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5"/>
  <workbookPr defaultThemeVersion="166925"/>
  <mc:AlternateContent xmlns:mc="http://schemas.openxmlformats.org/markup-compatibility/2006">
    <mc:Choice Requires="x15">
      <x15ac:absPath xmlns:x15ac="http://schemas.microsoft.com/office/spreadsheetml/2010/11/ac" url="https://unicef-my.sharepoint.com/personal/mjugder_unicef_org/Documents/Documents/Work materials NYHQ/UNICEF global databases/data.unicef.org/Updates to CPD thematic pages Apr 2023/"/>
    </mc:Choice>
  </mc:AlternateContent>
  <xr:revisionPtr revIDLastSave="0" documentId="8_{24407A17-FD96-4EC2-A390-AC9C7660AAC0}" xr6:coauthVersionLast="47" xr6:coauthVersionMax="47" xr10:uidLastSave="{00000000-0000-0000-0000-000000000000}"/>
  <bookViews>
    <workbookView xWindow="-108" yWindow="-108" windowWidth="30936" windowHeight="16896" xr2:uid="{1FD93628-89F7-4044-AA29-7D933381C624}"/>
  </bookViews>
  <sheets>
    <sheet name="Res Care" sheetId="1" r:id="rId1"/>
    <sheet name="Res Care check" sheetId="4" state="hidden" r:id="rId2"/>
    <sheet name="Res Care (check)" sheetId="3" state="hidden" r:id="rId3"/>
  </sheets>
  <externalReferences>
    <externalReference r:id="rId4"/>
  </externalReferences>
  <definedNames>
    <definedName name="_xlnm._FilterDatabase" localSheetId="0" hidden="1">'Res Care'!$A$10:$I$227</definedName>
    <definedName name="_xlnm._FilterDatabase" localSheetId="2" hidden="1">'Res Care (check)'!$A$10:$AH$212</definedName>
    <definedName name="_xlnm._FilterDatabase" localSheetId="1" hidden="1">'Res Care check'!$A$10:$O$227</definedName>
    <definedName name="_xlnm.Database">#N/A</definedName>
    <definedName name="_xlnm.Print_Titles" localSheetId="0">'Res Care'!$A:$A,'Res Care'!$1:$9</definedName>
    <definedName name="_xlnm.Print_Titles" localSheetId="2">'Res Care (check)'!$A:$A,'Res Care (check)'!$1:$9</definedName>
    <definedName name="_xlnm.Print_Titles" localSheetId="1">'Res Care check'!$A:$A,'Res Care check'!$1:$9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27" i="4" l="1"/>
  <c r="N227" i="4"/>
  <c r="M227" i="4"/>
  <c r="L227" i="4"/>
  <c r="K227" i="4"/>
  <c r="J227" i="4"/>
  <c r="O226" i="4"/>
  <c r="N226" i="4"/>
  <c r="M226" i="4"/>
  <c r="L226" i="4"/>
  <c r="K226" i="4"/>
  <c r="J226" i="4"/>
  <c r="O225" i="4"/>
  <c r="N225" i="4"/>
  <c r="M225" i="4"/>
  <c r="L225" i="4"/>
  <c r="K225" i="4"/>
  <c r="J225" i="4"/>
  <c r="O224" i="4"/>
  <c r="N224" i="4"/>
  <c r="M224" i="4"/>
  <c r="L224" i="4"/>
  <c r="K224" i="4"/>
  <c r="J224" i="4"/>
  <c r="O223" i="4"/>
  <c r="N223" i="4"/>
  <c r="M223" i="4"/>
  <c r="L223" i="4"/>
  <c r="K223" i="4"/>
  <c r="J223" i="4"/>
  <c r="O222" i="4"/>
  <c r="N222" i="4"/>
  <c r="M222" i="4"/>
  <c r="L222" i="4"/>
  <c r="K222" i="4"/>
  <c r="J222" i="4"/>
  <c r="O221" i="4"/>
  <c r="N221" i="4"/>
  <c r="M221" i="4"/>
  <c r="L221" i="4"/>
  <c r="K221" i="4"/>
  <c r="J221" i="4"/>
  <c r="O220" i="4"/>
  <c r="N220" i="4"/>
  <c r="M220" i="4"/>
  <c r="L220" i="4"/>
  <c r="K220" i="4"/>
  <c r="J220" i="4"/>
  <c r="O219" i="4"/>
  <c r="N219" i="4"/>
  <c r="M219" i="4"/>
  <c r="L219" i="4"/>
  <c r="K219" i="4"/>
  <c r="J219" i="4"/>
  <c r="O218" i="4"/>
  <c r="N218" i="4"/>
  <c r="M218" i="4"/>
  <c r="L218" i="4"/>
  <c r="K218" i="4"/>
  <c r="J218" i="4"/>
  <c r="O217" i="4"/>
  <c r="N217" i="4"/>
  <c r="M217" i="4"/>
  <c r="L217" i="4"/>
  <c r="K217" i="4"/>
  <c r="J217" i="4"/>
  <c r="O216" i="4"/>
  <c r="N216" i="4"/>
  <c r="M216" i="4"/>
  <c r="L216" i="4"/>
  <c r="K216" i="4"/>
  <c r="J216" i="4"/>
  <c r="O215" i="4"/>
  <c r="N215" i="4"/>
  <c r="M215" i="4"/>
  <c r="L215" i="4"/>
  <c r="K215" i="4"/>
  <c r="J215" i="4"/>
  <c r="O214" i="4"/>
  <c r="N214" i="4"/>
  <c r="M214" i="4"/>
  <c r="L214" i="4"/>
  <c r="K214" i="4"/>
  <c r="J214" i="4"/>
  <c r="O212" i="4"/>
  <c r="N212" i="4"/>
  <c r="M212" i="4"/>
  <c r="L212" i="4"/>
  <c r="K212" i="4"/>
  <c r="J212" i="4"/>
  <c r="O211" i="4"/>
  <c r="N211" i="4"/>
  <c r="M211" i="4"/>
  <c r="L211" i="4"/>
  <c r="K211" i="4"/>
  <c r="J211" i="4"/>
  <c r="O210" i="4"/>
  <c r="N210" i="4"/>
  <c r="M210" i="4"/>
  <c r="L210" i="4"/>
  <c r="K210" i="4"/>
  <c r="J210" i="4"/>
  <c r="O209" i="4"/>
  <c r="N209" i="4"/>
  <c r="M209" i="4"/>
  <c r="L209" i="4"/>
  <c r="K209" i="4"/>
  <c r="J209" i="4"/>
  <c r="O208" i="4"/>
  <c r="N208" i="4"/>
  <c r="M208" i="4"/>
  <c r="L208" i="4"/>
  <c r="K208" i="4"/>
  <c r="J208" i="4"/>
  <c r="O207" i="4"/>
  <c r="N207" i="4"/>
  <c r="M207" i="4"/>
  <c r="L207" i="4"/>
  <c r="K207" i="4"/>
  <c r="J207" i="4"/>
  <c r="O206" i="4"/>
  <c r="N206" i="4"/>
  <c r="M206" i="4"/>
  <c r="L206" i="4"/>
  <c r="K206" i="4"/>
  <c r="J206" i="4"/>
  <c r="O205" i="4"/>
  <c r="N205" i="4"/>
  <c r="M205" i="4"/>
  <c r="L205" i="4"/>
  <c r="K205" i="4"/>
  <c r="J205" i="4"/>
  <c r="O204" i="4"/>
  <c r="N204" i="4"/>
  <c r="M204" i="4"/>
  <c r="L204" i="4"/>
  <c r="K204" i="4"/>
  <c r="J204" i="4"/>
  <c r="O203" i="4"/>
  <c r="N203" i="4"/>
  <c r="M203" i="4"/>
  <c r="L203" i="4"/>
  <c r="K203" i="4"/>
  <c r="J203" i="4"/>
  <c r="O202" i="4"/>
  <c r="N202" i="4"/>
  <c r="M202" i="4"/>
  <c r="L202" i="4"/>
  <c r="K202" i="4"/>
  <c r="J202" i="4"/>
  <c r="O201" i="4"/>
  <c r="N201" i="4"/>
  <c r="M201" i="4"/>
  <c r="L201" i="4"/>
  <c r="K201" i="4"/>
  <c r="J201" i="4"/>
  <c r="O200" i="4"/>
  <c r="N200" i="4"/>
  <c r="M200" i="4"/>
  <c r="L200" i="4"/>
  <c r="K200" i="4"/>
  <c r="J200" i="4"/>
  <c r="O199" i="4"/>
  <c r="N199" i="4"/>
  <c r="M199" i="4"/>
  <c r="L199" i="4"/>
  <c r="K199" i="4"/>
  <c r="J199" i="4"/>
  <c r="O198" i="4"/>
  <c r="N198" i="4"/>
  <c r="M198" i="4"/>
  <c r="L198" i="4"/>
  <c r="K198" i="4"/>
  <c r="J198" i="4"/>
  <c r="O197" i="4"/>
  <c r="N197" i="4"/>
  <c r="M197" i="4"/>
  <c r="L197" i="4"/>
  <c r="K197" i="4"/>
  <c r="J197" i="4"/>
  <c r="O196" i="4"/>
  <c r="N196" i="4"/>
  <c r="M196" i="4"/>
  <c r="L196" i="4"/>
  <c r="K196" i="4"/>
  <c r="J196" i="4"/>
  <c r="O195" i="4"/>
  <c r="N195" i="4"/>
  <c r="M195" i="4"/>
  <c r="L195" i="4"/>
  <c r="K195" i="4"/>
  <c r="J195" i="4"/>
  <c r="O194" i="4"/>
  <c r="N194" i="4"/>
  <c r="M194" i="4"/>
  <c r="L194" i="4"/>
  <c r="K194" i="4"/>
  <c r="J194" i="4"/>
  <c r="O193" i="4"/>
  <c r="N193" i="4"/>
  <c r="M193" i="4"/>
  <c r="L193" i="4"/>
  <c r="K193" i="4"/>
  <c r="J193" i="4"/>
  <c r="O192" i="4"/>
  <c r="N192" i="4"/>
  <c r="M192" i="4"/>
  <c r="L192" i="4"/>
  <c r="K192" i="4"/>
  <c r="J192" i="4"/>
  <c r="O191" i="4"/>
  <c r="N191" i="4"/>
  <c r="M191" i="4"/>
  <c r="L191" i="4"/>
  <c r="K191" i="4"/>
  <c r="J191" i="4"/>
  <c r="O190" i="4"/>
  <c r="N190" i="4"/>
  <c r="M190" i="4"/>
  <c r="L190" i="4"/>
  <c r="K190" i="4"/>
  <c r="J190" i="4"/>
  <c r="O189" i="4"/>
  <c r="N189" i="4"/>
  <c r="M189" i="4"/>
  <c r="L189" i="4"/>
  <c r="K189" i="4"/>
  <c r="J189" i="4"/>
  <c r="O188" i="4"/>
  <c r="N188" i="4"/>
  <c r="M188" i="4"/>
  <c r="L188" i="4"/>
  <c r="K188" i="4"/>
  <c r="J188" i="4"/>
  <c r="O187" i="4"/>
  <c r="N187" i="4"/>
  <c r="M187" i="4"/>
  <c r="L187" i="4"/>
  <c r="K187" i="4"/>
  <c r="J187" i="4"/>
  <c r="O186" i="4"/>
  <c r="N186" i="4"/>
  <c r="M186" i="4"/>
  <c r="L186" i="4"/>
  <c r="K186" i="4"/>
  <c r="J186" i="4"/>
  <c r="O185" i="4"/>
  <c r="N185" i="4"/>
  <c r="M185" i="4"/>
  <c r="L185" i="4"/>
  <c r="K185" i="4"/>
  <c r="J185" i="4"/>
  <c r="O184" i="4"/>
  <c r="N184" i="4"/>
  <c r="M184" i="4"/>
  <c r="L184" i="4"/>
  <c r="K184" i="4"/>
  <c r="J184" i="4"/>
  <c r="O183" i="4"/>
  <c r="N183" i="4"/>
  <c r="M183" i="4"/>
  <c r="L183" i="4"/>
  <c r="K183" i="4"/>
  <c r="J183" i="4"/>
  <c r="O182" i="4"/>
  <c r="N182" i="4"/>
  <c r="M182" i="4"/>
  <c r="L182" i="4"/>
  <c r="K182" i="4"/>
  <c r="J182" i="4"/>
  <c r="O181" i="4"/>
  <c r="N181" i="4"/>
  <c r="M181" i="4"/>
  <c r="L181" i="4"/>
  <c r="K181" i="4"/>
  <c r="J181" i="4"/>
  <c r="O180" i="4"/>
  <c r="N180" i="4"/>
  <c r="M180" i="4"/>
  <c r="L180" i="4"/>
  <c r="K180" i="4"/>
  <c r="J180" i="4"/>
  <c r="O179" i="4"/>
  <c r="N179" i="4"/>
  <c r="M179" i="4"/>
  <c r="L179" i="4"/>
  <c r="K179" i="4"/>
  <c r="J179" i="4"/>
  <c r="O178" i="4"/>
  <c r="N178" i="4"/>
  <c r="M178" i="4"/>
  <c r="L178" i="4"/>
  <c r="K178" i="4"/>
  <c r="J178" i="4"/>
  <c r="O177" i="4"/>
  <c r="N177" i="4"/>
  <c r="M177" i="4"/>
  <c r="L177" i="4"/>
  <c r="K177" i="4"/>
  <c r="J177" i="4"/>
  <c r="O176" i="4"/>
  <c r="N176" i="4"/>
  <c r="M176" i="4"/>
  <c r="L176" i="4"/>
  <c r="K176" i="4"/>
  <c r="J176" i="4"/>
  <c r="O175" i="4"/>
  <c r="N175" i="4"/>
  <c r="M175" i="4"/>
  <c r="L175" i="4"/>
  <c r="K175" i="4"/>
  <c r="J175" i="4"/>
  <c r="O174" i="4"/>
  <c r="N174" i="4"/>
  <c r="M174" i="4"/>
  <c r="L174" i="4"/>
  <c r="K174" i="4"/>
  <c r="J174" i="4"/>
  <c r="O173" i="4"/>
  <c r="N173" i="4"/>
  <c r="M173" i="4"/>
  <c r="L173" i="4"/>
  <c r="K173" i="4"/>
  <c r="J173" i="4"/>
  <c r="O172" i="4"/>
  <c r="N172" i="4"/>
  <c r="M172" i="4"/>
  <c r="L172" i="4"/>
  <c r="K172" i="4"/>
  <c r="J172" i="4"/>
  <c r="O171" i="4"/>
  <c r="N171" i="4"/>
  <c r="M171" i="4"/>
  <c r="L171" i="4"/>
  <c r="K171" i="4"/>
  <c r="J171" i="4"/>
  <c r="O170" i="4"/>
  <c r="N170" i="4"/>
  <c r="M170" i="4"/>
  <c r="L170" i="4"/>
  <c r="K170" i="4"/>
  <c r="J170" i="4"/>
  <c r="O169" i="4"/>
  <c r="N169" i="4"/>
  <c r="M169" i="4"/>
  <c r="L169" i="4"/>
  <c r="K169" i="4"/>
  <c r="J169" i="4"/>
  <c r="O168" i="4"/>
  <c r="N168" i="4"/>
  <c r="M168" i="4"/>
  <c r="L168" i="4"/>
  <c r="K168" i="4"/>
  <c r="J168" i="4"/>
  <c r="O167" i="4"/>
  <c r="N167" i="4"/>
  <c r="M167" i="4"/>
  <c r="L167" i="4"/>
  <c r="K167" i="4"/>
  <c r="J167" i="4"/>
  <c r="O166" i="4"/>
  <c r="N166" i="4"/>
  <c r="M166" i="4"/>
  <c r="L166" i="4"/>
  <c r="K166" i="4"/>
  <c r="J166" i="4"/>
  <c r="O165" i="4"/>
  <c r="N165" i="4"/>
  <c r="M165" i="4"/>
  <c r="L165" i="4"/>
  <c r="K165" i="4"/>
  <c r="J165" i="4"/>
  <c r="O164" i="4"/>
  <c r="N164" i="4"/>
  <c r="M164" i="4"/>
  <c r="L164" i="4"/>
  <c r="K164" i="4"/>
  <c r="J164" i="4"/>
  <c r="O163" i="4"/>
  <c r="N163" i="4"/>
  <c r="M163" i="4"/>
  <c r="L163" i="4"/>
  <c r="K163" i="4"/>
  <c r="J163" i="4"/>
  <c r="O162" i="4"/>
  <c r="N162" i="4"/>
  <c r="M162" i="4"/>
  <c r="L162" i="4"/>
  <c r="K162" i="4"/>
  <c r="J162" i="4"/>
  <c r="O161" i="4"/>
  <c r="N161" i="4"/>
  <c r="M161" i="4"/>
  <c r="L161" i="4"/>
  <c r="K161" i="4"/>
  <c r="J161" i="4"/>
  <c r="O160" i="4"/>
  <c r="N160" i="4"/>
  <c r="M160" i="4"/>
  <c r="L160" i="4"/>
  <c r="K160" i="4"/>
  <c r="J160" i="4"/>
  <c r="O159" i="4"/>
  <c r="N159" i="4"/>
  <c r="M159" i="4"/>
  <c r="L159" i="4"/>
  <c r="K159" i="4"/>
  <c r="J159" i="4"/>
  <c r="O158" i="4"/>
  <c r="N158" i="4"/>
  <c r="M158" i="4"/>
  <c r="L158" i="4"/>
  <c r="K158" i="4"/>
  <c r="J158" i="4"/>
  <c r="O157" i="4"/>
  <c r="N157" i="4"/>
  <c r="M157" i="4"/>
  <c r="L157" i="4"/>
  <c r="K157" i="4"/>
  <c r="J157" i="4"/>
  <c r="O156" i="4"/>
  <c r="N156" i="4"/>
  <c r="M156" i="4"/>
  <c r="L156" i="4"/>
  <c r="K156" i="4"/>
  <c r="J156" i="4"/>
  <c r="O155" i="4"/>
  <c r="N155" i="4"/>
  <c r="M155" i="4"/>
  <c r="L155" i="4"/>
  <c r="K155" i="4"/>
  <c r="J155" i="4"/>
  <c r="O154" i="4"/>
  <c r="N154" i="4"/>
  <c r="M154" i="4"/>
  <c r="L154" i="4"/>
  <c r="K154" i="4"/>
  <c r="J154" i="4"/>
  <c r="O153" i="4"/>
  <c r="N153" i="4"/>
  <c r="M153" i="4"/>
  <c r="L153" i="4"/>
  <c r="K153" i="4"/>
  <c r="J153" i="4"/>
  <c r="O152" i="4"/>
  <c r="N152" i="4"/>
  <c r="M152" i="4"/>
  <c r="L152" i="4"/>
  <c r="K152" i="4"/>
  <c r="J152" i="4"/>
  <c r="O151" i="4"/>
  <c r="N151" i="4"/>
  <c r="M151" i="4"/>
  <c r="L151" i="4"/>
  <c r="K151" i="4"/>
  <c r="J151" i="4"/>
  <c r="O150" i="4"/>
  <c r="N150" i="4"/>
  <c r="M150" i="4"/>
  <c r="L150" i="4"/>
  <c r="K150" i="4"/>
  <c r="J150" i="4"/>
  <c r="O149" i="4"/>
  <c r="N149" i="4"/>
  <c r="M149" i="4"/>
  <c r="L149" i="4"/>
  <c r="K149" i="4"/>
  <c r="J149" i="4"/>
  <c r="O148" i="4"/>
  <c r="N148" i="4"/>
  <c r="M148" i="4"/>
  <c r="L148" i="4"/>
  <c r="K148" i="4"/>
  <c r="J148" i="4"/>
  <c r="O147" i="4"/>
  <c r="N147" i="4"/>
  <c r="M147" i="4"/>
  <c r="L147" i="4"/>
  <c r="K147" i="4"/>
  <c r="J147" i="4"/>
  <c r="O146" i="4"/>
  <c r="N146" i="4"/>
  <c r="M146" i="4"/>
  <c r="L146" i="4"/>
  <c r="K146" i="4"/>
  <c r="J146" i="4"/>
  <c r="O145" i="4"/>
  <c r="N145" i="4"/>
  <c r="M145" i="4"/>
  <c r="L145" i="4"/>
  <c r="K145" i="4"/>
  <c r="J145" i="4"/>
  <c r="O144" i="4"/>
  <c r="N144" i="4"/>
  <c r="M144" i="4"/>
  <c r="L144" i="4"/>
  <c r="K144" i="4"/>
  <c r="J144" i="4"/>
  <c r="O143" i="4"/>
  <c r="N143" i="4"/>
  <c r="M143" i="4"/>
  <c r="L143" i="4"/>
  <c r="K143" i="4"/>
  <c r="J143" i="4"/>
  <c r="O142" i="4"/>
  <c r="N142" i="4"/>
  <c r="M142" i="4"/>
  <c r="L142" i="4"/>
  <c r="K142" i="4"/>
  <c r="J142" i="4"/>
  <c r="O141" i="4"/>
  <c r="N141" i="4"/>
  <c r="M141" i="4"/>
  <c r="L141" i="4"/>
  <c r="K141" i="4"/>
  <c r="J141" i="4"/>
  <c r="O140" i="4"/>
  <c r="N140" i="4"/>
  <c r="M140" i="4"/>
  <c r="L140" i="4"/>
  <c r="K140" i="4"/>
  <c r="J140" i="4"/>
  <c r="O139" i="4"/>
  <c r="N139" i="4"/>
  <c r="M139" i="4"/>
  <c r="L139" i="4"/>
  <c r="K139" i="4"/>
  <c r="J139" i="4"/>
  <c r="O138" i="4"/>
  <c r="N138" i="4"/>
  <c r="M138" i="4"/>
  <c r="L138" i="4"/>
  <c r="K138" i="4"/>
  <c r="J138" i="4"/>
  <c r="O137" i="4"/>
  <c r="N137" i="4"/>
  <c r="M137" i="4"/>
  <c r="L137" i="4"/>
  <c r="K137" i="4"/>
  <c r="J137" i="4"/>
  <c r="O136" i="4"/>
  <c r="N136" i="4"/>
  <c r="M136" i="4"/>
  <c r="L136" i="4"/>
  <c r="K136" i="4"/>
  <c r="J136" i="4"/>
  <c r="O135" i="4"/>
  <c r="N135" i="4"/>
  <c r="M135" i="4"/>
  <c r="L135" i="4"/>
  <c r="K135" i="4"/>
  <c r="J135" i="4"/>
  <c r="O134" i="4"/>
  <c r="N134" i="4"/>
  <c r="M134" i="4"/>
  <c r="L134" i="4"/>
  <c r="K134" i="4"/>
  <c r="J134" i="4"/>
  <c r="O133" i="4"/>
  <c r="N133" i="4"/>
  <c r="M133" i="4"/>
  <c r="L133" i="4"/>
  <c r="K133" i="4"/>
  <c r="J133" i="4"/>
  <c r="O132" i="4"/>
  <c r="N132" i="4"/>
  <c r="M132" i="4"/>
  <c r="L132" i="4"/>
  <c r="K132" i="4"/>
  <c r="J132" i="4"/>
  <c r="O131" i="4"/>
  <c r="N131" i="4"/>
  <c r="M131" i="4"/>
  <c r="L131" i="4"/>
  <c r="K131" i="4"/>
  <c r="J131" i="4"/>
  <c r="O130" i="4"/>
  <c r="N130" i="4"/>
  <c r="M130" i="4"/>
  <c r="L130" i="4"/>
  <c r="K130" i="4"/>
  <c r="J130" i="4"/>
  <c r="O129" i="4"/>
  <c r="N129" i="4"/>
  <c r="M129" i="4"/>
  <c r="L129" i="4"/>
  <c r="K129" i="4"/>
  <c r="J129" i="4"/>
  <c r="O128" i="4"/>
  <c r="N128" i="4"/>
  <c r="M128" i="4"/>
  <c r="L128" i="4"/>
  <c r="K128" i="4"/>
  <c r="J128" i="4"/>
  <c r="O127" i="4"/>
  <c r="N127" i="4"/>
  <c r="M127" i="4"/>
  <c r="L127" i="4"/>
  <c r="K127" i="4"/>
  <c r="J127" i="4"/>
  <c r="O126" i="4"/>
  <c r="N126" i="4"/>
  <c r="M126" i="4"/>
  <c r="L126" i="4"/>
  <c r="K126" i="4"/>
  <c r="J126" i="4"/>
  <c r="O125" i="4"/>
  <c r="N125" i="4"/>
  <c r="M125" i="4"/>
  <c r="L125" i="4"/>
  <c r="K125" i="4"/>
  <c r="J125" i="4"/>
  <c r="O124" i="4"/>
  <c r="N124" i="4"/>
  <c r="M124" i="4"/>
  <c r="L124" i="4"/>
  <c r="K124" i="4"/>
  <c r="J124" i="4"/>
  <c r="O123" i="4"/>
  <c r="N123" i="4"/>
  <c r="M123" i="4"/>
  <c r="L123" i="4"/>
  <c r="K123" i="4"/>
  <c r="J123" i="4"/>
  <c r="O122" i="4"/>
  <c r="N122" i="4"/>
  <c r="M122" i="4"/>
  <c r="L122" i="4"/>
  <c r="K122" i="4"/>
  <c r="J122" i="4"/>
  <c r="O121" i="4"/>
  <c r="N121" i="4"/>
  <c r="M121" i="4"/>
  <c r="L121" i="4"/>
  <c r="K121" i="4"/>
  <c r="J121" i="4"/>
  <c r="O120" i="4"/>
  <c r="N120" i="4"/>
  <c r="M120" i="4"/>
  <c r="L120" i="4"/>
  <c r="K120" i="4"/>
  <c r="J120" i="4"/>
  <c r="O119" i="4"/>
  <c r="N119" i="4"/>
  <c r="M119" i="4"/>
  <c r="L119" i="4"/>
  <c r="K119" i="4"/>
  <c r="J119" i="4"/>
  <c r="O118" i="4"/>
  <c r="N118" i="4"/>
  <c r="M118" i="4"/>
  <c r="L118" i="4"/>
  <c r="K118" i="4"/>
  <c r="J118" i="4"/>
  <c r="O117" i="4"/>
  <c r="N117" i="4"/>
  <c r="M117" i="4"/>
  <c r="L117" i="4"/>
  <c r="K117" i="4"/>
  <c r="J117" i="4"/>
  <c r="O116" i="4"/>
  <c r="N116" i="4"/>
  <c r="M116" i="4"/>
  <c r="L116" i="4"/>
  <c r="K116" i="4"/>
  <c r="J116" i="4"/>
  <c r="O115" i="4"/>
  <c r="N115" i="4"/>
  <c r="M115" i="4"/>
  <c r="L115" i="4"/>
  <c r="K115" i="4"/>
  <c r="J115" i="4"/>
  <c r="O114" i="4"/>
  <c r="N114" i="4"/>
  <c r="M114" i="4"/>
  <c r="L114" i="4"/>
  <c r="K114" i="4"/>
  <c r="J114" i="4"/>
  <c r="O113" i="4"/>
  <c r="N113" i="4"/>
  <c r="M113" i="4"/>
  <c r="L113" i="4"/>
  <c r="K113" i="4"/>
  <c r="J113" i="4"/>
  <c r="O112" i="4"/>
  <c r="N112" i="4"/>
  <c r="M112" i="4"/>
  <c r="L112" i="4"/>
  <c r="K112" i="4"/>
  <c r="J112" i="4"/>
  <c r="O111" i="4"/>
  <c r="N111" i="4"/>
  <c r="M111" i="4"/>
  <c r="L111" i="4"/>
  <c r="K111" i="4"/>
  <c r="J111" i="4"/>
  <c r="O110" i="4"/>
  <c r="N110" i="4"/>
  <c r="M110" i="4"/>
  <c r="L110" i="4"/>
  <c r="K110" i="4"/>
  <c r="J110" i="4"/>
  <c r="O109" i="4"/>
  <c r="N109" i="4"/>
  <c r="M109" i="4"/>
  <c r="L109" i="4"/>
  <c r="K109" i="4"/>
  <c r="J109" i="4"/>
  <c r="O108" i="4"/>
  <c r="N108" i="4"/>
  <c r="M108" i="4"/>
  <c r="L108" i="4"/>
  <c r="K108" i="4"/>
  <c r="J108" i="4"/>
  <c r="O107" i="4"/>
  <c r="N107" i="4"/>
  <c r="M107" i="4"/>
  <c r="L107" i="4"/>
  <c r="K107" i="4"/>
  <c r="J107" i="4"/>
  <c r="O106" i="4"/>
  <c r="N106" i="4"/>
  <c r="M106" i="4"/>
  <c r="L106" i="4"/>
  <c r="K106" i="4"/>
  <c r="J106" i="4"/>
  <c r="O105" i="4"/>
  <c r="N105" i="4"/>
  <c r="M105" i="4"/>
  <c r="L105" i="4"/>
  <c r="K105" i="4"/>
  <c r="J105" i="4"/>
  <c r="O104" i="4"/>
  <c r="N104" i="4"/>
  <c r="M104" i="4"/>
  <c r="L104" i="4"/>
  <c r="K104" i="4"/>
  <c r="J104" i="4"/>
  <c r="O103" i="4"/>
  <c r="N103" i="4"/>
  <c r="M103" i="4"/>
  <c r="L103" i="4"/>
  <c r="K103" i="4"/>
  <c r="J103" i="4"/>
  <c r="O102" i="4"/>
  <c r="N102" i="4"/>
  <c r="M102" i="4"/>
  <c r="L102" i="4"/>
  <c r="K102" i="4"/>
  <c r="J102" i="4"/>
  <c r="O101" i="4"/>
  <c r="N101" i="4"/>
  <c r="M101" i="4"/>
  <c r="L101" i="4"/>
  <c r="K101" i="4"/>
  <c r="J101" i="4"/>
  <c r="O100" i="4"/>
  <c r="N100" i="4"/>
  <c r="M100" i="4"/>
  <c r="L100" i="4"/>
  <c r="K100" i="4"/>
  <c r="J100" i="4"/>
  <c r="O99" i="4"/>
  <c r="N99" i="4"/>
  <c r="M99" i="4"/>
  <c r="L99" i="4"/>
  <c r="K99" i="4"/>
  <c r="J99" i="4"/>
  <c r="O98" i="4"/>
  <c r="N98" i="4"/>
  <c r="M98" i="4"/>
  <c r="L98" i="4"/>
  <c r="K98" i="4"/>
  <c r="J98" i="4"/>
  <c r="O97" i="4"/>
  <c r="N97" i="4"/>
  <c r="M97" i="4"/>
  <c r="L97" i="4"/>
  <c r="K97" i="4"/>
  <c r="J97" i="4"/>
  <c r="O96" i="4"/>
  <c r="N96" i="4"/>
  <c r="M96" i="4"/>
  <c r="L96" i="4"/>
  <c r="K96" i="4"/>
  <c r="J96" i="4"/>
  <c r="O95" i="4"/>
  <c r="N95" i="4"/>
  <c r="M95" i="4"/>
  <c r="L95" i="4"/>
  <c r="K95" i="4"/>
  <c r="J95" i="4"/>
  <c r="O94" i="4"/>
  <c r="N94" i="4"/>
  <c r="M94" i="4"/>
  <c r="L94" i="4"/>
  <c r="K94" i="4"/>
  <c r="J94" i="4"/>
  <c r="O93" i="4"/>
  <c r="N93" i="4"/>
  <c r="M93" i="4"/>
  <c r="L93" i="4"/>
  <c r="K93" i="4"/>
  <c r="J93" i="4"/>
  <c r="O92" i="4"/>
  <c r="N92" i="4"/>
  <c r="M92" i="4"/>
  <c r="L92" i="4"/>
  <c r="K92" i="4"/>
  <c r="J92" i="4"/>
  <c r="O91" i="4"/>
  <c r="N91" i="4"/>
  <c r="M91" i="4"/>
  <c r="L91" i="4"/>
  <c r="K91" i="4"/>
  <c r="J91" i="4"/>
  <c r="O90" i="4"/>
  <c r="N90" i="4"/>
  <c r="M90" i="4"/>
  <c r="L90" i="4"/>
  <c r="K90" i="4"/>
  <c r="J90" i="4"/>
  <c r="O89" i="4"/>
  <c r="N89" i="4"/>
  <c r="M89" i="4"/>
  <c r="L89" i="4"/>
  <c r="K89" i="4"/>
  <c r="J89" i="4"/>
  <c r="O88" i="4"/>
  <c r="N88" i="4"/>
  <c r="M88" i="4"/>
  <c r="L88" i="4"/>
  <c r="K88" i="4"/>
  <c r="J88" i="4"/>
  <c r="O87" i="4"/>
  <c r="N87" i="4"/>
  <c r="M87" i="4"/>
  <c r="L87" i="4"/>
  <c r="K87" i="4"/>
  <c r="J87" i="4"/>
  <c r="O86" i="4"/>
  <c r="N86" i="4"/>
  <c r="M86" i="4"/>
  <c r="L86" i="4"/>
  <c r="K86" i="4"/>
  <c r="J86" i="4"/>
  <c r="O85" i="4"/>
  <c r="N85" i="4"/>
  <c r="M85" i="4"/>
  <c r="L85" i="4"/>
  <c r="K85" i="4"/>
  <c r="J85" i="4"/>
  <c r="O84" i="4"/>
  <c r="N84" i="4"/>
  <c r="M84" i="4"/>
  <c r="L84" i="4"/>
  <c r="K84" i="4"/>
  <c r="J84" i="4"/>
  <c r="O83" i="4"/>
  <c r="N83" i="4"/>
  <c r="M83" i="4"/>
  <c r="L83" i="4"/>
  <c r="K83" i="4"/>
  <c r="J83" i="4"/>
  <c r="O82" i="4"/>
  <c r="N82" i="4"/>
  <c r="M82" i="4"/>
  <c r="L82" i="4"/>
  <c r="K82" i="4"/>
  <c r="J82" i="4"/>
  <c r="O81" i="4"/>
  <c r="N81" i="4"/>
  <c r="M81" i="4"/>
  <c r="L81" i="4"/>
  <c r="K81" i="4"/>
  <c r="J81" i="4"/>
  <c r="O80" i="4"/>
  <c r="N80" i="4"/>
  <c r="M80" i="4"/>
  <c r="L80" i="4"/>
  <c r="K80" i="4"/>
  <c r="J80" i="4"/>
  <c r="O79" i="4"/>
  <c r="N79" i="4"/>
  <c r="M79" i="4"/>
  <c r="L79" i="4"/>
  <c r="K79" i="4"/>
  <c r="J79" i="4"/>
  <c r="O78" i="4"/>
  <c r="N78" i="4"/>
  <c r="M78" i="4"/>
  <c r="L78" i="4"/>
  <c r="K78" i="4"/>
  <c r="J78" i="4"/>
  <c r="O77" i="4"/>
  <c r="N77" i="4"/>
  <c r="M77" i="4"/>
  <c r="L77" i="4"/>
  <c r="K77" i="4"/>
  <c r="J77" i="4"/>
  <c r="O76" i="4"/>
  <c r="N76" i="4"/>
  <c r="M76" i="4"/>
  <c r="L76" i="4"/>
  <c r="K76" i="4"/>
  <c r="J76" i="4"/>
  <c r="O75" i="4"/>
  <c r="N75" i="4"/>
  <c r="M75" i="4"/>
  <c r="L75" i="4"/>
  <c r="K75" i="4"/>
  <c r="J75" i="4"/>
  <c r="O74" i="4"/>
  <c r="N74" i="4"/>
  <c r="M74" i="4"/>
  <c r="L74" i="4"/>
  <c r="K74" i="4"/>
  <c r="J74" i="4"/>
  <c r="O73" i="4"/>
  <c r="N73" i="4"/>
  <c r="M73" i="4"/>
  <c r="L73" i="4"/>
  <c r="K73" i="4"/>
  <c r="J73" i="4"/>
  <c r="O72" i="4"/>
  <c r="N72" i="4"/>
  <c r="M72" i="4"/>
  <c r="L72" i="4"/>
  <c r="K72" i="4"/>
  <c r="J72" i="4"/>
  <c r="O71" i="4"/>
  <c r="N71" i="4"/>
  <c r="M71" i="4"/>
  <c r="L71" i="4"/>
  <c r="K71" i="4"/>
  <c r="J71" i="4"/>
  <c r="O70" i="4"/>
  <c r="N70" i="4"/>
  <c r="M70" i="4"/>
  <c r="L70" i="4"/>
  <c r="K70" i="4"/>
  <c r="J70" i="4"/>
  <c r="O69" i="4"/>
  <c r="N69" i="4"/>
  <c r="M69" i="4"/>
  <c r="L69" i="4"/>
  <c r="K69" i="4"/>
  <c r="J69" i="4"/>
  <c r="O68" i="4"/>
  <c r="N68" i="4"/>
  <c r="M68" i="4"/>
  <c r="L68" i="4"/>
  <c r="K68" i="4"/>
  <c r="J68" i="4"/>
  <c r="O67" i="4"/>
  <c r="N67" i="4"/>
  <c r="M67" i="4"/>
  <c r="L67" i="4"/>
  <c r="K67" i="4"/>
  <c r="J67" i="4"/>
  <c r="O66" i="4"/>
  <c r="N66" i="4"/>
  <c r="M66" i="4"/>
  <c r="L66" i="4"/>
  <c r="K66" i="4"/>
  <c r="J66" i="4"/>
  <c r="O65" i="4"/>
  <c r="N65" i="4"/>
  <c r="M65" i="4"/>
  <c r="L65" i="4"/>
  <c r="K65" i="4"/>
  <c r="J65" i="4"/>
  <c r="O64" i="4"/>
  <c r="N64" i="4"/>
  <c r="M64" i="4"/>
  <c r="L64" i="4"/>
  <c r="K64" i="4"/>
  <c r="J64" i="4"/>
  <c r="O63" i="4"/>
  <c r="N63" i="4"/>
  <c r="M63" i="4"/>
  <c r="L63" i="4"/>
  <c r="K63" i="4"/>
  <c r="J63" i="4"/>
  <c r="O62" i="4"/>
  <c r="N62" i="4"/>
  <c r="M62" i="4"/>
  <c r="L62" i="4"/>
  <c r="K62" i="4"/>
  <c r="J62" i="4"/>
  <c r="O61" i="4"/>
  <c r="N61" i="4"/>
  <c r="M61" i="4"/>
  <c r="L61" i="4"/>
  <c r="K61" i="4"/>
  <c r="J61" i="4"/>
  <c r="O60" i="4"/>
  <c r="N60" i="4"/>
  <c r="M60" i="4"/>
  <c r="L60" i="4"/>
  <c r="K60" i="4"/>
  <c r="J60" i="4"/>
  <c r="O59" i="4"/>
  <c r="N59" i="4"/>
  <c r="M59" i="4"/>
  <c r="L59" i="4"/>
  <c r="K59" i="4"/>
  <c r="J59" i="4"/>
  <c r="O58" i="4"/>
  <c r="N58" i="4"/>
  <c r="M58" i="4"/>
  <c r="L58" i="4"/>
  <c r="K58" i="4"/>
  <c r="J58" i="4"/>
  <c r="O57" i="4"/>
  <c r="N57" i="4"/>
  <c r="M57" i="4"/>
  <c r="L57" i="4"/>
  <c r="K57" i="4"/>
  <c r="J57" i="4"/>
  <c r="O56" i="4"/>
  <c r="N56" i="4"/>
  <c r="M56" i="4"/>
  <c r="L56" i="4"/>
  <c r="K56" i="4"/>
  <c r="J56" i="4"/>
  <c r="O55" i="4"/>
  <c r="N55" i="4"/>
  <c r="M55" i="4"/>
  <c r="L55" i="4"/>
  <c r="K55" i="4"/>
  <c r="J55" i="4"/>
  <c r="O54" i="4"/>
  <c r="N54" i="4"/>
  <c r="M54" i="4"/>
  <c r="L54" i="4"/>
  <c r="K54" i="4"/>
  <c r="J54" i="4"/>
  <c r="O53" i="4"/>
  <c r="N53" i="4"/>
  <c r="M53" i="4"/>
  <c r="L53" i="4"/>
  <c r="K53" i="4"/>
  <c r="J53" i="4"/>
  <c r="O52" i="4"/>
  <c r="N52" i="4"/>
  <c r="M52" i="4"/>
  <c r="L52" i="4"/>
  <c r="K52" i="4"/>
  <c r="J52" i="4"/>
  <c r="O51" i="4"/>
  <c r="N51" i="4"/>
  <c r="M51" i="4"/>
  <c r="L51" i="4"/>
  <c r="K51" i="4"/>
  <c r="J51" i="4"/>
  <c r="O50" i="4"/>
  <c r="N50" i="4"/>
  <c r="M50" i="4"/>
  <c r="L50" i="4"/>
  <c r="K50" i="4"/>
  <c r="J50" i="4"/>
  <c r="O49" i="4"/>
  <c r="N49" i="4"/>
  <c r="M49" i="4"/>
  <c r="L49" i="4"/>
  <c r="K49" i="4"/>
  <c r="J49" i="4"/>
  <c r="O48" i="4"/>
  <c r="N48" i="4"/>
  <c r="M48" i="4"/>
  <c r="L48" i="4"/>
  <c r="K48" i="4"/>
  <c r="J48" i="4"/>
  <c r="O47" i="4"/>
  <c r="N47" i="4"/>
  <c r="M47" i="4"/>
  <c r="L47" i="4"/>
  <c r="K47" i="4"/>
  <c r="J47" i="4"/>
  <c r="O46" i="4"/>
  <c r="N46" i="4"/>
  <c r="M46" i="4"/>
  <c r="L46" i="4"/>
  <c r="K46" i="4"/>
  <c r="J46" i="4"/>
  <c r="O45" i="4"/>
  <c r="N45" i="4"/>
  <c r="M45" i="4"/>
  <c r="L45" i="4"/>
  <c r="K45" i="4"/>
  <c r="J45" i="4"/>
  <c r="O44" i="4"/>
  <c r="N44" i="4"/>
  <c r="M44" i="4"/>
  <c r="L44" i="4"/>
  <c r="K44" i="4"/>
  <c r="J44" i="4"/>
  <c r="O43" i="4"/>
  <c r="N43" i="4"/>
  <c r="M43" i="4"/>
  <c r="L43" i="4"/>
  <c r="K43" i="4"/>
  <c r="J43" i="4"/>
  <c r="O42" i="4"/>
  <c r="N42" i="4"/>
  <c r="M42" i="4"/>
  <c r="L42" i="4"/>
  <c r="K42" i="4"/>
  <c r="J42" i="4"/>
  <c r="O41" i="4"/>
  <c r="N41" i="4"/>
  <c r="M41" i="4"/>
  <c r="L41" i="4"/>
  <c r="K41" i="4"/>
  <c r="J41" i="4"/>
  <c r="O40" i="4"/>
  <c r="N40" i="4"/>
  <c r="M40" i="4"/>
  <c r="L40" i="4"/>
  <c r="K40" i="4"/>
  <c r="J40" i="4"/>
  <c r="O39" i="4"/>
  <c r="N39" i="4"/>
  <c r="M39" i="4"/>
  <c r="L39" i="4"/>
  <c r="K39" i="4"/>
  <c r="J39" i="4"/>
  <c r="O38" i="4"/>
  <c r="N38" i="4"/>
  <c r="M38" i="4"/>
  <c r="L38" i="4"/>
  <c r="K38" i="4"/>
  <c r="J38" i="4"/>
  <c r="O37" i="4"/>
  <c r="N37" i="4"/>
  <c r="M37" i="4"/>
  <c r="L37" i="4"/>
  <c r="K37" i="4"/>
  <c r="J37" i="4"/>
  <c r="O36" i="4"/>
  <c r="N36" i="4"/>
  <c r="M36" i="4"/>
  <c r="L36" i="4"/>
  <c r="K36" i="4"/>
  <c r="J36" i="4"/>
  <c r="O35" i="4"/>
  <c r="N35" i="4"/>
  <c r="M35" i="4"/>
  <c r="L35" i="4"/>
  <c r="K35" i="4"/>
  <c r="J35" i="4"/>
  <c r="O34" i="4"/>
  <c r="N34" i="4"/>
  <c r="M34" i="4"/>
  <c r="L34" i="4"/>
  <c r="K34" i="4"/>
  <c r="J34" i="4"/>
  <c r="O33" i="4"/>
  <c r="N33" i="4"/>
  <c r="M33" i="4"/>
  <c r="L33" i="4"/>
  <c r="K33" i="4"/>
  <c r="J33" i="4"/>
  <c r="O32" i="4"/>
  <c r="N32" i="4"/>
  <c r="M32" i="4"/>
  <c r="L32" i="4"/>
  <c r="K32" i="4"/>
  <c r="J32" i="4"/>
  <c r="O31" i="4"/>
  <c r="N31" i="4"/>
  <c r="M31" i="4"/>
  <c r="L31" i="4"/>
  <c r="K31" i="4"/>
  <c r="J31" i="4"/>
  <c r="O30" i="4"/>
  <c r="N30" i="4"/>
  <c r="M30" i="4"/>
  <c r="L30" i="4"/>
  <c r="K30" i="4"/>
  <c r="J30" i="4"/>
  <c r="O29" i="4"/>
  <c r="N29" i="4"/>
  <c r="M29" i="4"/>
  <c r="L29" i="4"/>
  <c r="K29" i="4"/>
  <c r="J29" i="4"/>
  <c r="O28" i="4"/>
  <c r="N28" i="4"/>
  <c r="M28" i="4"/>
  <c r="L28" i="4"/>
  <c r="K28" i="4"/>
  <c r="J28" i="4"/>
  <c r="O27" i="4"/>
  <c r="N27" i="4"/>
  <c r="M27" i="4"/>
  <c r="L27" i="4"/>
  <c r="K27" i="4"/>
  <c r="J27" i="4"/>
  <c r="O26" i="4"/>
  <c r="N26" i="4"/>
  <c r="M26" i="4"/>
  <c r="L26" i="4"/>
  <c r="K26" i="4"/>
  <c r="J26" i="4"/>
  <c r="O25" i="4"/>
  <c r="N25" i="4"/>
  <c r="M25" i="4"/>
  <c r="L25" i="4"/>
  <c r="K25" i="4"/>
  <c r="J25" i="4"/>
  <c r="O24" i="4"/>
  <c r="N24" i="4"/>
  <c r="M24" i="4"/>
  <c r="L24" i="4"/>
  <c r="K24" i="4"/>
  <c r="J24" i="4"/>
  <c r="O23" i="4"/>
  <c r="N23" i="4"/>
  <c r="M23" i="4"/>
  <c r="L23" i="4"/>
  <c r="K23" i="4"/>
  <c r="J23" i="4"/>
  <c r="O22" i="4"/>
  <c r="N22" i="4"/>
  <c r="M22" i="4"/>
  <c r="L22" i="4"/>
  <c r="K22" i="4"/>
  <c r="J22" i="4"/>
  <c r="O21" i="4"/>
  <c r="N21" i="4"/>
  <c r="M21" i="4"/>
  <c r="L21" i="4"/>
  <c r="K21" i="4"/>
  <c r="J21" i="4"/>
  <c r="O20" i="4"/>
  <c r="N20" i="4"/>
  <c r="M20" i="4"/>
  <c r="L20" i="4"/>
  <c r="K20" i="4"/>
  <c r="J20" i="4"/>
  <c r="O19" i="4"/>
  <c r="N19" i="4"/>
  <c r="M19" i="4"/>
  <c r="L19" i="4"/>
  <c r="K19" i="4"/>
  <c r="J19" i="4"/>
  <c r="O18" i="4"/>
  <c r="N18" i="4"/>
  <c r="M18" i="4"/>
  <c r="L18" i="4"/>
  <c r="K18" i="4"/>
  <c r="J18" i="4"/>
  <c r="O17" i="4"/>
  <c r="N17" i="4"/>
  <c r="M17" i="4"/>
  <c r="L17" i="4"/>
  <c r="K17" i="4"/>
  <c r="J17" i="4"/>
  <c r="O16" i="4"/>
  <c r="N16" i="4"/>
  <c r="M16" i="4"/>
  <c r="L16" i="4"/>
  <c r="K16" i="4"/>
  <c r="J16" i="4"/>
  <c r="O15" i="4"/>
  <c r="N15" i="4"/>
  <c r="M15" i="4"/>
  <c r="L15" i="4"/>
  <c r="K15" i="4"/>
  <c r="J15" i="4"/>
  <c r="O14" i="4"/>
  <c r="N14" i="4"/>
  <c r="M14" i="4"/>
  <c r="L14" i="4"/>
  <c r="K14" i="4"/>
  <c r="J14" i="4"/>
  <c r="O13" i="4"/>
  <c r="N13" i="4"/>
  <c r="M13" i="4"/>
  <c r="L13" i="4"/>
  <c r="K13" i="4"/>
  <c r="J13" i="4"/>
  <c r="O12" i="4"/>
  <c r="N12" i="4"/>
  <c r="M12" i="4"/>
  <c r="L12" i="4"/>
  <c r="K12" i="4"/>
  <c r="J12" i="4"/>
  <c r="O11" i="4"/>
  <c r="N11" i="4"/>
  <c r="M11" i="4"/>
  <c r="L11" i="4"/>
  <c r="K11" i="4"/>
  <c r="J11" i="4"/>
  <c r="AL12" i="3" l="1"/>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03" i="3"/>
  <c r="AK104" i="3"/>
  <c r="AK105" i="3"/>
  <c r="AK106" i="3"/>
  <c r="AK107" i="3"/>
  <c r="AK108" i="3"/>
  <c r="AK109" i="3"/>
  <c r="AK110" i="3"/>
  <c r="AK111" i="3"/>
  <c r="AK112" i="3"/>
  <c r="AK113" i="3"/>
  <c r="AK114" i="3"/>
  <c r="AK115" i="3"/>
  <c r="AK116" i="3"/>
  <c r="AK117" i="3"/>
  <c r="AK118" i="3"/>
  <c r="AK119" i="3"/>
  <c r="AK120" i="3"/>
  <c r="AK121" i="3"/>
  <c r="AK122" i="3"/>
  <c r="AK123" i="3"/>
  <c r="AK124" i="3"/>
  <c r="AK125" i="3"/>
  <c r="AK126" i="3"/>
  <c r="AK127" i="3"/>
  <c r="AK128" i="3"/>
  <c r="AK129" i="3"/>
  <c r="AK130" i="3"/>
  <c r="AK131" i="3"/>
  <c r="AK132" i="3"/>
  <c r="AK133" i="3"/>
  <c r="AK134" i="3"/>
  <c r="AK135" i="3"/>
  <c r="AK11" i="3"/>
  <c r="X216" i="3" l="1"/>
  <c r="X217" i="3"/>
  <c r="X218" i="3"/>
  <c r="X219" i="3"/>
  <c r="X220" i="3"/>
  <c r="X221" i="3"/>
  <c r="X222" i="3"/>
  <c r="X223" i="3"/>
  <c r="X224" i="3"/>
  <c r="X225" i="3"/>
  <c r="X226" i="3"/>
  <c r="X227" i="3"/>
  <c r="X215" i="3"/>
  <c r="AD149" i="3"/>
  <c r="AH149" i="3" s="1"/>
  <c r="AD12" i="3"/>
  <c r="AH12" i="3" s="1"/>
  <c r="AD13" i="3"/>
  <c r="AH13" i="3" s="1"/>
  <c r="AD14" i="3"/>
  <c r="AH14" i="3" s="1"/>
  <c r="AD15" i="3"/>
  <c r="AH15" i="3" s="1"/>
  <c r="AD16" i="3"/>
  <c r="AH16" i="3" s="1"/>
  <c r="AD17" i="3"/>
  <c r="AH17" i="3" s="1"/>
  <c r="AD18" i="3"/>
  <c r="AH18" i="3" s="1"/>
  <c r="AD19" i="3"/>
  <c r="AH19" i="3" s="1"/>
  <c r="AD20" i="3"/>
  <c r="AH20" i="3" s="1"/>
  <c r="AD21" i="3"/>
  <c r="AH21" i="3" s="1"/>
  <c r="AD22" i="3"/>
  <c r="AH22" i="3" s="1"/>
  <c r="AD23" i="3"/>
  <c r="AH23" i="3" s="1"/>
  <c r="AD24" i="3"/>
  <c r="AH24" i="3" s="1"/>
  <c r="AD25" i="3"/>
  <c r="AH25" i="3" s="1"/>
  <c r="AD26" i="3"/>
  <c r="AH26" i="3" s="1"/>
  <c r="AD27" i="3"/>
  <c r="AH27" i="3" s="1"/>
  <c r="AD28" i="3"/>
  <c r="AH28" i="3" s="1"/>
  <c r="AD29" i="3"/>
  <c r="AH29" i="3" s="1"/>
  <c r="AD30" i="3"/>
  <c r="AH30" i="3" s="1"/>
  <c r="AD31" i="3"/>
  <c r="AH31" i="3" s="1"/>
  <c r="AD32" i="3"/>
  <c r="AH32" i="3" s="1"/>
  <c r="AD33" i="3"/>
  <c r="AH33" i="3" s="1"/>
  <c r="AD34" i="3"/>
  <c r="AH34" i="3" s="1"/>
  <c r="AD35" i="3"/>
  <c r="AH35" i="3" s="1"/>
  <c r="AD36" i="3"/>
  <c r="AH36" i="3" s="1"/>
  <c r="AD37" i="3"/>
  <c r="AH37" i="3" s="1"/>
  <c r="AD38" i="3"/>
  <c r="AH38" i="3" s="1"/>
  <c r="AD39" i="3"/>
  <c r="AH39" i="3" s="1"/>
  <c r="AD40" i="3"/>
  <c r="AH40" i="3" s="1"/>
  <c r="AD41" i="3"/>
  <c r="AH41" i="3" s="1"/>
  <c r="AD42" i="3"/>
  <c r="AH42" i="3" s="1"/>
  <c r="AD43" i="3"/>
  <c r="AH43" i="3" s="1"/>
  <c r="AD44" i="3"/>
  <c r="AH44" i="3" s="1"/>
  <c r="AD45" i="3"/>
  <c r="AH45" i="3" s="1"/>
  <c r="AD46" i="3"/>
  <c r="AH46" i="3" s="1"/>
  <c r="AD47" i="3"/>
  <c r="AH47" i="3" s="1"/>
  <c r="AD48" i="3"/>
  <c r="AH48" i="3" s="1"/>
  <c r="AD49" i="3"/>
  <c r="AH49" i="3" s="1"/>
  <c r="AD50" i="3"/>
  <c r="AH50" i="3" s="1"/>
  <c r="AD51" i="3"/>
  <c r="AH51" i="3" s="1"/>
  <c r="AD52" i="3"/>
  <c r="AH52" i="3" s="1"/>
  <c r="AD53" i="3"/>
  <c r="AH53" i="3" s="1"/>
  <c r="AD54" i="3"/>
  <c r="AH54" i="3" s="1"/>
  <c r="AD55" i="3"/>
  <c r="AH55" i="3" s="1"/>
  <c r="AD56" i="3"/>
  <c r="AH56" i="3" s="1"/>
  <c r="AD57" i="3"/>
  <c r="AH57" i="3" s="1"/>
  <c r="AD58" i="3"/>
  <c r="AH58" i="3" s="1"/>
  <c r="AD59" i="3"/>
  <c r="AH59" i="3" s="1"/>
  <c r="AD60" i="3"/>
  <c r="AH60" i="3" s="1"/>
  <c r="AD61" i="3"/>
  <c r="AH61" i="3" s="1"/>
  <c r="AD62" i="3"/>
  <c r="AH62" i="3" s="1"/>
  <c r="AD63" i="3"/>
  <c r="AH63" i="3" s="1"/>
  <c r="AD64" i="3"/>
  <c r="AH64" i="3" s="1"/>
  <c r="AD65" i="3"/>
  <c r="AH65" i="3" s="1"/>
  <c r="AD66" i="3"/>
  <c r="AH66" i="3" s="1"/>
  <c r="AD67" i="3"/>
  <c r="AH67" i="3" s="1"/>
  <c r="AD68" i="3"/>
  <c r="AH68" i="3" s="1"/>
  <c r="AD69" i="3"/>
  <c r="AH69" i="3" s="1"/>
  <c r="AD70" i="3"/>
  <c r="AH70" i="3" s="1"/>
  <c r="AD71" i="3"/>
  <c r="AH71" i="3" s="1"/>
  <c r="AD72" i="3"/>
  <c r="AH72" i="3" s="1"/>
  <c r="AD73" i="3"/>
  <c r="AH73" i="3" s="1"/>
  <c r="AD74" i="3"/>
  <c r="AH74" i="3" s="1"/>
  <c r="AD75" i="3"/>
  <c r="AH75" i="3" s="1"/>
  <c r="AD76" i="3"/>
  <c r="AH76" i="3" s="1"/>
  <c r="AD77" i="3"/>
  <c r="AH77" i="3" s="1"/>
  <c r="AD78" i="3"/>
  <c r="AH78" i="3" s="1"/>
  <c r="AD79" i="3"/>
  <c r="AH79" i="3" s="1"/>
  <c r="AD80" i="3"/>
  <c r="AH80" i="3" s="1"/>
  <c r="AD81" i="3"/>
  <c r="AH81" i="3" s="1"/>
  <c r="AD82" i="3"/>
  <c r="AH82" i="3" s="1"/>
  <c r="AD83" i="3"/>
  <c r="AH83" i="3" s="1"/>
  <c r="AD84" i="3"/>
  <c r="AH84" i="3" s="1"/>
  <c r="AD85" i="3"/>
  <c r="AH85" i="3" s="1"/>
  <c r="AD86" i="3"/>
  <c r="AH86" i="3" s="1"/>
  <c r="AD87" i="3"/>
  <c r="AH87" i="3" s="1"/>
  <c r="AD88" i="3"/>
  <c r="AH88" i="3" s="1"/>
  <c r="AD89" i="3"/>
  <c r="AH89" i="3" s="1"/>
  <c r="AD90" i="3"/>
  <c r="AH90" i="3" s="1"/>
  <c r="AD91" i="3"/>
  <c r="AH91" i="3" s="1"/>
  <c r="AD92" i="3"/>
  <c r="AH92" i="3" s="1"/>
  <c r="AD93" i="3"/>
  <c r="AH93" i="3" s="1"/>
  <c r="AD94" i="3"/>
  <c r="AH94" i="3" s="1"/>
  <c r="AD95" i="3"/>
  <c r="AH95" i="3" s="1"/>
  <c r="AD96" i="3"/>
  <c r="AH96" i="3" s="1"/>
  <c r="AD97" i="3"/>
  <c r="AH97" i="3" s="1"/>
  <c r="AD98" i="3"/>
  <c r="AH98" i="3" s="1"/>
  <c r="AD99" i="3"/>
  <c r="AH99" i="3" s="1"/>
  <c r="AD100" i="3"/>
  <c r="AH100" i="3" s="1"/>
  <c r="AD101" i="3"/>
  <c r="AH101" i="3" s="1"/>
  <c r="AD102" i="3"/>
  <c r="AH102" i="3" s="1"/>
  <c r="AD103" i="3"/>
  <c r="AH103" i="3" s="1"/>
  <c r="AD104" i="3"/>
  <c r="AH104" i="3" s="1"/>
  <c r="AD105" i="3"/>
  <c r="AH105" i="3" s="1"/>
  <c r="AD106" i="3"/>
  <c r="AH106" i="3" s="1"/>
  <c r="AD107" i="3"/>
  <c r="AH107" i="3" s="1"/>
  <c r="AD108" i="3"/>
  <c r="AH108" i="3" s="1"/>
  <c r="AD109" i="3"/>
  <c r="AH109" i="3" s="1"/>
  <c r="AD110" i="3"/>
  <c r="AH110" i="3" s="1"/>
  <c r="AD111" i="3"/>
  <c r="AH111" i="3" s="1"/>
  <c r="AD112" i="3"/>
  <c r="AH112" i="3" s="1"/>
  <c r="AD113" i="3"/>
  <c r="AH113" i="3" s="1"/>
  <c r="AD114" i="3"/>
  <c r="AH114" i="3" s="1"/>
  <c r="AD115" i="3"/>
  <c r="AH115" i="3" s="1"/>
  <c r="AD116" i="3"/>
  <c r="AH116" i="3" s="1"/>
  <c r="AD117" i="3"/>
  <c r="AH117" i="3" s="1"/>
  <c r="AD118" i="3"/>
  <c r="AH118" i="3" s="1"/>
  <c r="AD119" i="3"/>
  <c r="AH119" i="3" s="1"/>
  <c r="AD120" i="3"/>
  <c r="AH120" i="3" s="1"/>
  <c r="AD121" i="3"/>
  <c r="AH121" i="3" s="1"/>
  <c r="AD122" i="3"/>
  <c r="AH122" i="3" s="1"/>
  <c r="AD123" i="3"/>
  <c r="AH123" i="3" s="1"/>
  <c r="AD124" i="3"/>
  <c r="AH124" i="3" s="1"/>
  <c r="AD125" i="3"/>
  <c r="AH125" i="3" s="1"/>
  <c r="AD126" i="3"/>
  <c r="AH126" i="3" s="1"/>
  <c r="AD127" i="3"/>
  <c r="AH127" i="3" s="1"/>
  <c r="AD128" i="3"/>
  <c r="AH128" i="3" s="1"/>
  <c r="AD129" i="3"/>
  <c r="AH129" i="3" s="1"/>
  <c r="AD130" i="3"/>
  <c r="AH130" i="3" s="1"/>
  <c r="AD131" i="3"/>
  <c r="AH131" i="3" s="1"/>
  <c r="AD132" i="3"/>
  <c r="AH132" i="3" s="1"/>
  <c r="AD133" i="3"/>
  <c r="AH133" i="3" s="1"/>
  <c r="AD134" i="3"/>
  <c r="AH134" i="3" s="1"/>
  <c r="AD135" i="3"/>
  <c r="AH135" i="3" s="1"/>
  <c r="AD136" i="3"/>
  <c r="AH136" i="3" s="1"/>
  <c r="AD137" i="3"/>
  <c r="AH137" i="3" s="1"/>
  <c r="AD138" i="3"/>
  <c r="AH138" i="3" s="1"/>
  <c r="AD139" i="3"/>
  <c r="AH139" i="3" s="1"/>
  <c r="AD140" i="3"/>
  <c r="AH140" i="3" s="1"/>
  <c r="AD141" i="3"/>
  <c r="AH141" i="3" s="1"/>
  <c r="AD142" i="3"/>
  <c r="AH142" i="3" s="1"/>
  <c r="AD143" i="3"/>
  <c r="AH143" i="3" s="1"/>
  <c r="AD144" i="3"/>
  <c r="AH144" i="3" s="1"/>
  <c r="AD145" i="3"/>
  <c r="AH145" i="3" s="1"/>
  <c r="AD146" i="3"/>
  <c r="AH146" i="3" s="1"/>
  <c r="AD147" i="3"/>
  <c r="AH147" i="3" s="1"/>
  <c r="AD148" i="3"/>
  <c r="AH148" i="3" s="1"/>
  <c r="AD150" i="3"/>
  <c r="AH150" i="3" s="1"/>
  <c r="AD151" i="3"/>
  <c r="AH151" i="3" s="1"/>
  <c r="AD152" i="3"/>
  <c r="AH152" i="3" s="1"/>
  <c r="AD153" i="3"/>
  <c r="AH153" i="3" s="1"/>
  <c r="AD154" i="3"/>
  <c r="AH154" i="3" s="1"/>
  <c r="AD155" i="3"/>
  <c r="AH155" i="3" s="1"/>
  <c r="AD156" i="3"/>
  <c r="AH156" i="3" s="1"/>
  <c r="AD11" i="3"/>
  <c r="AH11" i="3" s="1"/>
  <c r="AC12" i="3"/>
  <c r="AG12" i="3" s="1"/>
  <c r="AC13" i="3"/>
  <c r="AG13" i="3" s="1"/>
  <c r="AC14" i="3"/>
  <c r="AG14" i="3" s="1"/>
  <c r="AC15" i="3"/>
  <c r="AG15" i="3" s="1"/>
  <c r="AC16" i="3"/>
  <c r="AG16" i="3" s="1"/>
  <c r="AC17" i="3"/>
  <c r="AG17" i="3" s="1"/>
  <c r="AC18" i="3"/>
  <c r="AG18" i="3" s="1"/>
  <c r="AC19" i="3"/>
  <c r="AG19" i="3" s="1"/>
  <c r="AC20" i="3"/>
  <c r="AG20" i="3" s="1"/>
  <c r="AC21" i="3"/>
  <c r="AG21" i="3" s="1"/>
  <c r="AC22" i="3"/>
  <c r="AG22" i="3" s="1"/>
  <c r="AC23" i="3"/>
  <c r="AG23" i="3" s="1"/>
  <c r="AC24" i="3"/>
  <c r="AG24" i="3" s="1"/>
  <c r="AC25" i="3"/>
  <c r="AG25" i="3" s="1"/>
  <c r="AC26" i="3"/>
  <c r="AG26" i="3" s="1"/>
  <c r="AC27" i="3"/>
  <c r="AG27" i="3" s="1"/>
  <c r="AC28" i="3"/>
  <c r="AG28" i="3" s="1"/>
  <c r="AC29" i="3"/>
  <c r="AG29" i="3" s="1"/>
  <c r="AC30" i="3"/>
  <c r="AG30" i="3" s="1"/>
  <c r="AC31" i="3"/>
  <c r="AG31" i="3" s="1"/>
  <c r="AC32" i="3"/>
  <c r="AG32" i="3" s="1"/>
  <c r="AC33" i="3"/>
  <c r="AG33" i="3" s="1"/>
  <c r="AC34" i="3"/>
  <c r="AG34" i="3" s="1"/>
  <c r="AC35" i="3"/>
  <c r="AG35" i="3" s="1"/>
  <c r="AC36" i="3"/>
  <c r="AG36" i="3" s="1"/>
  <c r="AC37" i="3"/>
  <c r="AG37" i="3" s="1"/>
  <c r="AC38" i="3"/>
  <c r="AG38" i="3" s="1"/>
  <c r="AC39" i="3"/>
  <c r="AG39" i="3" s="1"/>
  <c r="AC40" i="3"/>
  <c r="AG40" i="3" s="1"/>
  <c r="AC41" i="3"/>
  <c r="AG41" i="3" s="1"/>
  <c r="AC42" i="3"/>
  <c r="AG42" i="3" s="1"/>
  <c r="AC43" i="3"/>
  <c r="AG43" i="3" s="1"/>
  <c r="AC44" i="3"/>
  <c r="AG44" i="3" s="1"/>
  <c r="AC45" i="3"/>
  <c r="AG45" i="3" s="1"/>
  <c r="AC46" i="3"/>
  <c r="AG46" i="3" s="1"/>
  <c r="AC47" i="3"/>
  <c r="AG47" i="3" s="1"/>
  <c r="AC48" i="3"/>
  <c r="AG48" i="3" s="1"/>
  <c r="AC49" i="3"/>
  <c r="AG49" i="3" s="1"/>
  <c r="AC50" i="3"/>
  <c r="AG50" i="3" s="1"/>
  <c r="AC51" i="3"/>
  <c r="AG51" i="3" s="1"/>
  <c r="AC52" i="3"/>
  <c r="AG52" i="3" s="1"/>
  <c r="AC53" i="3"/>
  <c r="AG53" i="3" s="1"/>
  <c r="AC54" i="3"/>
  <c r="AG54" i="3" s="1"/>
  <c r="AC55" i="3"/>
  <c r="AG55" i="3" s="1"/>
  <c r="AC56" i="3"/>
  <c r="AG56" i="3" s="1"/>
  <c r="AC57" i="3"/>
  <c r="AG57" i="3" s="1"/>
  <c r="AC58" i="3"/>
  <c r="AG58" i="3" s="1"/>
  <c r="AC59" i="3"/>
  <c r="AG59" i="3" s="1"/>
  <c r="AC60" i="3"/>
  <c r="AG60" i="3" s="1"/>
  <c r="AC61" i="3"/>
  <c r="AG61" i="3" s="1"/>
  <c r="AC62" i="3"/>
  <c r="AG62" i="3" s="1"/>
  <c r="AC63" i="3"/>
  <c r="AG63" i="3" s="1"/>
  <c r="AC64" i="3"/>
  <c r="AG64" i="3" s="1"/>
  <c r="AC65" i="3"/>
  <c r="AG65" i="3" s="1"/>
  <c r="AC66" i="3"/>
  <c r="AG66" i="3" s="1"/>
  <c r="AC67" i="3"/>
  <c r="AG67" i="3" s="1"/>
  <c r="AC68" i="3"/>
  <c r="AG68" i="3" s="1"/>
  <c r="AC69" i="3"/>
  <c r="AG69" i="3" s="1"/>
  <c r="AC70" i="3"/>
  <c r="AG70" i="3" s="1"/>
  <c r="AC71" i="3"/>
  <c r="AG71" i="3" s="1"/>
  <c r="AC72" i="3"/>
  <c r="AG72" i="3" s="1"/>
  <c r="AC73" i="3"/>
  <c r="AG73" i="3" s="1"/>
  <c r="AC74" i="3"/>
  <c r="AG74" i="3" s="1"/>
  <c r="AC75" i="3"/>
  <c r="AG75" i="3" s="1"/>
  <c r="AC76" i="3"/>
  <c r="AG76" i="3" s="1"/>
  <c r="AC77" i="3"/>
  <c r="AG77" i="3" s="1"/>
  <c r="AC78" i="3"/>
  <c r="AG78" i="3" s="1"/>
  <c r="AC79" i="3"/>
  <c r="AG79" i="3" s="1"/>
  <c r="AC80" i="3"/>
  <c r="AG80" i="3" s="1"/>
  <c r="AC81" i="3"/>
  <c r="AG81" i="3" s="1"/>
  <c r="AC82" i="3"/>
  <c r="AG82" i="3" s="1"/>
  <c r="AC83" i="3"/>
  <c r="AG83" i="3" s="1"/>
  <c r="AC84" i="3"/>
  <c r="AG84" i="3" s="1"/>
  <c r="AC85" i="3"/>
  <c r="AG85" i="3" s="1"/>
  <c r="AC86" i="3"/>
  <c r="AG86" i="3" s="1"/>
  <c r="AC87" i="3"/>
  <c r="AG87" i="3" s="1"/>
  <c r="AC88" i="3"/>
  <c r="AG88" i="3" s="1"/>
  <c r="AC89" i="3"/>
  <c r="AG89" i="3" s="1"/>
  <c r="AC90" i="3"/>
  <c r="AG90" i="3" s="1"/>
  <c r="AC91" i="3"/>
  <c r="AG91" i="3" s="1"/>
  <c r="AC92" i="3"/>
  <c r="AG92" i="3" s="1"/>
  <c r="AC93" i="3"/>
  <c r="AG93" i="3" s="1"/>
  <c r="AC94" i="3"/>
  <c r="AG94" i="3" s="1"/>
  <c r="AC95" i="3"/>
  <c r="AG95" i="3" s="1"/>
  <c r="AC96" i="3"/>
  <c r="AG96" i="3" s="1"/>
  <c r="AC97" i="3"/>
  <c r="AG97" i="3" s="1"/>
  <c r="AC98" i="3"/>
  <c r="AG98" i="3" s="1"/>
  <c r="AC99" i="3"/>
  <c r="AG99" i="3" s="1"/>
  <c r="AC100" i="3"/>
  <c r="AG100" i="3" s="1"/>
  <c r="AC101" i="3"/>
  <c r="AG101" i="3" s="1"/>
  <c r="AC102" i="3"/>
  <c r="AG102" i="3" s="1"/>
  <c r="AC103" i="3"/>
  <c r="AG103" i="3" s="1"/>
  <c r="AC104" i="3"/>
  <c r="AG104" i="3" s="1"/>
  <c r="AC105" i="3"/>
  <c r="AG105" i="3" s="1"/>
  <c r="AC106" i="3"/>
  <c r="AG106" i="3" s="1"/>
  <c r="AC107" i="3"/>
  <c r="AG107" i="3" s="1"/>
  <c r="AC108" i="3"/>
  <c r="AG108" i="3" s="1"/>
  <c r="AC109" i="3"/>
  <c r="AG109" i="3" s="1"/>
  <c r="AC110" i="3"/>
  <c r="AG110" i="3" s="1"/>
  <c r="AC111" i="3"/>
  <c r="AG111" i="3" s="1"/>
  <c r="AC112" i="3"/>
  <c r="AG112" i="3" s="1"/>
  <c r="AC113" i="3"/>
  <c r="AG113" i="3" s="1"/>
  <c r="AC114" i="3"/>
  <c r="AG114" i="3" s="1"/>
  <c r="AC115" i="3"/>
  <c r="AG115" i="3" s="1"/>
  <c r="AC116" i="3"/>
  <c r="AG116" i="3" s="1"/>
  <c r="AC117" i="3"/>
  <c r="AG117" i="3" s="1"/>
  <c r="AC118" i="3"/>
  <c r="AG118" i="3" s="1"/>
  <c r="AC119" i="3"/>
  <c r="AG119" i="3" s="1"/>
  <c r="AC120" i="3"/>
  <c r="AG120" i="3" s="1"/>
  <c r="AC121" i="3"/>
  <c r="AG121" i="3" s="1"/>
  <c r="AC122" i="3"/>
  <c r="AG122" i="3" s="1"/>
  <c r="AC123" i="3"/>
  <c r="AG123" i="3" s="1"/>
  <c r="AC124" i="3"/>
  <c r="AG124" i="3" s="1"/>
  <c r="AC125" i="3"/>
  <c r="AG125" i="3" s="1"/>
  <c r="AC126" i="3"/>
  <c r="AG126" i="3" s="1"/>
  <c r="AC127" i="3"/>
  <c r="AG127" i="3" s="1"/>
  <c r="AC128" i="3"/>
  <c r="AG128" i="3" s="1"/>
  <c r="AC129" i="3"/>
  <c r="AG129" i="3" s="1"/>
  <c r="AC130" i="3"/>
  <c r="AG130" i="3" s="1"/>
  <c r="AC131" i="3"/>
  <c r="AG131" i="3" s="1"/>
  <c r="AC132" i="3"/>
  <c r="AG132" i="3" s="1"/>
  <c r="AC133" i="3"/>
  <c r="AG133" i="3" s="1"/>
  <c r="AC134" i="3"/>
  <c r="AG134" i="3" s="1"/>
  <c r="AC135" i="3"/>
  <c r="AG135" i="3" s="1"/>
  <c r="AC136" i="3"/>
  <c r="AG136" i="3" s="1"/>
  <c r="AC137" i="3"/>
  <c r="AG137" i="3" s="1"/>
  <c r="AC138" i="3"/>
  <c r="AG138" i="3" s="1"/>
  <c r="AC139" i="3"/>
  <c r="AG139" i="3" s="1"/>
  <c r="AC140" i="3"/>
  <c r="AG140" i="3" s="1"/>
  <c r="AC141" i="3"/>
  <c r="AG141" i="3" s="1"/>
  <c r="AC142" i="3"/>
  <c r="AG142" i="3" s="1"/>
  <c r="AC143" i="3"/>
  <c r="AG143" i="3" s="1"/>
  <c r="AC144" i="3"/>
  <c r="AG144" i="3" s="1"/>
  <c r="AC145" i="3"/>
  <c r="AG145" i="3" s="1"/>
  <c r="AC146" i="3"/>
  <c r="AG146" i="3" s="1"/>
  <c r="AC147" i="3"/>
  <c r="AG147" i="3" s="1"/>
  <c r="AC148" i="3"/>
  <c r="AG148" i="3" s="1"/>
  <c r="AC149" i="3"/>
  <c r="AG149" i="3" s="1"/>
  <c r="AC150" i="3"/>
  <c r="AG150" i="3" s="1"/>
  <c r="AC151" i="3"/>
  <c r="AG151" i="3" s="1"/>
  <c r="AC152" i="3"/>
  <c r="AG152" i="3" s="1"/>
  <c r="AC153" i="3"/>
  <c r="AG153" i="3" s="1"/>
  <c r="AC154" i="3"/>
  <c r="AG154" i="3" s="1"/>
  <c r="AC155" i="3"/>
  <c r="AG155" i="3" s="1"/>
  <c r="AC156" i="3"/>
  <c r="AG156" i="3" s="1"/>
  <c r="AC11" i="3"/>
  <c r="AG11" i="3" s="1"/>
  <c r="AB12" i="3"/>
  <c r="AF12" i="3" s="1"/>
  <c r="AB13" i="3"/>
  <c r="AF13" i="3" s="1"/>
  <c r="AB14" i="3"/>
  <c r="AF14" i="3" s="1"/>
  <c r="AB15" i="3"/>
  <c r="AF15" i="3" s="1"/>
  <c r="AB16" i="3"/>
  <c r="AF16" i="3" s="1"/>
  <c r="AB17" i="3"/>
  <c r="AF17" i="3" s="1"/>
  <c r="AB18" i="3"/>
  <c r="AF18" i="3" s="1"/>
  <c r="AB19" i="3"/>
  <c r="AF19" i="3" s="1"/>
  <c r="AB20" i="3"/>
  <c r="AF20" i="3" s="1"/>
  <c r="AB21" i="3"/>
  <c r="AF21" i="3" s="1"/>
  <c r="AB22" i="3"/>
  <c r="AF22" i="3" s="1"/>
  <c r="AB23" i="3"/>
  <c r="AF23" i="3" s="1"/>
  <c r="AB24" i="3"/>
  <c r="AF24" i="3" s="1"/>
  <c r="AB25" i="3"/>
  <c r="AF25" i="3" s="1"/>
  <c r="AB26" i="3"/>
  <c r="AF26" i="3" s="1"/>
  <c r="AB27" i="3"/>
  <c r="AF27" i="3" s="1"/>
  <c r="AB28" i="3"/>
  <c r="AF28" i="3" s="1"/>
  <c r="AB29" i="3"/>
  <c r="AF29" i="3" s="1"/>
  <c r="AB30" i="3"/>
  <c r="AF30" i="3" s="1"/>
  <c r="AB31" i="3"/>
  <c r="AF31" i="3" s="1"/>
  <c r="AB32" i="3"/>
  <c r="AF32" i="3" s="1"/>
  <c r="AB33" i="3"/>
  <c r="AF33" i="3" s="1"/>
  <c r="AB34" i="3"/>
  <c r="AF34" i="3" s="1"/>
  <c r="AB35" i="3"/>
  <c r="AF35" i="3" s="1"/>
  <c r="AB36" i="3"/>
  <c r="AF36" i="3" s="1"/>
  <c r="AB37" i="3"/>
  <c r="AF37" i="3" s="1"/>
  <c r="AB38" i="3"/>
  <c r="AF38" i="3" s="1"/>
  <c r="AB39" i="3"/>
  <c r="AF39" i="3" s="1"/>
  <c r="AB40" i="3"/>
  <c r="AF40" i="3" s="1"/>
  <c r="AB41" i="3"/>
  <c r="AF41" i="3" s="1"/>
  <c r="AB42" i="3"/>
  <c r="AF42" i="3" s="1"/>
  <c r="AB43" i="3"/>
  <c r="AF43" i="3" s="1"/>
  <c r="AB44" i="3"/>
  <c r="AF44" i="3" s="1"/>
  <c r="AB45" i="3"/>
  <c r="AF45" i="3" s="1"/>
  <c r="AB46" i="3"/>
  <c r="AF46" i="3" s="1"/>
  <c r="AB47" i="3"/>
  <c r="AF47" i="3" s="1"/>
  <c r="AB48" i="3"/>
  <c r="AF48" i="3" s="1"/>
  <c r="AB49" i="3"/>
  <c r="AF49" i="3" s="1"/>
  <c r="AB50" i="3"/>
  <c r="AF50" i="3" s="1"/>
  <c r="AB51" i="3"/>
  <c r="AF51" i="3" s="1"/>
  <c r="AB52" i="3"/>
  <c r="AF52" i="3" s="1"/>
  <c r="AB53" i="3"/>
  <c r="AF53" i="3" s="1"/>
  <c r="AB54" i="3"/>
  <c r="AF54" i="3" s="1"/>
  <c r="AB55" i="3"/>
  <c r="AF55" i="3" s="1"/>
  <c r="AB56" i="3"/>
  <c r="AF56" i="3" s="1"/>
  <c r="AB57" i="3"/>
  <c r="AF57" i="3" s="1"/>
  <c r="AB58" i="3"/>
  <c r="AF58" i="3" s="1"/>
  <c r="AB59" i="3"/>
  <c r="AF59" i="3" s="1"/>
  <c r="AB60" i="3"/>
  <c r="AF60" i="3" s="1"/>
  <c r="AB61" i="3"/>
  <c r="AF61" i="3" s="1"/>
  <c r="AB62" i="3"/>
  <c r="AF62" i="3" s="1"/>
  <c r="AB63" i="3"/>
  <c r="AF63" i="3" s="1"/>
  <c r="AB64" i="3"/>
  <c r="AF64" i="3" s="1"/>
  <c r="AB65" i="3"/>
  <c r="AF65" i="3" s="1"/>
  <c r="AB66" i="3"/>
  <c r="AF66" i="3" s="1"/>
  <c r="AB67" i="3"/>
  <c r="AF67" i="3" s="1"/>
  <c r="AB68" i="3"/>
  <c r="AF68" i="3" s="1"/>
  <c r="AB69" i="3"/>
  <c r="AF69" i="3" s="1"/>
  <c r="AB70" i="3"/>
  <c r="AF70" i="3" s="1"/>
  <c r="AB71" i="3"/>
  <c r="AF71" i="3" s="1"/>
  <c r="AB72" i="3"/>
  <c r="AF72" i="3" s="1"/>
  <c r="AB73" i="3"/>
  <c r="AF73" i="3" s="1"/>
  <c r="AB74" i="3"/>
  <c r="AF74" i="3" s="1"/>
  <c r="AB75" i="3"/>
  <c r="AF75" i="3" s="1"/>
  <c r="AB76" i="3"/>
  <c r="AF76" i="3" s="1"/>
  <c r="AB77" i="3"/>
  <c r="AF77" i="3" s="1"/>
  <c r="AB78" i="3"/>
  <c r="AF78" i="3" s="1"/>
  <c r="AB79" i="3"/>
  <c r="AF79" i="3" s="1"/>
  <c r="AB80" i="3"/>
  <c r="AF80" i="3" s="1"/>
  <c r="AB81" i="3"/>
  <c r="AF81" i="3" s="1"/>
  <c r="AB82" i="3"/>
  <c r="AF82" i="3" s="1"/>
  <c r="AB83" i="3"/>
  <c r="AF83" i="3" s="1"/>
  <c r="AB84" i="3"/>
  <c r="AF84" i="3" s="1"/>
  <c r="AB85" i="3"/>
  <c r="AF85" i="3" s="1"/>
  <c r="AB86" i="3"/>
  <c r="AF86" i="3" s="1"/>
  <c r="AB87" i="3"/>
  <c r="AF87" i="3" s="1"/>
  <c r="AB88" i="3"/>
  <c r="AF88" i="3" s="1"/>
  <c r="AB89" i="3"/>
  <c r="AF89" i="3" s="1"/>
  <c r="AB90" i="3"/>
  <c r="AF90" i="3" s="1"/>
  <c r="AB91" i="3"/>
  <c r="AF91" i="3" s="1"/>
  <c r="AB92" i="3"/>
  <c r="AF92" i="3" s="1"/>
  <c r="AB93" i="3"/>
  <c r="AF93" i="3" s="1"/>
  <c r="AB94" i="3"/>
  <c r="AF94" i="3" s="1"/>
  <c r="AB95" i="3"/>
  <c r="AF95" i="3" s="1"/>
  <c r="AB96" i="3"/>
  <c r="AF96" i="3" s="1"/>
  <c r="AB97" i="3"/>
  <c r="AF97" i="3" s="1"/>
  <c r="AB98" i="3"/>
  <c r="AF98" i="3" s="1"/>
  <c r="AB99" i="3"/>
  <c r="AF99" i="3" s="1"/>
  <c r="AB100" i="3"/>
  <c r="AF100" i="3" s="1"/>
  <c r="AB101" i="3"/>
  <c r="AF101" i="3" s="1"/>
  <c r="AB102" i="3"/>
  <c r="AF102" i="3" s="1"/>
  <c r="AB103" i="3"/>
  <c r="AF103" i="3" s="1"/>
  <c r="AB104" i="3"/>
  <c r="AF104" i="3" s="1"/>
  <c r="AB105" i="3"/>
  <c r="AF105" i="3" s="1"/>
  <c r="AB106" i="3"/>
  <c r="AF106" i="3" s="1"/>
  <c r="AB107" i="3"/>
  <c r="AF107" i="3" s="1"/>
  <c r="AB108" i="3"/>
  <c r="AF108" i="3" s="1"/>
  <c r="AB109" i="3"/>
  <c r="AF109" i="3" s="1"/>
  <c r="AB110" i="3"/>
  <c r="AF110" i="3" s="1"/>
  <c r="AB111" i="3"/>
  <c r="AF111" i="3" s="1"/>
  <c r="AB112" i="3"/>
  <c r="AF112" i="3" s="1"/>
  <c r="AB113" i="3"/>
  <c r="AF113" i="3" s="1"/>
  <c r="AB114" i="3"/>
  <c r="AF114" i="3" s="1"/>
  <c r="AB115" i="3"/>
  <c r="AF115" i="3" s="1"/>
  <c r="AB116" i="3"/>
  <c r="AF116" i="3" s="1"/>
  <c r="AB117" i="3"/>
  <c r="AF117" i="3" s="1"/>
  <c r="AB118" i="3"/>
  <c r="AF118" i="3" s="1"/>
  <c r="AB119" i="3"/>
  <c r="AF119" i="3" s="1"/>
  <c r="AB120" i="3"/>
  <c r="AF120" i="3" s="1"/>
  <c r="AB121" i="3"/>
  <c r="AF121" i="3" s="1"/>
  <c r="AB122" i="3"/>
  <c r="AF122" i="3" s="1"/>
  <c r="AB123" i="3"/>
  <c r="AF123" i="3" s="1"/>
  <c r="AB124" i="3"/>
  <c r="AF124" i="3" s="1"/>
  <c r="AB125" i="3"/>
  <c r="AF125" i="3" s="1"/>
  <c r="AB126" i="3"/>
  <c r="AF126" i="3" s="1"/>
  <c r="AB127" i="3"/>
  <c r="AF127" i="3" s="1"/>
  <c r="AB128" i="3"/>
  <c r="AF128" i="3" s="1"/>
  <c r="AB129" i="3"/>
  <c r="AF129" i="3" s="1"/>
  <c r="AB130" i="3"/>
  <c r="AF130" i="3" s="1"/>
  <c r="AB131" i="3"/>
  <c r="AF131" i="3" s="1"/>
  <c r="AB132" i="3"/>
  <c r="AF132" i="3" s="1"/>
  <c r="AB133" i="3"/>
  <c r="AF133" i="3" s="1"/>
  <c r="AB134" i="3"/>
  <c r="AF134" i="3" s="1"/>
  <c r="AB135" i="3"/>
  <c r="AF135" i="3" s="1"/>
  <c r="AB136" i="3"/>
  <c r="AF136" i="3" s="1"/>
  <c r="AB137" i="3"/>
  <c r="AF137" i="3" s="1"/>
  <c r="AB138" i="3"/>
  <c r="AF138" i="3" s="1"/>
  <c r="AB139" i="3"/>
  <c r="AF139" i="3" s="1"/>
  <c r="AB140" i="3"/>
  <c r="AF140" i="3" s="1"/>
  <c r="AB141" i="3"/>
  <c r="AF141" i="3" s="1"/>
  <c r="AB142" i="3"/>
  <c r="AF142" i="3" s="1"/>
  <c r="AB143" i="3"/>
  <c r="AF143" i="3" s="1"/>
  <c r="AB144" i="3"/>
  <c r="AF144" i="3" s="1"/>
  <c r="AB145" i="3"/>
  <c r="AF145" i="3" s="1"/>
  <c r="AB146" i="3"/>
  <c r="AF146" i="3" s="1"/>
  <c r="AB147" i="3"/>
  <c r="AF147" i="3" s="1"/>
  <c r="AB148" i="3"/>
  <c r="AF148" i="3" s="1"/>
  <c r="AB149" i="3"/>
  <c r="AF149" i="3" s="1"/>
  <c r="AB150" i="3"/>
  <c r="AF150" i="3" s="1"/>
  <c r="AB151" i="3"/>
  <c r="AF151" i="3" s="1"/>
  <c r="AB152" i="3"/>
  <c r="AF152" i="3" s="1"/>
  <c r="AB153" i="3"/>
  <c r="AF153" i="3" s="1"/>
  <c r="AB154" i="3"/>
  <c r="AF154" i="3" s="1"/>
  <c r="AB155" i="3"/>
  <c r="AF155" i="3" s="1"/>
  <c r="AB156" i="3"/>
  <c r="AF156" i="3" s="1"/>
  <c r="AB11" i="3"/>
  <c r="AF11" i="3" s="1"/>
  <c r="AA12" i="3"/>
  <c r="AE12" i="3" s="1"/>
  <c r="AA13" i="3"/>
  <c r="AE13" i="3" s="1"/>
  <c r="AA14" i="3"/>
  <c r="AE14" i="3" s="1"/>
  <c r="AA15" i="3"/>
  <c r="AE15" i="3" s="1"/>
  <c r="AA16" i="3"/>
  <c r="AE16" i="3" s="1"/>
  <c r="AA17" i="3"/>
  <c r="AE17" i="3" s="1"/>
  <c r="AA18" i="3"/>
  <c r="AE18" i="3" s="1"/>
  <c r="AA19" i="3"/>
  <c r="AE19" i="3" s="1"/>
  <c r="AA20" i="3"/>
  <c r="AE20" i="3" s="1"/>
  <c r="AA21" i="3"/>
  <c r="AE21" i="3" s="1"/>
  <c r="AA22" i="3"/>
  <c r="AE22" i="3" s="1"/>
  <c r="AA23" i="3"/>
  <c r="AE23" i="3" s="1"/>
  <c r="AA24" i="3"/>
  <c r="AE24" i="3" s="1"/>
  <c r="AA25" i="3"/>
  <c r="AE25" i="3" s="1"/>
  <c r="AA26" i="3"/>
  <c r="AE26" i="3" s="1"/>
  <c r="AA27" i="3"/>
  <c r="AE27" i="3" s="1"/>
  <c r="AA28" i="3"/>
  <c r="AE28" i="3" s="1"/>
  <c r="AA29" i="3"/>
  <c r="AE29" i="3" s="1"/>
  <c r="AA30" i="3"/>
  <c r="AE30" i="3" s="1"/>
  <c r="AA31" i="3"/>
  <c r="AE31" i="3" s="1"/>
  <c r="AA32" i="3"/>
  <c r="AE32" i="3" s="1"/>
  <c r="AA33" i="3"/>
  <c r="AE33" i="3" s="1"/>
  <c r="AA34" i="3"/>
  <c r="AE34" i="3" s="1"/>
  <c r="AA35" i="3"/>
  <c r="AE35" i="3" s="1"/>
  <c r="AA36" i="3"/>
  <c r="AE36" i="3" s="1"/>
  <c r="AA37" i="3"/>
  <c r="AE37" i="3" s="1"/>
  <c r="AA38" i="3"/>
  <c r="AE38" i="3" s="1"/>
  <c r="AA39" i="3"/>
  <c r="AE39" i="3" s="1"/>
  <c r="AA40" i="3"/>
  <c r="AE40" i="3" s="1"/>
  <c r="AA41" i="3"/>
  <c r="AE41" i="3" s="1"/>
  <c r="AA42" i="3"/>
  <c r="AE42" i="3" s="1"/>
  <c r="AA43" i="3"/>
  <c r="AE43" i="3" s="1"/>
  <c r="AA44" i="3"/>
  <c r="AE44" i="3" s="1"/>
  <c r="AA45" i="3"/>
  <c r="AE45" i="3" s="1"/>
  <c r="AA46" i="3"/>
  <c r="AE46" i="3" s="1"/>
  <c r="AA47" i="3"/>
  <c r="AE47" i="3" s="1"/>
  <c r="AA48" i="3"/>
  <c r="AE48" i="3" s="1"/>
  <c r="AA49" i="3"/>
  <c r="AE49" i="3" s="1"/>
  <c r="AA50" i="3"/>
  <c r="AE50" i="3" s="1"/>
  <c r="AA51" i="3"/>
  <c r="AE51" i="3" s="1"/>
  <c r="AA52" i="3"/>
  <c r="AE52" i="3" s="1"/>
  <c r="AA53" i="3"/>
  <c r="AE53" i="3" s="1"/>
  <c r="AA54" i="3"/>
  <c r="AE54" i="3" s="1"/>
  <c r="AA55" i="3"/>
  <c r="AE55" i="3" s="1"/>
  <c r="AA56" i="3"/>
  <c r="AE56" i="3" s="1"/>
  <c r="AA57" i="3"/>
  <c r="AE57" i="3" s="1"/>
  <c r="AA58" i="3"/>
  <c r="AE58" i="3" s="1"/>
  <c r="AA59" i="3"/>
  <c r="AE59" i="3" s="1"/>
  <c r="AA60" i="3"/>
  <c r="AE60" i="3" s="1"/>
  <c r="AA61" i="3"/>
  <c r="AE61" i="3" s="1"/>
  <c r="AA62" i="3"/>
  <c r="AE62" i="3" s="1"/>
  <c r="AA63" i="3"/>
  <c r="AE63" i="3" s="1"/>
  <c r="AA64" i="3"/>
  <c r="AE64" i="3" s="1"/>
  <c r="AA65" i="3"/>
  <c r="AE65" i="3" s="1"/>
  <c r="AA66" i="3"/>
  <c r="AE66" i="3" s="1"/>
  <c r="AA67" i="3"/>
  <c r="AE67" i="3" s="1"/>
  <c r="AA68" i="3"/>
  <c r="AE68" i="3" s="1"/>
  <c r="AA69" i="3"/>
  <c r="AE69" i="3" s="1"/>
  <c r="AA70" i="3"/>
  <c r="AE70" i="3" s="1"/>
  <c r="AA71" i="3"/>
  <c r="AE71" i="3" s="1"/>
  <c r="AA72" i="3"/>
  <c r="AE72" i="3" s="1"/>
  <c r="AA73" i="3"/>
  <c r="AE73" i="3" s="1"/>
  <c r="AA74" i="3"/>
  <c r="AE74" i="3" s="1"/>
  <c r="AA75" i="3"/>
  <c r="AE75" i="3" s="1"/>
  <c r="AA76" i="3"/>
  <c r="AE76" i="3" s="1"/>
  <c r="AA77" i="3"/>
  <c r="AE77" i="3" s="1"/>
  <c r="AA78" i="3"/>
  <c r="AE78" i="3" s="1"/>
  <c r="AA79" i="3"/>
  <c r="AE79" i="3" s="1"/>
  <c r="AA80" i="3"/>
  <c r="AE80" i="3" s="1"/>
  <c r="AA81" i="3"/>
  <c r="AE81" i="3" s="1"/>
  <c r="AA82" i="3"/>
  <c r="AE82" i="3" s="1"/>
  <c r="AA83" i="3"/>
  <c r="AE83" i="3" s="1"/>
  <c r="AA84" i="3"/>
  <c r="AE84" i="3" s="1"/>
  <c r="AA85" i="3"/>
  <c r="AE85" i="3" s="1"/>
  <c r="AA86" i="3"/>
  <c r="AE86" i="3" s="1"/>
  <c r="AA87" i="3"/>
  <c r="AE87" i="3" s="1"/>
  <c r="AA88" i="3"/>
  <c r="AE88" i="3" s="1"/>
  <c r="AA89" i="3"/>
  <c r="AE89" i="3" s="1"/>
  <c r="AA90" i="3"/>
  <c r="AE90" i="3" s="1"/>
  <c r="AA91" i="3"/>
  <c r="AE91" i="3" s="1"/>
  <c r="AA92" i="3"/>
  <c r="AE92" i="3" s="1"/>
  <c r="AA93" i="3"/>
  <c r="AE93" i="3" s="1"/>
  <c r="AA94" i="3"/>
  <c r="AE94" i="3" s="1"/>
  <c r="AA95" i="3"/>
  <c r="AE95" i="3" s="1"/>
  <c r="AA96" i="3"/>
  <c r="AE96" i="3" s="1"/>
  <c r="AA97" i="3"/>
  <c r="AE97" i="3" s="1"/>
  <c r="AA98" i="3"/>
  <c r="AE98" i="3" s="1"/>
  <c r="AA99" i="3"/>
  <c r="AE99" i="3" s="1"/>
  <c r="AA100" i="3"/>
  <c r="AE100" i="3" s="1"/>
  <c r="AA101" i="3"/>
  <c r="AE101" i="3" s="1"/>
  <c r="AA102" i="3"/>
  <c r="AE102" i="3" s="1"/>
  <c r="AA103" i="3"/>
  <c r="AE103" i="3" s="1"/>
  <c r="AA104" i="3"/>
  <c r="AE104" i="3" s="1"/>
  <c r="AA105" i="3"/>
  <c r="AE105" i="3" s="1"/>
  <c r="AA106" i="3"/>
  <c r="AE106" i="3" s="1"/>
  <c r="AA107" i="3"/>
  <c r="AE107" i="3" s="1"/>
  <c r="AA108" i="3"/>
  <c r="AE108" i="3" s="1"/>
  <c r="AA109" i="3"/>
  <c r="AE109" i="3" s="1"/>
  <c r="AA110" i="3"/>
  <c r="AE110" i="3" s="1"/>
  <c r="AA111" i="3"/>
  <c r="AE111" i="3" s="1"/>
  <c r="AA112" i="3"/>
  <c r="AE112" i="3" s="1"/>
  <c r="AA113" i="3"/>
  <c r="AE113" i="3" s="1"/>
  <c r="AA114" i="3"/>
  <c r="AE114" i="3" s="1"/>
  <c r="AA115" i="3"/>
  <c r="AE115" i="3" s="1"/>
  <c r="AA116" i="3"/>
  <c r="AE116" i="3" s="1"/>
  <c r="AA117" i="3"/>
  <c r="AE117" i="3" s="1"/>
  <c r="AA118" i="3"/>
  <c r="AE118" i="3" s="1"/>
  <c r="AA119" i="3"/>
  <c r="AE119" i="3" s="1"/>
  <c r="AA120" i="3"/>
  <c r="AE120" i="3" s="1"/>
  <c r="AA121" i="3"/>
  <c r="AE121" i="3" s="1"/>
  <c r="AA122" i="3"/>
  <c r="AE122" i="3" s="1"/>
  <c r="AA123" i="3"/>
  <c r="AE123" i="3" s="1"/>
  <c r="AA124" i="3"/>
  <c r="AE124" i="3" s="1"/>
  <c r="AA125" i="3"/>
  <c r="AE125" i="3" s="1"/>
  <c r="AA126" i="3"/>
  <c r="AE126" i="3" s="1"/>
  <c r="AA127" i="3"/>
  <c r="AE127" i="3" s="1"/>
  <c r="AA128" i="3"/>
  <c r="AE128" i="3" s="1"/>
  <c r="AA129" i="3"/>
  <c r="AE129" i="3" s="1"/>
  <c r="AA130" i="3"/>
  <c r="AE130" i="3" s="1"/>
  <c r="AA131" i="3"/>
  <c r="AE131" i="3" s="1"/>
  <c r="AA132" i="3"/>
  <c r="AE132" i="3" s="1"/>
  <c r="AA133" i="3"/>
  <c r="AE133" i="3" s="1"/>
  <c r="AA134" i="3"/>
  <c r="AE134" i="3" s="1"/>
  <c r="AA135" i="3"/>
  <c r="AE135" i="3" s="1"/>
  <c r="AA136" i="3"/>
  <c r="AE136" i="3" s="1"/>
  <c r="AA137" i="3"/>
  <c r="AE137" i="3" s="1"/>
  <c r="AA138" i="3"/>
  <c r="AE138" i="3" s="1"/>
  <c r="AA139" i="3"/>
  <c r="AE139" i="3" s="1"/>
  <c r="AA140" i="3"/>
  <c r="AE140" i="3" s="1"/>
  <c r="AA141" i="3"/>
  <c r="AE141" i="3" s="1"/>
  <c r="AA142" i="3"/>
  <c r="AE142" i="3" s="1"/>
  <c r="AA143" i="3"/>
  <c r="AE143" i="3" s="1"/>
  <c r="AA144" i="3"/>
  <c r="AE144" i="3" s="1"/>
  <c r="AA145" i="3"/>
  <c r="AE145" i="3" s="1"/>
  <c r="AA146" i="3"/>
  <c r="AE146" i="3" s="1"/>
  <c r="AA147" i="3"/>
  <c r="AE147" i="3" s="1"/>
  <c r="AA148" i="3"/>
  <c r="AE148" i="3" s="1"/>
  <c r="AA149" i="3"/>
  <c r="AE149" i="3" s="1"/>
  <c r="AA150" i="3"/>
  <c r="AE150" i="3" s="1"/>
  <c r="AA151" i="3"/>
  <c r="AE151" i="3" s="1"/>
  <c r="AA152" i="3"/>
  <c r="AE152" i="3" s="1"/>
  <c r="AA153" i="3"/>
  <c r="AE153" i="3" s="1"/>
  <c r="AA154" i="3"/>
  <c r="AE154" i="3" s="1"/>
  <c r="AA155" i="3"/>
  <c r="AE155" i="3" s="1"/>
  <c r="AA156" i="3"/>
  <c r="AE156" i="3" s="1"/>
  <c r="AA11" i="3"/>
  <c r="AE11" i="3" s="1"/>
  <c r="Z156" i="3"/>
  <c r="Y156" i="3" s="1"/>
  <c r="Z155" i="3"/>
  <c r="Y155" i="3" s="1"/>
  <c r="Z154" i="3"/>
  <c r="Y154" i="3" s="1"/>
  <c r="Z153" i="3"/>
  <c r="Y153" i="3" s="1"/>
  <c r="Z152" i="3"/>
  <c r="Y152" i="3" s="1"/>
  <c r="Z151" i="3"/>
  <c r="Y151" i="3" s="1"/>
  <c r="Z150" i="3"/>
  <c r="Y150" i="3" s="1"/>
  <c r="Z149" i="3"/>
  <c r="Y149" i="3" s="1"/>
  <c r="Z148" i="3"/>
  <c r="Y148" i="3" s="1"/>
  <c r="Z147" i="3"/>
  <c r="Y147" i="3" s="1"/>
  <c r="Z146" i="3"/>
  <c r="Y146" i="3" s="1"/>
  <c r="Z145" i="3"/>
  <c r="Y145" i="3" s="1"/>
  <c r="Z144" i="3"/>
  <c r="Y144" i="3" s="1"/>
  <c r="Z143" i="3"/>
  <c r="Y143" i="3" s="1"/>
  <c r="Z142" i="3"/>
  <c r="Y142" i="3" s="1"/>
  <c r="Z141" i="3"/>
  <c r="Y141" i="3" s="1"/>
  <c r="Z140" i="3"/>
  <c r="Y140" i="3" s="1"/>
  <c r="Z139" i="3"/>
  <c r="Y139" i="3" s="1"/>
  <c r="Z138" i="3"/>
  <c r="Y138" i="3" s="1"/>
  <c r="Z137" i="3"/>
  <c r="Y137" i="3" s="1"/>
  <c r="Z136" i="3"/>
  <c r="Y136" i="3" s="1"/>
  <c r="Z135" i="3"/>
  <c r="Y135" i="3" s="1"/>
  <c r="Z134" i="3"/>
  <c r="Y134" i="3" s="1"/>
  <c r="Z133" i="3"/>
  <c r="Y133" i="3" s="1"/>
  <c r="Z132" i="3"/>
  <c r="Y132" i="3" s="1"/>
  <c r="Z131" i="3"/>
  <c r="Y131" i="3" s="1"/>
  <c r="Z130" i="3"/>
  <c r="Y130" i="3" s="1"/>
  <c r="Z129" i="3"/>
  <c r="Y129" i="3" s="1"/>
  <c r="Z128" i="3"/>
  <c r="Y128" i="3" s="1"/>
  <c r="Z127" i="3"/>
  <c r="Y127" i="3" s="1"/>
  <c r="Z126" i="3"/>
  <c r="Y126" i="3" s="1"/>
  <c r="Z125" i="3"/>
  <c r="Y125" i="3" s="1"/>
  <c r="Z124" i="3"/>
  <c r="Y124" i="3" s="1"/>
  <c r="Z123" i="3"/>
  <c r="Y123" i="3" s="1"/>
  <c r="Z122" i="3"/>
  <c r="Y122" i="3" s="1"/>
  <c r="Z121" i="3"/>
  <c r="Y121" i="3" s="1"/>
  <c r="Z120" i="3"/>
  <c r="Y120" i="3" s="1"/>
  <c r="Z119" i="3"/>
  <c r="Y119" i="3" s="1"/>
  <c r="Z118" i="3"/>
  <c r="Y118" i="3" s="1"/>
  <c r="Z117" i="3"/>
  <c r="Y117" i="3" s="1"/>
  <c r="Z116" i="3"/>
  <c r="Y116" i="3" s="1"/>
  <c r="Z115" i="3"/>
  <c r="Y115" i="3" s="1"/>
  <c r="Z114" i="3"/>
  <c r="Y114" i="3" s="1"/>
  <c r="Z113" i="3"/>
  <c r="Y113" i="3" s="1"/>
  <c r="Z112" i="3"/>
  <c r="Y112" i="3" s="1"/>
  <c r="Z111" i="3"/>
  <c r="Y111" i="3" s="1"/>
  <c r="Z110" i="3"/>
  <c r="Y110" i="3" s="1"/>
  <c r="Z109" i="3"/>
  <c r="Y109" i="3" s="1"/>
  <c r="Z108" i="3"/>
  <c r="Y108" i="3" s="1"/>
  <c r="Z107" i="3"/>
  <c r="Y107" i="3" s="1"/>
  <c r="Z106" i="3"/>
  <c r="Y106" i="3" s="1"/>
  <c r="Z105" i="3"/>
  <c r="Y105" i="3" s="1"/>
  <c r="Z104" i="3"/>
  <c r="Y104" i="3" s="1"/>
  <c r="Z103" i="3"/>
  <c r="Y103" i="3" s="1"/>
  <c r="Z102" i="3"/>
  <c r="Y102" i="3" s="1"/>
  <c r="Z101" i="3"/>
  <c r="Y101" i="3" s="1"/>
  <c r="Z100" i="3"/>
  <c r="Y100" i="3" s="1"/>
  <c r="Z99" i="3"/>
  <c r="Y99" i="3" s="1"/>
  <c r="Z98" i="3"/>
  <c r="Y98" i="3" s="1"/>
  <c r="Z97" i="3"/>
  <c r="Y97" i="3" s="1"/>
  <c r="Z96" i="3"/>
  <c r="Y96" i="3" s="1"/>
  <c r="Z95" i="3"/>
  <c r="Y95" i="3" s="1"/>
  <c r="Z94" i="3"/>
  <c r="Y94" i="3" s="1"/>
  <c r="Z93" i="3"/>
  <c r="Y93" i="3" s="1"/>
  <c r="Z92" i="3"/>
  <c r="Y92" i="3" s="1"/>
  <c r="Z91" i="3"/>
  <c r="Y91" i="3" s="1"/>
  <c r="Z90" i="3"/>
  <c r="Y90" i="3" s="1"/>
  <c r="Z89" i="3"/>
  <c r="Y89" i="3" s="1"/>
  <c r="Z88" i="3"/>
  <c r="Y88" i="3" s="1"/>
  <c r="Z87" i="3"/>
  <c r="Y87" i="3" s="1"/>
  <c r="Z86" i="3"/>
  <c r="Y86" i="3" s="1"/>
  <c r="Z85" i="3"/>
  <c r="Y85" i="3" s="1"/>
  <c r="Z84" i="3"/>
  <c r="Y84" i="3" s="1"/>
  <c r="Z83" i="3"/>
  <c r="Y83" i="3" s="1"/>
  <c r="Z82" i="3"/>
  <c r="Y82" i="3" s="1"/>
  <c r="Z81" i="3"/>
  <c r="Y81" i="3" s="1"/>
  <c r="Z80" i="3"/>
  <c r="Y80" i="3" s="1"/>
  <c r="Z79" i="3"/>
  <c r="Y79" i="3" s="1"/>
  <c r="Z78" i="3"/>
  <c r="Y78" i="3" s="1"/>
  <c r="Z77" i="3"/>
  <c r="Y77" i="3" s="1"/>
  <c r="Z76" i="3"/>
  <c r="Y76" i="3" s="1"/>
  <c r="Z75" i="3"/>
  <c r="Y75" i="3" s="1"/>
  <c r="Z74" i="3"/>
  <c r="Y74" i="3" s="1"/>
  <c r="Z73" i="3"/>
  <c r="Y73" i="3" s="1"/>
  <c r="Z72" i="3"/>
  <c r="Y72" i="3" s="1"/>
  <c r="Z71" i="3"/>
  <c r="Y71" i="3" s="1"/>
  <c r="Z70" i="3"/>
  <c r="Y70" i="3" s="1"/>
  <c r="Z69" i="3"/>
  <c r="Y69" i="3" s="1"/>
  <c r="Z68" i="3"/>
  <c r="Y68" i="3" s="1"/>
  <c r="Z67" i="3"/>
  <c r="Y67" i="3" s="1"/>
  <c r="Z66" i="3"/>
  <c r="Y66" i="3" s="1"/>
  <c r="Z65" i="3"/>
  <c r="Y65" i="3" s="1"/>
  <c r="Z64" i="3"/>
  <c r="Y64" i="3" s="1"/>
  <c r="Z63" i="3"/>
  <c r="Y63" i="3" s="1"/>
  <c r="Z62" i="3"/>
  <c r="Y62" i="3" s="1"/>
  <c r="Z61" i="3"/>
  <c r="Y61" i="3" s="1"/>
  <c r="Z60" i="3"/>
  <c r="Y60" i="3" s="1"/>
  <c r="Z59" i="3"/>
  <c r="Y59" i="3" s="1"/>
  <c r="Z58" i="3"/>
  <c r="Y58" i="3" s="1"/>
  <c r="Z57" i="3"/>
  <c r="Y57" i="3" s="1"/>
  <c r="Z56" i="3"/>
  <c r="Y56" i="3" s="1"/>
  <c r="Z55" i="3"/>
  <c r="Y55" i="3" s="1"/>
  <c r="Z54" i="3"/>
  <c r="Y54" i="3" s="1"/>
  <c r="Z53" i="3"/>
  <c r="Y53" i="3" s="1"/>
  <c r="Z52" i="3"/>
  <c r="Y52" i="3" s="1"/>
  <c r="Z51" i="3"/>
  <c r="Y51" i="3" s="1"/>
  <c r="Z50" i="3"/>
  <c r="Y50" i="3" s="1"/>
  <c r="Z49" i="3"/>
  <c r="Y49" i="3" s="1"/>
  <c r="Z48" i="3"/>
  <c r="Y48" i="3" s="1"/>
  <c r="Z47" i="3"/>
  <c r="Y47" i="3" s="1"/>
  <c r="Z46" i="3"/>
  <c r="Y46" i="3" s="1"/>
  <c r="Z45" i="3"/>
  <c r="Y45" i="3" s="1"/>
  <c r="Z44" i="3"/>
  <c r="Y44" i="3" s="1"/>
  <c r="Z43" i="3"/>
  <c r="Y43" i="3" s="1"/>
  <c r="Z42" i="3"/>
  <c r="Y42" i="3" s="1"/>
  <c r="Z41" i="3"/>
  <c r="Y41" i="3" s="1"/>
  <c r="Z40" i="3"/>
  <c r="Y40" i="3" s="1"/>
  <c r="Z39" i="3"/>
  <c r="Y39" i="3" s="1"/>
  <c r="Z38" i="3"/>
  <c r="Y38" i="3" s="1"/>
  <c r="Z37" i="3"/>
  <c r="Y37" i="3" s="1"/>
  <c r="Z36" i="3"/>
  <c r="Y36" i="3" s="1"/>
  <c r="Z35" i="3"/>
  <c r="Y35" i="3" s="1"/>
  <c r="Z34" i="3"/>
  <c r="Y34" i="3" s="1"/>
  <c r="Z33" i="3"/>
  <c r="Y33" i="3" s="1"/>
  <c r="Z32" i="3"/>
  <c r="Y32" i="3" s="1"/>
  <c r="Z31" i="3"/>
  <c r="Y31" i="3" s="1"/>
  <c r="Z30" i="3"/>
  <c r="Y30" i="3" s="1"/>
  <c r="Z29" i="3"/>
  <c r="Y29" i="3" s="1"/>
  <c r="Z28" i="3"/>
  <c r="Y28" i="3" s="1"/>
  <c r="Z27" i="3"/>
  <c r="Y27" i="3" s="1"/>
  <c r="Z26" i="3"/>
  <c r="Y26" i="3" s="1"/>
  <c r="Z25" i="3"/>
  <c r="Y25" i="3" s="1"/>
  <c r="Z24" i="3"/>
  <c r="Y24" i="3" s="1"/>
  <c r="Z23" i="3"/>
  <c r="Y23" i="3" s="1"/>
  <c r="Z22" i="3"/>
  <c r="Y22" i="3" s="1"/>
  <c r="Z21" i="3"/>
  <c r="Y21" i="3" s="1"/>
  <c r="Z20" i="3"/>
  <c r="Y20" i="3" s="1"/>
  <c r="Z19" i="3"/>
  <c r="Y19" i="3" s="1"/>
  <c r="Z18" i="3"/>
  <c r="Y18" i="3" s="1"/>
  <c r="Z17" i="3"/>
  <c r="Y17" i="3" s="1"/>
  <c r="Z16" i="3"/>
  <c r="Y16" i="3" s="1"/>
  <c r="Z15" i="3"/>
  <c r="Y15" i="3" s="1"/>
  <c r="Z14" i="3"/>
  <c r="Y14" i="3" s="1"/>
  <c r="Z13" i="3"/>
  <c r="Y13" i="3" s="1"/>
  <c r="Z12" i="3"/>
  <c r="Y12" i="3" s="1"/>
  <c r="Z11" i="3"/>
  <c r="Y11" i="3" s="1"/>
  <c r="R227" i="3"/>
  <c r="Q227" i="3"/>
  <c r="P227" i="3"/>
  <c r="O227" i="3"/>
  <c r="N227" i="3"/>
  <c r="M227" i="3"/>
  <c r="L227" i="3"/>
  <c r="K227" i="3"/>
  <c r="J227" i="3"/>
  <c r="R226" i="3"/>
  <c r="Q226" i="3"/>
  <c r="P226" i="3"/>
  <c r="O226" i="3"/>
  <c r="N226" i="3"/>
  <c r="M226" i="3"/>
  <c r="L226" i="3"/>
  <c r="K226" i="3"/>
  <c r="J226" i="3"/>
  <c r="R225" i="3"/>
  <c r="Q225" i="3"/>
  <c r="P225" i="3"/>
  <c r="O225" i="3"/>
  <c r="N225" i="3"/>
  <c r="M225" i="3"/>
  <c r="L225" i="3"/>
  <c r="K225" i="3"/>
  <c r="J225" i="3"/>
  <c r="R224" i="3"/>
  <c r="Q224" i="3"/>
  <c r="P224" i="3"/>
  <c r="O224" i="3"/>
  <c r="N224" i="3"/>
  <c r="M224" i="3"/>
  <c r="L224" i="3"/>
  <c r="K224" i="3"/>
  <c r="J224" i="3"/>
  <c r="R223" i="3"/>
  <c r="Q223" i="3"/>
  <c r="P223" i="3"/>
  <c r="O223" i="3"/>
  <c r="N223" i="3"/>
  <c r="M223" i="3"/>
  <c r="L223" i="3"/>
  <c r="K223" i="3"/>
  <c r="J223" i="3"/>
  <c r="R222" i="3"/>
  <c r="Q222" i="3"/>
  <c r="P222" i="3"/>
  <c r="O222" i="3"/>
  <c r="N222" i="3"/>
  <c r="M222" i="3"/>
  <c r="L222" i="3"/>
  <c r="K222" i="3"/>
  <c r="J222" i="3"/>
  <c r="R221" i="3"/>
  <c r="Q221" i="3"/>
  <c r="P221" i="3"/>
  <c r="O221" i="3"/>
  <c r="N221" i="3"/>
  <c r="M221" i="3"/>
  <c r="L221" i="3"/>
  <c r="K221" i="3"/>
  <c r="J221" i="3"/>
  <c r="R220" i="3"/>
  <c r="Q220" i="3"/>
  <c r="P220" i="3"/>
  <c r="O220" i="3"/>
  <c r="N220" i="3"/>
  <c r="M220" i="3"/>
  <c r="L220" i="3"/>
  <c r="K220" i="3"/>
  <c r="J220" i="3"/>
  <c r="R219" i="3"/>
  <c r="Q219" i="3"/>
  <c r="P219" i="3"/>
  <c r="O219" i="3"/>
  <c r="N219" i="3"/>
  <c r="M219" i="3"/>
  <c r="L219" i="3"/>
  <c r="K219" i="3"/>
  <c r="J219" i="3"/>
  <c r="R218" i="3"/>
  <c r="Q218" i="3"/>
  <c r="P218" i="3"/>
  <c r="O218" i="3"/>
  <c r="N218" i="3"/>
  <c r="M218" i="3"/>
  <c r="L218" i="3"/>
  <c r="K218" i="3"/>
  <c r="J218" i="3"/>
  <c r="R217" i="3"/>
  <c r="Q217" i="3"/>
  <c r="P217" i="3"/>
  <c r="O217" i="3"/>
  <c r="N217" i="3"/>
  <c r="M217" i="3"/>
  <c r="L217" i="3"/>
  <c r="K217" i="3"/>
  <c r="J217" i="3"/>
  <c r="R216" i="3"/>
  <c r="Q216" i="3"/>
  <c r="P216" i="3"/>
  <c r="O216" i="3"/>
  <c r="N216" i="3"/>
  <c r="M216" i="3"/>
  <c r="L216" i="3"/>
  <c r="K216" i="3"/>
  <c r="J216" i="3"/>
  <c r="R215" i="3"/>
  <c r="Q215" i="3"/>
  <c r="P215" i="3"/>
  <c r="O215" i="3"/>
  <c r="N215" i="3"/>
  <c r="M215" i="3"/>
  <c r="L215" i="3"/>
  <c r="K215" i="3"/>
  <c r="J215" i="3"/>
  <c r="R214" i="3"/>
  <c r="Q214" i="3"/>
  <c r="P214" i="3"/>
  <c r="O214" i="3"/>
  <c r="N214" i="3"/>
  <c r="M214" i="3"/>
  <c r="L214" i="3"/>
  <c r="K214" i="3"/>
  <c r="J214" i="3"/>
  <c r="R212" i="3"/>
  <c r="Q212" i="3"/>
  <c r="P212" i="3"/>
  <c r="O212" i="3"/>
  <c r="N212" i="3"/>
  <c r="M212" i="3"/>
  <c r="L212" i="3"/>
  <c r="K212" i="3"/>
  <c r="J212" i="3"/>
  <c r="R211" i="3"/>
  <c r="Q211" i="3"/>
  <c r="P211" i="3"/>
  <c r="O211" i="3"/>
  <c r="N211" i="3"/>
  <c r="M211" i="3"/>
  <c r="L211" i="3"/>
  <c r="K211" i="3"/>
  <c r="J211" i="3"/>
  <c r="R210" i="3"/>
  <c r="Q210" i="3"/>
  <c r="P210" i="3"/>
  <c r="O210" i="3"/>
  <c r="N210" i="3"/>
  <c r="M210" i="3"/>
  <c r="L210" i="3"/>
  <c r="K210" i="3"/>
  <c r="J210" i="3"/>
  <c r="R209" i="3"/>
  <c r="Q209" i="3"/>
  <c r="P209" i="3"/>
  <c r="O209" i="3"/>
  <c r="N209" i="3"/>
  <c r="M209" i="3"/>
  <c r="L209" i="3"/>
  <c r="K209" i="3"/>
  <c r="J209" i="3"/>
  <c r="R208" i="3"/>
  <c r="Q208" i="3"/>
  <c r="P208" i="3"/>
  <c r="O208" i="3"/>
  <c r="N208" i="3"/>
  <c r="M208" i="3"/>
  <c r="L208" i="3"/>
  <c r="K208" i="3"/>
  <c r="J208" i="3"/>
  <c r="R207" i="3"/>
  <c r="Q207" i="3"/>
  <c r="P207" i="3"/>
  <c r="O207" i="3"/>
  <c r="N207" i="3"/>
  <c r="M207" i="3"/>
  <c r="L207" i="3"/>
  <c r="K207" i="3"/>
  <c r="J207" i="3"/>
  <c r="R206" i="3"/>
  <c r="Q206" i="3"/>
  <c r="P206" i="3"/>
  <c r="O206" i="3"/>
  <c r="N206" i="3"/>
  <c r="M206" i="3"/>
  <c r="L206" i="3"/>
  <c r="K206" i="3"/>
  <c r="J206" i="3"/>
  <c r="R205" i="3"/>
  <c r="Q205" i="3"/>
  <c r="P205" i="3"/>
  <c r="O205" i="3"/>
  <c r="N205" i="3"/>
  <c r="M205" i="3"/>
  <c r="L205" i="3"/>
  <c r="K205" i="3"/>
  <c r="J205" i="3"/>
  <c r="R204" i="3"/>
  <c r="Q204" i="3"/>
  <c r="P204" i="3"/>
  <c r="O204" i="3"/>
  <c r="N204" i="3"/>
  <c r="M204" i="3"/>
  <c r="L204" i="3"/>
  <c r="K204" i="3"/>
  <c r="J204" i="3"/>
  <c r="R203" i="3"/>
  <c r="Q203" i="3"/>
  <c r="P203" i="3"/>
  <c r="O203" i="3"/>
  <c r="N203" i="3"/>
  <c r="M203" i="3"/>
  <c r="L203" i="3"/>
  <c r="K203" i="3"/>
  <c r="J203" i="3"/>
  <c r="R202" i="3"/>
  <c r="Q202" i="3"/>
  <c r="P202" i="3"/>
  <c r="O202" i="3"/>
  <c r="N202" i="3"/>
  <c r="M202" i="3"/>
  <c r="L202" i="3"/>
  <c r="K202" i="3"/>
  <c r="J202" i="3"/>
  <c r="R201" i="3"/>
  <c r="Q201" i="3"/>
  <c r="P201" i="3"/>
  <c r="O201" i="3"/>
  <c r="N201" i="3"/>
  <c r="M201" i="3"/>
  <c r="L201" i="3"/>
  <c r="K201" i="3"/>
  <c r="J201" i="3"/>
  <c r="R200" i="3"/>
  <c r="Q200" i="3"/>
  <c r="P200" i="3"/>
  <c r="O200" i="3"/>
  <c r="N200" i="3"/>
  <c r="M200" i="3"/>
  <c r="L200" i="3"/>
  <c r="K200" i="3"/>
  <c r="J200" i="3"/>
  <c r="R199" i="3"/>
  <c r="Q199" i="3"/>
  <c r="P199" i="3"/>
  <c r="O199" i="3"/>
  <c r="N199" i="3"/>
  <c r="M199" i="3"/>
  <c r="L199" i="3"/>
  <c r="K199" i="3"/>
  <c r="J199" i="3"/>
  <c r="R198" i="3"/>
  <c r="Q198" i="3"/>
  <c r="P198" i="3"/>
  <c r="O198" i="3"/>
  <c r="N198" i="3"/>
  <c r="M198" i="3"/>
  <c r="L198" i="3"/>
  <c r="K198" i="3"/>
  <c r="J198" i="3"/>
  <c r="R197" i="3"/>
  <c r="Q197" i="3"/>
  <c r="P197" i="3"/>
  <c r="O197" i="3"/>
  <c r="N197" i="3"/>
  <c r="M197" i="3"/>
  <c r="L197" i="3"/>
  <c r="K197" i="3"/>
  <c r="J197" i="3"/>
  <c r="R196" i="3"/>
  <c r="Q196" i="3"/>
  <c r="P196" i="3"/>
  <c r="O196" i="3"/>
  <c r="N196" i="3"/>
  <c r="M196" i="3"/>
  <c r="L196" i="3"/>
  <c r="K196" i="3"/>
  <c r="J196" i="3"/>
  <c r="R195" i="3"/>
  <c r="Q195" i="3"/>
  <c r="P195" i="3"/>
  <c r="O195" i="3"/>
  <c r="N195" i="3"/>
  <c r="M195" i="3"/>
  <c r="L195" i="3"/>
  <c r="K195" i="3"/>
  <c r="J195" i="3"/>
  <c r="R194" i="3"/>
  <c r="Q194" i="3"/>
  <c r="P194" i="3"/>
  <c r="O194" i="3"/>
  <c r="N194" i="3"/>
  <c r="M194" i="3"/>
  <c r="L194" i="3"/>
  <c r="K194" i="3"/>
  <c r="J194" i="3"/>
  <c r="R193" i="3"/>
  <c r="Q193" i="3"/>
  <c r="P193" i="3"/>
  <c r="O193" i="3"/>
  <c r="N193" i="3"/>
  <c r="M193" i="3"/>
  <c r="L193" i="3"/>
  <c r="K193" i="3"/>
  <c r="J193" i="3"/>
  <c r="R192" i="3"/>
  <c r="Q192" i="3"/>
  <c r="P192" i="3"/>
  <c r="O192" i="3"/>
  <c r="N192" i="3"/>
  <c r="M192" i="3"/>
  <c r="L192" i="3"/>
  <c r="K192" i="3"/>
  <c r="J192" i="3"/>
  <c r="R191" i="3"/>
  <c r="Q191" i="3"/>
  <c r="P191" i="3"/>
  <c r="O191" i="3"/>
  <c r="N191" i="3"/>
  <c r="M191" i="3"/>
  <c r="L191" i="3"/>
  <c r="K191" i="3"/>
  <c r="J191" i="3"/>
  <c r="R190" i="3"/>
  <c r="Q190" i="3"/>
  <c r="P190" i="3"/>
  <c r="O190" i="3"/>
  <c r="N190" i="3"/>
  <c r="M190" i="3"/>
  <c r="L190" i="3"/>
  <c r="K190" i="3"/>
  <c r="J190" i="3"/>
  <c r="R189" i="3"/>
  <c r="Q189" i="3"/>
  <c r="P189" i="3"/>
  <c r="O189" i="3"/>
  <c r="N189" i="3"/>
  <c r="M189" i="3"/>
  <c r="L189" i="3"/>
  <c r="K189" i="3"/>
  <c r="J189" i="3"/>
  <c r="R188" i="3"/>
  <c r="Q188" i="3"/>
  <c r="P188" i="3"/>
  <c r="O188" i="3"/>
  <c r="N188" i="3"/>
  <c r="M188" i="3"/>
  <c r="L188" i="3"/>
  <c r="K188" i="3"/>
  <c r="J188" i="3"/>
  <c r="R187" i="3"/>
  <c r="Q187" i="3"/>
  <c r="P187" i="3"/>
  <c r="O187" i="3"/>
  <c r="N187" i="3"/>
  <c r="M187" i="3"/>
  <c r="L187" i="3"/>
  <c r="K187" i="3"/>
  <c r="J187" i="3"/>
  <c r="R186" i="3"/>
  <c r="Q186" i="3"/>
  <c r="P186" i="3"/>
  <c r="O186" i="3"/>
  <c r="N186" i="3"/>
  <c r="M186" i="3"/>
  <c r="L186" i="3"/>
  <c r="K186" i="3"/>
  <c r="J186" i="3"/>
  <c r="R185" i="3"/>
  <c r="Q185" i="3"/>
  <c r="P185" i="3"/>
  <c r="O185" i="3"/>
  <c r="N185" i="3"/>
  <c r="M185" i="3"/>
  <c r="L185" i="3"/>
  <c r="K185" i="3"/>
  <c r="J185" i="3"/>
  <c r="R184" i="3"/>
  <c r="Q184" i="3"/>
  <c r="P184" i="3"/>
  <c r="O184" i="3"/>
  <c r="N184" i="3"/>
  <c r="M184" i="3"/>
  <c r="L184" i="3"/>
  <c r="K184" i="3"/>
  <c r="J184" i="3"/>
  <c r="R183" i="3"/>
  <c r="Q183" i="3"/>
  <c r="P183" i="3"/>
  <c r="O183" i="3"/>
  <c r="N183" i="3"/>
  <c r="M183" i="3"/>
  <c r="L183" i="3"/>
  <c r="K183" i="3"/>
  <c r="J183" i="3"/>
  <c r="R182" i="3"/>
  <c r="Q182" i="3"/>
  <c r="P182" i="3"/>
  <c r="O182" i="3"/>
  <c r="N182" i="3"/>
  <c r="M182" i="3"/>
  <c r="L182" i="3"/>
  <c r="K182" i="3"/>
  <c r="J182" i="3"/>
  <c r="R181" i="3"/>
  <c r="Q181" i="3"/>
  <c r="P181" i="3"/>
  <c r="O181" i="3"/>
  <c r="N181" i="3"/>
  <c r="M181" i="3"/>
  <c r="L181" i="3"/>
  <c r="K181" i="3"/>
  <c r="J181" i="3"/>
  <c r="R180" i="3"/>
  <c r="Q180" i="3"/>
  <c r="P180" i="3"/>
  <c r="O180" i="3"/>
  <c r="N180" i="3"/>
  <c r="M180" i="3"/>
  <c r="L180" i="3"/>
  <c r="K180" i="3"/>
  <c r="J180" i="3"/>
  <c r="R179" i="3"/>
  <c r="Q179" i="3"/>
  <c r="P179" i="3"/>
  <c r="O179" i="3"/>
  <c r="N179" i="3"/>
  <c r="M179" i="3"/>
  <c r="L179" i="3"/>
  <c r="K179" i="3"/>
  <c r="J179" i="3"/>
  <c r="R178" i="3"/>
  <c r="Q178" i="3"/>
  <c r="P178" i="3"/>
  <c r="O178" i="3"/>
  <c r="N178" i="3"/>
  <c r="M178" i="3"/>
  <c r="L178" i="3"/>
  <c r="K178" i="3"/>
  <c r="J178" i="3"/>
  <c r="R177" i="3"/>
  <c r="Q177" i="3"/>
  <c r="P177" i="3"/>
  <c r="O177" i="3"/>
  <c r="N177" i="3"/>
  <c r="M177" i="3"/>
  <c r="L177" i="3"/>
  <c r="K177" i="3"/>
  <c r="J177" i="3"/>
  <c r="R176" i="3"/>
  <c r="Q176" i="3"/>
  <c r="P176" i="3"/>
  <c r="O176" i="3"/>
  <c r="N176" i="3"/>
  <c r="M176" i="3"/>
  <c r="L176" i="3"/>
  <c r="K176" i="3"/>
  <c r="J176" i="3"/>
  <c r="R175" i="3"/>
  <c r="Q175" i="3"/>
  <c r="P175" i="3"/>
  <c r="O175" i="3"/>
  <c r="N175" i="3"/>
  <c r="M175" i="3"/>
  <c r="L175" i="3"/>
  <c r="K175" i="3"/>
  <c r="J175" i="3"/>
  <c r="R174" i="3"/>
  <c r="Q174" i="3"/>
  <c r="P174" i="3"/>
  <c r="O174" i="3"/>
  <c r="N174" i="3"/>
  <c r="M174" i="3"/>
  <c r="L174" i="3"/>
  <c r="K174" i="3"/>
  <c r="J174" i="3"/>
  <c r="R173" i="3"/>
  <c r="Q173" i="3"/>
  <c r="P173" i="3"/>
  <c r="O173" i="3"/>
  <c r="N173" i="3"/>
  <c r="M173" i="3"/>
  <c r="L173" i="3"/>
  <c r="K173" i="3"/>
  <c r="J173" i="3"/>
  <c r="R172" i="3"/>
  <c r="Q172" i="3"/>
  <c r="P172" i="3"/>
  <c r="O172" i="3"/>
  <c r="N172" i="3"/>
  <c r="M172" i="3"/>
  <c r="L172" i="3"/>
  <c r="K172" i="3"/>
  <c r="J172" i="3"/>
  <c r="R171" i="3"/>
  <c r="Q171" i="3"/>
  <c r="P171" i="3"/>
  <c r="O171" i="3"/>
  <c r="N171" i="3"/>
  <c r="M171" i="3"/>
  <c r="L171" i="3"/>
  <c r="K171" i="3"/>
  <c r="J171" i="3"/>
  <c r="R170" i="3"/>
  <c r="Q170" i="3"/>
  <c r="P170" i="3"/>
  <c r="O170" i="3"/>
  <c r="N170" i="3"/>
  <c r="M170" i="3"/>
  <c r="L170" i="3"/>
  <c r="K170" i="3"/>
  <c r="J170" i="3"/>
  <c r="R169" i="3"/>
  <c r="Q169" i="3"/>
  <c r="P169" i="3"/>
  <c r="O169" i="3"/>
  <c r="N169" i="3"/>
  <c r="M169" i="3"/>
  <c r="L169" i="3"/>
  <c r="K169" i="3"/>
  <c r="J169" i="3"/>
  <c r="R168" i="3"/>
  <c r="Q168" i="3"/>
  <c r="P168" i="3"/>
  <c r="O168" i="3"/>
  <c r="N168" i="3"/>
  <c r="M168" i="3"/>
  <c r="L168" i="3"/>
  <c r="K168" i="3"/>
  <c r="J168" i="3"/>
  <c r="R167" i="3"/>
  <c r="Q167" i="3"/>
  <c r="P167" i="3"/>
  <c r="O167" i="3"/>
  <c r="N167" i="3"/>
  <c r="M167" i="3"/>
  <c r="L167" i="3"/>
  <c r="K167" i="3"/>
  <c r="J167" i="3"/>
  <c r="R166" i="3"/>
  <c r="Q166" i="3"/>
  <c r="P166" i="3"/>
  <c r="O166" i="3"/>
  <c r="N166" i="3"/>
  <c r="M166" i="3"/>
  <c r="L166" i="3"/>
  <c r="K166" i="3"/>
  <c r="J166" i="3"/>
  <c r="R165" i="3"/>
  <c r="Q165" i="3"/>
  <c r="P165" i="3"/>
  <c r="O165" i="3"/>
  <c r="N165" i="3"/>
  <c r="M165" i="3"/>
  <c r="L165" i="3"/>
  <c r="K165" i="3"/>
  <c r="J165" i="3"/>
  <c r="R164" i="3"/>
  <c r="Q164" i="3"/>
  <c r="P164" i="3"/>
  <c r="O164" i="3"/>
  <c r="N164" i="3"/>
  <c r="M164" i="3"/>
  <c r="L164" i="3"/>
  <c r="K164" i="3"/>
  <c r="J164" i="3"/>
  <c r="R163" i="3"/>
  <c r="Q163" i="3"/>
  <c r="P163" i="3"/>
  <c r="O163" i="3"/>
  <c r="N163" i="3"/>
  <c r="M163" i="3"/>
  <c r="L163" i="3"/>
  <c r="K163" i="3"/>
  <c r="J163" i="3"/>
  <c r="R162" i="3"/>
  <c r="Q162" i="3"/>
  <c r="P162" i="3"/>
  <c r="O162" i="3"/>
  <c r="N162" i="3"/>
  <c r="M162" i="3"/>
  <c r="L162" i="3"/>
  <c r="K162" i="3"/>
  <c r="J162" i="3"/>
  <c r="R161" i="3"/>
  <c r="Q161" i="3"/>
  <c r="P161" i="3"/>
  <c r="O161" i="3"/>
  <c r="N161" i="3"/>
  <c r="M161" i="3"/>
  <c r="L161" i="3"/>
  <c r="K161" i="3"/>
  <c r="J161" i="3"/>
  <c r="R160" i="3"/>
  <c r="Q160" i="3"/>
  <c r="P160" i="3"/>
  <c r="O160" i="3"/>
  <c r="N160" i="3"/>
  <c r="M160" i="3"/>
  <c r="L160" i="3"/>
  <c r="K160" i="3"/>
  <c r="J160" i="3"/>
  <c r="R159" i="3"/>
  <c r="Q159" i="3"/>
  <c r="P159" i="3"/>
  <c r="O159" i="3"/>
  <c r="N159" i="3"/>
  <c r="M159" i="3"/>
  <c r="L159" i="3"/>
  <c r="K159" i="3"/>
  <c r="J159" i="3"/>
  <c r="R158" i="3"/>
  <c r="Q158" i="3"/>
  <c r="P158" i="3"/>
  <c r="O158" i="3"/>
  <c r="N158" i="3"/>
  <c r="M158" i="3"/>
  <c r="L158" i="3"/>
  <c r="K158" i="3"/>
  <c r="J158" i="3"/>
  <c r="R157" i="3"/>
  <c r="Q157" i="3"/>
  <c r="P157" i="3"/>
  <c r="O157" i="3"/>
  <c r="N157" i="3"/>
  <c r="M157" i="3"/>
  <c r="L157" i="3"/>
  <c r="K157" i="3"/>
  <c r="J157" i="3"/>
  <c r="R156" i="3"/>
  <c r="Q156" i="3"/>
  <c r="P156" i="3"/>
  <c r="O156" i="3"/>
  <c r="N156" i="3"/>
  <c r="M156" i="3"/>
  <c r="L156" i="3"/>
  <c r="K156" i="3"/>
  <c r="J156" i="3"/>
  <c r="R155" i="3"/>
  <c r="Q155" i="3"/>
  <c r="P155" i="3"/>
  <c r="O155" i="3"/>
  <c r="N155" i="3"/>
  <c r="M155" i="3"/>
  <c r="L155" i="3"/>
  <c r="K155" i="3"/>
  <c r="J155" i="3"/>
  <c r="R154" i="3"/>
  <c r="Q154" i="3"/>
  <c r="P154" i="3"/>
  <c r="O154" i="3"/>
  <c r="N154" i="3"/>
  <c r="M154" i="3"/>
  <c r="L154" i="3"/>
  <c r="K154" i="3"/>
  <c r="J154" i="3"/>
  <c r="R153" i="3"/>
  <c r="Q153" i="3"/>
  <c r="P153" i="3"/>
  <c r="O153" i="3"/>
  <c r="N153" i="3"/>
  <c r="M153" i="3"/>
  <c r="L153" i="3"/>
  <c r="K153" i="3"/>
  <c r="J153" i="3"/>
  <c r="R152" i="3"/>
  <c r="Q152" i="3"/>
  <c r="P152" i="3"/>
  <c r="O152" i="3"/>
  <c r="N152" i="3"/>
  <c r="M152" i="3"/>
  <c r="L152" i="3"/>
  <c r="K152" i="3"/>
  <c r="J152" i="3"/>
  <c r="R151" i="3"/>
  <c r="Q151" i="3"/>
  <c r="P151" i="3"/>
  <c r="O151" i="3"/>
  <c r="N151" i="3"/>
  <c r="M151" i="3"/>
  <c r="L151" i="3"/>
  <c r="K151" i="3"/>
  <c r="J151" i="3"/>
  <c r="R150" i="3"/>
  <c r="Q150" i="3"/>
  <c r="P150" i="3"/>
  <c r="O150" i="3"/>
  <c r="N150" i="3"/>
  <c r="M150" i="3"/>
  <c r="L150" i="3"/>
  <c r="K150" i="3"/>
  <c r="J150" i="3"/>
  <c r="R149" i="3"/>
  <c r="Q149" i="3"/>
  <c r="P149" i="3"/>
  <c r="O149" i="3"/>
  <c r="N149" i="3"/>
  <c r="M149" i="3"/>
  <c r="L149" i="3"/>
  <c r="K149" i="3"/>
  <c r="J149" i="3"/>
  <c r="R148" i="3"/>
  <c r="Q148" i="3"/>
  <c r="P148" i="3"/>
  <c r="O148" i="3"/>
  <c r="N148" i="3"/>
  <c r="M148" i="3"/>
  <c r="L148" i="3"/>
  <c r="K148" i="3"/>
  <c r="J148" i="3"/>
  <c r="R147" i="3"/>
  <c r="Q147" i="3"/>
  <c r="P147" i="3"/>
  <c r="O147" i="3"/>
  <c r="N147" i="3"/>
  <c r="M147" i="3"/>
  <c r="L147" i="3"/>
  <c r="K147" i="3"/>
  <c r="J147" i="3"/>
  <c r="R146" i="3"/>
  <c r="Q146" i="3"/>
  <c r="P146" i="3"/>
  <c r="O146" i="3"/>
  <c r="N146" i="3"/>
  <c r="M146" i="3"/>
  <c r="L146" i="3"/>
  <c r="K146" i="3"/>
  <c r="J146" i="3"/>
  <c r="R145" i="3"/>
  <c r="Q145" i="3"/>
  <c r="P145" i="3"/>
  <c r="O145" i="3"/>
  <c r="N145" i="3"/>
  <c r="M145" i="3"/>
  <c r="L145" i="3"/>
  <c r="K145" i="3"/>
  <c r="J145" i="3"/>
  <c r="R144" i="3"/>
  <c r="Q144" i="3"/>
  <c r="P144" i="3"/>
  <c r="O144" i="3"/>
  <c r="N144" i="3"/>
  <c r="M144" i="3"/>
  <c r="L144" i="3"/>
  <c r="K144" i="3"/>
  <c r="J144" i="3"/>
  <c r="R143" i="3"/>
  <c r="Q143" i="3"/>
  <c r="P143" i="3"/>
  <c r="O143" i="3"/>
  <c r="N143" i="3"/>
  <c r="M143" i="3"/>
  <c r="L143" i="3"/>
  <c r="K143" i="3"/>
  <c r="J143" i="3"/>
  <c r="R142" i="3"/>
  <c r="Q142" i="3"/>
  <c r="P142" i="3"/>
  <c r="O142" i="3"/>
  <c r="N142" i="3"/>
  <c r="M142" i="3"/>
  <c r="L142" i="3"/>
  <c r="K142" i="3"/>
  <c r="J142" i="3"/>
  <c r="R141" i="3"/>
  <c r="Q141" i="3"/>
  <c r="P141" i="3"/>
  <c r="O141" i="3"/>
  <c r="N141" i="3"/>
  <c r="M141" i="3"/>
  <c r="L141" i="3"/>
  <c r="K141" i="3"/>
  <c r="J141" i="3"/>
  <c r="R140" i="3"/>
  <c r="Q140" i="3"/>
  <c r="P140" i="3"/>
  <c r="O140" i="3"/>
  <c r="N140" i="3"/>
  <c r="M140" i="3"/>
  <c r="L140" i="3"/>
  <c r="K140" i="3"/>
  <c r="J140" i="3"/>
  <c r="R139" i="3"/>
  <c r="Q139" i="3"/>
  <c r="P139" i="3"/>
  <c r="O139" i="3"/>
  <c r="N139" i="3"/>
  <c r="M139" i="3"/>
  <c r="L139" i="3"/>
  <c r="K139" i="3"/>
  <c r="J139" i="3"/>
  <c r="R138" i="3"/>
  <c r="Q138" i="3"/>
  <c r="P138" i="3"/>
  <c r="O138" i="3"/>
  <c r="N138" i="3"/>
  <c r="M138" i="3"/>
  <c r="L138" i="3"/>
  <c r="K138" i="3"/>
  <c r="J138" i="3"/>
  <c r="R137" i="3"/>
  <c r="Q137" i="3"/>
  <c r="P137" i="3"/>
  <c r="O137" i="3"/>
  <c r="N137" i="3"/>
  <c r="M137" i="3"/>
  <c r="L137" i="3"/>
  <c r="K137" i="3"/>
  <c r="J137" i="3"/>
  <c r="R136" i="3"/>
  <c r="Q136" i="3"/>
  <c r="P136" i="3"/>
  <c r="O136" i="3"/>
  <c r="N136" i="3"/>
  <c r="M136" i="3"/>
  <c r="L136" i="3"/>
  <c r="K136" i="3"/>
  <c r="J136" i="3"/>
  <c r="R135" i="3"/>
  <c r="Q135" i="3"/>
  <c r="P135" i="3"/>
  <c r="O135" i="3"/>
  <c r="N135" i="3"/>
  <c r="M135" i="3"/>
  <c r="L135" i="3"/>
  <c r="K135" i="3"/>
  <c r="J135" i="3"/>
  <c r="R134" i="3"/>
  <c r="Q134" i="3"/>
  <c r="P134" i="3"/>
  <c r="O134" i="3"/>
  <c r="N134" i="3"/>
  <c r="M134" i="3"/>
  <c r="L134" i="3"/>
  <c r="K134" i="3"/>
  <c r="J134" i="3"/>
  <c r="R133" i="3"/>
  <c r="Q133" i="3"/>
  <c r="P133" i="3"/>
  <c r="O133" i="3"/>
  <c r="N133" i="3"/>
  <c r="M133" i="3"/>
  <c r="L133" i="3"/>
  <c r="K133" i="3"/>
  <c r="J133" i="3"/>
  <c r="R132" i="3"/>
  <c r="Q132" i="3"/>
  <c r="P132" i="3"/>
  <c r="O132" i="3"/>
  <c r="N132" i="3"/>
  <c r="M132" i="3"/>
  <c r="L132" i="3"/>
  <c r="K132" i="3"/>
  <c r="J132" i="3"/>
  <c r="R131" i="3"/>
  <c r="Q131" i="3"/>
  <c r="P131" i="3"/>
  <c r="O131" i="3"/>
  <c r="N131" i="3"/>
  <c r="M131" i="3"/>
  <c r="L131" i="3"/>
  <c r="K131" i="3"/>
  <c r="J131" i="3"/>
  <c r="R130" i="3"/>
  <c r="Q130" i="3"/>
  <c r="P130" i="3"/>
  <c r="O130" i="3"/>
  <c r="N130" i="3"/>
  <c r="M130" i="3"/>
  <c r="L130" i="3"/>
  <c r="K130" i="3"/>
  <c r="J130" i="3"/>
  <c r="R129" i="3"/>
  <c r="Q129" i="3"/>
  <c r="P129" i="3"/>
  <c r="O129" i="3"/>
  <c r="N129" i="3"/>
  <c r="M129" i="3"/>
  <c r="L129" i="3"/>
  <c r="K129" i="3"/>
  <c r="J129" i="3"/>
  <c r="R128" i="3"/>
  <c r="Q128" i="3"/>
  <c r="P128" i="3"/>
  <c r="O128" i="3"/>
  <c r="N128" i="3"/>
  <c r="M128" i="3"/>
  <c r="L128" i="3"/>
  <c r="K128" i="3"/>
  <c r="J128" i="3"/>
  <c r="R127" i="3"/>
  <c r="Q127" i="3"/>
  <c r="P127" i="3"/>
  <c r="O127" i="3"/>
  <c r="N127" i="3"/>
  <c r="M127" i="3"/>
  <c r="L127" i="3"/>
  <c r="K127" i="3"/>
  <c r="J127" i="3"/>
  <c r="R126" i="3"/>
  <c r="Q126" i="3"/>
  <c r="P126" i="3"/>
  <c r="O126" i="3"/>
  <c r="N126" i="3"/>
  <c r="M126" i="3"/>
  <c r="L126" i="3"/>
  <c r="K126" i="3"/>
  <c r="J126" i="3"/>
  <c r="R125" i="3"/>
  <c r="Q125" i="3"/>
  <c r="P125" i="3"/>
  <c r="O125" i="3"/>
  <c r="N125" i="3"/>
  <c r="M125" i="3"/>
  <c r="L125" i="3"/>
  <c r="K125" i="3"/>
  <c r="J125" i="3"/>
  <c r="R124" i="3"/>
  <c r="Q124" i="3"/>
  <c r="P124" i="3"/>
  <c r="O124" i="3"/>
  <c r="N124" i="3"/>
  <c r="M124" i="3"/>
  <c r="L124" i="3"/>
  <c r="K124" i="3"/>
  <c r="J124" i="3"/>
  <c r="R123" i="3"/>
  <c r="Q123" i="3"/>
  <c r="P123" i="3"/>
  <c r="O123" i="3"/>
  <c r="N123" i="3"/>
  <c r="M123" i="3"/>
  <c r="L123" i="3"/>
  <c r="K123" i="3"/>
  <c r="J123" i="3"/>
  <c r="R122" i="3"/>
  <c r="Q122" i="3"/>
  <c r="P122" i="3"/>
  <c r="O122" i="3"/>
  <c r="N122" i="3"/>
  <c r="M122" i="3"/>
  <c r="L122" i="3"/>
  <c r="K122" i="3"/>
  <c r="J122" i="3"/>
  <c r="R121" i="3"/>
  <c r="Q121" i="3"/>
  <c r="P121" i="3"/>
  <c r="O121" i="3"/>
  <c r="N121" i="3"/>
  <c r="M121" i="3"/>
  <c r="L121" i="3"/>
  <c r="K121" i="3"/>
  <c r="J121" i="3"/>
  <c r="R120" i="3"/>
  <c r="Q120" i="3"/>
  <c r="P120" i="3"/>
  <c r="O120" i="3"/>
  <c r="N120" i="3"/>
  <c r="M120" i="3"/>
  <c r="L120" i="3"/>
  <c r="K120" i="3"/>
  <c r="J120" i="3"/>
  <c r="R119" i="3"/>
  <c r="Q119" i="3"/>
  <c r="P119" i="3"/>
  <c r="O119" i="3"/>
  <c r="N119" i="3"/>
  <c r="M119" i="3"/>
  <c r="L119" i="3"/>
  <c r="K119" i="3"/>
  <c r="J119" i="3"/>
  <c r="R118" i="3"/>
  <c r="Q118" i="3"/>
  <c r="P118" i="3"/>
  <c r="O118" i="3"/>
  <c r="N118" i="3"/>
  <c r="M118" i="3"/>
  <c r="L118" i="3"/>
  <c r="K118" i="3"/>
  <c r="J118" i="3"/>
  <c r="R117" i="3"/>
  <c r="Q117" i="3"/>
  <c r="P117" i="3"/>
  <c r="O117" i="3"/>
  <c r="N117" i="3"/>
  <c r="M117" i="3"/>
  <c r="L117" i="3"/>
  <c r="K117" i="3"/>
  <c r="J117" i="3"/>
  <c r="R116" i="3"/>
  <c r="Q116" i="3"/>
  <c r="P116" i="3"/>
  <c r="O116" i="3"/>
  <c r="N116" i="3"/>
  <c r="M116" i="3"/>
  <c r="L116" i="3"/>
  <c r="K116" i="3"/>
  <c r="J116" i="3"/>
  <c r="R115" i="3"/>
  <c r="Q115" i="3"/>
  <c r="P115" i="3"/>
  <c r="O115" i="3"/>
  <c r="N115" i="3"/>
  <c r="M115" i="3"/>
  <c r="L115" i="3"/>
  <c r="K115" i="3"/>
  <c r="J115" i="3"/>
  <c r="R114" i="3"/>
  <c r="Q114" i="3"/>
  <c r="P114" i="3"/>
  <c r="O114" i="3"/>
  <c r="N114" i="3"/>
  <c r="M114" i="3"/>
  <c r="L114" i="3"/>
  <c r="K114" i="3"/>
  <c r="J114" i="3"/>
  <c r="R113" i="3"/>
  <c r="Q113" i="3"/>
  <c r="P113" i="3"/>
  <c r="O113" i="3"/>
  <c r="N113" i="3"/>
  <c r="M113" i="3"/>
  <c r="L113" i="3"/>
  <c r="K113" i="3"/>
  <c r="J113" i="3"/>
  <c r="R112" i="3"/>
  <c r="Q112" i="3"/>
  <c r="P112" i="3"/>
  <c r="O112" i="3"/>
  <c r="N112" i="3"/>
  <c r="M112" i="3"/>
  <c r="L112" i="3"/>
  <c r="K112" i="3"/>
  <c r="J112" i="3"/>
  <c r="R111" i="3"/>
  <c r="Q111" i="3"/>
  <c r="P111" i="3"/>
  <c r="O111" i="3"/>
  <c r="N111" i="3"/>
  <c r="M111" i="3"/>
  <c r="L111" i="3"/>
  <c r="K111" i="3"/>
  <c r="J111" i="3"/>
  <c r="R110" i="3"/>
  <c r="Q110" i="3"/>
  <c r="P110" i="3"/>
  <c r="O110" i="3"/>
  <c r="N110" i="3"/>
  <c r="M110" i="3"/>
  <c r="L110" i="3"/>
  <c r="K110" i="3"/>
  <c r="J110" i="3"/>
  <c r="R109" i="3"/>
  <c r="Q109" i="3"/>
  <c r="P109" i="3"/>
  <c r="O109" i="3"/>
  <c r="N109" i="3"/>
  <c r="M109" i="3"/>
  <c r="L109" i="3"/>
  <c r="K109" i="3"/>
  <c r="J109" i="3"/>
  <c r="R108" i="3"/>
  <c r="Q108" i="3"/>
  <c r="P108" i="3"/>
  <c r="O108" i="3"/>
  <c r="N108" i="3"/>
  <c r="M108" i="3"/>
  <c r="L108" i="3"/>
  <c r="K108" i="3"/>
  <c r="J108" i="3"/>
  <c r="R107" i="3"/>
  <c r="Q107" i="3"/>
  <c r="P107" i="3"/>
  <c r="O107" i="3"/>
  <c r="N107" i="3"/>
  <c r="M107" i="3"/>
  <c r="L107" i="3"/>
  <c r="K107" i="3"/>
  <c r="J107" i="3"/>
  <c r="R106" i="3"/>
  <c r="Q106" i="3"/>
  <c r="P106" i="3"/>
  <c r="O106" i="3"/>
  <c r="N106" i="3"/>
  <c r="M106" i="3"/>
  <c r="L106" i="3"/>
  <c r="K106" i="3"/>
  <c r="J106" i="3"/>
  <c r="R105" i="3"/>
  <c r="Q105" i="3"/>
  <c r="P105" i="3"/>
  <c r="O105" i="3"/>
  <c r="N105" i="3"/>
  <c r="M105" i="3"/>
  <c r="L105" i="3"/>
  <c r="K105" i="3"/>
  <c r="J105" i="3"/>
  <c r="R104" i="3"/>
  <c r="Q104" i="3"/>
  <c r="P104" i="3"/>
  <c r="O104" i="3"/>
  <c r="N104" i="3"/>
  <c r="M104" i="3"/>
  <c r="L104" i="3"/>
  <c r="K104" i="3"/>
  <c r="J104" i="3"/>
  <c r="R103" i="3"/>
  <c r="Q103" i="3"/>
  <c r="P103" i="3"/>
  <c r="O103" i="3"/>
  <c r="N103" i="3"/>
  <c r="M103" i="3"/>
  <c r="L103" i="3"/>
  <c r="K103" i="3"/>
  <c r="J103" i="3"/>
  <c r="R102" i="3"/>
  <c r="Q102" i="3"/>
  <c r="P102" i="3"/>
  <c r="O102" i="3"/>
  <c r="N102" i="3"/>
  <c r="M102" i="3"/>
  <c r="L102" i="3"/>
  <c r="K102" i="3"/>
  <c r="J102" i="3"/>
  <c r="R101" i="3"/>
  <c r="Q101" i="3"/>
  <c r="P101" i="3"/>
  <c r="O101" i="3"/>
  <c r="N101" i="3"/>
  <c r="M101" i="3"/>
  <c r="L101" i="3"/>
  <c r="K101" i="3"/>
  <c r="J101" i="3"/>
  <c r="R100" i="3"/>
  <c r="Q100" i="3"/>
  <c r="P100" i="3"/>
  <c r="O100" i="3"/>
  <c r="N100" i="3"/>
  <c r="M100" i="3"/>
  <c r="L100" i="3"/>
  <c r="K100" i="3"/>
  <c r="J100" i="3"/>
  <c r="R99" i="3"/>
  <c r="Q99" i="3"/>
  <c r="P99" i="3"/>
  <c r="O99" i="3"/>
  <c r="N99" i="3"/>
  <c r="M99" i="3"/>
  <c r="L99" i="3"/>
  <c r="K99" i="3"/>
  <c r="J99" i="3"/>
  <c r="R98" i="3"/>
  <c r="Q98" i="3"/>
  <c r="P98" i="3"/>
  <c r="O98" i="3"/>
  <c r="N98" i="3"/>
  <c r="M98" i="3"/>
  <c r="L98" i="3"/>
  <c r="K98" i="3"/>
  <c r="J98" i="3"/>
  <c r="R97" i="3"/>
  <c r="Q97" i="3"/>
  <c r="P97" i="3"/>
  <c r="O97" i="3"/>
  <c r="N97" i="3"/>
  <c r="M97" i="3"/>
  <c r="L97" i="3"/>
  <c r="K97" i="3"/>
  <c r="J97" i="3"/>
  <c r="R96" i="3"/>
  <c r="Q96" i="3"/>
  <c r="P96" i="3"/>
  <c r="O96" i="3"/>
  <c r="N96" i="3"/>
  <c r="M96" i="3"/>
  <c r="L96" i="3"/>
  <c r="K96" i="3"/>
  <c r="J96" i="3"/>
  <c r="R95" i="3"/>
  <c r="Q95" i="3"/>
  <c r="P95" i="3"/>
  <c r="O95" i="3"/>
  <c r="N95" i="3"/>
  <c r="M95" i="3"/>
  <c r="L95" i="3"/>
  <c r="K95" i="3"/>
  <c r="J95" i="3"/>
  <c r="R94" i="3"/>
  <c r="Q94" i="3"/>
  <c r="P94" i="3"/>
  <c r="O94" i="3"/>
  <c r="N94" i="3"/>
  <c r="M94" i="3"/>
  <c r="L94" i="3"/>
  <c r="K94" i="3"/>
  <c r="J94" i="3"/>
  <c r="R93" i="3"/>
  <c r="Q93" i="3"/>
  <c r="P93" i="3"/>
  <c r="O93" i="3"/>
  <c r="N93" i="3"/>
  <c r="M93" i="3"/>
  <c r="L93" i="3"/>
  <c r="K93" i="3"/>
  <c r="J93" i="3"/>
  <c r="R92" i="3"/>
  <c r="Q92" i="3"/>
  <c r="P92" i="3"/>
  <c r="O92" i="3"/>
  <c r="N92" i="3"/>
  <c r="M92" i="3"/>
  <c r="L92" i="3"/>
  <c r="K92" i="3"/>
  <c r="J92" i="3"/>
  <c r="R91" i="3"/>
  <c r="Q91" i="3"/>
  <c r="P91" i="3"/>
  <c r="O91" i="3"/>
  <c r="N91" i="3"/>
  <c r="M91" i="3"/>
  <c r="L91" i="3"/>
  <c r="K91" i="3"/>
  <c r="J91" i="3"/>
  <c r="R90" i="3"/>
  <c r="Q90" i="3"/>
  <c r="P90" i="3"/>
  <c r="O90" i="3"/>
  <c r="N90" i="3"/>
  <c r="M90" i="3"/>
  <c r="L90" i="3"/>
  <c r="K90" i="3"/>
  <c r="J90" i="3"/>
  <c r="R89" i="3"/>
  <c r="Q89" i="3"/>
  <c r="P89" i="3"/>
  <c r="O89" i="3"/>
  <c r="N89" i="3"/>
  <c r="M89" i="3"/>
  <c r="L89" i="3"/>
  <c r="K89" i="3"/>
  <c r="J89" i="3"/>
  <c r="R88" i="3"/>
  <c r="Q88" i="3"/>
  <c r="P88" i="3"/>
  <c r="O88" i="3"/>
  <c r="N88" i="3"/>
  <c r="M88" i="3"/>
  <c r="L88" i="3"/>
  <c r="K88" i="3"/>
  <c r="J88" i="3"/>
  <c r="R87" i="3"/>
  <c r="Q87" i="3"/>
  <c r="P87" i="3"/>
  <c r="O87" i="3"/>
  <c r="N87" i="3"/>
  <c r="M87" i="3"/>
  <c r="L87" i="3"/>
  <c r="K87" i="3"/>
  <c r="J87" i="3"/>
  <c r="R86" i="3"/>
  <c r="Q86" i="3"/>
  <c r="P86" i="3"/>
  <c r="O86" i="3"/>
  <c r="N86" i="3"/>
  <c r="M86" i="3"/>
  <c r="L86" i="3"/>
  <c r="K86" i="3"/>
  <c r="J86" i="3"/>
  <c r="R85" i="3"/>
  <c r="Q85" i="3"/>
  <c r="P85" i="3"/>
  <c r="O85" i="3"/>
  <c r="N85" i="3"/>
  <c r="M85" i="3"/>
  <c r="L85" i="3"/>
  <c r="K85" i="3"/>
  <c r="J85" i="3"/>
  <c r="R84" i="3"/>
  <c r="Q84" i="3"/>
  <c r="P84" i="3"/>
  <c r="O84" i="3"/>
  <c r="N84" i="3"/>
  <c r="M84" i="3"/>
  <c r="L84" i="3"/>
  <c r="K84" i="3"/>
  <c r="J84" i="3"/>
  <c r="R83" i="3"/>
  <c r="Q83" i="3"/>
  <c r="P83" i="3"/>
  <c r="O83" i="3"/>
  <c r="N83" i="3"/>
  <c r="M83" i="3"/>
  <c r="L83" i="3"/>
  <c r="K83" i="3"/>
  <c r="J83" i="3"/>
  <c r="R82" i="3"/>
  <c r="Q82" i="3"/>
  <c r="P82" i="3"/>
  <c r="O82" i="3"/>
  <c r="N82" i="3"/>
  <c r="M82" i="3"/>
  <c r="L82" i="3"/>
  <c r="K82" i="3"/>
  <c r="J82" i="3"/>
  <c r="R81" i="3"/>
  <c r="Q81" i="3"/>
  <c r="P81" i="3"/>
  <c r="O81" i="3"/>
  <c r="N81" i="3"/>
  <c r="M81" i="3"/>
  <c r="L81" i="3"/>
  <c r="K81" i="3"/>
  <c r="J81" i="3"/>
  <c r="R80" i="3"/>
  <c r="Q80" i="3"/>
  <c r="P80" i="3"/>
  <c r="O80" i="3"/>
  <c r="N80" i="3"/>
  <c r="M80" i="3"/>
  <c r="L80" i="3"/>
  <c r="K80" i="3"/>
  <c r="J80" i="3"/>
  <c r="R79" i="3"/>
  <c r="Q79" i="3"/>
  <c r="P79" i="3"/>
  <c r="O79" i="3"/>
  <c r="N79" i="3"/>
  <c r="M79" i="3"/>
  <c r="L79" i="3"/>
  <c r="K79" i="3"/>
  <c r="J79" i="3"/>
  <c r="R78" i="3"/>
  <c r="Q78" i="3"/>
  <c r="P78" i="3"/>
  <c r="O78" i="3"/>
  <c r="N78" i="3"/>
  <c r="M78" i="3"/>
  <c r="L78" i="3"/>
  <c r="K78" i="3"/>
  <c r="J78" i="3"/>
  <c r="R77" i="3"/>
  <c r="Q77" i="3"/>
  <c r="P77" i="3"/>
  <c r="O77" i="3"/>
  <c r="N77" i="3"/>
  <c r="M77" i="3"/>
  <c r="L77" i="3"/>
  <c r="K77" i="3"/>
  <c r="J77" i="3"/>
  <c r="R76" i="3"/>
  <c r="Q76" i="3"/>
  <c r="P76" i="3"/>
  <c r="O76" i="3"/>
  <c r="N76" i="3"/>
  <c r="M76" i="3"/>
  <c r="L76" i="3"/>
  <c r="K76" i="3"/>
  <c r="J76" i="3"/>
  <c r="R75" i="3"/>
  <c r="Q75" i="3"/>
  <c r="P75" i="3"/>
  <c r="O75" i="3"/>
  <c r="N75" i="3"/>
  <c r="M75" i="3"/>
  <c r="L75" i="3"/>
  <c r="K75" i="3"/>
  <c r="J75" i="3"/>
  <c r="R74" i="3"/>
  <c r="Q74" i="3"/>
  <c r="P74" i="3"/>
  <c r="O74" i="3"/>
  <c r="N74" i="3"/>
  <c r="M74" i="3"/>
  <c r="L74" i="3"/>
  <c r="K74" i="3"/>
  <c r="J74" i="3"/>
  <c r="R73" i="3"/>
  <c r="Q73" i="3"/>
  <c r="P73" i="3"/>
  <c r="O73" i="3"/>
  <c r="N73" i="3"/>
  <c r="M73" i="3"/>
  <c r="L73" i="3"/>
  <c r="K73" i="3"/>
  <c r="J73" i="3"/>
  <c r="R72" i="3"/>
  <c r="Q72" i="3"/>
  <c r="P72" i="3"/>
  <c r="O72" i="3"/>
  <c r="N72" i="3"/>
  <c r="M72" i="3"/>
  <c r="L72" i="3"/>
  <c r="K72" i="3"/>
  <c r="J72" i="3"/>
  <c r="R71" i="3"/>
  <c r="Q71" i="3"/>
  <c r="P71" i="3"/>
  <c r="O71" i="3"/>
  <c r="N71" i="3"/>
  <c r="M71" i="3"/>
  <c r="L71" i="3"/>
  <c r="K71" i="3"/>
  <c r="J71" i="3"/>
  <c r="R70" i="3"/>
  <c r="Q70" i="3"/>
  <c r="P70" i="3"/>
  <c r="O70" i="3"/>
  <c r="N70" i="3"/>
  <c r="M70" i="3"/>
  <c r="L70" i="3"/>
  <c r="K70" i="3"/>
  <c r="J70" i="3"/>
  <c r="R69" i="3"/>
  <c r="Q69" i="3"/>
  <c r="P69" i="3"/>
  <c r="O69" i="3"/>
  <c r="N69" i="3"/>
  <c r="M69" i="3"/>
  <c r="L69" i="3"/>
  <c r="K69" i="3"/>
  <c r="J69" i="3"/>
  <c r="R68" i="3"/>
  <c r="Q68" i="3"/>
  <c r="P68" i="3"/>
  <c r="O68" i="3"/>
  <c r="N68" i="3"/>
  <c r="M68" i="3"/>
  <c r="L68" i="3"/>
  <c r="K68" i="3"/>
  <c r="J68" i="3"/>
  <c r="R67" i="3"/>
  <c r="Q67" i="3"/>
  <c r="P67" i="3"/>
  <c r="O67" i="3"/>
  <c r="N67" i="3"/>
  <c r="M67" i="3"/>
  <c r="L67" i="3"/>
  <c r="K67" i="3"/>
  <c r="J67" i="3"/>
  <c r="R66" i="3"/>
  <c r="Q66" i="3"/>
  <c r="P66" i="3"/>
  <c r="O66" i="3"/>
  <c r="N66" i="3"/>
  <c r="M66" i="3"/>
  <c r="L66" i="3"/>
  <c r="K66" i="3"/>
  <c r="J66" i="3"/>
  <c r="R65" i="3"/>
  <c r="Q65" i="3"/>
  <c r="P65" i="3"/>
  <c r="O65" i="3"/>
  <c r="N65" i="3"/>
  <c r="M65" i="3"/>
  <c r="L65" i="3"/>
  <c r="K65" i="3"/>
  <c r="J65" i="3"/>
  <c r="R64" i="3"/>
  <c r="Q64" i="3"/>
  <c r="P64" i="3"/>
  <c r="O64" i="3"/>
  <c r="N64" i="3"/>
  <c r="M64" i="3"/>
  <c r="L64" i="3"/>
  <c r="K64" i="3"/>
  <c r="J64" i="3"/>
  <c r="R63" i="3"/>
  <c r="Q63" i="3"/>
  <c r="P63" i="3"/>
  <c r="O63" i="3"/>
  <c r="N63" i="3"/>
  <c r="M63" i="3"/>
  <c r="L63" i="3"/>
  <c r="K63" i="3"/>
  <c r="J63" i="3"/>
  <c r="R62" i="3"/>
  <c r="Q62" i="3"/>
  <c r="P62" i="3"/>
  <c r="O62" i="3"/>
  <c r="N62" i="3"/>
  <c r="M62" i="3"/>
  <c r="L62" i="3"/>
  <c r="K62" i="3"/>
  <c r="J62" i="3"/>
  <c r="R61" i="3"/>
  <c r="Q61" i="3"/>
  <c r="P61" i="3"/>
  <c r="O61" i="3"/>
  <c r="N61" i="3"/>
  <c r="M61" i="3"/>
  <c r="L61" i="3"/>
  <c r="K61" i="3"/>
  <c r="J61" i="3"/>
  <c r="R60" i="3"/>
  <c r="Q60" i="3"/>
  <c r="P60" i="3"/>
  <c r="O60" i="3"/>
  <c r="N60" i="3"/>
  <c r="M60" i="3"/>
  <c r="L60" i="3"/>
  <c r="K60" i="3"/>
  <c r="J60" i="3"/>
  <c r="R59" i="3"/>
  <c r="Q59" i="3"/>
  <c r="P59" i="3"/>
  <c r="O59" i="3"/>
  <c r="N59" i="3"/>
  <c r="M59" i="3"/>
  <c r="L59" i="3"/>
  <c r="K59" i="3"/>
  <c r="J59" i="3"/>
  <c r="R58" i="3"/>
  <c r="Q58" i="3"/>
  <c r="P58" i="3"/>
  <c r="O58" i="3"/>
  <c r="N58" i="3"/>
  <c r="M58" i="3"/>
  <c r="L58" i="3"/>
  <c r="K58" i="3"/>
  <c r="J58" i="3"/>
  <c r="R57" i="3"/>
  <c r="Q57" i="3"/>
  <c r="P57" i="3"/>
  <c r="O57" i="3"/>
  <c r="N57" i="3"/>
  <c r="M57" i="3"/>
  <c r="L57" i="3"/>
  <c r="K57" i="3"/>
  <c r="J57" i="3"/>
  <c r="R56" i="3"/>
  <c r="Q56" i="3"/>
  <c r="P56" i="3"/>
  <c r="O56" i="3"/>
  <c r="N56" i="3"/>
  <c r="M56" i="3"/>
  <c r="L56" i="3"/>
  <c r="K56" i="3"/>
  <c r="J56" i="3"/>
  <c r="R55" i="3"/>
  <c r="Q55" i="3"/>
  <c r="P55" i="3"/>
  <c r="O55" i="3"/>
  <c r="N55" i="3"/>
  <c r="M55" i="3"/>
  <c r="L55" i="3"/>
  <c r="K55" i="3"/>
  <c r="J55" i="3"/>
  <c r="R54" i="3"/>
  <c r="Q54" i="3"/>
  <c r="P54" i="3"/>
  <c r="O54" i="3"/>
  <c r="N54" i="3"/>
  <c r="M54" i="3"/>
  <c r="L54" i="3"/>
  <c r="K54" i="3"/>
  <c r="J54" i="3"/>
  <c r="R53" i="3"/>
  <c r="Q53" i="3"/>
  <c r="P53" i="3"/>
  <c r="O53" i="3"/>
  <c r="N53" i="3"/>
  <c r="M53" i="3"/>
  <c r="L53" i="3"/>
  <c r="K53" i="3"/>
  <c r="J53" i="3"/>
  <c r="R52" i="3"/>
  <c r="Q52" i="3"/>
  <c r="P52" i="3"/>
  <c r="O52" i="3"/>
  <c r="N52" i="3"/>
  <c r="M52" i="3"/>
  <c r="L52" i="3"/>
  <c r="K52" i="3"/>
  <c r="J52" i="3"/>
  <c r="R51" i="3"/>
  <c r="Q51" i="3"/>
  <c r="P51" i="3"/>
  <c r="O51" i="3"/>
  <c r="N51" i="3"/>
  <c r="M51" i="3"/>
  <c r="L51" i="3"/>
  <c r="K51" i="3"/>
  <c r="J51" i="3"/>
  <c r="R50" i="3"/>
  <c r="Q50" i="3"/>
  <c r="P50" i="3"/>
  <c r="O50" i="3"/>
  <c r="N50" i="3"/>
  <c r="M50" i="3"/>
  <c r="L50" i="3"/>
  <c r="K50" i="3"/>
  <c r="J50" i="3"/>
  <c r="R49" i="3"/>
  <c r="Q49" i="3"/>
  <c r="P49" i="3"/>
  <c r="O49" i="3"/>
  <c r="N49" i="3"/>
  <c r="M49" i="3"/>
  <c r="L49" i="3"/>
  <c r="K49" i="3"/>
  <c r="J49" i="3"/>
  <c r="R48" i="3"/>
  <c r="Q48" i="3"/>
  <c r="P48" i="3"/>
  <c r="O48" i="3"/>
  <c r="N48" i="3"/>
  <c r="M48" i="3"/>
  <c r="L48" i="3"/>
  <c r="K48" i="3"/>
  <c r="J48" i="3"/>
  <c r="R47" i="3"/>
  <c r="Q47" i="3"/>
  <c r="P47" i="3"/>
  <c r="O47" i="3"/>
  <c r="N47" i="3"/>
  <c r="M47" i="3"/>
  <c r="L47" i="3"/>
  <c r="K47" i="3"/>
  <c r="J47" i="3"/>
  <c r="R46" i="3"/>
  <c r="Q46" i="3"/>
  <c r="P46" i="3"/>
  <c r="O46" i="3"/>
  <c r="N46" i="3"/>
  <c r="M46" i="3"/>
  <c r="L46" i="3"/>
  <c r="K46" i="3"/>
  <c r="J46" i="3"/>
  <c r="R45" i="3"/>
  <c r="Q45" i="3"/>
  <c r="P45" i="3"/>
  <c r="O45" i="3"/>
  <c r="N45" i="3"/>
  <c r="M45" i="3"/>
  <c r="L45" i="3"/>
  <c r="K45" i="3"/>
  <c r="J45" i="3"/>
  <c r="R44" i="3"/>
  <c r="Q44" i="3"/>
  <c r="P44" i="3"/>
  <c r="O44" i="3"/>
  <c r="N44" i="3"/>
  <c r="M44" i="3"/>
  <c r="L44" i="3"/>
  <c r="K44" i="3"/>
  <c r="J44" i="3"/>
  <c r="R43" i="3"/>
  <c r="Q43" i="3"/>
  <c r="P43" i="3"/>
  <c r="O43" i="3"/>
  <c r="N43" i="3"/>
  <c r="M43" i="3"/>
  <c r="L43" i="3"/>
  <c r="K43" i="3"/>
  <c r="J43" i="3"/>
  <c r="R42" i="3"/>
  <c r="Q42" i="3"/>
  <c r="P42" i="3"/>
  <c r="O42" i="3"/>
  <c r="N42" i="3"/>
  <c r="M42" i="3"/>
  <c r="L42" i="3"/>
  <c r="K42" i="3"/>
  <c r="J42" i="3"/>
  <c r="R41" i="3"/>
  <c r="Q41" i="3"/>
  <c r="P41" i="3"/>
  <c r="O41" i="3"/>
  <c r="N41" i="3"/>
  <c r="M41" i="3"/>
  <c r="L41" i="3"/>
  <c r="K41" i="3"/>
  <c r="J41" i="3"/>
  <c r="R40" i="3"/>
  <c r="Q40" i="3"/>
  <c r="P40" i="3"/>
  <c r="O40" i="3"/>
  <c r="N40" i="3"/>
  <c r="M40" i="3"/>
  <c r="L40" i="3"/>
  <c r="K40" i="3"/>
  <c r="J40" i="3"/>
  <c r="R39" i="3"/>
  <c r="Q39" i="3"/>
  <c r="P39" i="3"/>
  <c r="O39" i="3"/>
  <c r="N39" i="3"/>
  <c r="M39" i="3"/>
  <c r="L39" i="3"/>
  <c r="K39" i="3"/>
  <c r="J39" i="3"/>
  <c r="R38" i="3"/>
  <c r="Q38" i="3"/>
  <c r="P38" i="3"/>
  <c r="O38" i="3"/>
  <c r="N38" i="3"/>
  <c r="M38" i="3"/>
  <c r="L38" i="3"/>
  <c r="K38" i="3"/>
  <c r="J38" i="3"/>
  <c r="R37" i="3"/>
  <c r="Q37" i="3"/>
  <c r="P37" i="3"/>
  <c r="O37" i="3"/>
  <c r="N37" i="3"/>
  <c r="M37" i="3"/>
  <c r="L37" i="3"/>
  <c r="K37" i="3"/>
  <c r="J37" i="3"/>
  <c r="R36" i="3"/>
  <c r="Q36" i="3"/>
  <c r="P36" i="3"/>
  <c r="O36" i="3"/>
  <c r="N36" i="3"/>
  <c r="M36" i="3"/>
  <c r="L36" i="3"/>
  <c r="K36" i="3"/>
  <c r="J36" i="3"/>
  <c r="R35" i="3"/>
  <c r="Q35" i="3"/>
  <c r="P35" i="3"/>
  <c r="O35" i="3"/>
  <c r="N35" i="3"/>
  <c r="M35" i="3"/>
  <c r="L35" i="3"/>
  <c r="K35" i="3"/>
  <c r="J35" i="3"/>
  <c r="R34" i="3"/>
  <c r="Q34" i="3"/>
  <c r="P34" i="3"/>
  <c r="O34" i="3"/>
  <c r="N34" i="3"/>
  <c r="M34" i="3"/>
  <c r="L34" i="3"/>
  <c r="K34" i="3"/>
  <c r="J34" i="3"/>
  <c r="R33" i="3"/>
  <c r="Q33" i="3"/>
  <c r="P33" i="3"/>
  <c r="O33" i="3"/>
  <c r="N33" i="3"/>
  <c r="M33" i="3"/>
  <c r="L33" i="3"/>
  <c r="K33" i="3"/>
  <c r="J33" i="3"/>
  <c r="R32" i="3"/>
  <c r="Q32" i="3"/>
  <c r="P32" i="3"/>
  <c r="O32" i="3"/>
  <c r="N32" i="3"/>
  <c r="M32" i="3"/>
  <c r="L32" i="3"/>
  <c r="K32" i="3"/>
  <c r="J32" i="3"/>
  <c r="R31" i="3"/>
  <c r="Q31" i="3"/>
  <c r="P31" i="3"/>
  <c r="O31" i="3"/>
  <c r="N31" i="3"/>
  <c r="M31" i="3"/>
  <c r="L31" i="3"/>
  <c r="K31" i="3"/>
  <c r="J31" i="3"/>
  <c r="R30" i="3"/>
  <c r="Q30" i="3"/>
  <c r="P30" i="3"/>
  <c r="O30" i="3"/>
  <c r="N30" i="3"/>
  <c r="M30" i="3"/>
  <c r="L30" i="3"/>
  <c r="K30" i="3"/>
  <c r="J30" i="3"/>
  <c r="R29" i="3"/>
  <c r="Q29" i="3"/>
  <c r="P29" i="3"/>
  <c r="O29" i="3"/>
  <c r="N29" i="3"/>
  <c r="M29" i="3"/>
  <c r="L29" i="3"/>
  <c r="K29" i="3"/>
  <c r="J29" i="3"/>
  <c r="R28" i="3"/>
  <c r="Q28" i="3"/>
  <c r="P28" i="3"/>
  <c r="O28" i="3"/>
  <c r="N28" i="3"/>
  <c r="M28" i="3"/>
  <c r="L28" i="3"/>
  <c r="K28" i="3"/>
  <c r="J28" i="3"/>
  <c r="R27" i="3"/>
  <c r="Q27" i="3"/>
  <c r="P27" i="3"/>
  <c r="O27" i="3"/>
  <c r="N27" i="3"/>
  <c r="M27" i="3"/>
  <c r="L27" i="3"/>
  <c r="K27" i="3"/>
  <c r="J27" i="3"/>
  <c r="R26" i="3"/>
  <c r="Q26" i="3"/>
  <c r="P26" i="3"/>
  <c r="O26" i="3"/>
  <c r="N26" i="3"/>
  <c r="M26" i="3"/>
  <c r="L26" i="3"/>
  <c r="K26" i="3"/>
  <c r="J26" i="3"/>
  <c r="R25" i="3"/>
  <c r="Q25" i="3"/>
  <c r="P25" i="3"/>
  <c r="O25" i="3"/>
  <c r="N25" i="3"/>
  <c r="M25" i="3"/>
  <c r="L25" i="3"/>
  <c r="K25" i="3"/>
  <c r="J25" i="3"/>
  <c r="R24" i="3"/>
  <c r="Q24" i="3"/>
  <c r="P24" i="3"/>
  <c r="O24" i="3"/>
  <c r="N24" i="3"/>
  <c r="M24" i="3"/>
  <c r="L24" i="3"/>
  <c r="K24" i="3"/>
  <c r="J24" i="3"/>
  <c r="R23" i="3"/>
  <c r="Q23" i="3"/>
  <c r="P23" i="3"/>
  <c r="O23" i="3"/>
  <c r="N23" i="3"/>
  <c r="M23" i="3"/>
  <c r="L23" i="3"/>
  <c r="K23" i="3"/>
  <c r="J23" i="3"/>
  <c r="R22" i="3"/>
  <c r="Q22" i="3"/>
  <c r="P22" i="3"/>
  <c r="O22" i="3"/>
  <c r="N22" i="3"/>
  <c r="M22" i="3"/>
  <c r="L22" i="3"/>
  <c r="K22" i="3"/>
  <c r="J22" i="3"/>
  <c r="R21" i="3"/>
  <c r="Q21" i="3"/>
  <c r="P21" i="3"/>
  <c r="O21" i="3"/>
  <c r="N21" i="3"/>
  <c r="M21" i="3"/>
  <c r="L21" i="3"/>
  <c r="K21" i="3"/>
  <c r="J21" i="3"/>
  <c r="R20" i="3"/>
  <c r="Q20" i="3"/>
  <c r="P20" i="3"/>
  <c r="O20" i="3"/>
  <c r="N20" i="3"/>
  <c r="M20" i="3"/>
  <c r="L20" i="3"/>
  <c r="K20" i="3"/>
  <c r="J20" i="3"/>
  <c r="R19" i="3"/>
  <c r="Q19" i="3"/>
  <c r="P19" i="3"/>
  <c r="O19" i="3"/>
  <c r="N19" i="3"/>
  <c r="M19" i="3"/>
  <c r="L19" i="3"/>
  <c r="K19" i="3"/>
  <c r="J19" i="3"/>
  <c r="R18" i="3"/>
  <c r="Q18" i="3"/>
  <c r="P18" i="3"/>
  <c r="O18" i="3"/>
  <c r="N18" i="3"/>
  <c r="M18" i="3"/>
  <c r="L18" i="3"/>
  <c r="K18" i="3"/>
  <c r="J18" i="3"/>
  <c r="R17" i="3"/>
  <c r="Q17" i="3"/>
  <c r="P17" i="3"/>
  <c r="O17" i="3"/>
  <c r="N17" i="3"/>
  <c r="M17" i="3"/>
  <c r="L17" i="3"/>
  <c r="K17" i="3"/>
  <c r="J17" i="3"/>
  <c r="R16" i="3"/>
  <c r="Q16" i="3"/>
  <c r="P16" i="3"/>
  <c r="O16" i="3"/>
  <c r="N16" i="3"/>
  <c r="M16" i="3"/>
  <c r="L16" i="3"/>
  <c r="K16" i="3"/>
  <c r="J16" i="3"/>
  <c r="R15" i="3"/>
  <c r="Q15" i="3"/>
  <c r="P15" i="3"/>
  <c r="O15" i="3"/>
  <c r="N15" i="3"/>
  <c r="M15" i="3"/>
  <c r="L15" i="3"/>
  <c r="K15" i="3"/>
  <c r="J15" i="3"/>
  <c r="R14" i="3"/>
  <c r="Q14" i="3"/>
  <c r="P14" i="3"/>
  <c r="O14" i="3"/>
  <c r="N14" i="3"/>
  <c r="M14" i="3"/>
  <c r="L14" i="3"/>
  <c r="K14" i="3"/>
  <c r="J14" i="3"/>
  <c r="R13" i="3"/>
  <c r="Q13" i="3"/>
  <c r="P13" i="3"/>
  <c r="O13" i="3"/>
  <c r="N13" i="3"/>
  <c r="M13" i="3"/>
  <c r="L13" i="3"/>
  <c r="K13" i="3"/>
  <c r="J13" i="3"/>
  <c r="R12" i="3"/>
  <c r="Q12" i="3"/>
  <c r="P12" i="3"/>
  <c r="O12" i="3"/>
  <c r="N12" i="3"/>
  <c r="M12" i="3"/>
  <c r="L12" i="3"/>
  <c r="K12" i="3"/>
  <c r="J12" i="3"/>
  <c r="R11" i="3"/>
  <c r="Q11" i="3"/>
  <c r="P11" i="3"/>
  <c r="O11" i="3"/>
  <c r="N11" i="3"/>
  <c r="M11" i="3"/>
  <c r="L11" i="3"/>
  <c r="K11" i="3"/>
  <c r="J11" i="3"/>
</calcChain>
</file>

<file path=xl/sharedStrings.xml><?xml version="1.0" encoding="utf-8"?>
<sst xmlns="http://schemas.openxmlformats.org/spreadsheetml/2006/main" count="4978" uniqueCount="692">
  <si>
    <t>Children in Residential Care</t>
  </si>
  <si>
    <t>Last update: June 2023</t>
  </si>
  <si>
    <t>Countries and areas</t>
  </si>
  <si>
    <r>
      <t>Children in Residential Care</t>
    </r>
    <r>
      <rPr>
        <b/>
        <vertAlign val="superscript"/>
        <sz val="11"/>
        <rFont val="Arial Narrow"/>
        <family val="2"/>
      </rPr>
      <t xml:space="preserve">
</t>
    </r>
    <r>
      <rPr>
        <b/>
        <sz val="11"/>
        <rFont val="Arial Narrow"/>
        <family val="2"/>
      </rPr>
      <t>(2010-2022)*</t>
    </r>
  </si>
  <si>
    <r>
      <t>Rate 
(Per 100,000)</t>
    </r>
    <r>
      <rPr>
        <vertAlign val="superscript"/>
        <sz val="11"/>
        <rFont val="Arial Narrow"/>
        <family val="2"/>
      </rPr>
      <t>+</t>
    </r>
  </si>
  <si>
    <t>Time period</t>
  </si>
  <si>
    <t>Age</t>
  </si>
  <si>
    <t>Notes</t>
  </si>
  <si>
    <t>Data Source</t>
  </si>
  <si>
    <t>Afghanistan</t>
  </si>
  <si>
    <t>AFG</t>
  </si>
  <si>
    <t>2019</t>
  </si>
  <si>
    <t>Under 18 years old</t>
  </si>
  <si>
    <t>National Statistics and Information Authority, Key Statistical Indicators 2020</t>
  </si>
  <si>
    <t>Albania</t>
  </si>
  <si>
    <t>ALB</t>
  </si>
  <si>
    <t>2021</t>
  </si>
  <si>
    <t>General Directorate of State Social Services</t>
  </si>
  <si>
    <t>Algeria</t>
  </si>
  <si>
    <t>DZA</t>
  </si>
  <si>
    <t>-</t>
  </si>
  <si>
    <t>Andorra</t>
  </si>
  <si>
    <t>AND</t>
  </si>
  <si>
    <t>Angola</t>
  </si>
  <si>
    <t>AGO</t>
  </si>
  <si>
    <t>Anguilla</t>
  </si>
  <si>
    <t>AIA</t>
  </si>
  <si>
    <t>2022</t>
  </si>
  <si>
    <t>Ministry of Social Development</t>
  </si>
  <si>
    <t>Antigua and Barbuda</t>
  </si>
  <si>
    <t>ATG</t>
  </si>
  <si>
    <t>Ministry of Social Transformation, Human Resource Development and the Blue Economy</t>
  </si>
  <si>
    <t>Argentina</t>
  </si>
  <si>
    <t>ARG</t>
  </si>
  <si>
    <t>2020</t>
  </si>
  <si>
    <t>MoH, MoSD, National Secretary of Child &amp; Family and UNICEF, Situación de Niñas, Niños y Adolescentes sin cuidados parentales en la República Argentina</t>
  </si>
  <si>
    <t>Armenia</t>
  </si>
  <si>
    <t>ARM</t>
  </si>
  <si>
    <t>Ministry of Labor and Social Affairs through the Statistical Committee of Armenia for the UNICEF TransMonEE 2022</t>
  </si>
  <si>
    <t>Australia</t>
  </si>
  <si>
    <t>AUS</t>
  </si>
  <si>
    <t>2012</t>
  </si>
  <si>
    <t>Australian Institute of Health and Welfare (2013)</t>
  </si>
  <si>
    <t>Austria</t>
  </si>
  <si>
    <t>AUT</t>
  </si>
  <si>
    <t>2010</t>
  </si>
  <si>
    <t>Ministry of Family Affairs</t>
  </si>
  <si>
    <t>Azerbaijan</t>
  </si>
  <si>
    <t>AZE</t>
  </si>
  <si>
    <t>National Statistical Office, TransMonEE (TM), December 2022</t>
  </si>
  <si>
    <t>Bahamas</t>
  </si>
  <si>
    <t>BHS</t>
  </si>
  <si>
    <t>Bahrain</t>
  </si>
  <si>
    <t>BHR</t>
  </si>
  <si>
    <t>Bangladesh</t>
  </si>
  <si>
    <t>BGD</t>
  </si>
  <si>
    <t>Department of Social Services</t>
  </si>
  <si>
    <t>Barbados</t>
  </si>
  <si>
    <t>BRB</t>
  </si>
  <si>
    <t>y</t>
  </si>
  <si>
    <t>Under 17 years old</t>
  </si>
  <si>
    <t>Age is 0-16 years</t>
  </si>
  <si>
    <t>Child Care Board</t>
  </si>
  <si>
    <t>Belarus</t>
  </si>
  <si>
    <t>BLR</t>
  </si>
  <si>
    <t>Belstat</t>
  </si>
  <si>
    <t>Belgium</t>
  </si>
  <si>
    <t>BEL</t>
  </si>
  <si>
    <t>Belize</t>
  </si>
  <si>
    <t>BLZ</t>
  </si>
  <si>
    <t>Under 19 years old</t>
  </si>
  <si>
    <t>Age is 0-18 years</t>
  </si>
  <si>
    <t>Ministry of Human Development Social Transformation &amp; Poverty Alleviation</t>
  </si>
  <si>
    <t>Benin</t>
  </si>
  <si>
    <t>BEN</t>
  </si>
  <si>
    <t>Bhutan</t>
  </si>
  <si>
    <t>BTN</t>
  </si>
  <si>
    <t>2011</t>
  </si>
  <si>
    <t>Child Protection Mapping and Assessment Report</t>
  </si>
  <si>
    <t>Bolivia (Plurinational State of)</t>
  </si>
  <si>
    <t>BOL</t>
  </si>
  <si>
    <t>Ministerio de Justicia y Transparencia Institucional</t>
  </si>
  <si>
    <t>Bosnia and Herzegovina</t>
  </si>
  <si>
    <t>BIH</t>
  </si>
  <si>
    <t>Agency for Statistics, Social Welfare Report, 2016-2021</t>
  </si>
  <si>
    <t>Botswana</t>
  </si>
  <si>
    <t>BWA</t>
  </si>
  <si>
    <t>Ministry of Local Government</t>
  </si>
  <si>
    <t>Brazil</t>
  </si>
  <si>
    <t>BRA</t>
  </si>
  <si>
    <t>MDS/FIOCRUZ</t>
  </si>
  <si>
    <t>British Virgin Islands</t>
  </si>
  <si>
    <t>VGB</t>
  </si>
  <si>
    <t>Ministry of Health and Social Development</t>
  </si>
  <si>
    <t>Brunei Darussalam</t>
  </si>
  <si>
    <t>BRN</t>
  </si>
  <si>
    <t>Bulgaria</t>
  </si>
  <si>
    <t>BGR</t>
  </si>
  <si>
    <t>Agency for Social Assistance, Ministry of Health and NSI</t>
  </si>
  <si>
    <t>Burkina Faso</t>
  </si>
  <si>
    <t>BFA</t>
  </si>
  <si>
    <t>2012-13</t>
  </si>
  <si>
    <t>Ministry of Social Protection</t>
  </si>
  <si>
    <t>Burundi</t>
  </si>
  <si>
    <t>BDI</t>
  </si>
  <si>
    <t>Cabo Verde</t>
  </si>
  <si>
    <t>CPV</t>
  </si>
  <si>
    <t>ICCA and SOS Village</t>
  </si>
  <si>
    <t>Cambodia</t>
  </si>
  <si>
    <t>KHM</t>
  </si>
  <si>
    <t>Includes children in residential care institutions, boarding schools/houses, pagoda and other faith-based cares, group homes and transit home temporary emergency accomodations; note that the data is low for 2021 as some RCIs not inspected during COVID-19 pandemic and some closed.</t>
  </si>
  <si>
    <t>Ministry of Social Affairs, Veterans and Youth Rehabilitation, General of the Directorate of Technical Affairs and Department of Child Welfare; Summary Report
On Digital Inspection of RCIs conducted in 2021</t>
  </si>
  <si>
    <t>Cameroon</t>
  </si>
  <si>
    <t>CMR</t>
  </si>
  <si>
    <t>MINAS Annual Statistics</t>
  </si>
  <si>
    <t>Canada</t>
  </si>
  <si>
    <t>CAN</t>
  </si>
  <si>
    <t>Central African Republic</t>
  </si>
  <si>
    <t>CAF</t>
  </si>
  <si>
    <t>Chad</t>
  </si>
  <si>
    <t>TCD</t>
  </si>
  <si>
    <t>Chile</t>
  </si>
  <si>
    <t>CHL</t>
  </si>
  <si>
    <t>SENAME (Anuario Estadistico 2020), table 106</t>
  </si>
  <si>
    <t>China</t>
  </si>
  <si>
    <t>CHN</t>
  </si>
  <si>
    <t>Ministry of Civil Affairs, China Civil Affairs' Statistical Yearbook, 2021</t>
  </si>
  <si>
    <t>Colombia</t>
  </si>
  <si>
    <t>COL</t>
  </si>
  <si>
    <t>2016</t>
  </si>
  <si>
    <t>ICBF Información Aplicativo Linea Base Central de Cupos</t>
  </si>
  <si>
    <t>Comoros</t>
  </si>
  <si>
    <t>COM</t>
  </si>
  <si>
    <t>Congo</t>
  </si>
  <si>
    <t>COG</t>
  </si>
  <si>
    <t>Cook Islands</t>
  </si>
  <si>
    <t>COK</t>
  </si>
  <si>
    <t>Costa Rica</t>
  </si>
  <si>
    <t>CRI</t>
  </si>
  <si>
    <t>2014</t>
  </si>
  <si>
    <t>PANI</t>
  </si>
  <si>
    <t>Côte d'Ivoire</t>
  </si>
  <si>
    <t>CIV</t>
  </si>
  <si>
    <t>Ministry of the Family, Women and Children</t>
  </si>
  <si>
    <t>Croatia</t>
  </si>
  <si>
    <t>HRV</t>
  </si>
  <si>
    <t>Cuba</t>
  </si>
  <si>
    <t>CUB</t>
  </si>
  <si>
    <t>Ministry of Education</t>
  </si>
  <si>
    <t>Cyprus</t>
  </si>
  <si>
    <t>CYP</t>
  </si>
  <si>
    <t>Czechia</t>
  </si>
  <si>
    <t>CZE</t>
  </si>
  <si>
    <t>Democratic People's Republic of Korea</t>
  </si>
  <si>
    <t>PRK</t>
  </si>
  <si>
    <t>Democratic Republic of the Congo</t>
  </si>
  <si>
    <t>COD</t>
  </si>
  <si>
    <t>Denmark</t>
  </si>
  <si>
    <t>DNK</t>
  </si>
  <si>
    <t>Under 21 years old</t>
  </si>
  <si>
    <t>Age is 0-20 years</t>
  </si>
  <si>
    <t>http://nososco-eng.nom-nos.dk/filer/publikationer/Trygtext%202011%20UK.pdf</t>
  </si>
  <si>
    <t>Djibouti</t>
  </si>
  <si>
    <t>DJI</t>
  </si>
  <si>
    <t>Dominica</t>
  </si>
  <si>
    <t>DMA</t>
  </si>
  <si>
    <t>Ministry of Youth Development and Empowerment, Youth at Risk, Gender Affairs, Seniors Security and Dominicans with Disabilities</t>
  </si>
  <si>
    <t>Dominican Republic</t>
  </si>
  <si>
    <t>DOM</t>
  </si>
  <si>
    <t>Comite de Derechos del Nino de Ginebra</t>
  </si>
  <si>
    <t>Ecuador</t>
  </si>
  <si>
    <t>ECU</t>
  </si>
  <si>
    <t>Ministerio de Inclusión Económica y Social</t>
  </si>
  <si>
    <t>Egypt</t>
  </si>
  <si>
    <t>EGY</t>
  </si>
  <si>
    <t>Includes children in social defense care institutions (children at risk or in contact with the law) which are mainly non-custodial settings except for one closed institution and two semi-closed institutions</t>
  </si>
  <si>
    <t>MOSS Administrative records</t>
  </si>
  <si>
    <t>El Salvador</t>
  </si>
  <si>
    <t>SLV</t>
  </si>
  <si>
    <t>Prontuario Estadístico 2021, Sistema de Información para la Infancia, SIPI (ISNA)</t>
  </si>
  <si>
    <t>Equatorial Guinea</t>
  </si>
  <si>
    <t>GNQ</t>
  </si>
  <si>
    <t>Eritrea</t>
  </si>
  <si>
    <t>ERI</t>
  </si>
  <si>
    <t>MoLHW as cited in Fourth Periodic Report of States Parties to the CRC</t>
  </si>
  <si>
    <t>Estonia</t>
  </si>
  <si>
    <t>EST</t>
  </si>
  <si>
    <t>Eswatini</t>
  </si>
  <si>
    <t>SWZ</t>
  </si>
  <si>
    <t>Deputy Prime Minister Office in charge of Residential Children Care Facilities</t>
  </si>
  <si>
    <t>Ethiopia</t>
  </si>
  <si>
    <t>ETH</t>
  </si>
  <si>
    <t>Fiji</t>
  </si>
  <si>
    <t>FJI</t>
  </si>
  <si>
    <t>Ministry of Social Welfare, Women and Poverty Alleviation, annual report 2012</t>
  </si>
  <si>
    <t>Finland</t>
  </si>
  <si>
    <t>FIN</t>
  </si>
  <si>
    <t>France</t>
  </si>
  <si>
    <t>FRA</t>
  </si>
  <si>
    <t>Gabon</t>
  </si>
  <si>
    <t>GAB</t>
  </si>
  <si>
    <t>Maison de I'Esperance; SOS Mwana; ONG Micone (non-state res care); ENEDA rt Horizons Nouveaux (state res care)</t>
  </si>
  <si>
    <t>Gambia</t>
  </si>
  <si>
    <t>GMB</t>
  </si>
  <si>
    <t>Georgia</t>
  </si>
  <si>
    <t>GEO</t>
  </si>
  <si>
    <t>A new data source and different coverage from 2020 (the boarding school under the Ministry of Education responsibility are no more included). Before 2017 data includes also few persons aged 18 years old and over.</t>
  </si>
  <si>
    <t>TransMonEE database; Agency for State Care and Assistance for the (Statutory) Victims of Human Trafficking</t>
  </si>
  <si>
    <t>Germany</t>
  </si>
  <si>
    <t>DEU</t>
  </si>
  <si>
    <t>Federal Statistical Office, Children and Youth Services</t>
  </si>
  <si>
    <t>Ghana</t>
  </si>
  <si>
    <t>GHA</t>
  </si>
  <si>
    <t>The Ministry of Gender, Children and Social Protection</t>
  </si>
  <si>
    <t>Greece</t>
  </si>
  <si>
    <t>GRC</t>
  </si>
  <si>
    <t>Ministry of Labour and Social Affairs and Ministry of Migration and Asylum</t>
  </si>
  <si>
    <t>Grenada</t>
  </si>
  <si>
    <t>GRD</t>
  </si>
  <si>
    <t>Child Protection Authority</t>
  </si>
  <si>
    <t>Guatemala</t>
  </si>
  <si>
    <t>GTM</t>
  </si>
  <si>
    <t>2015</t>
  </si>
  <si>
    <t>Consejo Nacional de Adopciones (residential care)</t>
  </si>
  <si>
    <t>Guinea</t>
  </si>
  <si>
    <t>GIN</t>
  </si>
  <si>
    <t>National Directory in charge of Child protection</t>
  </si>
  <si>
    <t>Guinea-Bissau</t>
  </si>
  <si>
    <t>GNB</t>
  </si>
  <si>
    <t>Ministry of Woman, Family and Social Protection</t>
  </si>
  <si>
    <t>Guyana</t>
  </si>
  <si>
    <t>GUY</t>
  </si>
  <si>
    <t>Ministry of Labor, Human Services and Social Security</t>
  </si>
  <si>
    <t>Haiti</t>
  </si>
  <si>
    <t>HTI</t>
  </si>
  <si>
    <t>2016-18</t>
  </si>
  <si>
    <t>Institut du bien-etre social et de reserches (IBERS)</t>
  </si>
  <si>
    <t>Holy See</t>
  </si>
  <si>
    <t>VAT</t>
  </si>
  <si>
    <t>Honduras</t>
  </si>
  <si>
    <t>HND</t>
  </si>
  <si>
    <t>Directorate of Children, Adolescents and Family (DINAF), Manual for Monitoring and Evaluation of Residential Alternative Care Institutions, 2016</t>
  </si>
  <si>
    <t>Hungary</t>
  </si>
  <si>
    <t>HUN</t>
  </si>
  <si>
    <t>Iceland</t>
  </si>
  <si>
    <t>ISL</t>
  </si>
  <si>
    <t>India</t>
  </si>
  <si>
    <t>IND</t>
  </si>
  <si>
    <t>Report of the Committee for Analysing Data of Mapping and Review Exercise of Child Care Institutions under the Juvenile Justice (Care and Protection of Children) Act, 2015 and Other Homes by the Ministry of Women and Child Development, see p.6</t>
  </si>
  <si>
    <t>Indonesia</t>
  </si>
  <si>
    <t>IDN</t>
  </si>
  <si>
    <t>Ministry of Social Affairs</t>
  </si>
  <si>
    <t>Iran (Islamic Republic of)</t>
  </si>
  <si>
    <t>IRN</t>
  </si>
  <si>
    <t>Ministry of Cooperatives, Labour and Social Welfare, Annual Statiscal Report 2022, p. 232; data as of Mar 2022</t>
  </si>
  <si>
    <t>Iraq</t>
  </si>
  <si>
    <t>IRQ</t>
  </si>
  <si>
    <t>2013</t>
  </si>
  <si>
    <t>Ministry of Labor and Social Affairs</t>
  </si>
  <si>
    <t>Ireland</t>
  </si>
  <si>
    <t>IRL</t>
  </si>
  <si>
    <t>Health Service Executive</t>
  </si>
  <si>
    <t>Israel</t>
  </si>
  <si>
    <t>ISR</t>
  </si>
  <si>
    <t>Italy</t>
  </si>
  <si>
    <t>ITA</t>
  </si>
  <si>
    <t>Jamaica</t>
  </si>
  <si>
    <t>JAM</t>
  </si>
  <si>
    <t>Child Protection and Family Services Agency as reported in Economic and Social Survey 2020 (Planning Institute of Jamaica), table 25.4, p. 25.8</t>
  </si>
  <si>
    <t>Japan</t>
  </si>
  <si>
    <t>JPN</t>
  </si>
  <si>
    <t>Ministry of Health, Labor and Welfare, "Reference Material: Current State of Alternative Care"</t>
  </si>
  <si>
    <t>Jordan</t>
  </si>
  <si>
    <t>JOR</t>
  </si>
  <si>
    <t>Kazakhstan</t>
  </si>
  <si>
    <t>KAZ</t>
  </si>
  <si>
    <t>Kenya</t>
  </si>
  <si>
    <t>KEN</t>
  </si>
  <si>
    <t>Ministry of Gender, Children and Social Development</t>
  </si>
  <si>
    <t>Kiribati</t>
  </si>
  <si>
    <t>KIR</t>
  </si>
  <si>
    <t>Kuwait</t>
  </si>
  <si>
    <t>KWT</t>
  </si>
  <si>
    <t>Ministry of Social Affairs and Labor</t>
  </si>
  <si>
    <t>Kyrgyzstan</t>
  </si>
  <si>
    <t>KGZ</t>
  </si>
  <si>
    <t>Lao People's Democratic Republic</t>
  </si>
  <si>
    <t>LAO</t>
  </si>
  <si>
    <t>Latvia</t>
  </si>
  <si>
    <t>LVA</t>
  </si>
  <si>
    <t>Lebanon</t>
  </si>
  <si>
    <t>LBN</t>
  </si>
  <si>
    <t>Lesotho</t>
  </si>
  <si>
    <t>LSO</t>
  </si>
  <si>
    <t>Liberia</t>
  </si>
  <si>
    <t>LBR</t>
  </si>
  <si>
    <t>Ministry of Health and Social Welfare</t>
  </si>
  <si>
    <t>Libya</t>
  </si>
  <si>
    <t>LBY</t>
  </si>
  <si>
    <t>Liechtenstein</t>
  </si>
  <si>
    <t>LIE</t>
  </si>
  <si>
    <t>Lithuania</t>
  </si>
  <si>
    <t>LTU</t>
  </si>
  <si>
    <t>Luxembourg</t>
  </si>
  <si>
    <t>LUX</t>
  </si>
  <si>
    <t>Madagascar</t>
  </si>
  <si>
    <t>MDG</t>
  </si>
  <si>
    <t>Malawi</t>
  </si>
  <si>
    <t>MWI</t>
  </si>
  <si>
    <t>2017</t>
  </si>
  <si>
    <t>Malawi Human Rights Commission, Report on Monitoring of Child Care Institutions in Malawi, 2017</t>
  </si>
  <si>
    <t>Malaysia</t>
  </si>
  <si>
    <t>MYS</t>
  </si>
  <si>
    <t>Ministry of Women, Family and Community Development</t>
  </si>
  <si>
    <t>Maldives</t>
  </si>
  <si>
    <t>MDV</t>
  </si>
  <si>
    <t>Ministry of Gender, Family and Social Services</t>
  </si>
  <si>
    <t>Mali</t>
  </si>
  <si>
    <t>MLI</t>
  </si>
  <si>
    <t>Direction Nationale de la Promotion de l'Enfant et de la Famille (DNPEF) rapport annuel 2021, as reported in Bulletin Statistique 2021 (Ministry of Women, Child and Family), table 6.5</t>
  </si>
  <si>
    <t>Malta</t>
  </si>
  <si>
    <t>MLT</t>
  </si>
  <si>
    <t>Office of the Commissioner for Children</t>
  </si>
  <si>
    <t>Marshall Islands</t>
  </si>
  <si>
    <t>MHL</t>
  </si>
  <si>
    <t>Mauritania</t>
  </si>
  <si>
    <t>MRT</t>
  </si>
  <si>
    <t>Rapports annuels pour 2011 du Center de protection et d'integration sociale des enfants</t>
  </si>
  <si>
    <t>Mauritius</t>
  </si>
  <si>
    <t>MUS</t>
  </si>
  <si>
    <t>Mexico</t>
  </si>
  <si>
    <t>MEX</t>
  </si>
  <si>
    <t>Censo de Población y Vivienda 2020, Características de alojamientos de asistencia social, Usuarios (INEGI)</t>
  </si>
  <si>
    <t>Micronesia (Federated States of)</t>
  </si>
  <si>
    <t>FSM</t>
  </si>
  <si>
    <t>Monaco</t>
  </si>
  <si>
    <t>MCO</t>
  </si>
  <si>
    <t>Mongolia</t>
  </si>
  <si>
    <t>MNG</t>
  </si>
  <si>
    <t>Agency for Family, Children and Youth development</t>
  </si>
  <si>
    <t>Montenegro</t>
  </si>
  <si>
    <t>MNE</t>
  </si>
  <si>
    <t>Montserrat</t>
  </si>
  <si>
    <t>MSR</t>
  </si>
  <si>
    <t>Ministry of Health and Social Services</t>
  </si>
  <si>
    <t>Morocco</t>
  </si>
  <si>
    <t>MAR</t>
  </si>
  <si>
    <t>2018</t>
  </si>
  <si>
    <t>Annuaire Statistique de l'Entraide National 2018</t>
  </si>
  <si>
    <t>Mozambique</t>
  </si>
  <si>
    <t>MOZ</t>
  </si>
  <si>
    <t>Ministry of Gender, Children and Social Action, Report on Children in protective institutions December 2021, p. 6</t>
  </si>
  <si>
    <t>Myanmar</t>
  </si>
  <si>
    <t>MMR</t>
  </si>
  <si>
    <t>7 to 17 years old</t>
  </si>
  <si>
    <t>Age is 7-17 years</t>
  </si>
  <si>
    <t>Department of Social Welfare</t>
  </si>
  <si>
    <t>Namibia</t>
  </si>
  <si>
    <t>NAM</t>
  </si>
  <si>
    <t>Directorate of Child Welfare Services (Ministry of Gender Equality and Social Welfare)</t>
  </si>
  <si>
    <t>Nauru</t>
  </si>
  <si>
    <t>NRU</t>
  </si>
  <si>
    <t>Nepal</t>
  </si>
  <si>
    <t>NPL</t>
  </si>
  <si>
    <t>National Child Rights Council (2022), State of Children in Nepal 2022;</t>
  </si>
  <si>
    <t>Netherlands (Kingdom of the)</t>
  </si>
  <si>
    <t>NLD</t>
  </si>
  <si>
    <t>New Zealand</t>
  </si>
  <si>
    <t>NZL</t>
  </si>
  <si>
    <t>2009-10</t>
  </si>
  <si>
    <t>Ministry of Child, Youth and Family</t>
  </si>
  <si>
    <t>Nicaragua</t>
  </si>
  <si>
    <t>NIC</t>
  </si>
  <si>
    <t>Ministry of Family, Adolescents and Children</t>
  </si>
  <si>
    <t>Niger</t>
  </si>
  <si>
    <t>NER</t>
  </si>
  <si>
    <t>Direction de la protection de l'enfant</t>
  </si>
  <si>
    <t>Nigeria</t>
  </si>
  <si>
    <t>NGA</t>
  </si>
  <si>
    <t>Niue</t>
  </si>
  <si>
    <t>NIU</t>
  </si>
  <si>
    <t>North Macedonia</t>
  </si>
  <si>
    <t>MKD</t>
  </si>
  <si>
    <t>Norway</t>
  </si>
  <si>
    <t>NOR</t>
  </si>
  <si>
    <t>Oman</t>
  </si>
  <si>
    <t>OMN</t>
  </si>
  <si>
    <t>Ministry of Social Development, Social Indicators Report 2016</t>
  </si>
  <si>
    <t>Pakistan</t>
  </si>
  <si>
    <t>PAK</t>
  </si>
  <si>
    <t>Palau</t>
  </si>
  <si>
    <t>PLW</t>
  </si>
  <si>
    <t>Panama</t>
  </si>
  <si>
    <t>PAN</t>
  </si>
  <si>
    <t>Estadisticas de la Secretaria Nacional de Ninez, Adolescencia y Familia</t>
  </si>
  <si>
    <t>Papua New Guinea</t>
  </si>
  <si>
    <t>PNG</t>
  </si>
  <si>
    <t>Paraguay</t>
  </si>
  <si>
    <t>PRY</t>
  </si>
  <si>
    <t>National Secretariat for Children</t>
  </si>
  <si>
    <t>Peru</t>
  </si>
  <si>
    <t>PER</t>
  </si>
  <si>
    <t>Ministry of women and vulnerable populations, Monitoring report of residential care centers and corporate</t>
  </si>
  <si>
    <t>Philippines</t>
  </si>
  <si>
    <t>PHL</t>
  </si>
  <si>
    <t>Department of Social Welfare and Development</t>
  </si>
  <si>
    <t>Poland</t>
  </si>
  <si>
    <t>POL</t>
  </si>
  <si>
    <t>Portugal</t>
  </si>
  <si>
    <t>PRT</t>
  </si>
  <si>
    <t>Qatar</t>
  </si>
  <si>
    <t>QAT</t>
  </si>
  <si>
    <t>Republic of Korea</t>
  </si>
  <si>
    <t>KOR</t>
  </si>
  <si>
    <t>Republic of Moldova</t>
  </si>
  <si>
    <t>MDA</t>
  </si>
  <si>
    <t>Ministry of Labour and Social Protection</t>
  </si>
  <si>
    <t>Romania</t>
  </si>
  <si>
    <t>ROU</t>
  </si>
  <si>
    <t>National Authority for the Rights of the Children with Disabilities and Adoption</t>
  </si>
  <si>
    <t>Russian Federation</t>
  </si>
  <si>
    <t>RUS</t>
  </si>
  <si>
    <t>Rwanda</t>
  </si>
  <si>
    <t>RWA</t>
  </si>
  <si>
    <t>Census</t>
  </si>
  <si>
    <t>Saint Kitts and Nevis</t>
  </si>
  <si>
    <t>KNA</t>
  </si>
  <si>
    <t>Ministry of Health, Social and Community Development</t>
  </si>
  <si>
    <t>Saint Lucia</t>
  </si>
  <si>
    <t>LCA</t>
  </si>
  <si>
    <t>Ministry of Equity, Social Justice and Empowerment</t>
  </si>
  <si>
    <t>Saint Vincent and the Grenadines</t>
  </si>
  <si>
    <t>VCT</t>
  </si>
  <si>
    <t>Ministry of Social Mobilisation</t>
  </si>
  <si>
    <t>Samoa</t>
  </si>
  <si>
    <t>WSM</t>
  </si>
  <si>
    <t>San Marino</t>
  </si>
  <si>
    <t>SMR</t>
  </si>
  <si>
    <t>Sao Tome and Principe</t>
  </si>
  <si>
    <t>STP</t>
  </si>
  <si>
    <t>Saudi Arabia</t>
  </si>
  <si>
    <t>SAU</t>
  </si>
  <si>
    <t>Senegal</t>
  </si>
  <si>
    <t>SEN</t>
  </si>
  <si>
    <t>UNICEF Country Office</t>
  </si>
  <si>
    <t>Serbia</t>
  </si>
  <si>
    <t>SRB</t>
  </si>
  <si>
    <t>Seychelles</t>
  </si>
  <si>
    <t>SYC</t>
  </si>
  <si>
    <t>Sierra Leone</t>
  </si>
  <si>
    <t>SLE</t>
  </si>
  <si>
    <t>Ministry of Gender and Children's Affairs</t>
  </si>
  <si>
    <t>Singapore</t>
  </si>
  <si>
    <t>SGP</t>
  </si>
  <si>
    <t>Slovakia</t>
  </si>
  <si>
    <t>SVK</t>
  </si>
  <si>
    <t>Slovenia</t>
  </si>
  <si>
    <t>SVN</t>
  </si>
  <si>
    <t>Solomon Islands</t>
  </si>
  <si>
    <t>SLB</t>
  </si>
  <si>
    <t>Somalia</t>
  </si>
  <si>
    <t>SOM</t>
  </si>
  <si>
    <t>South Africa</t>
  </si>
  <si>
    <t>ZAF</t>
  </si>
  <si>
    <t>2010-11</t>
  </si>
  <si>
    <t>Community Agency for Social Enquiry</t>
  </si>
  <si>
    <t>South Sudan</t>
  </si>
  <si>
    <t>SSD</t>
  </si>
  <si>
    <t>Spain</t>
  </si>
  <si>
    <t>ESP</t>
  </si>
  <si>
    <t>Sri Lanka</t>
  </si>
  <si>
    <t>LKA</t>
  </si>
  <si>
    <t>Department of Census and Statistics (DCS), Census of Children in Child Care Institutions, Final Report 2019</t>
  </si>
  <si>
    <t>State of Palestine</t>
  </si>
  <si>
    <t>PSE</t>
  </si>
  <si>
    <t>Ministry of Social Affairs (administrative data)</t>
  </si>
  <si>
    <t>Sudan</t>
  </si>
  <si>
    <t>SDN</t>
  </si>
  <si>
    <t>Suriname</t>
  </si>
  <si>
    <t>SUR</t>
  </si>
  <si>
    <t>National Research Situation of Children's Daycare Facilities in Suriname (Center for People's Development &amp; The National Assembly)</t>
  </si>
  <si>
    <t>Sweden</t>
  </si>
  <si>
    <t>SWE</t>
  </si>
  <si>
    <t>Switzerland</t>
  </si>
  <si>
    <t>CHE</t>
  </si>
  <si>
    <t>Syrian Arab Republic</t>
  </si>
  <si>
    <t>SYR</t>
  </si>
  <si>
    <t>Tajikistan</t>
  </si>
  <si>
    <t>TJK</t>
  </si>
  <si>
    <t>Statistics Agency as part of TransMonEE database (Ministry of Education and the Ministry of Health and Social Protection)</t>
  </si>
  <si>
    <t>Thailand</t>
  </si>
  <si>
    <t>THA</t>
  </si>
  <si>
    <t>Department of Children and Youth</t>
  </si>
  <si>
    <t>Timor-Leste</t>
  </si>
  <si>
    <t>TLS</t>
  </si>
  <si>
    <t>Ministry of Social Solidarity</t>
  </si>
  <si>
    <t>Togo</t>
  </si>
  <si>
    <t>TGO</t>
  </si>
  <si>
    <t>Ministère de l'action sociale, de la promotion de la femme et de l'alphabétisation. 2016. Evaluation des centres d'accueil et d'hébergement des enfants vulnérables. P. 22</t>
  </si>
  <si>
    <t>Tokelau</t>
  </si>
  <si>
    <t>TKL</t>
  </si>
  <si>
    <t>Tonga</t>
  </si>
  <si>
    <t>TON</t>
  </si>
  <si>
    <t>Trinidad and Tobago</t>
  </si>
  <si>
    <t>TTO</t>
  </si>
  <si>
    <t>Children's Authority of Trinidad and Tobago</t>
  </si>
  <si>
    <t>Tunisia</t>
  </si>
  <si>
    <t>TUN</t>
  </si>
  <si>
    <t>Ministry of Family, Women, Children and Seniors, Situation of Children in Tunisia 2020-2021, p.20-22</t>
  </si>
  <si>
    <t>Türkiye</t>
  </si>
  <si>
    <t>TUR</t>
  </si>
  <si>
    <t>Ministry of Family and Social Services</t>
  </si>
  <si>
    <t>Turkmenistan</t>
  </si>
  <si>
    <t>TKM</t>
  </si>
  <si>
    <t>Turks and Caicos Islands</t>
  </si>
  <si>
    <t>TCA</t>
  </si>
  <si>
    <t>Ministry of Home Affairs, Transportation &amp; Communication</t>
  </si>
  <si>
    <t>Tuvalu</t>
  </si>
  <si>
    <t>TUV</t>
  </si>
  <si>
    <t>Uganda</t>
  </si>
  <si>
    <t>UGA</t>
  </si>
  <si>
    <t>Baseline study of institutional care in Uganda (UNICEF/Ministry of Gender Labour &amp; Social Development)</t>
  </si>
  <si>
    <t>Ukraine</t>
  </si>
  <si>
    <t>UKR</t>
  </si>
  <si>
    <t>State Statistic Service in Ukraine</t>
  </si>
  <si>
    <t>United Arab Emirates</t>
  </si>
  <si>
    <t>ARE</t>
  </si>
  <si>
    <t>United Kingdom</t>
  </si>
  <si>
    <t>GBR</t>
  </si>
  <si>
    <t>Department for Education (England); Statistical Return on Children Looked After, Welsh Assembly Government (Wales); Health and Social Care Board Corporate Parenting Returns, Dept. of Health, Social Services and Public Safety (Ireland); Scottish Government (Scotland)</t>
  </si>
  <si>
    <t>United Republic of Tanzania</t>
  </si>
  <si>
    <t>TZA</t>
  </si>
  <si>
    <t>SITAN on Res. Care Institutions</t>
  </si>
  <si>
    <t>United States</t>
  </si>
  <si>
    <t>USA</t>
  </si>
  <si>
    <t>Adoption and Foster Car Analysis and Reporting System (AFCARS)</t>
  </si>
  <si>
    <t>Uruguay</t>
  </si>
  <si>
    <t>URY</t>
  </si>
  <si>
    <t>Instituto del Niño y Adolescente del Uruguay- Sistema de Información para la Infancia (SIPI), table 6</t>
  </si>
  <si>
    <t>Uzbekistan</t>
  </si>
  <si>
    <t>UZB</t>
  </si>
  <si>
    <t>Vanuatu</t>
  </si>
  <si>
    <t>VUT</t>
  </si>
  <si>
    <t>Venezuela (Bolivarian Republic of)</t>
  </si>
  <si>
    <t>VEN</t>
  </si>
  <si>
    <t>Annual Report of the Ombudsman, p. 158</t>
  </si>
  <si>
    <t>Viet Nam</t>
  </si>
  <si>
    <t>VNM</t>
  </si>
  <si>
    <t>Yemen</t>
  </si>
  <si>
    <t>YEM</t>
  </si>
  <si>
    <t>Zambia</t>
  </si>
  <si>
    <t>ZMB</t>
  </si>
  <si>
    <t>Ministry of Community Development and Social Services, Alternative Care Case Management Information Management System</t>
  </si>
  <si>
    <t>Zimbabwe</t>
  </si>
  <si>
    <t>ZWE</t>
  </si>
  <si>
    <t>SUMMARY</t>
  </si>
  <si>
    <t>East Asia and Pacific</t>
  </si>
  <si>
    <t>2010-22</t>
  </si>
  <si>
    <t>Based on 13 countries with a population coverage 91 per cent of the regional population aged 0-17 years</t>
  </si>
  <si>
    <t>National surveys and social service administrative records</t>
  </si>
  <si>
    <t>Europe and Central Asia</t>
  </si>
  <si>
    <t>Based on 36 countries with a population coverage 77 per cent of the regional population aged 0-17 years</t>
  </si>
  <si>
    <t xml:space="preserve">   Eastern Europe and Central Asia</t>
  </si>
  <si>
    <t>Based on 21 countries with a population coverage 100 per cent of the regional population aged 0-17 years</t>
  </si>
  <si>
    <t xml:space="preserve">   Western Europe</t>
  </si>
  <si>
    <t>Based on 15 countries with a population coverage 52 per cent of the regional population aged 0-17 years</t>
  </si>
  <si>
    <t>Latin America and Caribbean</t>
  </si>
  <si>
    <t>Based on 36 countries with a population coverage 100 per cent of the regional population aged 0-17 years</t>
  </si>
  <si>
    <t>Middle East and North Africa</t>
  </si>
  <si>
    <t>Based on 9 countries with a population coverage 65 per cent of the regional population aged 0-17 years</t>
  </si>
  <si>
    <t>North America</t>
  </si>
  <si>
    <t>Based on 1 countries with a population coverage 91 per cent of the regional population aged 0-17 years</t>
  </si>
  <si>
    <t>South Asia</t>
  </si>
  <si>
    <t>Based on 7 countries with a population coverage 84 per cent of the regional population aged 0-17 years</t>
  </si>
  <si>
    <t>Sub-Saharan Africa</t>
  </si>
  <si>
    <t xml:space="preserve">   Eastern and Southern Africa</t>
  </si>
  <si>
    <t>Based on 14 countries with a population coverage 61 per cent of the regional population aged 0-17 years</t>
  </si>
  <si>
    <t xml:space="preserve">   West and Central Africa</t>
  </si>
  <si>
    <t>Least developed countries</t>
  </si>
  <si>
    <t>Based on 27 countries with a population coverage 61 per cent of the regional population aged 0-17 years</t>
  </si>
  <si>
    <t>World</t>
  </si>
  <si>
    <t>Based on 131 countries with a population coverage 76 per cent of the global population aged 0-17 years</t>
  </si>
  <si>
    <t>Notes:</t>
  </si>
  <si>
    <t>– Data not available.</t>
  </si>
  <si>
    <t>y Data differ from the standard definition or refer to only part of a country. If they fall within the noted reference period, such data are included in the calculation of regional and global averages.</t>
  </si>
  <si>
    <t>* Data refer to the most recent year available during the period specified in the column heading.</t>
  </si>
  <si>
    <t xml:space="preserve">+ Rates have been calculated for each country using standard population estimates produced by the UN Population Division. The population estimate used for each country is customized to match the reference year of the data. </t>
  </si>
  <si>
    <t>The figures in this table are based on underlying data that rely on the strength of a country’s data system and on the degree of coordination between the bodies and institutions that collect data. Overall, there are several limitations when it comes to the availability, consistency and coverage of underlying country data based on administrative records. Therefore, the figures in this table are best interpreted as giving an indication, albeit approximate, of whether, and how well, a country’s data system is able to generate and make available a count of this population of children. Rather than an indication of a larger population, higher reported figures may actually reflect a more comprehensive and well-functioning system of identifying and monitoring such children and greater capacity for the systematic collection of such data. Regional estimates should be interpreted with consideration of the wide variation in the number of children and the capacity of record keeping and reporting systems among countries in the same region.</t>
  </si>
  <si>
    <t xml:space="preserve">Indicator definition: </t>
  </si>
  <si>
    <t>Rate of children aged 0-17 years in residential care per 100,000. Residential care is defined in the Guidelines for the Alternative Care of Children (para 29 (c) iv) as: ‘care provided in any non-family-based group setting, such as places of safety for emergency care, transit centres in emergency situations, and all other short- and long-term residential care facilities, including group homes’. This includes ‘orphanages’, and small group homes.</t>
  </si>
  <si>
    <t>Source:</t>
  </si>
  <si>
    <t>UNICEF global databases, 2023, based on national surveys and social service administrative records.</t>
  </si>
  <si>
    <t>Prepared by the Data and Analytics Section; Division of Data, Analytics, Planning and Monitoring, UNICEF</t>
  </si>
  <si>
    <t xml:space="preserve">Contact us:  </t>
  </si>
  <si>
    <t>data@unicef.org</t>
  </si>
  <si>
    <t>Last update: May 2023</t>
  </si>
  <si>
    <t/>
  </si>
  <si>
    <t>Y0T17</t>
  </si>
  <si>
    <t>TransMonEE database 2020</t>
  </si>
  <si>
    <t>Y0T21</t>
  </si>
  <si>
    <t>Age is 0-21 years</t>
  </si>
  <si>
    <t>Statistical Committee of Armenia (ARMSTAT) as reported in TransMonEE</t>
  </si>
  <si>
    <t xml:space="preserve">State Statistical Committee of the Republic of Azerbaijan </t>
  </si>
  <si>
    <t>Y0T16</t>
  </si>
  <si>
    <t>Y0T18</t>
  </si>
  <si>
    <t>Agency for Statistics, Social Welfare Report, 2015-2020</t>
  </si>
  <si>
    <t>Ministry of Social Affairs, Veterans and Youth Rehabilitation, General of the Directorate of Technical Affairs and Department of Child Welfare; Summary Report
On Digital Inspection of RCIs conducted in 2019</t>
  </si>
  <si>
    <t>Ministry of Civil Affairs, China Civil Affairs’ Statistical Yearbook, 2020</t>
  </si>
  <si>
    <t>Ministry of Labor, Pension System, Family and Social Policy, Annual Statistical Report on Homes and Beneficiaries Social Welfare in The Republic of Croatia in 2020; Annual Statistical Report on Other Legal Entities Performing Social Welfare and Beneficiaries Social Welfare in The Republic of Croatia in 2020</t>
  </si>
  <si>
    <t>Y0T20</t>
  </si>
  <si>
    <t>Prontuario Estadístico 2020, Sistema de Información para la Infancia, SIPI (ISNA)</t>
  </si>
  <si>
    <t>Definition is different from the previous year's submission</t>
  </si>
  <si>
    <t>Ministry of Labour and Social Affairs</t>
  </si>
  <si>
    <t>TransMonEE database</t>
  </si>
  <si>
    <t>Bureau for Family, Women and Children's Empowerment</t>
  </si>
  <si>
    <t>Ministry of Health, Labor and Welfare, “Reference Material: Current State of Alternative Care”</t>
  </si>
  <si>
    <t>TransMonEE</t>
  </si>
  <si>
    <t>Ministry of Labour and Social Protection and Migration, NSC, Ministry of Education and Science, Ministry of Health as part of TransMonEE 2020</t>
  </si>
  <si>
    <t>TransMonEE database 2018</t>
  </si>
  <si>
    <t>DRPFEF du District/rapports centres 2020, as reported in Bulletin Statistique 2020 (Ministry of Women, Child and Family)</t>
  </si>
  <si>
    <t>Ministry of Finance and Social Welfare</t>
  </si>
  <si>
    <t xml:space="preserve">Ministry of Health and Social Services </t>
  </si>
  <si>
    <t>National Alternative Care Assessment (conducted by Ministry of Women &amp; Social Action, Attorney General's Office, Supreme Court &amp; UNICEF)</t>
  </si>
  <si>
    <t>Y7T17</t>
  </si>
  <si>
    <t>National Child Rights Council (2021), State of Children in Nepal 2021;</t>
  </si>
  <si>
    <t>Ministry of Health, Labour and Social protection</t>
  </si>
  <si>
    <t>Ministry of Education and Science and Ministry of Health and Social Development</t>
  </si>
  <si>
    <t>Republic Institute for Social Protection</t>
  </si>
  <si>
    <t>Ministry of Gender and Children’s Affairs</t>
  </si>
  <si>
    <t>Statistics Agency as part of TransMonEE database</t>
  </si>
  <si>
    <t xml:space="preserve">Ministère de l’action sociale, de la promotion de la femme et de l’alphabétisation. 2016. Evaluation des centres d’accueil et d’hébergement des enfants vulnérables. P. 22 </t>
  </si>
  <si>
    <t>Children’s Authority of Trinidad and Tobago</t>
  </si>
  <si>
    <t>Ministry of Family, Social Affairs and NGOS</t>
  </si>
  <si>
    <t>Ministry of Labour, Family and Social Services as part of TransMonEE</t>
  </si>
  <si>
    <t>State Statistics Data</t>
  </si>
  <si>
    <t xml:space="preserve">Ministry of Home Affairs, Transportation &amp; Communication </t>
  </si>
  <si>
    <t xml:space="preserve">State Committee on Statistics </t>
  </si>
  <si>
    <t xml:space="preserve">Ministry of Community Development, Mother and Child Health </t>
  </si>
  <si>
    <t>Based on 30 countries with a population coverage 72 per cent of the regional population aged 0-17 years</t>
  </si>
  <si>
    <t>Based on 9 countries with a population coverage 66 per cent of the regional population aged 0-17 years</t>
  </si>
  <si>
    <t>Based on 7 countries with a population coverage 85 per cent of the regional population aged 0-17 years</t>
  </si>
  <si>
    <t>Based on 27 countries with a population coverage 62 per cent of the regional population aged 0-17 years</t>
  </si>
  <si>
    <t>Based on 125 countries with a population coverage 77 per cent of the global population aged 0-17 years</t>
  </si>
  <si>
    <t>UNICEF global databases, 2022, based on administrative records.</t>
  </si>
  <si>
    <t>Last update: December 2022</t>
  </si>
  <si>
    <r>
      <t>Birth registration (%)</t>
    </r>
    <r>
      <rPr>
        <b/>
        <vertAlign val="superscript"/>
        <sz val="11"/>
        <rFont val="Arial Narrow"/>
        <family val="2"/>
      </rPr>
      <t xml:space="preserve">+
</t>
    </r>
    <r>
      <rPr>
        <b/>
        <sz val="11"/>
        <rFont val="Arial Narrow"/>
        <family val="2"/>
      </rPr>
      <t>(2011-2020)*</t>
    </r>
  </si>
  <si>
    <t>total</t>
  </si>
  <si>
    <t>male</t>
  </si>
  <si>
    <t>female</t>
  </si>
  <si>
    <t>Rate</t>
  </si>
  <si>
    <t>TIME_PERIOD</t>
  </si>
  <si>
    <t>AGE</t>
  </si>
  <si>
    <t>OBS_FOOTNOTE</t>
  </si>
  <si>
    <t>DATA_SOURCE</t>
  </si>
  <si>
    <t>Rate 
(Per 100,000)+</t>
  </si>
  <si>
    <t>Administrative records</t>
  </si>
  <si>
    <t>Central Union for Child Welfare</t>
  </si>
  <si>
    <t>Service of l‘Aide Sociale à L‘Enfance</t>
  </si>
  <si>
    <t>Italian National Centre of Documentation and Analysis for Childhood and Adolescence</t>
  </si>
  <si>
    <t>Ministry of Welfare</t>
  </si>
  <si>
    <t>Children Deprived of Family Care in Lebanon -Present Situation &amp; Available Alternatives (unpublished report); UNICEF and Ministry of Social Affairs</t>
  </si>
  <si>
    <t>Ministry of Family Affairs and Integration</t>
  </si>
  <si>
    <t>http://www.eurochild.org/fileadmin/user_upload/Publications/Eurochild_Reports/Eurochild%20Publication%20-%20Children%20in%20Alternative%20Care%20-%202nd%20Edition%20January2010.pdf</t>
  </si>
  <si>
    <t>SITAN of Ministry of Social Welfare &amp; Special Education</t>
  </si>
  <si>
    <t>Ministry of Labour and Social Policy</t>
  </si>
  <si>
    <t>Administrative records from government</t>
  </si>
  <si>
    <t>Statistical Office of Slovenia</t>
  </si>
  <si>
    <t>Ministry of Health and Social Policy</t>
  </si>
  <si>
    <t>National Board of Health and Welfare</t>
  </si>
  <si>
    <t>Netherlands</t>
  </si>
  <si>
    <t>Ministry of Social Affairs and Labor/Care Centers</t>
  </si>
  <si>
    <t>Agg Jul 2022</t>
  </si>
  <si>
    <t>Agg Feb 2022 archive</t>
  </si>
  <si>
    <t>UNICEF_EAP</t>
  </si>
  <si>
    <t>UNICEF_SSA</t>
  </si>
  <si>
    <t>UNICEF_ECA</t>
  </si>
  <si>
    <t>Eastern and Southern Africa</t>
  </si>
  <si>
    <t>UNICEF_ESA</t>
  </si>
  <si>
    <t>Eastern Europe and Central Asia</t>
  </si>
  <si>
    <t>UNICEF_EECA</t>
  </si>
  <si>
    <t>UNICEF_WCA</t>
  </si>
  <si>
    <t>UNICEF_WE</t>
  </si>
  <si>
    <t>UNICEF_MENA</t>
  </si>
  <si>
    <t>UNICEF_LAC</t>
  </si>
  <si>
    <t>Asia</t>
  </si>
  <si>
    <t>UNICEF_SA</t>
  </si>
  <si>
    <t>UNICEF_NA</t>
  </si>
  <si>
    <t>UNSDG_LDC</t>
  </si>
  <si>
    <t>WORLD</t>
  </si>
  <si>
    <t>Based on 125 countries with a population coverage 77 per cent of the regional population aged 0-17 years</t>
  </si>
  <si>
    <t>Developing regions</t>
  </si>
  <si>
    <t>World (sum of regions)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</si>
</sst>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1"/>
      <color theme="1"/>
      <name val="Calibri"/>
      <family val="2"/>
      <scheme val="minor"/>
    </font>
    <font>
      <u/>
      <sz val="11"/>
      <color theme="10"/>
      <name val="Calibri"/>
      <family val="2"/>
      <scheme val="minor"/>
    </font>
    <font>
      <sz val="12"/>
      <color indexed="8"/>
      <name val="Times New Roman"/>
      <family val="2"/>
    </font>
    <font>
      <sz val="10"/>
      <name val="Arial"/>
      <family val="2"/>
    </font>
    <font>
      <sz val="12"/>
      <name val="Arial"/>
      <family val="2"/>
    </font>
    <font>
      <sz val="12"/>
      <color theme="1"/>
      <name val="Times New Roman"/>
      <family val="2"/>
    </font>
    <font>
      <b/>
      <sz val="11"/>
      <color theme="1"/>
      <name val="Arial Narrow"/>
      <family val="2"/>
    </font>
    <font>
      <sz val="11"/>
      <color theme="1"/>
      <name val="Arial Narrow"/>
      <family val="2"/>
    </font>
    <font>
      <b/>
      <sz val="11"/>
      <name val="Arial Narrow"/>
      <family val="2"/>
    </font>
    <font>
      <sz val="11"/>
      <name val="Arial Narrow"/>
      <family val="2"/>
    </font>
    <font>
      <b/>
      <sz val="11"/>
      <color rgb="FF00B0F0"/>
      <name val="Arial Narrow"/>
      <family val="2"/>
    </font>
    <font>
      <b/>
      <vertAlign val="superscript"/>
      <sz val="11"/>
      <name val="Arial Narrow"/>
      <family val="2"/>
    </font>
    <font>
      <sz val="11"/>
      <color indexed="8"/>
      <name val="Arial Narrow"/>
      <family val="2"/>
    </font>
    <font>
      <b/>
      <u/>
      <sz val="11"/>
      <color theme="10"/>
      <name val="Arial Narrow"/>
      <family val="2"/>
    </font>
    <font>
      <b/>
      <sz val="14"/>
      <name val="Arial Narrow"/>
      <family val="2"/>
    </font>
    <font>
      <vertAlign val="superscript"/>
      <sz val="11"/>
      <name val="Arial Narrow"/>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1" fillId="0" borderId="0" applyNumberFormat="0" applyFill="0" applyBorder="0" applyAlignment="0" applyProtection="0"/>
    <xf numFmtId="0" fontId="2" fillId="0" borderId="0"/>
    <xf numFmtId="0" fontId="3" fillId="0" borderId="0"/>
    <xf numFmtId="0" fontId="4" fillId="0" borderId="0"/>
    <xf numFmtId="0" fontId="3" fillId="0" borderId="0"/>
    <xf numFmtId="0" fontId="3" fillId="0" borderId="0"/>
    <xf numFmtId="0" fontId="2" fillId="0" borderId="0"/>
    <xf numFmtId="0" fontId="5" fillId="0" borderId="0"/>
  </cellStyleXfs>
  <cellXfs count="70">
    <xf numFmtId="0" fontId="0" fillId="0" borderId="0" xfId="0"/>
    <xf numFmtId="49" fontId="6" fillId="2" borderId="3" xfId="8" applyNumberFormat="1" applyFont="1" applyFill="1" applyBorder="1"/>
    <xf numFmtId="49" fontId="7" fillId="2" borderId="6" xfId="8" applyNumberFormat="1" applyFont="1" applyFill="1" applyBorder="1"/>
    <xf numFmtId="49" fontId="7" fillId="2" borderId="6" xfId="8" applyNumberFormat="1" applyFont="1" applyFill="1" applyBorder="1" applyAlignment="1">
      <alignment horizontal="left"/>
    </xf>
    <xf numFmtId="49" fontId="7" fillId="2" borderId="6" xfId="8" applyNumberFormat="1" applyFont="1" applyFill="1" applyBorder="1" applyAlignment="1">
      <alignment horizontal="left" indent="1"/>
    </xf>
    <xf numFmtId="49" fontId="6" fillId="2" borderId="8" xfId="8" applyNumberFormat="1" applyFont="1" applyFill="1" applyBorder="1"/>
    <xf numFmtId="0" fontId="8" fillId="2" borderId="0" xfId="2" applyFont="1" applyFill="1"/>
    <xf numFmtId="0" fontId="9" fillId="2" borderId="0" xfId="2" applyFont="1" applyFill="1"/>
    <xf numFmtId="0" fontId="8" fillId="2" borderId="0" xfId="3" applyFont="1" applyFill="1"/>
    <xf numFmtId="0" fontId="9" fillId="2" borderId="0" xfId="2" applyFont="1" applyFill="1" applyAlignment="1">
      <alignment horizontal="right"/>
    </xf>
    <xf numFmtId="0" fontId="9" fillId="2" borderId="0" xfId="2" applyFont="1" applyFill="1" applyAlignment="1">
      <alignment horizontal="left"/>
    </xf>
    <xf numFmtId="0" fontId="7" fillId="2" borderId="0" xfId="2" applyFont="1" applyFill="1"/>
    <xf numFmtId="0" fontId="8" fillId="2" borderId="0" xfId="4" applyFont="1" applyFill="1" applyAlignment="1">
      <alignment horizontal="left" vertical="center" wrapText="1"/>
    </xf>
    <xf numFmtId="164" fontId="9" fillId="2" borderId="0" xfId="5" applyNumberFormat="1" applyFont="1" applyFill="1" applyAlignment="1">
      <alignment horizontal="center" vertical="center" wrapText="1"/>
    </xf>
    <xf numFmtId="0" fontId="9" fillId="2" borderId="0" xfId="2" applyFont="1" applyFill="1" applyAlignment="1">
      <alignment horizontal="center" vertical="center"/>
    </xf>
    <xf numFmtId="1" fontId="9" fillId="2" borderId="0" xfId="6" applyNumberFormat="1" applyFont="1" applyFill="1" applyAlignment="1">
      <alignment horizontal="right"/>
    </xf>
    <xf numFmtId="0" fontId="9" fillId="2" borderId="0" xfId="6" applyFont="1" applyFill="1"/>
    <xf numFmtId="1" fontId="12" fillId="2" borderId="0" xfId="7" applyNumberFormat="1" applyFont="1" applyFill="1" applyAlignment="1">
      <alignment horizontal="right"/>
    </xf>
    <xf numFmtId="0" fontId="12" fillId="2" borderId="0" xfId="7" applyFont="1" applyFill="1"/>
    <xf numFmtId="0" fontId="9" fillId="2" borderId="0" xfId="7" applyFont="1" applyFill="1"/>
    <xf numFmtId="1" fontId="9" fillId="2" borderId="0" xfId="2" applyNumberFormat="1" applyFont="1" applyFill="1"/>
    <xf numFmtId="1" fontId="12" fillId="2" borderId="0" xfId="7" applyNumberFormat="1" applyFont="1" applyFill="1"/>
    <xf numFmtId="0" fontId="9" fillId="2" borderId="0" xfId="6" applyFont="1" applyFill="1" applyAlignment="1">
      <alignment horizontal="right"/>
    </xf>
    <xf numFmtId="0" fontId="12" fillId="2" borderId="0" xfId="7" applyFont="1" applyFill="1" applyAlignment="1">
      <alignment horizontal="right"/>
    </xf>
    <xf numFmtId="1" fontId="9" fillId="2" borderId="4" xfId="6" applyNumberFormat="1" applyFont="1" applyFill="1" applyBorder="1" applyAlignment="1">
      <alignment horizontal="right"/>
    </xf>
    <xf numFmtId="1" fontId="9" fillId="2" borderId="5" xfId="6" applyNumberFormat="1" applyFont="1" applyFill="1" applyBorder="1" applyAlignment="1">
      <alignment horizontal="right"/>
    </xf>
    <xf numFmtId="1" fontId="9" fillId="2" borderId="7" xfId="6" applyNumberFormat="1" applyFont="1" applyFill="1" applyBorder="1" applyAlignment="1">
      <alignment horizontal="right"/>
    </xf>
    <xf numFmtId="1" fontId="9" fillId="2" borderId="9" xfId="6" applyNumberFormat="1" applyFont="1" applyFill="1" applyBorder="1" applyAlignment="1">
      <alignment horizontal="right"/>
    </xf>
    <xf numFmtId="0" fontId="8" fillId="2" borderId="0" xfId="2" quotePrefix="1" applyFont="1" applyFill="1"/>
    <xf numFmtId="0" fontId="9" fillId="2" borderId="0" xfId="2" quotePrefix="1" applyFont="1" applyFill="1"/>
    <xf numFmtId="0" fontId="12" fillId="2" borderId="0" xfId="2" applyFont="1" applyFill="1"/>
    <xf numFmtId="0" fontId="6" fillId="2" borderId="0" xfId="2" applyFont="1" applyFill="1" applyAlignment="1">
      <alignment horizontal="left"/>
    </xf>
    <xf numFmtId="0" fontId="7" fillId="2" borderId="0" xfId="2" applyFont="1" applyFill="1" applyProtection="1">
      <protection locked="0"/>
    </xf>
    <xf numFmtId="0" fontId="13" fillId="2" borderId="0" xfId="1" applyFont="1" applyFill="1"/>
    <xf numFmtId="0" fontId="14" fillId="2" borderId="0" xfId="3" applyFont="1" applyFill="1"/>
    <xf numFmtId="49" fontId="6" fillId="2" borderId="4" xfId="8" applyNumberFormat="1" applyFont="1" applyFill="1" applyBorder="1"/>
    <xf numFmtId="49" fontId="7" fillId="2" borderId="0" xfId="8" applyNumberFormat="1" applyFont="1" applyFill="1"/>
    <xf numFmtId="49" fontId="7" fillId="2" borderId="0" xfId="8" applyNumberFormat="1" applyFont="1" applyFill="1" applyAlignment="1">
      <alignment horizontal="left"/>
    </xf>
    <xf numFmtId="49" fontId="7" fillId="2" borderId="0" xfId="8" applyNumberFormat="1" applyFont="1" applyFill="1" applyAlignment="1">
      <alignment horizontal="left" indent="1"/>
    </xf>
    <xf numFmtId="49" fontId="6" fillId="2" borderId="9" xfId="8" applyNumberFormat="1" applyFont="1" applyFill="1" applyBorder="1"/>
    <xf numFmtId="1" fontId="9" fillId="2" borderId="0" xfId="2" applyNumberFormat="1" applyFont="1" applyFill="1" applyAlignment="1">
      <alignment horizontal="right"/>
    </xf>
    <xf numFmtId="0" fontId="9" fillId="2" borderId="2" xfId="2" applyFont="1" applyFill="1" applyBorder="1" applyAlignment="1">
      <alignment horizontal="center" vertical="center"/>
    </xf>
    <xf numFmtId="164" fontId="9" fillId="2" borderId="2" xfId="5" applyNumberFormat="1" applyFont="1" applyFill="1" applyBorder="1" applyAlignment="1">
      <alignment horizontal="center" vertical="center" wrapText="1"/>
    </xf>
    <xf numFmtId="0" fontId="1" fillId="2" borderId="0" xfId="1" applyFill="1"/>
    <xf numFmtId="0" fontId="9" fillId="2" borderId="1" xfId="2" applyFont="1" applyFill="1" applyBorder="1" applyAlignment="1">
      <alignment horizontal="center" vertical="center"/>
    </xf>
    <xf numFmtId="1" fontId="9" fillId="2" borderId="7" xfId="6" applyNumberFormat="1" applyFont="1" applyFill="1" applyBorder="1" applyAlignment="1">
      <alignment horizontal="left"/>
    </xf>
    <xf numFmtId="1" fontId="9" fillId="2" borderId="10" xfId="6" applyNumberFormat="1" applyFont="1" applyFill="1" applyBorder="1" applyAlignment="1">
      <alignment horizontal="left"/>
    </xf>
    <xf numFmtId="164" fontId="9" fillId="2" borderId="0" xfId="2" applyNumberFormat="1" applyFont="1" applyFill="1"/>
    <xf numFmtId="0" fontId="9" fillId="3" borderId="0" xfId="2" applyFont="1" applyFill="1"/>
    <xf numFmtId="0" fontId="9" fillId="3" borderId="0" xfId="7" applyFont="1" applyFill="1"/>
    <xf numFmtId="164" fontId="9" fillId="2" borderId="0" xfId="2" applyNumberFormat="1" applyFont="1" applyFill="1" applyAlignment="1">
      <alignment horizontal="right"/>
    </xf>
    <xf numFmtId="164" fontId="9" fillId="2" borderId="0" xfId="6" applyNumberFormat="1" applyFont="1" applyFill="1" applyAlignment="1">
      <alignment horizontal="right"/>
    </xf>
    <xf numFmtId="164" fontId="9" fillId="2" borderId="9" xfId="6" applyNumberFormat="1" applyFont="1" applyFill="1" applyBorder="1" applyAlignment="1">
      <alignment horizontal="right"/>
    </xf>
    <xf numFmtId="0" fontId="14" fillId="2" borderId="0" xfId="2" applyFont="1" applyFill="1" applyAlignment="1">
      <alignment horizontal="right" vertical="center"/>
    </xf>
    <xf numFmtId="0" fontId="10" fillId="2" borderId="0" xfId="2" applyFont="1" applyFill="1" applyAlignment="1">
      <alignment horizontal="right" vertical="center"/>
    </xf>
    <xf numFmtId="0" fontId="8" fillId="2" borderId="3" xfId="4" applyFont="1" applyFill="1" applyBorder="1" applyAlignment="1">
      <alignment horizontal="center" vertical="center" wrapText="1"/>
    </xf>
    <xf numFmtId="0" fontId="8" fillId="2" borderId="5" xfId="4" applyFont="1" applyFill="1" applyBorder="1" applyAlignment="1">
      <alignment horizontal="center" vertical="center" wrapText="1"/>
    </xf>
    <xf numFmtId="0" fontId="8" fillId="2" borderId="8" xfId="4" applyFont="1" applyFill="1" applyBorder="1" applyAlignment="1">
      <alignment horizontal="center" vertical="center" wrapText="1"/>
    </xf>
    <xf numFmtId="0" fontId="8" fillId="2" borderId="10" xfId="4" applyFont="1" applyFill="1" applyBorder="1" applyAlignment="1">
      <alignment horizontal="center" vertical="center" wrapText="1"/>
    </xf>
    <xf numFmtId="0" fontId="8" fillId="2" borderId="11" xfId="2" applyFont="1" applyFill="1" applyBorder="1" applyAlignment="1">
      <alignment horizontal="center" wrapText="1"/>
    </xf>
    <xf numFmtId="0" fontId="8" fillId="2" borderId="13" xfId="2" applyFont="1" applyFill="1" applyBorder="1" applyAlignment="1">
      <alignment horizontal="center" wrapText="1"/>
    </xf>
    <xf numFmtId="0" fontId="8" fillId="2" borderId="12" xfId="2" applyFont="1" applyFill="1" applyBorder="1" applyAlignment="1">
      <alignment horizontal="center" wrapText="1"/>
    </xf>
    <xf numFmtId="0" fontId="9" fillId="2" borderId="8"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8" fillId="2" borderId="9" xfId="2" applyFont="1" applyFill="1" applyBorder="1" applyAlignment="1">
      <alignment horizontal="center" wrapText="1"/>
    </xf>
    <xf numFmtId="0" fontId="8" fillId="2" borderId="10" xfId="2" applyFont="1" applyFill="1" applyBorder="1" applyAlignment="1">
      <alignment horizontal="center" wrapText="1"/>
    </xf>
    <xf numFmtId="0" fontId="9" fillId="2" borderId="11" xfId="4" applyFont="1" applyFill="1" applyBorder="1" applyAlignment="1">
      <alignment horizontal="center" vertical="center" wrapText="1"/>
    </xf>
    <xf numFmtId="0" fontId="9" fillId="2" borderId="12" xfId="4" applyFont="1" applyFill="1" applyBorder="1" applyAlignment="1">
      <alignment horizontal="center" vertical="center" wrapText="1"/>
    </xf>
    <xf numFmtId="164" fontId="9" fillId="2" borderId="1" xfId="3" applyNumberFormat="1" applyFont="1" applyFill="1" applyBorder="1" applyAlignment="1">
      <alignment horizontal="center" vertical="center" wrapText="1"/>
    </xf>
    <xf numFmtId="164" fontId="9" fillId="2" borderId="1" xfId="5" applyNumberFormat="1" applyFont="1" applyFill="1" applyBorder="1" applyAlignment="1">
      <alignment horizontal="center" vertical="center" wrapText="1"/>
    </xf>
  </cellXfs>
  <cellStyles count="9">
    <cellStyle name="Hyperlink" xfId="1" builtinId="8"/>
    <cellStyle name="Normal" xfId="0" builtinId="0"/>
    <cellStyle name="Normal 2 2" xfId="6" xr:uid="{2E114224-0C36-47F6-8282-5D1ACF4C4AF4}"/>
    <cellStyle name="Normal 3" xfId="2" xr:uid="{6D079946-F903-48BA-AC9D-5BE388C9A9C4}"/>
    <cellStyle name="Normal 3 2" xfId="7" xr:uid="{72506341-9CF5-4C93-A08F-E7F2C87CD126}"/>
    <cellStyle name="Normal 4" xfId="8" xr:uid="{1504647C-DACE-4173-BF1D-353226E73581}"/>
    <cellStyle name="Normal_Table 9 Child protection SOWC 2005" xfId="5" xr:uid="{C557EC99-678B-4AC2-81AB-909A67D2A257}"/>
    <cellStyle name="Normal_Table 9 DRAFT Child protection SOWC 2006" xfId="3" xr:uid="{5A08771C-ED65-4B9E-B3E2-F739BB702638}"/>
    <cellStyle name="Normal_Table 9 Protection SOWC 2007" xfId="4" xr:uid="{2C31D83F-B679-4A48-BD86-419D171341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243840</xdr:colOff>
      <xdr:row>0</xdr:row>
      <xdr:rowOff>121920</xdr:rowOff>
    </xdr:from>
    <xdr:to>
      <xdr:col>0</xdr:col>
      <xdr:colOff>1672590</xdr:colOff>
      <xdr:row>2</xdr:row>
      <xdr:rowOff>72584</xdr:rowOff>
    </xdr:to>
    <xdr:pic>
      <xdr:nvPicPr>
        <xdr:cNvPr id="2" name="Picture 1">
          <a:extLst>
            <a:ext uri="{FF2B5EF4-FFF2-40B4-BE49-F238E27FC236}">
              <a16:creationId xmlns:a16="http://schemas.microsoft.com/office/drawing/2014/main" id="{C5A60F48-E4D5-4A89-A2F1-AFFE62FD65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121920"/>
          <a:ext cx="1409700" cy="361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243840</xdr:colOff>
      <xdr:row>0</xdr:row>
      <xdr:rowOff>121920</xdr:rowOff>
    </xdr:from>
    <xdr:to>
      <xdr:col>0</xdr:col>
      <xdr:colOff>1672590</xdr:colOff>
      <xdr:row>2</xdr:row>
      <xdr:rowOff>72584</xdr:rowOff>
    </xdr:to>
    <xdr:pic>
      <xdr:nvPicPr>
        <xdr:cNvPr id="2" name="Picture 1">
          <a:extLst>
            <a:ext uri="{FF2B5EF4-FFF2-40B4-BE49-F238E27FC236}">
              <a16:creationId xmlns:a16="http://schemas.microsoft.com/office/drawing/2014/main" id="{54CB5EE5-7DF5-465A-86CC-EFAA048881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20015"/>
          <a:ext cx="1424940" cy="3945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243840</xdr:colOff>
      <xdr:row>0</xdr:row>
      <xdr:rowOff>121920</xdr:rowOff>
    </xdr:from>
    <xdr:to>
      <xdr:col>0</xdr:col>
      <xdr:colOff>1653540</xdr:colOff>
      <xdr:row>2</xdr:row>
      <xdr:rowOff>59249</xdr:rowOff>
    </xdr:to>
    <xdr:pic>
      <xdr:nvPicPr>
        <xdr:cNvPr id="2" name="Picture 1">
          <a:extLst>
            <a:ext uri="{FF2B5EF4-FFF2-40B4-BE49-F238E27FC236}">
              <a16:creationId xmlns:a16="http://schemas.microsoft.com/office/drawing/2014/main" id="{BDAE948D-DE87-49E8-B52F-D39BFD36AF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125095"/>
          <a:ext cx="1409700" cy="37230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il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Early Childhood Development"/>
      <sheetName val="2. Child Protection"/>
      <sheetName val="3. Adolescents"/>
    </sheetNames>
    <sheetDataSet>
      <sheetData sheetId="0"/>
      <sheetData sheetId="1">
        <row r="1">
          <cell r="T1">
            <v>19</v>
          </cell>
          <cell r="U1">
            <v>20</v>
          </cell>
          <cell r="V1">
            <v>21</v>
          </cell>
          <cell r="W1">
            <v>22</v>
          </cell>
          <cell r="X1">
            <v>23</v>
          </cell>
          <cell r="Y1">
            <v>24</v>
          </cell>
          <cell r="Z1">
            <v>25</v>
          </cell>
          <cell r="AA1">
            <v>26</v>
          </cell>
          <cell r="AB1">
            <v>27</v>
          </cell>
          <cell r="CN1">
            <v>91</v>
          </cell>
          <cell r="CO1">
            <v>92</v>
          </cell>
          <cell r="CP1">
            <v>93</v>
          </cell>
          <cell r="CQ1">
            <v>94</v>
          </cell>
          <cell r="CR1">
            <v>95</v>
          </cell>
          <cell r="CS1">
            <v>96</v>
          </cell>
        </row>
        <row r="8">
          <cell r="T8" t="str">
            <v>Total</v>
          </cell>
          <cell r="AE8" t="str">
            <v>Urban</v>
          </cell>
          <cell r="AG8" t="str">
            <v>Rural</v>
          </cell>
          <cell r="AI8" t="str">
            <v>Poorest</v>
          </cell>
          <cell r="AK8" t="str">
            <v>Second</v>
          </cell>
          <cell r="AM8" t="str">
            <v>Middle</v>
          </cell>
          <cell r="AO8" t="str">
            <v>Fourth</v>
          </cell>
          <cell r="AQ8" t="str">
            <v>Richest</v>
          </cell>
          <cell r="AW8" t="str">
            <v>Urban</v>
          </cell>
          <cell r="AY8" t="str">
            <v>Rural</v>
          </cell>
          <cell r="BA8" t="str">
            <v>Poorest</v>
          </cell>
          <cell r="BC8" t="str">
            <v>Second</v>
          </cell>
          <cell r="BE8" t="str">
            <v>Middle</v>
          </cell>
          <cell r="BG8" t="str">
            <v>Fourth</v>
          </cell>
          <cell r="BI8" t="str">
            <v>Richest</v>
          </cell>
        </row>
        <row r="10">
          <cell r="B10" t="str">
            <v>Afghanistan</v>
          </cell>
          <cell r="C10">
            <v>13</v>
          </cell>
          <cell r="E10">
            <v>14.2</v>
          </cell>
          <cell r="G10">
            <v>11.7</v>
          </cell>
          <cell r="I10" t="str">
            <v>IELFS 2020, UNICEF and ILO calculations</v>
          </cell>
          <cell r="J10">
            <v>4.2009999999999996</v>
          </cell>
          <cell r="L10">
            <v>28.257000000000001</v>
          </cell>
          <cell r="N10" t="str">
            <v>2016-17</v>
          </cell>
          <cell r="O10" t="str">
            <v>LCS 2016-17</v>
          </cell>
          <cell r="P10">
            <v>7.3</v>
          </cell>
          <cell r="R10" t="str">
            <v>2015</v>
          </cell>
          <cell r="S10" t="str">
            <v>DHS 2015</v>
          </cell>
          <cell r="T10">
            <v>50.7</v>
          </cell>
          <cell r="V10">
            <v>42.3</v>
          </cell>
          <cell r="X10">
            <v>42.7</v>
          </cell>
          <cell r="Z10">
            <v>41.9</v>
          </cell>
          <cell r="AB10" t="str">
            <v>DHS 2015</v>
          </cell>
          <cell r="AC10" t="str">
            <v>-</v>
          </cell>
          <cell r="AE10" t="str">
            <v>-</v>
          </cell>
          <cell r="AG10" t="str">
            <v>-</v>
          </cell>
          <cell r="AI10" t="str">
            <v>-</v>
          </cell>
          <cell r="AK10" t="str">
            <v>-</v>
          </cell>
          <cell r="AM10" t="str">
            <v>-</v>
          </cell>
          <cell r="AO10" t="str">
            <v>-</v>
          </cell>
          <cell r="AQ10" t="str">
            <v>-</v>
          </cell>
          <cell r="AU10" t="str">
            <v>-</v>
          </cell>
          <cell r="AW10" t="str">
            <v>-</v>
          </cell>
          <cell r="AY10" t="str">
            <v>-</v>
          </cell>
          <cell r="BA10" t="str">
            <v>-</v>
          </cell>
          <cell r="BC10" t="str">
            <v>-</v>
          </cell>
          <cell r="BE10" t="str">
            <v>-</v>
          </cell>
          <cell r="BG10" t="str">
            <v>-</v>
          </cell>
          <cell r="BI10" t="str">
            <v>-</v>
          </cell>
          <cell r="BM10" t="str">
            <v>-</v>
          </cell>
          <cell r="BQ10" t="str">
            <v>-</v>
          </cell>
          <cell r="BU10">
            <v>70.599999999999994</v>
          </cell>
          <cell r="BV10" t="str">
            <v>y</v>
          </cell>
          <cell r="BW10" t="str">
            <v>DHS 2015</v>
          </cell>
          <cell r="BX10">
            <v>78.3</v>
          </cell>
          <cell r="BY10" t="str">
            <v>y</v>
          </cell>
          <cell r="BZ10" t="str">
            <v>DHS 2015</v>
          </cell>
          <cell r="CA10">
            <v>74.400000000000006</v>
          </cell>
          <cell r="CB10" t="str">
            <v>x,y</v>
          </cell>
          <cell r="CC10">
            <v>74.8</v>
          </cell>
          <cell r="CD10" t="str">
            <v>x,y</v>
          </cell>
          <cell r="CE10">
            <v>74.099999999999994</v>
          </cell>
          <cell r="CF10" t="str">
            <v>x,y</v>
          </cell>
          <cell r="CG10" t="str">
            <v>MICS 2010-11</v>
          </cell>
          <cell r="CH10" t="str">
            <v>-</v>
          </cell>
          <cell r="CK10">
            <v>1.1000000000000001</v>
          </cell>
          <cell r="CL10" t="str">
            <v>y</v>
          </cell>
          <cell r="CM10" t="str">
            <v>DHS 2015</v>
          </cell>
          <cell r="CN10">
            <v>14.507999999999999</v>
          </cell>
          <cell r="CP10" t="str">
            <v>2019</v>
          </cell>
          <cell r="CQ10" t="str">
            <v>Under 18 years old</v>
          </cell>
          <cell r="CS10" t="str">
            <v>National Statistics and Information Authority, Key Statistical Indicators 2020</v>
          </cell>
          <cell r="CT10">
            <v>37.484999999999999</v>
          </cell>
          <cell r="CU10" t="str">
            <v>y</v>
          </cell>
          <cell r="CV10" t="str">
            <v>2018</v>
          </cell>
          <cell r="CW10" t="str">
            <v>12 to 18 years old</v>
          </cell>
        </row>
        <row r="11">
          <cell r="B11" t="str">
            <v>Albania</v>
          </cell>
          <cell r="C11">
            <v>3.3</v>
          </cell>
          <cell r="D11" t="str">
            <v>x,y</v>
          </cell>
          <cell r="E11">
            <v>3.6</v>
          </cell>
          <cell r="F11" t="str">
            <v>x,y</v>
          </cell>
          <cell r="G11">
            <v>3</v>
          </cell>
          <cell r="H11" t="str">
            <v>x,y</v>
          </cell>
          <cell r="I11" t="str">
            <v>CLS 2010, UNICEF and ILO calculations</v>
          </cell>
          <cell r="J11">
            <v>1.387</v>
          </cell>
          <cell r="L11">
            <v>11.760999999999999</v>
          </cell>
          <cell r="N11" t="str">
            <v>2017-18</v>
          </cell>
          <cell r="O11" t="str">
            <v>DHS 2017-18</v>
          </cell>
          <cell r="P11">
            <v>1.2</v>
          </cell>
          <cell r="R11" t="str">
            <v>2017-18</v>
          </cell>
          <cell r="S11" t="str">
            <v>DHS 2017-18</v>
          </cell>
          <cell r="T11">
            <v>97.7</v>
          </cell>
          <cell r="V11">
            <v>98.4</v>
          </cell>
          <cell r="X11">
            <v>98.9</v>
          </cell>
          <cell r="Z11">
            <v>98</v>
          </cell>
          <cell r="AB11" t="str">
            <v>DHS 2017-18</v>
          </cell>
          <cell r="AC11" t="str">
            <v>-</v>
          </cell>
          <cell r="AE11" t="str">
            <v>-</v>
          </cell>
          <cell r="AG11" t="str">
            <v>-</v>
          </cell>
          <cell r="AI11" t="str">
            <v>-</v>
          </cell>
          <cell r="AK11" t="str">
            <v>-</v>
          </cell>
          <cell r="AM11" t="str">
            <v>-</v>
          </cell>
          <cell r="AO11" t="str">
            <v>-</v>
          </cell>
          <cell r="AQ11" t="str">
            <v>-</v>
          </cell>
          <cell r="AU11" t="str">
            <v>-</v>
          </cell>
          <cell r="AW11" t="str">
            <v>-</v>
          </cell>
          <cell r="AY11" t="str">
            <v>-</v>
          </cell>
          <cell r="BA11" t="str">
            <v>-</v>
          </cell>
          <cell r="BC11" t="str">
            <v>-</v>
          </cell>
          <cell r="BE11" t="str">
            <v>-</v>
          </cell>
          <cell r="BG11" t="str">
            <v>-</v>
          </cell>
          <cell r="BI11" t="str">
            <v>-</v>
          </cell>
          <cell r="BM11" t="str">
            <v>-</v>
          </cell>
          <cell r="BQ11" t="str">
            <v>-</v>
          </cell>
          <cell r="BU11">
            <v>10.9</v>
          </cell>
          <cell r="BW11" t="str">
            <v>DHS 2017-18</v>
          </cell>
          <cell r="BX11">
            <v>4.7</v>
          </cell>
          <cell r="BZ11" t="str">
            <v>DHS 2017-18</v>
          </cell>
          <cell r="CA11">
            <v>47.5</v>
          </cell>
          <cell r="CB11" t="str">
            <v>y</v>
          </cell>
          <cell r="CC11">
            <v>49.4</v>
          </cell>
          <cell r="CD11" t="str">
            <v>y</v>
          </cell>
          <cell r="CE11">
            <v>45.4</v>
          </cell>
          <cell r="CF11" t="str">
            <v>y</v>
          </cell>
          <cell r="CG11" t="str">
            <v>DHS 2017-18</v>
          </cell>
          <cell r="CH11" t="str">
            <v>-</v>
          </cell>
          <cell r="CK11" t="str">
            <v>-</v>
          </cell>
          <cell r="CN11">
            <v>93.838999999999999</v>
          </cell>
          <cell r="CP11" t="str">
            <v>2021</v>
          </cell>
          <cell r="CQ11" t="str">
            <v>Under 18 years old</v>
          </cell>
          <cell r="CS11" t="str">
            <v>General Directorate of State Social Services</v>
          </cell>
          <cell r="CT11">
            <v>13.84</v>
          </cell>
          <cell r="CV11" t="str">
            <v>2021</v>
          </cell>
          <cell r="CW11" t="str">
            <v>14 to 17 years old</v>
          </cell>
        </row>
        <row r="12">
          <cell r="B12" t="str">
            <v>Algeria</v>
          </cell>
          <cell r="C12">
            <v>2.5</v>
          </cell>
          <cell r="E12">
            <v>2.9</v>
          </cell>
          <cell r="G12">
            <v>2</v>
          </cell>
          <cell r="I12" t="str">
            <v>MICS 2018-19, UNICEF and ILO calculations</v>
          </cell>
          <cell r="J12">
            <v>0</v>
          </cell>
          <cell r="L12">
            <v>3.8</v>
          </cell>
          <cell r="N12" t="str">
            <v>2018-19</v>
          </cell>
          <cell r="O12" t="str">
            <v>MICS 2018-19</v>
          </cell>
          <cell r="P12" t="str">
            <v>-</v>
          </cell>
          <cell r="T12">
            <v>99.353999999999999</v>
          </cell>
          <cell r="V12">
            <v>99.6</v>
          </cell>
          <cell r="X12">
            <v>99.7</v>
          </cell>
          <cell r="Z12">
            <v>99.6</v>
          </cell>
          <cell r="AB12" t="str">
            <v>MICS 2018-19</v>
          </cell>
          <cell r="AC12" t="str">
            <v>-</v>
          </cell>
          <cell r="AE12" t="str">
            <v>-</v>
          </cell>
          <cell r="AG12" t="str">
            <v>-</v>
          </cell>
          <cell r="AI12" t="str">
            <v>-</v>
          </cell>
          <cell r="AK12" t="str">
            <v>-</v>
          </cell>
          <cell r="AM12" t="str">
            <v>-</v>
          </cell>
          <cell r="AO12" t="str">
            <v>-</v>
          </cell>
          <cell r="AQ12" t="str">
            <v>-</v>
          </cell>
          <cell r="AU12" t="str">
            <v>-</v>
          </cell>
          <cell r="AW12" t="str">
            <v>-</v>
          </cell>
          <cell r="AY12" t="str">
            <v>-</v>
          </cell>
          <cell r="BA12" t="str">
            <v>-</v>
          </cell>
          <cell r="BC12" t="str">
            <v>-</v>
          </cell>
          <cell r="BE12" t="str">
            <v>-</v>
          </cell>
          <cell r="BG12" t="str">
            <v>-</v>
          </cell>
          <cell r="BI12" t="str">
            <v>-</v>
          </cell>
          <cell r="BM12" t="str">
            <v>-</v>
          </cell>
          <cell r="BQ12" t="str">
            <v>-</v>
          </cell>
          <cell r="BU12" t="str">
            <v>-</v>
          </cell>
          <cell r="BX12">
            <v>25.4</v>
          </cell>
          <cell r="BZ12" t="str">
            <v>MICS 2018-19</v>
          </cell>
          <cell r="CA12">
            <v>84.1</v>
          </cell>
          <cell r="CC12">
            <v>85.1</v>
          </cell>
          <cell r="CE12">
            <v>83</v>
          </cell>
          <cell r="CG12" t="str">
            <v>MICS 2018-19</v>
          </cell>
          <cell r="CH12" t="str">
            <v>-</v>
          </cell>
          <cell r="CK12" t="str">
            <v>-</v>
          </cell>
          <cell r="CN12" t="str">
            <v>-</v>
          </cell>
          <cell r="CT12">
            <v>14.601000000000001</v>
          </cell>
          <cell r="CV12" t="str">
            <v>2015</v>
          </cell>
          <cell r="CW12" t="str">
            <v>13 to 17 years old</v>
          </cell>
        </row>
        <row r="13">
          <cell r="B13" t="str">
            <v>Andorra</v>
          </cell>
          <cell r="C13" t="str">
            <v>-</v>
          </cell>
          <cell r="E13" t="str">
            <v>-</v>
          </cell>
          <cell r="G13" t="str">
            <v>-</v>
          </cell>
          <cell r="J13" t="str">
            <v>-</v>
          </cell>
          <cell r="L13" t="str">
            <v>-</v>
          </cell>
          <cell r="P13" t="str">
            <v>-</v>
          </cell>
          <cell r="T13" t="str">
            <v>-</v>
          </cell>
          <cell r="V13">
            <v>100</v>
          </cell>
          <cell r="W13" t="str">
            <v>v</v>
          </cell>
          <cell r="X13">
            <v>100</v>
          </cell>
          <cell r="Y13" t="str">
            <v>v</v>
          </cell>
          <cell r="Z13">
            <v>100</v>
          </cell>
          <cell r="AA13" t="str">
            <v>v</v>
          </cell>
          <cell r="AB13" t="str">
            <v>UNSD Population and Vital Statistics Report, January 2022, latest update on 17 Jan 2023</v>
          </cell>
          <cell r="AC13" t="str">
            <v>-</v>
          </cell>
          <cell r="AE13" t="str">
            <v>-</v>
          </cell>
          <cell r="AG13" t="str">
            <v>-</v>
          </cell>
          <cell r="AI13" t="str">
            <v>-</v>
          </cell>
          <cell r="AK13" t="str">
            <v>-</v>
          </cell>
          <cell r="AM13" t="str">
            <v>-</v>
          </cell>
          <cell r="AO13" t="str">
            <v>-</v>
          </cell>
          <cell r="AQ13" t="str">
            <v>-</v>
          </cell>
          <cell r="AU13" t="str">
            <v>-</v>
          </cell>
          <cell r="AW13" t="str">
            <v>-</v>
          </cell>
          <cell r="AY13" t="str">
            <v>-</v>
          </cell>
          <cell r="BA13" t="str">
            <v>-</v>
          </cell>
          <cell r="BC13" t="str">
            <v>-</v>
          </cell>
          <cell r="BE13" t="str">
            <v>-</v>
          </cell>
          <cell r="BG13" t="str">
            <v>-</v>
          </cell>
          <cell r="BI13" t="str">
            <v>-</v>
          </cell>
          <cell r="BM13" t="str">
            <v>-</v>
          </cell>
          <cell r="BQ13" t="str">
            <v>-</v>
          </cell>
          <cell r="BU13" t="str">
            <v>-</v>
          </cell>
          <cell r="BX13" t="str">
            <v>-</v>
          </cell>
          <cell r="CA13" t="str">
            <v>-</v>
          </cell>
          <cell r="CC13" t="str">
            <v>-</v>
          </cell>
          <cell r="CE13" t="str">
            <v>-</v>
          </cell>
          <cell r="CH13" t="str">
            <v>-</v>
          </cell>
          <cell r="CK13" t="str">
            <v>-</v>
          </cell>
          <cell r="CN13" t="str">
            <v>-</v>
          </cell>
          <cell r="CT13">
            <v>0</v>
          </cell>
          <cell r="CV13" t="str">
            <v>2019</v>
          </cell>
          <cell r="CW13" t="str">
            <v>12 to 17 years old</v>
          </cell>
        </row>
        <row r="14">
          <cell r="B14" t="str">
            <v>Angola</v>
          </cell>
          <cell r="C14">
            <v>18.724</v>
          </cell>
          <cell r="E14">
            <v>16.600000000000001</v>
          </cell>
          <cell r="G14">
            <v>19.87</v>
          </cell>
          <cell r="I14" t="str">
            <v>DHS 2015-16, UNICEF and ILO calculations</v>
          </cell>
          <cell r="J14">
            <v>7.9020000000000001</v>
          </cell>
          <cell r="L14">
            <v>30.331</v>
          </cell>
          <cell r="N14" t="str">
            <v>2015-16</v>
          </cell>
          <cell r="O14" t="str">
            <v>DHS 2015-16</v>
          </cell>
          <cell r="P14">
            <v>6</v>
          </cell>
          <cell r="R14" t="str">
            <v>2015-16</v>
          </cell>
          <cell r="S14" t="str">
            <v>DHS 2015-16</v>
          </cell>
          <cell r="T14">
            <v>11.5</v>
          </cell>
          <cell r="V14">
            <v>25</v>
          </cell>
          <cell r="X14">
            <v>24.8</v>
          </cell>
          <cell r="Z14">
            <v>25.2</v>
          </cell>
          <cell r="AB14" t="str">
            <v>DHS 2015-16</v>
          </cell>
          <cell r="AC14" t="str">
            <v>-</v>
          </cell>
          <cell r="AE14" t="str">
            <v>-</v>
          </cell>
          <cell r="AG14" t="str">
            <v>-</v>
          </cell>
          <cell r="AI14" t="str">
            <v>-</v>
          </cell>
          <cell r="AK14" t="str">
            <v>-</v>
          </cell>
          <cell r="AM14" t="str">
            <v>-</v>
          </cell>
          <cell r="AO14" t="str">
            <v>-</v>
          </cell>
          <cell r="AQ14" t="str">
            <v>-</v>
          </cell>
          <cell r="AU14" t="str">
            <v>-</v>
          </cell>
          <cell r="AW14" t="str">
            <v>-</v>
          </cell>
          <cell r="AY14" t="str">
            <v>-</v>
          </cell>
          <cell r="BA14" t="str">
            <v>-</v>
          </cell>
          <cell r="BC14" t="str">
            <v>-</v>
          </cell>
          <cell r="BE14" t="str">
            <v>-</v>
          </cell>
          <cell r="BG14" t="str">
            <v>-</v>
          </cell>
          <cell r="BI14" t="str">
            <v>-</v>
          </cell>
          <cell r="BM14" t="str">
            <v>-</v>
          </cell>
          <cell r="BQ14" t="str">
            <v>-</v>
          </cell>
          <cell r="BU14">
            <v>24</v>
          </cell>
          <cell r="BW14" t="str">
            <v>DHS 2015-16</v>
          </cell>
          <cell r="BX14">
            <v>24.7</v>
          </cell>
          <cell r="BZ14" t="str">
            <v>DHS 2015-16</v>
          </cell>
          <cell r="CA14" t="str">
            <v>-</v>
          </cell>
          <cell r="CC14" t="str">
            <v>-</v>
          </cell>
          <cell r="CE14" t="str">
            <v>-</v>
          </cell>
          <cell r="CH14" t="str">
            <v>-</v>
          </cell>
          <cell r="CK14">
            <v>4.5999999999999996</v>
          </cell>
          <cell r="CM14" t="str">
            <v>DHS 2015-16</v>
          </cell>
          <cell r="CN14" t="str">
            <v>-</v>
          </cell>
          <cell r="CT14" t="str">
            <v>-</v>
          </cell>
        </row>
        <row r="15">
          <cell r="B15" t="str">
            <v>Anguilla</v>
          </cell>
          <cell r="C15" t="str">
            <v>-</v>
          </cell>
          <cell r="E15" t="str">
            <v>-</v>
          </cell>
          <cell r="G15" t="str">
            <v>-</v>
          </cell>
          <cell r="J15" t="str">
            <v>-</v>
          </cell>
          <cell r="L15" t="str">
            <v>-</v>
          </cell>
          <cell r="P15" t="str">
            <v>-</v>
          </cell>
          <cell r="T15" t="str">
            <v>-</v>
          </cell>
          <cell r="V15" t="str">
            <v>-</v>
          </cell>
          <cell r="X15" t="str">
            <v>-</v>
          </cell>
          <cell r="Z15" t="str">
            <v>-</v>
          </cell>
          <cell r="AC15" t="str">
            <v>-</v>
          </cell>
          <cell r="AE15" t="str">
            <v>-</v>
          </cell>
          <cell r="AG15" t="str">
            <v>-</v>
          </cell>
          <cell r="AI15" t="str">
            <v>-</v>
          </cell>
          <cell r="AK15" t="str">
            <v>-</v>
          </cell>
          <cell r="AM15" t="str">
            <v>-</v>
          </cell>
          <cell r="AO15" t="str">
            <v>-</v>
          </cell>
          <cell r="AQ15" t="str">
            <v>-</v>
          </cell>
          <cell r="AU15" t="str">
            <v>-</v>
          </cell>
          <cell r="AW15" t="str">
            <v>-</v>
          </cell>
          <cell r="AY15" t="str">
            <v>-</v>
          </cell>
          <cell r="BA15" t="str">
            <v>-</v>
          </cell>
          <cell r="BC15" t="str">
            <v>-</v>
          </cell>
          <cell r="BE15" t="str">
            <v>-</v>
          </cell>
          <cell r="BG15" t="str">
            <v>-</v>
          </cell>
          <cell r="BI15" t="str">
            <v>-</v>
          </cell>
          <cell r="BM15" t="str">
            <v>-</v>
          </cell>
          <cell r="BQ15" t="str">
            <v>-</v>
          </cell>
          <cell r="BU15" t="str">
            <v>-</v>
          </cell>
          <cell r="BX15" t="str">
            <v>-</v>
          </cell>
          <cell r="CA15" t="str">
            <v>-</v>
          </cell>
          <cell r="CC15" t="str">
            <v>-</v>
          </cell>
          <cell r="CE15" t="str">
            <v>-</v>
          </cell>
          <cell r="CH15" t="str">
            <v>-</v>
          </cell>
          <cell r="CK15" t="str">
            <v>-</v>
          </cell>
          <cell r="CN15">
            <v>183.68299999999999</v>
          </cell>
          <cell r="CP15" t="str">
            <v>2022</v>
          </cell>
          <cell r="CQ15" t="str">
            <v>Under 18 years old</v>
          </cell>
          <cell r="CS15" t="str">
            <v>Ministry of Social Development</v>
          </cell>
          <cell r="CT15">
            <v>254.37200000000001</v>
          </cell>
          <cell r="CV15" t="str">
            <v>2022</v>
          </cell>
          <cell r="CW15" t="str">
            <v>10 to 17 years old</v>
          </cell>
        </row>
        <row r="16">
          <cell r="B16" t="str">
            <v>Antigua and Barbuda</v>
          </cell>
          <cell r="C16" t="str">
            <v>-</v>
          </cell>
          <cell r="E16" t="str">
            <v>-</v>
          </cell>
          <cell r="G16" t="str">
            <v>-</v>
          </cell>
          <cell r="J16" t="str">
            <v>-</v>
          </cell>
          <cell r="L16" t="str">
            <v>-</v>
          </cell>
          <cell r="P16" t="str">
            <v>-</v>
          </cell>
          <cell r="T16" t="str">
            <v>-</v>
          </cell>
          <cell r="V16" t="str">
            <v>-</v>
          </cell>
          <cell r="X16" t="str">
            <v>-</v>
          </cell>
          <cell r="Z16" t="str">
            <v>-</v>
          </cell>
          <cell r="AC16" t="str">
            <v>-</v>
          </cell>
          <cell r="AE16" t="str">
            <v>-</v>
          </cell>
          <cell r="AG16" t="str">
            <v>-</v>
          </cell>
          <cell r="AI16" t="str">
            <v>-</v>
          </cell>
          <cell r="AK16" t="str">
            <v>-</v>
          </cell>
          <cell r="AM16" t="str">
            <v>-</v>
          </cell>
          <cell r="AO16" t="str">
            <v>-</v>
          </cell>
          <cell r="AQ16" t="str">
            <v>-</v>
          </cell>
          <cell r="AU16" t="str">
            <v>-</v>
          </cell>
          <cell r="AW16" t="str">
            <v>-</v>
          </cell>
          <cell r="AY16" t="str">
            <v>-</v>
          </cell>
          <cell r="BA16" t="str">
            <v>-</v>
          </cell>
          <cell r="BC16" t="str">
            <v>-</v>
          </cell>
          <cell r="BE16" t="str">
            <v>-</v>
          </cell>
          <cell r="BG16" t="str">
            <v>-</v>
          </cell>
          <cell r="BI16" t="str">
            <v>-</v>
          </cell>
          <cell r="BM16" t="str">
            <v>-</v>
          </cell>
          <cell r="BQ16" t="str">
            <v>-</v>
          </cell>
          <cell r="BU16" t="str">
            <v>-</v>
          </cell>
          <cell r="BX16" t="str">
            <v>-</v>
          </cell>
          <cell r="CA16" t="str">
            <v>-</v>
          </cell>
          <cell r="CC16" t="str">
            <v>-</v>
          </cell>
          <cell r="CE16" t="str">
            <v>-</v>
          </cell>
          <cell r="CH16" t="str">
            <v>-</v>
          </cell>
          <cell r="CK16" t="str">
            <v>-</v>
          </cell>
          <cell r="CN16">
            <v>37.777999999999999</v>
          </cell>
          <cell r="CP16" t="str">
            <v>2022</v>
          </cell>
          <cell r="CQ16" t="str">
            <v>Under 18 years old</v>
          </cell>
          <cell r="CS16" t="str">
            <v>Ministry of Social Transformation, Human Resource Development and the Blue Economy</v>
          </cell>
          <cell r="CT16">
            <v>12.698</v>
          </cell>
          <cell r="CV16" t="str">
            <v>2022</v>
          </cell>
          <cell r="CW16" t="str">
            <v>12 to 17 years old</v>
          </cell>
        </row>
        <row r="17">
          <cell r="B17" t="str">
            <v>Argentina</v>
          </cell>
          <cell r="C17" t="str">
            <v>-</v>
          </cell>
          <cell r="E17" t="str">
            <v>-</v>
          </cell>
          <cell r="G17" t="str">
            <v>-</v>
          </cell>
          <cell r="J17">
            <v>2.3860000000000001</v>
          </cell>
          <cell r="K17" t="str">
            <v>y</v>
          </cell>
          <cell r="L17">
            <v>15.45</v>
          </cell>
          <cell r="M17" t="str">
            <v>y</v>
          </cell>
          <cell r="N17" t="str">
            <v>2019-20</v>
          </cell>
          <cell r="O17" t="str">
            <v>MICS 2019-20</v>
          </cell>
          <cell r="P17" t="str">
            <v>-</v>
          </cell>
          <cell r="T17">
            <v>99.290999999999997</v>
          </cell>
          <cell r="U17" t="str">
            <v>y</v>
          </cell>
          <cell r="V17">
            <v>99.718999999999994</v>
          </cell>
          <cell r="W17" t="str">
            <v>y</v>
          </cell>
          <cell r="X17">
            <v>99.971000000000004</v>
          </cell>
          <cell r="Y17" t="str">
            <v>y</v>
          </cell>
          <cell r="Z17">
            <v>99.444999999999993</v>
          </cell>
          <cell r="AA17" t="str">
            <v>y</v>
          </cell>
          <cell r="AB17" t="str">
            <v>MICS 2019-20</v>
          </cell>
          <cell r="AC17" t="str">
            <v>-</v>
          </cell>
          <cell r="AE17" t="str">
            <v>-</v>
          </cell>
          <cell r="AG17" t="str">
            <v>-</v>
          </cell>
          <cell r="AI17" t="str">
            <v>-</v>
          </cell>
          <cell r="AK17" t="str">
            <v>-</v>
          </cell>
          <cell r="AM17" t="str">
            <v>-</v>
          </cell>
          <cell r="AO17" t="str">
            <v>-</v>
          </cell>
          <cell r="AQ17" t="str">
            <v>-</v>
          </cell>
          <cell r="AU17" t="str">
            <v>-</v>
          </cell>
          <cell r="AW17" t="str">
            <v>-</v>
          </cell>
          <cell r="AY17" t="str">
            <v>-</v>
          </cell>
          <cell r="BA17" t="str">
            <v>-</v>
          </cell>
          <cell r="BC17" t="str">
            <v>-</v>
          </cell>
          <cell r="BE17" t="str">
            <v>-</v>
          </cell>
          <cell r="BG17" t="str">
            <v>-</v>
          </cell>
          <cell r="BI17" t="str">
            <v>-</v>
          </cell>
          <cell r="BM17" t="str">
            <v>-</v>
          </cell>
          <cell r="BQ17" t="str">
            <v>-</v>
          </cell>
          <cell r="BU17" t="str">
            <v>-</v>
          </cell>
          <cell r="BX17">
            <v>3.5179999999999998</v>
          </cell>
          <cell r="BY17" t="str">
            <v>y</v>
          </cell>
          <cell r="BZ17" t="str">
            <v>MICS 2019-20</v>
          </cell>
          <cell r="CA17">
            <v>59.4</v>
          </cell>
          <cell r="CB17" t="str">
            <v>y</v>
          </cell>
          <cell r="CC17">
            <v>60.4</v>
          </cell>
          <cell r="CD17" t="str">
            <v>y</v>
          </cell>
          <cell r="CE17">
            <v>58.3</v>
          </cell>
          <cell r="CF17" t="str">
            <v>y</v>
          </cell>
          <cell r="CG17" t="str">
            <v>MICS 2019-20</v>
          </cell>
          <cell r="CH17" t="str">
            <v>-</v>
          </cell>
          <cell r="CK17" t="str">
            <v>-</v>
          </cell>
          <cell r="CN17">
            <v>71.87</v>
          </cell>
          <cell r="CP17" t="str">
            <v>2020</v>
          </cell>
          <cell r="CQ17" t="str">
            <v>Under 18 years old</v>
          </cell>
          <cell r="CS17" t="str">
            <v>MoH, MoSD, National Secretary of Child &amp; Family and UNICEF, Situación de Niñas, Niños y Adolescentes sin cuidados parentales en la República Argentina</v>
          </cell>
          <cell r="CT17">
            <v>36.545000000000002</v>
          </cell>
          <cell r="CV17" t="str">
            <v>2021</v>
          </cell>
          <cell r="CW17" t="str">
            <v>16 to 17 years old</v>
          </cell>
        </row>
        <row r="18">
          <cell r="B18" t="str">
            <v>Armenia</v>
          </cell>
          <cell r="C18">
            <v>4.0999999999999996</v>
          </cell>
          <cell r="E18">
            <v>5</v>
          </cell>
          <cell r="G18">
            <v>3</v>
          </cell>
          <cell r="I18" t="str">
            <v>CLS 2015, UNICEF and ILO calculations</v>
          </cell>
          <cell r="J18">
            <v>4.2000000000000003E-2</v>
          </cell>
          <cell r="L18">
            <v>5.3</v>
          </cell>
          <cell r="N18" t="str">
            <v>2015-16</v>
          </cell>
          <cell r="O18" t="str">
            <v>DHS 2015-16</v>
          </cell>
          <cell r="P18">
            <v>0.4</v>
          </cell>
          <cell r="R18" t="str">
            <v>2015-16</v>
          </cell>
          <cell r="S18" t="str">
            <v>DHS 2015-16</v>
          </cell>
          <cell r="T18">
            <v>99.7</v>
          </cell>
          <cell r="V18">
            <v>98.7</v>
          </cell>
          <cell r="X18">
            <v>98.9</v>
          </cell>
          <cell r="Z18">
            <v>98.5</v>
          </cell>
          <cell r="AB18" t="str">
            <v>DHS 2015-16</v>
          </cell>
          <cell r="AC18" t="str">
            <v>-</v>
          </cell>
          <cell r="AE18" t="str">
            <v>-</v>
          </cell>
          <cell r="AG18" t="str">
            <v>-</v>
          </cell>
          <cell r="AI18" t="str">
            <v>-</v>
          </cell>
          <cell r="AK18" t="str">
            <v>-</v>
          </cell>
          <cell r="AM18" t="str">
            <v>-</v>
          </cell>
          <cell r="AO18" t="str">
            <v>-</v>
          </cell>
          <cell r="AQ18" t="str">
            <v>-</v>
          </cell>
          <cell r="AU18" t="str">
            <v>-</v>
          </cell>
          <cell r="AW18" t="str">
            <v>-</v>
          </cell>
          <cell r="AY18" t="str">
            <v>-</v>
          </cell>
          <cell r="BA18" t="str">
            <v>-</v>
          </cell>
          <cell r="BC18" t="str">
            <v>-</v>
          </cell>
          <cell r="BE18" t="str">
            <v>-</v>
          </cell>
          <cell r="BG18" t="str">
            <v>-</v>
          </cell>
          <cell r="BI18" t="str">
            <v>-</v>
          </cell>
          <cell r="BM18" t="str">
            <v>-</v>
          </cell>
          <cell r="BQ18" t="str">
            <v>-</v>
          </cell>
          <cell r="BU18">
            <v>24.7</v>
          </cell>
          <cell r="BW18" t="str">
            <v>DHS 2015-16</v>
          </cell>
          <cell r="BX18">
            <v>8.6999999999999993</v>
          </cell>
          <cell r="BZ18" t="str">
            <v>DHS 2015-16</v>
          </cell>
          <cell r="CA18">
            <v>68.900000000000006</v>
          </cell>
          <cell r="CC18">
            <v>70.8</v>
          </cell>
          <cell r="CE18">
            <v>66.8</v>
          </cell>
          <cell r="CG18" t="str">
            <v>DHS 2015-16</v>
          </cell>
          <cell r="CH18" t="str">
            <v>-</v>
          </cell>
          <cell r="CK18">
            <v>5.1999999999999998E-2</v>
          </cell>
          <cell r="CM18" t="str">
            <v>DHS 2015-16</v>
          </cell>
          <cell r="CN18">
            <v>151.82900000000001</v>
          </cell>
          <cell r="CP18" t="str">
            <v>2021</v>
          </cell>
          <cell r="CQ18" t="str">
            <v>Under 18 years old</v>
          </cell>
          <cell r="CS18" t="str">
            <v>Ministry of Labor and Social Affairs through the Statistical Committee of Armenia for the UNICEF TransMonEE 2022</v>
          </cell>
          <cell r="CT18">
            <v>12.096</v>
          </cell>
          <cell r="CV18" t="str">
            <v>2021</v>
          </cell>
          <cell r="CW18" t="str">
            <v>16 to 17 years old</v>
          </cell>
        </row>
        <row r="19">
          <cell r="B19" t="str">
            <v>Australia</v>
          </cell>
          <cell r="C19" t="str">
            <v>-</v>
          </cell>
          <cell r="E19" t="str">
            <v>-</v>
          </cell>
          <cell r="G19" t="str">
            <v>-</v>
          </cell>
          <cell r="J19" t="str">
            <v>-</v>
          </cell>
          <cell r="L19" t="str">
            <v>-</v>
          </cell>
          <cell r="P19" t="str">
            <v>-</v>
          </cell>
          <cell r="T19" t="str">
            <v>-</v>
          </cell>
          <cell r="V19">
            <v>100</v>
          </cell>
          <cell r="W19" t="str">
            <v>v</v>
          </cell>
          <cell r="X19">
            <v>100</v>
          </cell>
          <cell r="Y19" t="str">
            <v>v</v>
          </cell>
          <cell r="Z19">
            <v>100</v>
          </cell>
          <cell r="AA19" t="str">
            <v>v</v>
          </cell>
          <cell r="AB19" t="str">
            <v>UNSD Population and Vital Statistics Report, January 2022, latest update on 17 Jan 2023</v>
          </cell>
          <cell r="AC19" t="str">
            <v>-</v>
          </cell>
          <cell r="AE19" t="str">
            <v>-</v>
          </cell>
          <cell r="AG19" t="str">
            <v>-</v>
          </cell>
          <cell r="AI19" t="str">
            <v>-</v>
          </cell>
          <cell r="AK19" t="str">
            <v>-</v>
          </cell>
          <cell r="AM19" t="str">
            <v>-</v>
          </cell>
          <cell r="AO19" t="str">
            <v>-</v>
          </cell>
          <cell r="AQ19" t="str">
            <v>-</v>
          </cell>
          <cell r="AU19" t="str">
            <v>-</v>
          </cell>
          <cell r="AW19" t="str">
            <v>-</v>
          </cell>
          <cell r="AY19" t="str">
            <v>-</v>
          </cell>
          <cell r="BA19" t="str">
            <v>-</v>
          </cell>
          <cell r="BC19" t="str">
            <v>-</v>
          </cell>
          <cell r="BE19" t="str">
            <v>-</v>
          </cell>
          <cell r="BG19" t="str">
            <v>-</v>
          </cell>
          <cell r="BI19" t="str">
            <v>-</v>
          </cell>
          <cell r="BM19" t="str">
            <v>-</v>
          </cell>
          <cell r="BQ19" t="str">
            <v>-</v>
          </cell>
          <cell r="BU19" t="str">
            <v>-</v>
          </cell>
          <cell r="BX19" t="str">
            <v>-</v>
          </cell>
          <cell r="CA19" t="str">
            <v>-</v>
          </cell>
          <cell r="CC19" t="str">
            <v>-</v>
          </cell>
          <cell r="CE19" t="str">
            <v>-</v>
          </cell>
          <cell r="CH19" t="str">
            <v>-</v>
          </cell>
          <cell r="CK19" t="str">
            <v>-</v>
          </cell>
          <cell r="CN19">
            <v>55.996000000000002</v>
          </cell>
          <cell r="CP19" t="str">
            <v>2012</v>
          </cell>
          <cell r="CQ19" t="str">
            <v>Under 18 years old</v>
          </cell>
          <cell r="CS19" t="str">
            <v>Australian Institute of Health and Welfare (2013)</v>
          </cell>
          <cell r="CT19">
            <v>24.981999999999999</v>
          </cell>
          <cell r="CU19" t="str">
            <v>y</v>
          </cell>
          <cell r="CV19" t="str">
            <v>2020</v>
          </cell>
          <cell r="CW19" t="str">
            <v>10 to 17 years old</v>
          </cell>
        </row>
        <row r="20">
          <cell r="B20" t="str">
            <v>Austria</v>
          </cell>
          <cell r="C20" t="str">
            <v>-</v>
          </cell>
          <cell r="E20" t="str">
            <v>-</v>
          </cell>
          <cell r="G20" t="str">
            <v>-</v>
          </cell>
          <cell r="J20" t="str">
            <v>-</v>
          </cell>
          <cell r="L20" t="str">
            <v>-</v>
          </cell>
          <cell r="P20" t="str">
            <v>-</v>
          </cell>
          <cell r="T20" t="str">
            <v>-</v>
          </cell>
          <cell r="V20">
            <v>100</v>
          </cell>
          <cell r="W20" t="str">
            <v>v</v>
          </cell>
          <cell r="X20">
            <v>100</v>
          </cell>
          <cell r="Y20" t="str">
            <v>v</v>
          </cell>
          <cell r="Z20">
            <v>100</v>
          </cell>
          <cell r="AA20" t="str">
            <v>v</v>
          </cell>
          <cell r="AB20" t="str">
            <v>UNSD Population and Vital Statistics Report, January 2022, latest update on 17 Jan 2023</v>
          </cell>
          <cell r="AC20" t="str">
            <v>-</v>
          </cell>
          <cell r="AE20" t="str">
            <v>-</v>
          </cell>
          <cell r="AG20" t="str">
            <v>-</v>
          </cell>
          <cell r="AI20" t="str">
            <v>-</v>
          </cell>
          <cell r="AK20" t="str">
            <v>-</v>
          </cell>
          <cell r="AM20" t="str">
            <v>-</v>
          </cell>
          <cell r="AO20" t="str">
            <v>-</v>
          </cell>
          <cell r="AQ20" t="str">
            <v>-</v>
          </cell>
          <cell r="AU20" t="str">
            <v>-</v>
          </cell>
          <cell r="AW20" t="str">
            <v>-</v>
          </cell>
          <cell r="AY20" t="str">
            <v>-</v>
          </cell>
          <cell r="BA20" t="str">
            <v>-</v>
          </cell>
          <cell r="BC20" t="str">
            <v>-</v>
          </cell>
          <cell r="BE20" t="str">
            <v>-</v>
          </cell>
          <cell r="BG20" t="str">
            <v>-</v>
          </cell>
          <cell r="BI20" t="str">
            <v>-</v>
          </cell>
          <cell r="BM20" t="str">
            <v>-</v>
          </cell>
          <cell r="BQ20" t="str">
            <v>-</v>
          </cell>
          <cell r="BU20" t="str">
            <v>-</v>
          </cell>
          <cell r="BX20" t="str">
            <v>-</v>
          </cell>
          <cell r="CA20" t="str">
            <v>-</v>
          </cell>
          <cell r="CC20" t="str">
            <v>-</v>
          </cell>
          <cell r="CE20" t="str">
            <v>-</v>
          </cell>
          <cell r="CH20" t="str">
            <v>-</v>
          </cell>
          <cell r="CK20" t="str">
            <v>-</v>
          </cell>
          <cell r="CN20">
            <v>410.20400000000001</v>
          </cell>
          <cell r="CP20" t="str">
            <v>2010</v>
          </cell>
          <cell r="CQ20" t="str">
            <v>Under 18 years old</v>
          </cell>
          <cell r="CS20" t="str">
            <v>Ministry of Family Affairs</v>
          </cell>
          <cell r="CT20">
            <v>26.594000000000001</v>
          </cell>
          <cell r="CV20" t="str">
            <v>2020</v>
          </cell>
          <cell r="CW20" t="str">
            <v>14 to 17 years old</v>
          </cell>
        </row>
        <row r="21">
          <cell r="B21" t="str">
            <v>Azerbaijan</v>
          </cell>
          <cell r="C21" t="str">
            <v>-</v>
          </cell>
          <cell r="E21" t="str">
            <v>-</v>
          </cell>
          <cell r="G21" t="str">
            <v>-</v>
          </cell>
          <cell r="J21">
            <v>1.9</v>
          </cell>
          <cell r="K21" t="str">
            <v>x</v>
          </cell>
          <cell r="L21">
            <v>11</v>
          </cell>
          <cell r="M21" t="str">
            <v>x</v>
          </cell>
          <cell r="N21" t="str">
            <v>2011</v>
          </cell>
          <cell r="O21" t="str">
            <v>DHS 2011</v>
          </cell>
          <cell r="P21">
            <v>0.4</v>
          </cell>
          <cell r="Q21" t="str">
            <v>x</v>
          </cell>
          <cell r="R21" t="str">
            <v>2006</v>
          </cell>
          <cell r="S21" t="str">
            <v>DHS 2006</v>
          </cell>
          <cell r="T21">
            <v>87.9</v>
          </cell>
          <cell r="U21" t="str">
            <v>x</v>
          </cell>
          <cell r="V21">
            <v>93.6</v>
          </cell>
          <cell r="W21" t="str">
            <v>x</v>
          </cell>
          <cell r="X21">
            <v>93.4</v>
          </cell>
          <cell r="Y21" t="str">
            <v>x</v>
          </cell>
          <cell r="Z21">
            <v>93.9</v>
          </cell>
          <cell r="AA21" t="str">
            <v>x</v>
          </cell>
          <cell r="AB21" t="str">
            <v>DHS 2006</v>
          </cell>
          <cell r="AC21" t="str">
            <v>-</v>
          </cell>
          <cell r="AE21" t="str">
            <v>-</v>
          </cell>
          <cell r="AG21" t="str">
            <v>-</v>
          </cell>
          <cell r="AI21" t="str">
            <v>-</v>
          </cell>
          <cell r="AK21" t="str">
            <v>-</v>
          </cell>
          <cell r="AM21" t="str">
            <v>-</v>
          </cell>
          <cell r="AO21" t="str">
            <v>-</v>
          </cell>
          <cell r="AQ21" t="str">
            <v>-</v>
          </cell>
          <cell r="AU21" t="str">
            <v>-</v>
          </cell>
          <cell r="AW21" t="str">
            <v>-</v>
          </cell>
          <cell r="AY21" t="str">
            <v>-</v>
          </cell>
          <cell r="BA21" t="str">
            <v>-</v>
          </cell>
          <cell r="BC21" t="str">
            <v>-</v>
          </cell>
          <cell r="BE21" t="str">
            <v>-</v>
          </cell>
          <cell r="BG21" t="str">
            <v>-</v>
          </cell>
          <cell r="BI21" t="str">
            <v>-</v>
          </cell>
          <cell r="BM21" t="str">
            <v>-</v>
          </cell>
          <cell r="BQ21" t="str">
            <v>-</v>
          </cell>
          <cell r="BU21">
            <v>63.1</v>
          </cell>
          <cell r="BV21" t="str">
            <v>x</v>
          </cell>
          <cell r="BW21" t="str">
            <v>DHS 2006</v>
          </cell>
          <cell r="BX21">
            <v>23.8</v>
          </cell>
          <cell r="BY21" t="str">
            <v>x</v>
          </cell>
          <cell r="BZ21" t="str">
            <v>DHS 2011</v>
          </cell>
          <cell r="CA21">
            <v>76.8</v>
          </cell>
          <cell r="CB21" t="str">
            <v>x,y</v>
          </cell>
          <cell r="CC21">
            <v>80</v>
          </cell>
          <cell r="CD21" t="str">
            <v>x,y</v>
          </cell>
          <cell r="CE21">
            <v>73.8</v>
          </cell>
          <cell r="CF21" t="str">
            <v>x,y</v>
          </cell>
          <cell r="CG21" t="str">
            <v>DHS 2006</v>
          </cell>
          <cell r="CH21" t="str">
            <v>-</v>
          </cell>
          <cell r="CK21">
            <v>0.09</v>
          </cell>
          <cell r="CL21" t="str">
            <v>x</v>
          </cell>
          <cell r="CM21" t="str">
            <v>DHS 2006</v>
          </cell>
          <cell r="CN21">
            <v>446.803</v>
          </cell>
          <cell r="CP21" t="str">
            <v>2021</v>
          </cell>
          <cell r="CQ21" t="str">
            <v>Under 18 years old</v>
          </cell>
          <cell r="CS21" t="str">
            <v>National Statistical Office, TransMonEE (TM), December 2022</v>
          </cell>
          <cell r="CT21">
            <v>13.157</v>
          </cell>
          <cell r="CV21" t="str">
            <v>2021</v>
          </cell>
          <cell r="CW21" t="str">
            <v>14 to 17 years old</v>
          </cell>
        </row>
        <row r="22">
          <cell r="B22" t="str">
            <v>Bahamas</v>
          </cell>
          <cell r="C22" t="str">
            <v>-</v>
          </cell>
          <cell r="E22" t="str">
            <v>-</v>
          </cell>
          <cell r="G22" t="str">
            <v>-</v>
          </cell>
          <cell r="J22" t="str">
            <v>-</v>
          </cell>
          <cell r="L22" t="str">
            <v>-</v>
          </cell>
          <cell r="P22" t="str">
            <v>-</v>
          </cell>
          <cell r="T22" t="str">
            <v>-</v>
          </cell>
          <cell r="V22" t="str">
            <v>-</v>
          </cell>
          <cell r="X22" t="str">
            <v>-</v>
          </cell>
          <cell r="Z22" t="str">
            <v>-</v>
          </cell>
          <cell r="AC22" t="str">
            <v>-</v>
          </cell>
          <cell r="AE22" t="str">
            <v>-</v>
          </cell>
          <cell r="AG22" t="str">
            <v>-</v>
          </cell>
          <cell r="AI22" t="str">
            <v>-</v>
          </cell>
          <cell r="AK22" t="str">
            <v>-</v>
          </cell>
          <cell r="AM22" t="str">
            <v>-</v>
          </cell>
          <cell r="AO22" t="str">
            <v>-</v>
          </cell>
          <cell r="AQ22" t="str">
            <v>-</v>
          </cell>
          <cell r="AU22" t="str">
            <v>-</v>
          </cell>
          <cell r="AW22" t="str">
            <v>-</v>
          </cell>
          <cell r="AY22" t="str">
            <v>-</v>
          </cell>
          <cell r="BA22" t="str">
            <v>-</v>
          </cell>
          <cell r="BC22" t="str">
            <v>-</v>
          </cell>
          <cell r="BE22" t="str">
            <v>-</v>
          </cell>
          <cell r="BG22" t="str">
            <v>-</v>
          </cell>
          <cell r="BI22" t="str">
            <v>-</v>
          </cell>
          <cell r="BM22" t="str">
            <v>-</v>
          </cell>
          <cell r="BQ22" t="str">
            <v>-</v>
          </cell>
          <cell r="BU22" t="str">
            <v>-</v>
          </cell>
          <cell r="BX22" t="str">
            <v>-</v>
          </cell>
          <cell r="CA22" t="str">
            <v>-</v>
          </cell>
          <cell r="CC22" t="str">
            <v>-</v>
          </cell>
          <cell r="CE22" t="str">
            <v>-</v>
          </cell>
          <cell r="CH22" t="str">
            <v>-</v>
          </cell>
          <cell r="CK22" t="str">
            <v>-</v>
          </cell>
          <cell r="CN22" t="str">
            <v>-</v>
          </cell>
          <cell r="CT22">
            <v>70.158000000000001</v>
          </cell>
          <cell r="CV22" t="str">
            <v>2012</v>
          </cell>
          <cell r="CW22" t="str">
            <v>10 to 17 years old</v>
          </cell>
        </row>
        <row r="23">
          <cell r="B23" t="str">
            <v>Bahrain</v>
          </cell>
          <cell r="C23" t="str">
            <v>-</v>
          </cell>
          <cell r="E23" t="str">
            <v>-</v>
          </cell>
          <cell r="G23" t="str">
            <v>-</v>
          </cell>
          <cell r="J23" t="str">
            <v>-</v>
          </cell>
          <cell r="L23" t="str">
            <v>-</v>
          </cell>
          <cell r="P23" t="str">
            <v>-</v>
          </cell>
          <cell r="T23" t="str">
            <v>-</v>
          </cell>
          <cell r="V23">
            <v>100</v>
          </cell>
          <cell r="X23">
            <v>100</v>
          </cell>
          <cell r="Z23">
            <v>100</v>
          </cell>
          <cell r="AB23" t="str">
            <v>Information and e-Government Authority</v>
          </cell>
          <cell r="AC23" t="str">
            <v>-</v>
          </cell>
          <cell r="AE23" t="str">
            <v>-</v>
          </cell>
          <cell r="AG23" t="str">
            <v>-</v>
          </cell>
          <cell r="AI23" t="str">
            <v>-</v>
          </cell>
          <cell r="AK23" t="str">
            <v>-</v>
          </cell>
          <cell r="AM23" t="str">
            <v>-</v>
          </cell>
          <cell r="AO23" t="str">
            <v>-</v>
          </cell>
          <cell r="AQ23" t="str">
            <v>-</v>
          </cell>
          <cell r="AU23" t="str">
            <v>-</v>
          </cell>
          <cell r="AW23" t="str">
            <v>-</v>
          </cell>
          <cell r="AY23" t="str">
            <v>-</v>
          </cell>
          <cell r="BA23" t="str">
            <v>-</v>
          </cell>
          <cell r="BC23" t="str">
            <v>-</v>
          </cell>
          <cell r="BE23" t="str">
            <v>-</v>
          </cell>
          <cell r="BG23" t="str">
            <v>-</v>
          </cell>
          <cell r="BI23" t="str">
            <v>-</v>
          </cell>
          <cell r="BM23" t="str">
            <v>-</v>
          </cell>
          <cell r="BQ23" t="str">
            <v>-</v>
          </cell>
          <cell r="BU23" t="str">
            <v>-</v>
          </cell>
          <cell r="BX23" t="str">
            <v>-</v>
          </cell>
          <cell r="CA23" t="str">
            <v>-</v>
          </cell>
          <cell r="CC23" t="str">
            <v>-</v>
          </cell>
          <cell r="CE23" t="str">
            <v>-</v>
          </cell>
          <cell r="CH23" t="str">
            <v>-</v>
          </cell>
          <cell r="CK23" t="str">
            <v>-</v>
          </cell>
          <cell r="CN23" t="str">
            <v>-</v>
          </cell>
          <cell r="CT23" t="str">
            <v>-</v>
          </cell>
        </row>
        <row r="24">
          <cell r="B24" t="str">
            <v>Bangladesh</v>
          </cell>
          <cell r="C24">
            <v>6.8</v>
          </cell>
          <cell r="E24">
            <v>8.8000000000000007</v>
          </cell>
          <cell r="G24">
            <v>4.5999999999999996</v>
          </cell>
          <cell r="I24" t="str">
            <v>MICS 2019, UNICEF and ILO calculations</v>
          </cell>
          <cell r="J24">
            <v>15.483000000000001</v>
          </cell>
          <cell r="L24">
            <v>51.42</v>
          </cell>
          <cell r="N24" t="str">
            <v>2019</v>
          </cell>
          <cell r="O24" t="str">
            <v>MICS 2019</v>
          </cell>
          <cell r="P24">
            <v>4.4000000000000004</v>
          </cell>
          <cell r="Q24" t="str">
            <v>x</v>
          </cell>
          <cell r="R24" t="str">
            <v>2011</v>
          </cell>
          <cell r="S24" t="str">
            <v>DHS 2011</v>
          </cell>
          <cell r="T24">
            <v>40.036000000000001</v>
          </cell>
          <cell r="V24">
            <v>56</v>
          </cell>
          <cell r="X24">
            <v>56</v>
          </cell>
          <cell r="Z24">
            <v>56.1</v>
          </cell>
          <cell r="AB24" t="str">
            <v>MICS 2019</v>
          </cell>
          <cell r="AC24" t="str">
            <v>-</v>
          </cell>
          <cell r="AE24" t="str">
            <v>-</v>
          </cell>
          <cell r="AG24" t="str">
            <v>-</v>
          </cell>
          <cell r="AI24" t="str">
            <v>-</v>
          </cell>
          <cell r="AK24" t="str">
            <v>-</v>
          </cell>
          <cell r="AM24" t="str">
            <v>-</v>
          </cell>
          <cell r="AO24" t="str">
            <v>-</v>
          </cell>
          <cell r="AQ24" t="str">
            <v>-</v>
          </cell>
          <cell r="AU24" t="str">
            <v>-</v>
          </cell>
          <cell r="AW24" t="str">
            <v>-</v>
          </cell>
          <cell r="AY24" t="str">
            <v>-</v>
          </cell>
          <cell r="BA24" t="str">
            <v>-</v>
          </cell>
          <cell r="BC24" t="str">
            <v>-</v>
          </cell>
          <cell r="BE24" t="str">
            <v>-</v>
          </cell>
          <cell r="BG24" t="str">
            <v>-</v>
          </cell>
          <cell r="BI24" t="str">
            <v>-</v>
          </cell>
          <cell r="BM24" t="str">
            <v>-</v>
          </cell>
          <cell r="BQ24" t="str">
            <v>-</v>
          </cell>
          <cell r="BU24" t="str">
            <v>-</v>
          </cell>
          <cell r="BX24">
            <v>17.399999999999999</v>
          </cell>
          <cell r="BZ24" t="str">
            <v>MICS 2019</v>
          </cell>
          <cell r="CA24">
            <v>88.8</v>
          </cell>
          <cell r="CC24">
            <v>89.2</v>
          </cell>
          <cell r="CE24">
            <v>88.5</v>
          </cell>
          <cell r="CG24" t="str">
            <v>MICS 2019</v>
          </cell>
          <cell r="CH24" t="str">
            <v>-</v>
          </cell>
          <cell r="CK24">
            <v>3.45</v>
          </cell>
          <cell r="CL24" t="str">
            <v>y</v>
          </cell>
          <cell r="CM24" t="str">
            <v>Violence against Women Survey 2015</v>
          </cell>
          <cell r="CN24">
            <v>24.984000000000002</v>
          </cell>
          <cell r="CP24" t="str">
            <v>2019</v>
          </cell>
          <cell r="CQ24" t="str">
            <v>Under 18 years old</v>
          </cell>
          <cell r="CS24" t="str">
            <v>Department of Social Services</v>
          </cell>
          <cell r="CT24">
            <v>4.024</v>
          </cell>
          <cell r="CV24" t="str">
            <v>2018-19</v>
          </cell>
          <cell r="CW24" t="str">
            <v>9 to 17 years old</v>
          </cell>
        </row>
        <row r="25">
          <cell r="B25" t="str">
            <v>Barbados</v>
          </cell>
          <cell r="C25">
            <v>1.3540000000000001</v>
          </cell>
          <cell r="D25" t="str">
            <v>x,y</v>
          </cell>
          <cell r="E25">
            <v>1.776</v>
          </cell>
          <cell r="F25" t="str">
            <v>x,y</v>
          </cell>
          <cell r="G25">
            <v>0.94399999999999995</v>
          </cell>
          <cell r="H25" t="str">
            <v>x,y</v>
          </cell>
          <cell r="I25" t="str">
            <v>MICS 2012, UNICEF and ILO calculations</v>
          </cell>
          <cell r="J25">
            <v>7.7350000000000003</v>
          </cell>
          <cell r="K25" t="str">
            <v>x,y</v>
          </cell>
          <cell r="L25">
            <v>29.245999999999999</v>
          </cell>
          <cell r="M25" t="str">
            <v>x,y</v>
          </cell>
          <cell r="N25" t="str">
            <v>2012</v>
          </cell>
          <cell r="O25" t="str">
            <v>MICS 2012</v>
          </cell>
          <cell r="P25" t="str">
            <v>-</v>
          </cell>
          <cell r="T25">
            <v>93.7</v>
          </cell>
          <cell r="U25" t="str">
            <v>x</v>
          </cell>
          <cell r="V25">
            <v>98.7</v>
          </cell>
          <cell r="W25" t="str">
            <v>x</v>
          </cell>
          <cell r="X25">
            <v>98.8</v>
          </cell>
          <cell r="Y25" t="str">
            <v>x</v>
          </cell>
          <cell r="Z25">
            <v>98.7</v>
          </cell>
          <cell r="AA25" t="str">
            <v>x</v>
          </cell>
          <cell r="AB25" t="str">
            <v>MICS 2012</v>
          </cell>
          <cell r="AC25" t="str">
            <v>-</v>
          </cell>
          <cell r="AE25" t="str">
            <v>-</v>
          </cell>
          <cell r="AG25" t="str">
            <v>-</v>
          </cell>
          <cell r="AI25" t="str">
            <v>-</v>
          </cell>
          <cell r="AK25" t="str">
            <v>-</v>
          </cell>
          <cell r="AM25" t="str">
            <v>-</v>
          </cell>
          <cell r="AO25" t="str">
            <v>-</v>
          </cell>
          <cell r="AQ25" t="str">
            <v>-</v>
          </cell>
          <cell r="AU25" t="str">
            <v>-</v>
          </cell>
          <cell r="AW25" t="str">
            <v>-</v>
          </cell>
          <cell r="AY25" t="str">
            <v>-</v>
          </cell>
          <cell r="BA25" t="str">
            <v>-</v>
          </cell>
          <cell r="BC25" t="str">
            <v>-</v>
          </cell>
          <cell r="BE25" t="str">
            <v>-</v>
          </cell>
          <cell r="BG25" t="str">
            <v>-</v>
          </cell>
          <cell r="BI25" t="str">
            <v>-</v>
          </cell>
          <cell r="BM25" t="str">
            <v>-</v>
          </cell>
          <cell r="BQ25" t="str">
            <v>-</v>
          </cell>
          <cell r="BU25" t="str">
            <v>-</v>
          </cell>
          <cell r="BX25">
            <v>4.9000000000000004</v>
          </cell>
          <cell r="BY25" t="str">
            <v>x</v>
          </cell>
          <cell r="BZ25" t="str">
            <v>MICS 2012</v>
          </cell>
          <cell r="CA25">
            <v>75.099999999999994</v>
          </cell>
          <cell r="CB25" t="str">
            <v>x,y</v>
          </cell>
          <cell r="CC25">
            <v>78.099999999999994</v>
          </cell>
          <cell r="CD25" t="str">
            <v>x,y</v>
          </cell>
          <cell r="CE25">
            <v>72.099999999999994</v>
          </cell>
          <cell r="CF25" t="str">
            <v>x,y</v>
          </cell>
          <cell r="CG25" t="str">
            <v>MICS 2012</v>
          </cell>
          <cell r="CH25" t="str">
            <v>-</v>
          </cell>
          <cell r="CK25" t="str">
            <v>-</v>
          </cell>
          <cell r="CN25">
            <v>168.036</v>
          </cell>
          <cell r="CO25" t="str">
            <v>y</v>
          </cell>
          <cell r="CP25" t="str">
            <v>2022</v>
          </cell>
          <cell r="CQ25" t="str">
            <v>Under 17 years old</v>
          </cell>
          <cell r="CR25" t="str">
            <v>Age is 0-16 years</v>
          </cell>
          <cell r="CS25" t="str">
            <v>Child Care Board</v>
          </cell>
          <cell r="CT25">
            <v>66.108000000000004</v>
          </cell>
          <cell r="CV25" t="str">
            <v>2022</v>
          </cell>
          <cell r="CW25" t="str">
            <v>11 to 16 years old</v>
          </cell>
        </row>
        <row r="26">
          <cell r="B26" t="str">
            <v>Belarus</v>
          </cell>
          <cell r="C26">
            <v>4.0999999999999996</v>
          </cell>
          <cell r="E26">
            <v>4.7</v>
          </cell>
          <cell r="G26">
            <v>3.4</v>
          </cell>
          <cell r="I26" t="str">
            <v>MICS 2019, UNICEF and ILO calculations</v>
          </cell>
          <cell r="J26">
            <v>0.1</v>
          </cell>
          <cell r="L26">
            <v>4.7</v>
          </cell>
          <cell r="N26" t="str">
            <v>2019</v>
          </cell>
          <cell r="O26" t="str">
            <v>MICS 2019</v>
          </cell>
          <cell r="P26">
            <v>1.6</v>
          </cell>
          <cell r="R26" t="str">
            <v>2019</v>
          </cell>
          <cell r="S26" t="str">
            <v>MICS 2019</v>
          </cell>
          <cell r="T26" t="str">
            <v>-</v>
          </cell>
          <cell r="V26">
            <v>100</v>
          </cell>
          <cell r="W26" t="str">
            <v>y</v>
          </cell>
          <cell r="X26">
            <v>100</v>
          </cell>
          <cell r="Y26" t="str">
            <v>y</v>
          </cell>
          <cell r="Z26">
            <v>100</v>
          </cell>
          <cell r="AA26" t="str">
            <v>y</v>
          </cell>
          <cell r="AB26" t="str">
            <v>National Statistical Committee</v>
          </cell>
          <cell r="AC26" t="str">
            <v>-</v>
          </cell>
          <cell r="AE26" t="str">
            <v>-</v>
          </cell>
          <cell r="AG26" t="str">
            <v>-</v>
          </cell>
          <cell r="AI26" t="str">
            <v>-</v>
          </cell>
          <cell r="AK26" t="str">
            <v>-</v>
          </cell>
          <cell r="AM26" t="str">
            <v>-</v>
          </cell>
          <cell r="AO26" t="str">
            <v>-</v>
          </cell>
          <cell r="AQ26" t="str">
            <v>-</v>
          </cell>
          <cell r="AU26" t="str">
            <v>-</v>
          </cell>
          <cell r="AW26" t="str">
            <v>-</v>
          </cell>
          <cell r="AY26" t="str">
            <v>-</v>
          </cell>
          <cell r="BA26" t="str">
            <v>-</v>
          </cell>
          <cell r="BC26" t="str">
            <v>-</v>
          </cell>
          <cell r="BE26" t="str">
            <v>-</v>
          </cell>
          <cell r="BG26" t="str">
            <v>-</v>
          </cell>
          <cell r="BI26" t="str">
            <v>-</v>
          </cell>
          <cell r="BM26" t="str">
            <v>-</v>
          </cell>
          <cell r="BQ26" t="str">
            <v>-</v>
          </cell>
          <cell r="BU26">
            <v>0.2</v>
          </cell>
          <cell r="BW26" t="str">
            <v>MICS 2019</v>
          </cell>
          <cell r="BX26">
            <v>1.2</v>
          </cell>
          <cell r="BZ26" t="str">
            <v>MICS 2019</v>
          </cell>
          <cell r="CA26">
            <v>57</v>
          </cell>
          <cell r="CC26">
            <v>59.2</v>
          </cell>
          <cell r="CE26">
            <v>54.6</v>
          </cell>
          <cell r="CG26" t="str">
            <v>MICS 2019</v>
          </cell>
          <cell r="CH26" t="str">
            <v>-</v>
          </cell>
          <cell r="CK26" t="str">
            <v>-</v>
          </cell>
          <cell r="CN26">
            <v>294.83100000000002</v>
          </cell>
          <cell r="CP26" t="str">
            <v>2021</v>
          </cell>
          <cell r="CQ26" t="str">
            <v>Under 18 years old</v>
          </cell>
          <cell r="CS26" t="str">
            <v>Belstat</v>
          </cell>
          <cell r="CT26">
            <v>21.661000000000001</v>
          </cell>
          <cell r="CV26" t="str">
            <v>2020</v>
          </cell>
          <cell r="CW26" t="str">
            <v>11 to 17 years old</v>
          </cell>
        </row>
        <row r="27">
          <cell r="B27" t="str">
            <v>Belgium</v>
          </cell>
          <cell r="C27" t="str">
            <v>-</v>
          </cell>
          <cell r="E27" t="str">
            <v>-</v>
          </cell>
          <cell r="G27" t="str">
            <v>-</v>
          </cell>
          <cell r="J27">
            <v>0</v>
          </cell>
          <cell r="K27" t="str">
            <v>y</v>
          </cell>
          <cell r="L27">
            <v>2E-3</v>
          </cell>
          <cell r="M27" t="str">
            <v>y</v>
          </cell>
          <cell r="N27" t="str">
            <v>2019</v>
          </cell>
          <cell r="O27" t="str">
            <v>Statistics Belgium derived from the Population register, 2020</v>
          </cell>
          <cell r="P27" t="str">
            <v>-</v>
          </cell>
          <cell r="T27" t="str">
            <v>-</v>
          </cell>
          <cell r="V27">
            <v>100</v>
          </cell>
          <cell r="W27" t="str">
            <v>v</v>
          </cell>
          <cell r="X27">
            <v>100</v>
          </cell>
          <cell r="Y27" t="str">
            <v>v</v>
          </cell>
          <cell r="Z27">
            <v>100</v>
          </cell>
          <cell r="AA27" t="str">
            <v>v</v>
          </cell>
          <cell r="AB27" t="str">
            <v>UNSD Population and Vital Statistics Report, January 2022, latest update on 17 Jan 2023</v>
          </cell>
          <cell r="AC27" t="str">
            <v>-</v>
          </cell>
          <cell r="AE27" t="str">
            <v>-</v>
          </cell>
          <cell r="AG27" t="str">
            <v>-</v>
          </cell>
          <cell r="AI27" t="str">
            <v>-</v>
          </cell>
          <cell r="AK27" t="str">
            <v>-</v>
          </cell>
          <cell r="AM27" t="str">
            <v>-</v>
          </cell>
          <cell r="AO27" t="str">
            <v>-</v>
          </cell>
          <cell r="AQ27" t="str">
            <v>-</v>
          </cell>
          <cell r="AU27" t="str">
            <v>-</v>
          </cell>
          <cell r="AW27" t="str">
            <v>-</v>
          </cell>
          <cell r="AY27" t="str">
            <v>-</v>
          </cell>
          <cell r="BA27" t="str">
            <v>-</v>
          </cell>
          <cell r="BC27" t="str">
            <v>-</v>
          </cell>
          <cell r="BE27" t="str">
            <v>-</v>
          </cell>
          <cell r="BG27" t="str">
            <v>-</v>
          </cell>
          <cell r="BI27" t="str">
            <v>-</v>
          </cell>
          <cell r="BM27" t="str">
            <v>-</v>
          </cell>
          <cell r="BQ27" t="str">
            <v>-</v>
          </cell>
          <cell r="BU27" t="str">
            <v>-</v>
          </cell>
          <cell r="BX27" t="str">
            <v>-</v>
          </cell>
          <cell r="CA27" t="str">
            <v>-</v>
          </cell>
          <cell r="CC27" t="str">
            <v>-</v>
          </cell>
          <cell r="CE27" t="str">
            <v>-</v>
          </cell>
          <cell r="CH27" t="str">
            <v>-</v>
          </cell>
          <cell r="CK27" t="str">
            <v>-</v>
          </cell>
          <cell r="CN27" t="str">
            <v>-</v>
          </cell>
          <cell r="CT27">
            <v>0</v>
          </cell>
          <cell r="CV27" t="str">
            <v>2020</v>
          </cell>
          <cell r="CW27" t="str">
            <v>12 to 17 years old</v>
          </cell>
        </row>
        <row r="28">
          <cell r="B28" t="str">
            <v>Belize</v>
          </cell>
          <cell r="C28">
            <v>3.3</v>
          </cell>
          <cell r="D28" t="str">
            <v>x</v>
          </cell>
          <cell r="E28">
            <v>3.9</v>
          </cell>
          <cell r="F28" t="str">
            <v>x</v>
          </cell>
          <cell r="G28">
            <v>2.6</v>
          </cell>
          <cell r="H28" t="str">
            <v>x</v>
          </cell>
          <cell r="I28" t="str">
            <v>CAS 2013, UNICEF and ILO calculations</v>
          </cell>
          <cell r="J28">
            <v>6.3</v>
          </cell>
          <cell r="K28" t="str">
            <v>y</v>
          </cell>
          <cell r="L28">
            <v>33.5</v>
          </cell>
          <cell r="M28" t="str">
            <v>y</v>
          </cell>
          <cell r="N28" t="str">
            <v>2015-16</v>
          </cell>
          <cell r="O28" t="str">
            <v>MICS 2015-16</v>
          </cell>
          <cell r="P28">
            <v>22.2</v>
          </cell>
          <cell r="Q28" t="str">
            <v>y</v>
          </cell>
          <cell r="R28" t="str">
            <v>2015-16</v>
          </cell>
          <cell r="S28" t="str">
            <v>MICS 2015-16</v>
          </cell>
          <cell r="T28">
            <v>90</v>
          </cell>
          <cell r="V28">
            <v>95.7</v>
          </cell>
          <cell r="X28">
            <v>95.3</v>
          </cell>
          <cell r="Z28">
            <v>96.1</v>
          </cell>
          <cell r="AB28" t="str">
            <v>MICS 2015-16</v>
          </cell>
          <cell r="AC28" t="str">
            <v>-</v>
          </cell>
          <cell r="AE28" t="str">
            <v>-</v>
          </cell>
          <cell r="AG28" t="str">
            <v>-</v>
          </cell>
          <cell r="AI28" t="str">
            <v>-</v>
          </cell>
          <cell r="AK28" t="str">
            <v>-</v>
          </cell>
          <cell r="AM28" t="str">
            <v>-</v>
          </cell>
          <cell r="AO28" t="str">
            <v>-</v>
          </cell>
          <cell r="AQ28" t="str">
            <v>-</v>
          </cell>
          <cell r="AU28" t="str">
            <v>-</v>
          </cell>
          <cell r="AW28" t="str">
            <v>-</v>
          </cell>
          <cell r="AY28" t="str">
            <v>-</v>
          </cell>
          <cell r="BA28" t="str">
            <v>-</v>
          </cell>
          <cell r="BC28" t="str">
            <v>-</v>
          </cell>
          <cell r="BE28" t="str">
            <v>-</v>
          </cell>
          <cell r="BG28" t="str">
            <v>-</v>
          </cell>
          <cell r="BI28" t="str">
            <v>-</v>
          </cell>
          <cell r="BM28" t="str">
            <v>-</v>
          </cell>
          <cell r="BQ28" t="str">
            <v>-</v>
          </cell>
          <cell r="BU28">
            <v>7.8</v>
          </cell>
          <cell r="BW28" t="str">
            <v>MICS 2015-16</v>
          </cell>
          <cell r="BX28">
            <v>6.3</v>
          </cell>
          <cell r="BZ28" t="str">
            <v>MICS 2015-16</v>
          </cell>
          <cell r="CA28">
            <v>65.099999999999994</v>
          </cell>
          <cell r="CC28">
            <v>66.900000000000006</v>
          </cell>
          <cell r="CE28">
            <v>63.2</v>
          </cell>
          <cell r="CG28" t="str">
            <v>MICS 2015-16</v>
          </cell>
          <cell r="CH28" t="str">
            <v>-</v>
          </cell>
          <cell r="CK28" t="str">
            <v>-</v>
          </cell>
          <cell r="CN28">
            <v>88.278000000000006</v>
          </cell>
          <cell r="CO28" t="str">
            <v>y</v>
          </cell>
          <cell r="CP28" t="str">
            <v>2020</v>
          </cell>
          <cell r="CQ28" t="str">
            <v>Under 19 years old</v>
          </cell>
          <cell r="CR28" t="str">
            <v>Age is 0-18 years</v>
          </cell>
          <cell r="CS28" t="str">
            <v>Ministry of Human Development Social Transformation &amp; Poverty Alleviation</v>
          </cell>
          <cell r="CT28">
            <v>79.275999999999996</v>
          </cell>
          <cell r="CU28" t="str">
            <v>y</v>
          </cell>
          <cell r="CV28" t="str">
            <v>2020</v>
          </cell>
          <cell r="CW28" t="str">
            <v>10 to 18 years old</v>
          </cell>
        </row>
        <row r="29">
          <cell r="B29" t="str">
            <v>Benin</v>
          </cell>
          <cell r="C29">
            <v>24.8</v>
          </cell>
          <cell r="E29">
            <v>23.6</v>
          </cell>
          <cell r="G29">
            <v>26</v>
          </cell>
          <cell r="I29" t="str">
            <v>DHS 2017-18, UNICEF and ILO calculations</v>
          </cell>
          <cell r="J29">
            <v>9.4410000000000007</v>
          </cell>
          <cell r="L29">
            <v>30.565000000000001</v>
          </cell>
          <cell r="N29" t="str">
            <v>2017-18</v>
          </cell>
          <cell r="O29" t="str">
            <v>DHS 2017-18</v>
          </cell>
          <cell r="P29">
            <v>4.8</v>
          </cell>
          <cell r="R29" t="str">
            <v>2017-18</v>
          </cell>
          <cell r="S29" t="str">
            <v>DHS 2017-18</v>
          </cell>
          <cell r="T29">
            <v>87</v>
          </cell>
          <cell r="V29">
            <v>85.6</v>
          </cell>
          <cell r="X29">
            <v>85.4</v>
          </cell>
          <cell r="Z29">
            <v>85.9</v>
          </cell>
          <cell r="AB29" t="str">
            <v>DHS 2017-18</v>
          </cell>
          <cell r="AC29">
            <v>9.1999999999999993</v>
          </cell>
          <cell r="AE29">
            <v>5.2</v>
          </cell>
          <cell r="AG29">
            <v>13.1</v>
          </cell>
          <cell r="AI29">
            <v>16.2</v>
          </cell>
          <cell r="AK29">
            <v>13.478999999999999</v>
          </cell>
          <cell r="AM29">
            <v>10.3</v>
          </cell>
          <cell r="AO29">
            <v>6.6</v>
          </cell>
          <cell r="AQ29">
            <v>2.2999999999999998</v>
          </cell>
          <cell r="AS29" t="str">
            <v>2014</v>
          </cell>
          <cell r="AT29" t="str">
            <v>MICS 2014</v>
          </cell>
          <cell r="AU29">
            <v>0.2</v>
          </cell>
          <cell r="AW29">
            <v>0.1</v>
          </cell>
          <cell r="AY29">
            <v>0.2</v>
          </cell>
          <cell r="BA29">
            <v>0.5</v>
          </cell>
          <cell r="BC29">
            <v>0.1</v>
          </cell>
          <cell r="BE29">
            <v>0.1</v>
          </cell>
          <cell r="BG29">
            <v>0.1</v>
          </cell>
          <cell r="BI29">
            <v>0.2</v>
          </cell>
          <cell r="BK29" t="str">
            <v>2014</v>
          </cell>
          <cell r="BL29" t="str">
            <v>MICS 2014</v>
          </cell>
          <cell r="BM29">
            <v>88.8</v>
          </cell>
          <cell r="BN29" t="str">
            <v>x</v>
          </cell>
          <cell r="BO29" t="str">
            <v>2011-12</v>
          </cell>
          <cell r="BP29" t="str">
            <v>DHS 2011-12</v>
          </cell>
          <cell r="BQ29">
            <v>86.3</v>
          </cell>
          <cell r="BS29" t="str">
            <v>2014</v>
          </cell>
          <cell r="BT29" t="str">
            <v>MICS 2014</v>
          </cell>
          <cell r="BU29">
            <v>17.399999999999999</v>
          </cell>
          <cell r="BW29" t="str">
            <v>DHS 2017-18</v>
          </cell>
          <cell r="BX29">
            <v>28.8</v>
          </cell>
          <cell r="BZ29" t="str">
            <v>DHS 2017-18</v>
          </cell>
          <cell r="CA29">
            <v>91.2</v>
          </cell>
          <cell r="CC29">
            <v>91.1</v>
          </cell>
          <cell r="CE29">
            <v>91.2</v>
          </cell>
          <cell r="CG29" t="str">
            <v>DHS 2017-18</v>
          </cell>
          <cell r="CH29" t="str">
            <v>-</v>
          </cell>
          <cell r="CK29">
            <v>4.5</v>
          </cell>
          <cell r="CM29" t="str">
            <v>DHS 2017-18</v>
          </cell>
          <cell r="CN29" t="str">
            <v>-</v>
          </cell>
          <cell r="CT29">
            <v>7.2839999999999998</v>
          </cell>
          <cell r="CV29" t="str">
            <v>2017</v>
          </cell>
          <cell r="CW29" t="str">
            <v>13 to 17 years old</v>
          </cell>
        </row>
        <row r="30">
          <cell r="B30" t="str">
            <v>Bhutan</v>
          </cell>
          <cell r="C30">
            <v>3.5030000000000001</v>
          </cell>
          <cell r="D30" t="str">
            <v>x,y</v>
          </cell>
          <cell r="E30">
            <v>2.8159999999999998</v>
          </cell>
          <cell r="F30" t="str">
            <v>x,y</v>
          </cell>
          <cell r="G30">
            <v>4.1559999999999997</v>
          </cell>
          <cell r="H30" t="str">
            <v>x,y</v>
          </cell>
          <cell r="I30" t="str">
            <v>MICS 2010, UNICEF and ILO calculations</v>
          </cell>
          <cell r="J30">
            <v>6.2</v>
          </cell>
          <cell r="K30" t="str">
            <v>x</v>
          </cell>
          <cell r="L30">
            <v>25.8</v>
          </cell>
          <cell r="M30" t="str">
            <v>x</v>
          </cell>
          <cell r="N30" t="str">
            <v>2010</v>
          </cell>
          <cell r="O30" t="str">
            <v>MICS 2010</v>
          </cell>
          <cell r="P30" t="str">
            <v>-</v>
          </cell>
          <cell r="T30">
            <v>99.5</v>
          </cell>
          <cell r="U30" t="str">
            <v>x</v>
          </cell>
          <cell r="V30">
            <v>99.9</v>
          </cell>
          <cell r="W30" t="str">
            <v>x</v>
          </cell>
          <cell r="X30">
            <v>100</v>
          </cell>
          <cell r="Y30" t="str">
            <v>x</v>
          </cell>
          <cell r="Z30">
            <v>99.8</v>
          </cell>
          <cell r="AA30" t="str">
            <v>x</v>
          </cell>
          <cell r="AB30" t="str">
            <v>MICS 2010</v>
          </cell>
          <cell r="AC30" t="str">
            <v>-</v>
          </cell>
          <cell r="AE30" t="str">
            <v>-</v>
          </cell>
          <cell r="AG30" t="str">
            <v>-</v>
          </cell>
          <cell r="AI30" t="str">
            <v>-</v>
          </cell>
          <cell r="AK30" t="str">
            <v>-</v>
          </cell>
          <cell r="AM30" t="str">
            <v>-</v>
          </cell>
          <cell r="AO30" t="str">
            <v>-</v>
          </cell>
          <cell r="AQ30" t="str">
            <v>-</v>
          </cell>
          <cell r="AU30" t="str">
            <v>-</v>
          </cell>
          <cell r="AW30" t="str">
            <v>-</v>
          </cell>
          <cell r="AY30" t="str">
            <v>-</v>
          </cell>
          <cell r="BA30" t="str">
            <v>-</v>
          </cell>
          <cell r="BC30" t="str">
            <v>-</v>
          </cell>
          <cell r="BE30" t="str">
            <v>-</v>
          </cell>
          <cell r="BG30" t="str">
            <v>-</v>
          </cell>
          <cell r="BI30" t="str">
            <v>-</v>
          </cell>
          <cell r="BM30" t="str">
            <v>-</v>
          </cell>
          <cell r="BQ30" t="str">
            <v>-</v>
          </cell>
          <cell r="BU30" t="str">
            <v>-</v>
          </cell>
          <cell r="BX30">
            <v>70.099999999999994</v>
          </cell>
          <cell r="BY30" t="str">
            <v>x</v>
          </cell>
          <cell r="BZ30" t="str">
            <v>MICS 2010</v>
          </cell>
          <cell r="CA30" t="str">
            <v>-</v>
          </cell>
          <cell r="CC30" t="str">
            <v>-</v>
          </cell>
          <cell r="CE30" t="str">
            <v>-</v>
          </cell>
          <cell r="CH30" t="str">
            <v>-</v>
          </cell>
          <cell r="CK30" t="str">
            <v>-</v>
          </cell>
          <cell r="CN30">
            <v>1265.6289999999999</v>
          </cell>
          <cell r="CP30" t="str">
            <v>2011</v>
          </cell>
          <cell r="CQ30" t="str">
            <v>Under 18 years old</v>
          </cell>
          <cell r="CS30" t="str">
            <v>Child Protection Mapping and Assessment Report</v>
          </cell>
          <cell r="CT30">
            <v>91.819000000000003</v>
          </cell>
          <cell r="CV30" t="str">
            <v>2020</v>
          </cell>
          <cell r="CW30" t="str">
            <v>12 to 17 years old</v>
          </cell>
        </row>
        <row r="31">
          <cell r="B31" t="str">
            <v>Bolivia (Plurinational State of)</v>
          </cell>
          <cell r="C31">
            <v>13.6</v>
          </cell>
          <cell r="E31">
            <v>14</v>
          </cell>
          <cell r="G31">
            <v>13.2</v>
          </cell>
          <cell r="I31" t="str">
            <v>ENNA 2019, UNICEF and ILO calculations</v>
          </cell>
          <cell r="J31">
            <v>3.43</v>
          </cell>
          <cell r="L31">
            <v>19.661000000000001</v>
          </cell>
          <cell r="N31" t="str">
            <v>2016</v>
          </cell>
          <cell r="O31" t="str">
            <v>DHS (EDSA) 2016</v>
          </cell>
          <cell r="P31">
            <v>5.2</v>
          </cell>
          <cell r="R31" t="str">
            <v>2016</v>
          </cell>
          <cell r="S31" t="str">
            <v>DHS (EDSA) 2016</v>
          </cell>
          <cell r="T31" t="str">
            <v>-</v>
          </cell>
          <cell r="V31">
            <v>91.9</v>
          </cell>
          <cell r="W31" t="str">
            <v>y</v>
          </cell>
          <cell r="X31" t="str">
            <v>-</v>
          </cell>
          <cell r="Z31" t="str">
            <v>-</v>
          </cell>
          <cell r="AB31" t="str">
            <v>EDSA 2016</v>
          </cell>
          <cell r="AC31" t="str">
            <v>-</v>
          </cell>
          <cell r="AE31" t="str">
            <v>-</v>
          </cell>
          <cell r="AG31" t="str">
            <v>-</v>
          </cell>
          <cell r="AI31" t="str">
            <v>-</v>
          </cell>
          <cell r="AK31" t="str">
            <v>-</v>
          </cell>
          <cell r="AM31" t="str">
            <v>-</v>
          </cell>
          <cell r="AO31" t="str">
            <v>-</v>
          </cell>
          <cell r="AQ31" t="str">
            <v>-</v>
          </cell>
          <cell r="AU31" t="str">
            <v>-</v>
          </cell>
          <cell r="AW31" t="str">
            <v>-</v>
          </cell>
          <cell r="AY31" t="str">
            <v>-</v>
          </cell>
          <cell r="BA31" t="str">
            <v>-</v>
          </cell>
          <cell r="BC31" t="str">
            <v>-</v>
          </cell>
          <cell r="BE31" t="str">
            <v>-</v>
          </cell>
          <cell r="BG31" t="str">
            <v>-</v>
          </cell>
          <cell r="BI31" t="str">
            <v>-</v>
          </cell>
          <cell r="BM31" t="str">
            <v>-</v>
          </cell>
          <cell r="BQ31" t="str">
            <v>-</v>
          </cell>
          <cell r="BU31" t="str">
            <v>-</v>
          </cell>
          <cell r="BX31">
            <v>33.799999999999997</v>
          </cell>
          <cell r="BY31" t="str">
            <v>y</v>
          </cell>
          <cell r="BZ31" t="str">
            <v>EPCVcM 2016</v>
          </cell>
          <cell r="CA31" t="str">
            <v>-</v>
          </cell>
          <cell r="CC31" t="str">
            <v>-</v>
          </cell>
          <cell r="CE31" t="str">
            <v>-</v>
          </cell>
          <cell r="CH31" t="str">
            <v>-</v>
          </cell>
          <cell r="CK31" t="str">
            <v>-</v>
          </cell>
          <cell r="CN31">
            <v>128.089</v>
          </cell>
          <cell r="CP31" t="str">
            <v>2019</v>
          </cell>
          <cell r="CQ31" t="str">
            <v>Under 18 years old</v>
          </cell>
          <cell r="CS31" t="str">
            <v>Ministerio de Justicia y Transparencia Institucional</v>
          </cell>
          <cell r="CT31">
            <v>90.998999999999995</v>
          </cell>
          <cell r="CU31" t="str">
            <v>y</v>
          </cell>
          <cell r="CV31" t="str">
            <v>2021</v>
          </cell>
          <cell r="CW31" t="str">
            <v>14 to 21 years old</v>
          </cell>
        </row>
        <row r="32">
          <cell r="B32" t="str">
            <v>Bosnia and Herzegovina</v>
          </cell>
          <cell r="C32" t="str">
            <v>-</v>
          </cell>
          <cell r="E32" t="str">
            <v>-</v>
          </cell>
          <cell r="G32" t="str">
            <v>-</v>
          </cell>
          <cell r="J32">
            <v>0.158</v>
          </cell>
          <cell r="K32" t="str">
            <v>x</v>
          </cell>
          <cell r="L32">
            <v>3.496</v>
          </cell>
          <cell r="M32" t="str">
            <v>x</v>
          </cell>
          <cell r="N32" t="str">
            <v>2011-12</v>
          </cell>
          <cell r="O32" t="str">
            <v>MICS 2011-12</v>
          </cell>
          <cell r="P32">
            <v>9.1999999999999998E-2</v>
          </cell>
          <cell r="Q32" t="str">
            <v>x</v>
          </cell>
          <cell r="R32" t="str">
            <v>2011-12</v>
          </cell>
          <cell r="S32" t="str">
            <v>MICS 2011-12</v>
          </cell>
          <cell r="T32">
            <v>98.1</v>
          </cell>
          <cell r="U32" t="str">
            <v>x</v>
          </cell>
          <cell r="V32">
            <v>99.5</v>
          </cell>
          <cell r="W32" t="str">
            <v>x</v>
          </cell>
          <cell r="X32">
            <v>99.7</v>
          </cell>
          <cell r="Y32" t="str">
            <v>x</v>
          </cell>
          <cell r="Z32">
            <v>99.4</v>
          </cell>
          <cell r="AA32" t="str">
            <v>x</v>
          </cell>
          <cell r="AB32" t="str">
            <v>MICS 2006</v>
          </cell>
          <cell r="AC32" t="str">
            <v>-</v>
          </cell>
          <cell r="AE32" t="str">
            <v>-</v>
          </cell>
          <cell r="AG32" t="str">
            <v>-</v>
          </cell>
          <cell r="AI32" t="str">
            <v>-</v>
          </cell>
          <cell r="AK32" t="str">
            <v>-</v>
          </cell>
          <cell r="AM32" t="str">
            <v>-</v>
          </cell>
          <cell r="AO32" t="str">
            <v>-</v>
          </cell>
          <cell r="AQ32" t="str">
            <v>-</v>
          </cell>
          <cell r="AU32" t="str">
            <v>-</v>
          </cell>
          <cell r="AW32" t="str">
            <v>-</v>
          </cell>
          <cell r="AY32" t="str">
            <v>-</v>
          </cell>
          <cell r="BA32" t="str">
            <v>-</v>
          </cell>
          <cell r="BC32" t="str">
            <v>-</v>
          </cell>
          <cell r="BE32" t="str">
            <v>-</v>
          </cell>
          <cell r="BG32" t="str">
            <v>-</v>
          </cell>
          <cell r="BI32" t="str">
            <v>-</v>
          </cell>
          <cell r="BM32" t="str">
            <v>-</v>
          </cell>
          <cell r="BQ32" t="str">
            <v>-</v>
          </cell>
          <cell r="BU32">
            <v>5</v>
          </cell>
          <cell r="BV32" t="str">
            <v>x</v>
          </cell>
          <cell r="BW32" t="str">
            <v>MICS 2011-12</v>
          </cell>
          <cell r="BX32">
            <v>1.3</v>
          </cell>
          <cell r="BY32" t="str">
            <v>x</v>
          </cell>
          <cell r="BZ32" t="str">
            <v>MICS 2011-12</v>
          </cell>
          <cell r="CA32">
            <v>55.2</v>
          </cell>
          <cell r="CB32" t="str">
            <v>x,y</v>
          </cell>
          <cell r="CC32">
            <v>60.4</v>
          </cell>
          <cell r="CD32" t="str">
            <v>x,y</v>
          </cell>
          <cell r="CE32">
            <v>49.5</v>
          </cell>
          <cell r="CF32" t="str">
            <v>x,y</v>
          </cell>
          <cell r="CG32" t="str">
            <v>MICS 2011-12</v>
          </cell>
          <cell r="CH32" t="str">
            <v>-</v>
          </cell>
          <cell r="CK32" t="str">
            <v>-</v>
          </cell>
          <cell r="CN32">
            <v>157.982</v>
          </cell>
          <cell r="CO32" t="str">
            <v>y</v>
          </cell>
          <cell r="CP32" t="str">
            <v>2021</v>
          </cell>
          <cell r="CQ32" t="str">
            <v>Under 19 years old</v>
          </cell>
          <cell r="CR32" t="str">
            <v>Age is 0-18 years</v>
          </cell>
          <cell r="CS32" t="str">
            <v>Agency for Statistics, Social Welfare Report, 2016-2021</v>
          </cell>
          <cell r="CT32">
            <v>66.617000000000004</v>
          </cell>
          <cell r="CV32" t="str">
            <v>2021</v>
          </cell>
          <cell r="CW32" t="str">
            <v>16 to 17 years old</v>
          </cell>
        </row>
        <row r="33">
          <cell r="B33" t="str">
            <v>Botswana</v>
          </cell>
          <cell r="C33" t="str">
            <v>-</v>
          </cell>
          <cell r="E33" t="str">
            <v>-</v>
          </cell>
          <cell r="G33" t="str">
            <v>-</v>
          </cell>
          <cell r="J33" t="str">
            <v>-</v>
          </cell>
          <cell r="L33" t="str">
            <v>-</v>
          </cell>
          <cell r="P33" t="str">
            <v>-</v>
          </cell>
          <cell r="T33">
            <v>79</v>
          </cell>
          <cell r="U33" t="str">
            <v>y</v>
          </cell>
          <cell r="V33">
            <v>87.5</v>
          </cell>
          <cell r="W33" t="str">
            <v>y</v>
          </cell>
          <cell r="X33">
            <v>86.7</v>
          </cell>
          <cell r="Y33" t="str">
            <v>y</v>
          </cell>
          <cell r="Z33">
            <v>88.4</v>
          </cell>
          <cell r="AA33" t="str">
            <v>y</v>
          </cell>
          <cell r="AB33" t="str">
            <v>Demographic Survey 2017</v>
          </cell>
          <cell r="AC33" t="str">
            <v>-</v>
          </cell>
          <cell r="AE33" t="str">
            <v>-</v>
          </cell>
          <cell r="AG33" t="str">
            <v>-</v>
          </cell>
          <cell r="AI33" t="str">
            <v>-</v>
          </cell>
          <cell r="AK33" t="str">
            <v>-</v>
          </cell>
          <cell r="AM33" t="str">
            <v>-</v>
          </cell>
          <cell r="AO33" t="str">
            <v>-</v>
          </cell>
          <cell r="AQ33" t="str">
            <v>-</v>
          </cell>
          <cell r="AU33" t="str">
            <v>-</v>
          </cell>
          <cell r="AW33" t="str">
            <v>-</v>
          </cell>
          <cell r="AY33" t="str">
            <v>-</v>
          </cell>
          <cell r="BA33" t="str">
            <v>-</v>
          </cell>
          <cell r="BC33" t="str">
            <v>-</v>
          </cell>
          <cell r="BE33" t="str">
            <v>-</v>
          </cell>
          <cell r="BG33" t="str">
            <v>-</v>
          </cell>
          <cell r="BI33" t="str">
            <v>-</v>
          </cell>
          <cell r="BM33" t="str">
            <v>-</v>
          </cell>
          <cell r="BQ33" t="str">
            <v>-</v>
          </cell>
          <cell r="BU33" t="str">
            <v>-</v>
          </cell>
          <cell r="BX33" t="str">
            <v>-</v>
          </cell>
          <cell r="CA33" t="str">
            <v>-</v>
          </cell>
          <cell r="CC33" t="str">
            <v>-</v>
          </cell>
          <cell r="CE33" t="str">
            <v>-</v>
          </cell>
          <cell r="CH33" t="str">
            <v>-</v>
          </cell>
          <cell r="CK33" t="str">
            <v>-</v>
          </cell>
          <cell r="CN33">
            <v>202.07</v>
          </cell>
          <cell r="CP33" t="str">
            <v>2012</v>
          </cell>
          <cell r="CQ33" t="str">
            <v>Under 18 years old</v>
          </cell>
          <cell r="CS33" t="str">
            <v>Ministry of Local Government</v>
          </cell>
          <cell r="CT33">
            <v>209.62700000000001</v>
          </cell>
          <cell r="CV33" t="str">
            <v>2014</v>
          </cell>
          <cell r="CW33" t="str">
            <v>14 to 17 years old</v>
          </cell>
        </row>
        <row r="34">
          <cell r="B34" t="str">
            <v>Brazil</v>
          </cell>
          <cell r="C34">
            <v>5.4</v>
          </cell>
          <cell r="E34">
            <v>5.4</v>
          </cell>
          <cell r="G34">
            <v>5.3</v>
          </cell>
          <cell r="I34" t="str">
            <v>National Household Sample Survey (Pesquisa Nacional por Amostra de Domicilios) 2015, UNICEF and ILO calculations</v>
          </cell>
          <cell r="J34">
            <v>5.8780000000000001</v>
          </cell>
          <cell r="K34" t="str">
            <v>x</v>
          </cell>
          <cell r="L34">
            <v>26.178000000000001</v>
          </cell>
          <cell r="M34" t="str">
            <v>x</v>
          </cell>
          <cell r="N34" t="str">
            <v>2006</v>
          </cell>
          <cell r="O34" t="str">
            <v>PNDS 2006</v>
          </cell>
          <cell r="P34" t="str">
            <v>-</v>
          </cell>
          <cell r="T34" t="str">
            <v>-</v>
          </cell>
          <cell r="V34">
            <v>96.4</v>
          </cell>
          <cell r="X34" t="str">
            <v>-</v>
          </cell>
          <cell r="Z34" t="str">
            <v>-</v>
          </cell>
          <cell r="AB34" t="str">
            <v>Estatísticas do Registro Civil</v>
          </cell>
          <cell r="AC34" t="str">
            <v>-</v>
          </cell>
          <cell r="AE34" t="str">
            <v>-</v>
          </cell>
          <cell r="AG34" t="str">
            <v>-</v>
          </cell>
          <cell r="AI34" t="str">
            <v>-</v>
          </cell>
          <cell r="AK34" t="str">
            <v>-</v>
          </cell>
          <cell r="AM34" t="str">
            <v>-</v>
          </cell>
          <cell r="AO34" t="str">
            <v>-</v>
          </cell>
          <cell r="AQ34" t="str">
            <v>-</v>
          </cell>
          <cell r="AU34" t="str">
            <v>-</v>
          </cell>
          <cell r="AW34" t="str">
            <v>-</v>
          </cell>
          <cell r="AY34" t="str">
            <v>-</v>
          </cell>
          <cell r="BA34" t="str">
            <v>-</v>
          </cell>
          <cell r="BC34" t="str">
            <v>-</v>
          </cell>
          <cell r="BE34" t="str">
            <v>-</v>
          </cell>
          <cell r="BG34" t="str">
            <v>-</v>
          </cell>
          <cell r="BI34" t="str">
            <v>-</v>
          </cell>
          <cell r="BM34" t="str">
            <v>-</v>
          </cell>
          <cell r="BQ34" t="str">
            <v>-</v>
          </cell>
          <cell r="BU34" t="str">
            <v>-</v>
          </cell>
          <cell r="BX34" t="str">
            <v>-</v>
          </cell>
          <cell r="CA34" t="str">
            <v>-</v>
          </cell>
          <cell r="CC34" t="str">
            <v>-</v>
          </cell>
          <cell r="CE34" t="str">
            <v>-</v>
          </cell>
          <cell r="CH34" t="str">
            <v>-</v>
          </cell>
          <cell r="CK34" t="str">
            <v>-</v>
          </cell>
          <cell r="CN34">
            <v>62.701999999999998</v>
          </cell>
          <cell r="CP34" t="str">
            <v>2010</v>
          </cell>
          <cell r="CQ34" t="str">
            <v>Under 18 years old</v>
          </cell>
          <cell r="CS34" t="str">
            <v>MDS/FIOCRUZ</v>
          </cell>
          <cell r="CT34">
            <v>63.222000000000001</v>
          </cell>
          <cell r="CU34" t="str">
            <v>y</v>
          </cell>
          <cell r="CV34" t="str">
            <v>2019</v>
          </cell>
          <cell r="CW34" t="str">
            <v>12 to 21 years old</v>
          </cell>
        </row>
        <row r="35">
          <cell r="B35" t="str">
            <v>British Virgin Islands</v>
          </cell>
          <cell r="C35" t="str">
            <v>-</v>
          </cell>
          <cell r="E35" t="str">
            <v>-</v>
          </cell>
          <cell r="G35" t="str">
            <v>-</v>
          </cell>
          <cell r="J35" t="str">
            <v>-</v>
          </cell>
          <cell r="L35" t="str">
            <v>-</v>
          </cell>
          <cell r="P35" t="str">
            <v>-</v>
          </cell>
          <cell r="T35" t="str">
            <v>-</v>
          </cell>
          <cell r="V35" t="str">
            <v>-</v>
          </cell>
          <cell r="X35" t="str">
            <v>-</v>
          </cell>
          <cell r="Z35" t="str">
            <v>-</v>
          </cell>
          <cell r="AC35" t="str">
            <v>-</v>
          </cell>
          <cell r="AE35" t="str">
            <v>-</v>
          </cell>
          <cell r="AG35" t="str">
            <v>-</v>
          </cell>
          <cell r="AI35" t="str">
            <v>-</v>
          </cell>
          <cell r="AK35" t="str">
            <v>-</v>
          </cell>
          <cell r="AM35" t="str">
            <v>-</v>
          </cell>
          <cell r="AO35" t="str">
            <v>-</v>
          </cell>
          <cell r="AQ35" t="str">
            <v>-</v>
          </cell>
          <cell r="AU35" t="str">
            <v>-</v>
          </cell>
          <cell r="AW35" t="str">
            <v>-</v>
          </cell>
          <cell r="AY35" t="str">
            <v>-</v>
          </cell>
          <cell r="BA35" t="str">
            <v>-</v>
          </cell>
          <cell r="BC35" t="str">
            <v>-</v>
          </cell>
          <cell r="BE35" t="str">
            <v>-</v>
          </cell>
          <cell r="BG35" t="str">
            <v>-</v>
          </cell>
          <cell r="BI35" t="str">
            <v>-</v>
          </cell>
          <cell r="BM35" t="str">
            <v>-</v>
          </cell>
          <cell r="BQ35" t="str">
            <v>-</v>
          </cell>
          <cell r="BU35" t="str">
            <v>-</v>
          </cell>
          <cell r="BX35" t="str">
            <v>-</v>
          </cell>
          <cell r="CA35" t="str">
            <v>-</v>
          </cell>
          <cell r="CC35" t="str">
            <v>-</v>
          </cell>
          <cell r="CE35" t="str">
            <v>-</v>
          </cell>
          <cell r="CH35" t="str">
            <v>-</v>
          </cell>
          <cell r="CK35" t="str">
            <v>-</v>
          </cell>
          <cell r="CN35">
            <v>17.042999999999999</v>
          </cell>
          <cell r="CO35" t="str">
            <v>y</v>
          </cell>
          <cell r="CP35" t="str">
            <v>2022</v>
          </cell>
          <cell r="CQ35" t="str">
            <v>Under 17 years old</v>
          </cell>
          <cell r="CR35" t="str">
            <v>Age is 0-16 years</v>
          </cell>
          <cell r="CS35" t="str">
            <v>Ministry of Health and Social Development</v>
          </cell>
          <cell r="CT35">
            <v>0</v>
          </cell>
          <cell r="CV35" t="str">
            <v>2022</v>
          </cell>
          <cell r="CW35" t="str">
            <v>10 to 17 years old</v>
          </cell>
        </row>
        <row r="36">
          <cell r="B36" t="str">
            <v>Brunei Darussalam</v>
          </cell>
          <cell r="C36" t="str">
            <v>-</v>
          </cell>
          <cell r="E36" t="str">
            <v>-</v>
          </cell>
          <cell r="G36" t="str">
            <v>-</v>
          </cell>
          <cell r="J36" t="str">
            <v>-</v>
          </cell>
          <cell r="L36" t="str">
            <v>-</v>
          </cell>
          <cell r="P36" t="str">
            <v>-</v>
          </cell>
          <cell r="T36" t="str">
            <v>-</v>
          </cell>
          <cell r="V36">
            <v>99.9</v>
          </cell>
          <cell r="W36" t="str">
            <v>y</v>
          </cell>
          <cell r="X36" t="str">
            <v>-</v>
          </cell>
          <cell r="Z36" t="str">
            <v>-</v>
          </cell>
          <cell r="AB36" t="str">
            <v>Vital registration, Immigration and National Registration Department 2020</v>
          </cell>
          <cell r="AC36" t="str">
            <v>-</v>
          </cell>
          <cell r="AE36" t="str">
            <v>-</v>
          </cell>
          <cell r="AG36" t="str">
            <v>-</v>
          </cell>
          <cell r="AI36" t="str">
            <v>-</v>
          </cell>
          <cell r="AK36" t="str">
            <v>-</v>
          </cell>
          <cell r="AM36" t="str">
            <v>-</v>
          </cell>
          <cell r="AO36" t="str">
            <v>-</v>
          </cell>
          <cell r="AQ36" t="str">
            <v>-</v>
          </cell>
          <cell r="AU36" t="str">
            <v>-</v>
          </cell>
          <cell r="AW36" t="str">
            <v>-</v>
          </cell>
          <cell r="AY36" t="str">
            <v>-</v>
          </cell>
          <cell r="BA36" t="str">
            <v>-</v>
          </cell>
          <cell r="BC36" t="str">
            <v>-</v>
          </cell>
          <cell r="BE36" t="str">
            <v>-</v>
          </cell>
          <cell r="BG36" t="str">
            <v>-</v>
          </cell>
          <cell r="BI36" t="str">
            <v>-</v>
          </cell>
          <cell r="BM36" t="str">
            <v>-</v>
          </cell>
          <cell r="BQ36" t="str">
            <v>-</v>
          </cell>
          <cell r="BU36" t="str">
            <v>-</v>
          </cell>
          <cell r="BX36" t="str">
            <v>-</v>
          </cell>
          <cell r="CA36" t="str">
            <v>-</v>
          </cell>
          <cell r="CC36" t="str">
            <v>-</v>
          </cell>
          <cell r="CE36" t="str">
            <v>-</v>
          </cell>
          <cell r="CH36" t="str">
            <v>-</v>
          </cell>
          <cell r="CK36" t="str">
            <v>-</v>
          </cell>
          <cell r="CN36" t="str">
            <v>-</v>
          </cell>
          <cell r="CT36" t="str">
            <v>-</v>
          </cell>
        </row>
        <row r="37">
          <cell r="B37" t="str">
            <v>Bulgaria</v>
          </cell>
          <cell r="C37" t="str">
            <v>-</v>
          </cell>
          <cell r="E37" t="str">
            <v>-</v>
          </cell>
          <cell r="G37" t="str">
            <v>-</v>
          </cell>
          <cell r="J37" t="str">
            <v>-</v>
          </cell>
          <cell r="L37" t="str">
            <v>-</v>
          </cell>
          <cell r="P37" t="str">
            <v>-</v>
          </cell>
          <cell r="T37" t="str">
            <v>-</v>
          </cell>
          <cell r="V37">
            <v>100</v>
          </cell>
          <cell r="W37" t="str">
            <v>v</v>
          </cell>
          <cell r="X37">
            <v>100</v>
          </cell>
          <cell r="Y37" t="str">
            <v>v</v>
          </cell>
          <cell r="Z37">
            <v>100</v>
          </cell>
          <cell r="AA37" t="str">
            <v>v</v>
          </cell>
          <cell r="AB37" t="str">
            <v>UNSD Population and Vital Statistics Report, January 2022, latest update on 17 Jan 2023</v>
          </cell>
          <cell r="AC37" t="str">
            <v>-</v>
          </cell>
          <cell r="AE37" t="str">
            <v>-</v>
          </cell>
          <cell r="AG37" t="str">
            <v>-</v>
          </cell>
          <cell r="AI37" t="str">
            <v>-</v>
          </cell>
          <cell r="AK37" t="str">
            <v>-</v>
          </cell>
          <cell r="AM37" t="str">
            <v>-</v>
          </cell>
          <cell r="AO37" t="str">
            <v>-</v>
          </cell>
          <cell r="AQ37" t="str">
            <v>-</v>
          </cell>
          <cell r="AU37" t="str">
            <v>-</v>
          </cell>
          <cell r="AW37" t="str">
            <v>-</v>
          </cell>
          <cell r="AY37" t="str">
            <v>-</v>
          </cell>
          <cell r="BA37" t="str">
            <v>-</v>
          </cell>
          <cell r="BC37" t="str">
            <v>-</v>
          </cell>
          <cell r="BE37" t="str">
            <v>-</v>
          </cell>
          <cell r="BG37" t="str">
            <v>-</v>
          </cell>
          <cell r="BI37" t="str">
            <v>-</v>
          </cell>
          <cell r="BM37" t="str">
            <v>-</v>
          </cell>
          <cell r="BQ37" t="str">
            <v>-</v>
          </cell>
          <cell r="BU37" t="str">
            <v>-</v>
          </cell>
          <cell r="BX37" t="str">
            <v>-</v>
          </cell>
          <cell r="CA37" t="str">
            <v>-</v>
          </cell>
          <cell r="CC37" t="str">
            <v>-</v>
          </cell>
          <cell r="CE37" t="str">
            <v>-</v>
          </cell>
          <cell r="CH37" t="str">
            <v>-</v>
          </cell>
          <cell r="CK37" t="str">
            <v>-</v>
          </cell>
          <cell r="CN37">
            <v>187.375</v>
          </cell>
          <cell r="CP37" t="str">
            <v>2021</v>
          </cell>
          <cell r="CQ37" t="str">
            <v>Under 18 years old</v>
          </cell>
          <cell r="CS37" t="str">
            <v>Agency for Social Assistance, Ministry of Health and NSI</v>
          </cell>
          <cell r="CT37">
            <v>8.0429999999999993</v>
          </cell>
          <cell r="CV37" t="str">
            <v>2021</v>
          </cell>
          <cell r="CW37" t="str">
            <v>14 to 17 years old</v>
          </cell>
        </row>
        <row r="38">
          <cell r="B38" t="str">
            <v>Burkina Faso</v>
          </cell>
          <cell r="C38">
            <v>42.002000000000002</v>
          </cell>
          <cell r="D38" t="str">
            <v>x,y</v>
          </cell>
          <cell r="E38">
            <v>43.738</v>
          </cell>
          <cell r="F38" t="str">
            <v>x,y</v>
          </cell>
          <cell r="G38">
            <v>39.908000000000001</v>
          </cell>
          <cell r="H38" t="str">
            <v>x,y</v>
          </cell>
          <cell r="I38" t="str">
            <v>DHS 2010, UNICEF and ILO calculations</v>
          </cell>
          <cell r="J38">
            <v>8.9</v>
          </cell>
          <cell r="L38">
            <v>51.3</v>
          </cell>
          <cell r="N38" t="str">
            <v>2015</v>
          </cell>
          <cell r="O38" t="str">
            <v>EMDS 2015</v>
          </cell>
          <cell r="P38">
            <v>1.6</v>
          </cell>
          <cell r="R38" t="str">
            <v>2015</v>
          </cell>
          <cell r="S38" t="str">
            <v>EMDS 2015</v>
          </cell>
          <cell r="T38">
            <v>75.8</v>
          </cell>
          <cell r="V38">
            <v>77.8</v>
          </cell>
          <cell r="X38">
            <v>78.5</v>
          </cell>
          <cell r="Z38">
            <v>77.099999999999994</v>
          </cell>
          <cell r="AB38" t="str">
            <v>EMDS 2015</v>
          </cell>
          <cell r="AC38">
            <v>67.599999999999994</v>
          </cell>
          <cell r="AE38">
            <v>58.8</v>
          </cell>
          <cell r="AG38">
            <v>70.099999999999994</v>
          </cell>
          <cell r="AI38">
            <v>67.3</v>
          </cell>
          <cell r="AK38">
            <v>67.5</v>
          </cell>
          <cell r="AM38">
            <v>68.5</v>
          </cell>
          <cell r="AO38">
            <v>73.599999999999994</v>
          </cell>
          <cell r="AQ38">
            <v>61</v>
          </cell>
          <cell r="AS38" t="str">
            <v>2015</v>
          </cell>
          <cell r="AT38" t="str">
            <v>EMDS 2015</v>
          </cell>
          <cell r="AU38">
            <v>11.3</v>
          </cell>
          <cell r="AW38">
            <v>5.9</v>
          </cell>
          <cell r="AY38">
            <v>12.1</v>
          </cell>
          <cell r="BA38">
            <v>9.4</v>
          </cell>
          <cell r="BC38">
            <v>11.2</v>
          </cell>
          <cell r="BE38">
            <v>11.5</v>
          </cell>
          <cell r="BG38">
            <v>15.8</v>
          </cell>
          <cell r="BI38">
            <v>7.6</v>
          </cell>
          <cell r="BK38" t="str">
            <v>2015</v>
          </cell>
          <cell r="BL38" t="str">
            <v>EMDS 2015</v>
          </cell>
          <cell r="BM38">
            <v>86.9</v>
          </cell>
          <cell r="BN38" t="str">
            <v>x</v>
          </cell>
          <cell r="BO38" t="str">
            <v>2010</v>
          </cell>
          <cell r="BP38" t="str">
            <v>DHS/MICS 2010</v>
          </cell>
          <cell r="BQ38">
            <v>84.7</v>
          </cell>
          <cell r="BS38" t="str">
            <v>2015</v>
          </cell>
          <cell r="BT38" t="str">
            <v>EMDS 2015</v>
          </cell>
          <cell r="BU38">
            <v>39.299999999999997</v>
          </cell>
          <cell r="BV38" t="str">
            <v>y</v>
          </cell>
          <cell r="BW38" t="str">
            <v>EMDS 2015</v>
          </cell>
          <cell r="BX38">
            <v>36.5</v>
          </cell>
          <cell r="BZ38" t="str">
            <v>EMDS 2015</v>
          </cell>
          <cell r="CA38">
            <v>82.7</v>
          </cell>
          <cell r="CB38" t="str">
            <v>x,y</v>
          </cell>
          <cell r="CC38">
            <v>83.8</v>
          </cell>
          <cell r="CD38" t="str">
            <v>x,y</v>
          </cell>
          <cell r="CE38">
            <v>81.5</v>
          </cell>
          <cell r="CF38" t="str">
            <v>x,y</v>
          </cell>
          <cell r="CG38" t="str">
            <v>MICS 2006</v>
          </cell>
          <cell r="CH38" t="str">
            <v>-</v>
          </cell>
          <cell r="CK38" t="str">
            <v>-</v>
          </cell>
          <cell r="CN38">
            <v>32.286000000000001</v>
          </cell>
          <cell r="CP38" t="str">
            <v>2012-13</v>
          </cell>
          <cell r="CQ38" t="str">
            <v>Under 18 years old</v>
          </cell>
          <cell r="CS38" t="str">
            <v>Ministry of Social Protection</v>
          </cell>
          <cell r="CT38">
            <v>24.954999999999998</v>
          </cell>
          <cell r="CV38" t="str">
            <v>2014</v>
          </cell>
          <cell r="CW38" t="str">
            <v>13 to 17 years old</v>
          </cell>
        </row>
        <row r="39">
          <cell r="B39" t="str">
            <v>Burundi</v>
          </cell>
          <cell r="C39">
            <v>30.922000000000001</v>
          </cell>
          <cell r="E39">
            <v>29.66</v>
          </cell>
          <cell r="G39">
            <v>32.161999999999999</v>
          </cell>
          <cell r="I39" t="str">
            <v>DHS 2016-17, UNICEF and ILO calculations</v>
          </cell>
          <cell r="J39">
            <v>2.8170000000000002</v>
          </cell>
          <cell r="L39">
            <v>18.98</v>
          </cell>
          <cell r="N39" t="str">
            <v>2016-17</v>
          </cell>
          <cell r="O39" t="str">
            <v>DHS 2016-17</v>
          </cell>
          <cell r="P39">
            <v>1.4</v>
          </cell>
          <cell r="R39" t="str">
            <v>2017</v>
          </cell>
          <cell r="S39" t="str">
            <v>DHS 2016-17</v>
          </cell>
          <cell r="T39">
            <v>72.7</v>
          </cell>
          <cell r="V39">
            <v>83.5</v>
          </cell>
          <cell r="X39">
            <v>83.7</v>
          </cell>
          <cell r="Z39">
            <v>83.3</v>
          </cell>
          <cell r="AB39" t="str">
            <v>DHS 2016-17</v>
          </cell>
          <cell r="AC39" t="str">
            <v>-</v>
          </cell>
          <cell r="AE39" t="str">
            <v>-</v>
          </cell>
          <cell r="AG39" t="str">
            <v>-</v>
          </cell>
          <cell r="AI39" t="str">
            <v>-</v>
          </cell>
          <cell r="AK39" t="str">
            <v>-</v>
          </cell>
          <cell r="AM39" t="str">
            <v>-</v>
          </cell>
          <cell r="AO39" t="str">
            <v>-</v>
          </cell>
          <cell r="AQ39" t="str">
            <v>-</v>
          </cell>
          <cell r="AU39" t="str">
            <v>-</v>
          </cell>
          <cell r="AW39" t="str">
            <v>-</v>
          </cell>
          <cell r="AY39" t="str">
            <v>-</v>
          </cell>
          <cell r="BA39" t="str">
            <v>-</v>
          </cell>
          <cell r="BC39" t="str">
            <v>-</v>
          </cell>
          <cell r="BE39" t="str">
            <v>-</v>
          </cell>
          <cell r="BG39" t="str">
            <v>-</v>
          </cell>
          <cell r="BI39" t="str">
            <v>-</v>
          </cell>
          <cell r="BM39" t="str">
            <v>-</v>
          </cell>
          <cell r="BQ39" t="str">
            <v>-</v>
          </cell>
          <cell r="BU39">
            <v>47.9</v>
          </cell>
          <cell r="BW39" t="str">
            <v>DHS 2016-17</v>
          </cell>
          <cell r="BX39">
            <v>63.3</v>
          </cell>
          <cell r="BZ39" t="str">
            <v>DHS 2016-17</v>
          </cell>
          <cell r="CA39">
            <v>89.6</v>
          </cell>
          <cell r="CC39">
            <v>90.6</v>
          </cell>
          <cell r="CE39">
            <v>88.6</v>
          </cell>
          <cell r="CG39" t="str">
            <v>DHS 2016-17</v>
          </cell>
          <cell r="CH39">
            <v>0.2</v>
          </cell>
          <cell r="CJ39" t="str">
            <v>DHS 2016-17</v>
          </cell>
          <cell r="CK39">
            <v>3.5</v>
          </cell>
          <cell r="CM39" t="str">
            <v>DHS 2016-17</v>
          </cell>
          <cell r="CN39">
            <v>113.816</v>
          </cell>
          <cell r="CP39" t="str">
            <v>2011</v>
          </cell>
          <cell r="CQ39" t="str">
            <v>Under 18 years old</v>
          </cell>
          <cell r="CS39" t="str">
            <v>Ministry of Social Protection</v>
          </cell>
          <cell r="CT39">
            <v>17.78</v>
          </cell>
          <cell r="CV39" t="str">
            <v>2014</v>
          </cell>
          <cell r="CW39" t="str">
            <v>15 to 17 years old</v>
          </cell>
        </row>
        <row r="40">
          <cell r="B40" t="str">
            <v>Cabo Verde</v>
          </cell>
          <cell r="C40" t="str">
            <v>-</v>
          </cell>
          <cell r="E40" t="str">
            <v>-</v>
          </cell>
          <cell r="G40" t="str">
            <v>-</v>
          </cell>
          <cell r="J40">
            <v>1.8</v>
          </cell>
          <cell r="L40">
            <v>8.4</v>
          </cell>
          <cell r="N40" t="str">
            <v>2018</v>
          </cell>
          <cell r="O40" t="str">
            <v>DHS 2018</v>
          </cell>
          <cell r="P40">
            <v>1.5</v>
          </cell>
          <cell r="R40" t="str">
            <v>2018</v>
          </cell>
          <cell r="S40" t="str">
            <v>DHS 2018</v>
          </cell>
          <cell r="T40" t="str">
            <v>-</v>
          </cell>
          <cell r="V40">
            <v>91.4</v>
          </cell>
          <cell r="W40" t="str">
            <v>x</v>
          </cell>
          <cell r="X40" t="str">
            <v>-</v>
          </cell>
          <cell r="Z40" t="str">
            <v>-</v>
          </cell>
          <cell r="AB40" t="str">
            <v>Censo 2010</v>
          </cell>
          <cell r="AC40" t="str">
            <v>-</v>
          </cell>
          <cell r="AE40" t="str">
            <v>-</v>
          </cell>
          <cell r="AG40" t="str">
            <v>-</v>
          </cell>
          <cell r="AI40" t="str">
            <v>-</v>
          </cell>
          <cell r="AK40" t="str">
            <v>-</v>
          </cell>
          <cell r="AM40" t="str">
            <v>-</v>
          </cell>
          <cell r="AO40" t="str">
            <v>-</v>
          </cell>
          <cell r="AQ40" t="str">
            <v>-</v>
          </cell>
          <cell r="AU40" t="str">
            <v>-</v>
          </cell>
          <cell r="AW40" t="str">
            <v>-</v>
          </cell>
          <cell r="AY40" t="str">
            <v>-</v>
          </cell>
          <cell r="BA40" t="str">
            <v>-</v>
          </cell>
          <cell r="BC40" t="str">
            <v>-</v>
          </cell>
          <cell r="BE40" t="str">
            <v>-</v>
          </cell>
          <cell r="BG40" t="str">
            <v>-</v>
          </cell>
          <cell r="BI40" t="str">
            <v>-</v>
          </cell>
          <cell r="BM40" t="str">
            <v>-</v>
          </cell>
          <cell r="BQ40" t="str">
            <v>-</v>
          </cell>
          <cell r="BU40">
            <v>6.3</v>
          </cell>
          <cell r="BW40" t="str">
            <v>DHS 2018</v>
          </cell>
          <cell r="BX40">
            <v>7.4</v>
          </cell>
          <cell r="BZ40" t="str">
            <v>DHS 2018</v>
          </cell>
          <cell r="CA40" t="str">
            <v>-</v>
          </cell>
          <cell r="CC40" t="str">
            <v>-</v>
          </cell>
          <cell r="CE40" t="str">
            <v>-</v>
          </cell>
          <cell r="CH40" t="str">
            <v>-</v>
          </cell>
          <cell r="CK40" t="str">
            <v>-</v>
          </cell>
          <cell r="CN40">
            <v>184.649</v>
          </cell>
          <cell r="CP40" t="str">
            <v>2022</v>
          </cell>
          <cell r="CQ40" t="str">
            <v>Under 18 years old</v>
          </cell>
          <cell r="CS40" t="str">
            <v>ICCA and SOS Village</v>
          </cell>
          <cell r="CT40">
            <v>93.93</v>
          </cell>
          <cell r="CV40" t="str">
            <v>2022</v>
          </cell>
          <cell r="CW40" t="str">
            <v>16 to 17 years old</v>
          </cell>
        </row>
        <row r="41">
          <cell r="B41" t="str">
            <v>Cambodia</v>
          </cell>
          <cell r="C41">
            <v>12.6</v>
          </cell>
          <cell r="D41" t="str">
            <v>x</v>
          </cell>
          <cell r="E41">
            <v>11.5</v>
          </cell>
          <cell r="F41" t="str">
            <v>x</v>
          </cell>
          <cell r="G41">
            <v>13.8</v>
          </cell>
          <cell r="H41" t="str">
            <v>x</v>
          </cell>
          <cell r="I41" t="str">
            <v>LFS 2012, UNICEF and ILO calculations</v>
          </cell>
          <cell r="J41">
            <v>1.9370000000000001</v>
          </cell>
          <cell r="K41" t="str">
            <v>x</v>
          </cell>
          <cell r="L41">
            <v>18.503</v>
          </cell>
          <cell r="M41" t="str">
            <v>x</v>
          </cell>
          <cell r="N41" t="str">
            <v>2014</v>
          </cell>
          <cell r="O41" t="str">
            <v>DHS 2014</v>
          </cell>
          <cell r="P41">
            <v>3.6</v>
          </cell>
          <cell r="Q41" t="str">
            <v>x</v>
          </cell>
          <cell r="R41" t="str">
            <v>2014</v>
          </cell>
          <cell r="S41" t="str">
            <v>DHS 2014</v>
          </cell>
          <cell r="T41">
            <v>63.576999999999998</v>
          </cell>
          <cell r="V41">
            <v>73.3</v>
          </cell>
          <cell r="X41">
            <v>73.7</v>
          </cell>
          <cell r="Z41">
            <v>72.900000000000006</v>
          </cell>
          <cell r="AB41" t="str">
            <v>DHS 2014</v>
          </cell>
          <cell r="AC41" t="str">
            <v>-</v>
          </cell>
          <cell r="AE41" t="str">
            <v>-</v>
          </cell>
          <cell r="AG41" t="str">
            <v>-</v>
          </cell>
          <cell r="AI41" t="str">
            <v>-</v>
          </cell>
          <cell r="AK41" t="str">
            <v>-</v>
          </cell>
          <cell r="AM41" t="str">
            <v>-</v>
          </cell>
          <cell r="AO41" t="str">
            <v>-</v>
          </cell>
          <cell r="AQ41" t="str">
            <v>-</v>
          </cell>
          <cell r="AU41" t="str">
            <v>-</v>
          </cell>
          <cell r="AW41" t="str">
            <v>-</v>
          </cell>
          <cell r="AY41" t="str">
            <v>-</v>
          </cell>
          <cell r="BA41" t="str">
            <v>-</v>
          </cell>
          <cell r="BC41" t="str">
            <v>-</v>
          </cell>
          <cell r="BE41" t="str">
            <v>-</v>
          </cell>
          <cell r="BG41" t="str">
            <v>-</v>
          </cell>
          <cell r="BI41" t="str">
            <v>-</v>
          </cell>
          <cell r="BM41" t="str">
            <v>-</v>
          </cell>
          <cell r="BQ41" t="str">
            <v>-</v>
          </cell>
          <cell r="BU41">
            <v>26.4</v>
          </cell>
          <cell r="BV41" t="str">
            <v>x,y</v>
          </cell>
          <cell r="BW41" t="str">
            <v>DHS 2014</v>
          </cell>
          <cell r="BX41">
            <v>45.9</v>
          </cell>
          <cell r="BY41" t="str">
            <v>x,y</v>
          </cell>
          <cell r="BZ41" t="str">
            <v>DHS 2014</v>
          </cell>
          <cell r="CA41">
            <v>66.400000000000006</v>
          </cell>
          <cell r="CC41">
            <v>67.8</v>
          </cell>
          <cell r="CE41">
            <v>64.900000000000006</v>
          </cell>
          <cell r="CG41" t="str">
            <v>DHS 2021-22</v>
          </cell>
          <cell r="CH41" t="str">
            <v>-</v>
          </cell>
          <cell r="CK41">
            <v>1.704</v>
          </cell>
          <cell r="CM41" t="str">
            <v>DHS 2014</v>
          </cell>
          <cell r="CN41">
            <v>97.507999999999996</v>
          </cell>
          <cell r="CO41" t="str">
            <v>y</v>
          </cell>
          <cell r="CP41" t="str">
            <v>2021</v>
          </cell>
          <cell r="CQ41" t="str">
            <v>Under 18 years old</v>
          </cell>
          <cell r="CR41" t="str">
            <v>Includes children in residential care institutions, boarding schools/houses, pagoda and other faith-based cares, group homes and transit home temporary emergency accomodations; note that the data is low for 2021 as some RCIs not inspected during COVID-19 pandemic and some closed.</v>
          </cell>
          <cell r="CS41" t="str">
            <v>Ministry of Social Affairs, Veterans and Youth Rehabilitation, General of the Directorate of Technical Affairs and Department of Child Welfare; Summary Report
On Digital Inspection of RCIs conducted in 2021</v>
          </cell>
          <cell r="CT41">
            <v>125.32899999999999</v>
          </cell>
          <cell r="CV41" t="str">
            <v>2022</v>
          </cell>
          <cell r="CW41" t="str">
            <v>14 to 17 years old</v>
          </cell>
        </row>
        <row r="42">
          <cell r="B42" t="str">
            <v>Cameroon</v>
          </cell>
          <cell r="C42">
            <v>38.9</v>
          </cell>
          <cell r="E42">
            <v>40.119999999999997</v>
          </cell>
          <cell r="G42">
            <v>37.700000000000003</v>
          </cell>
          <cell r="I42" t="str">
            <v>MICS 2014, UNICEF and ILO calculations</v>
          </cell>
          <cell r="J42">
            <v>10.706</v>
          </cell>
          <cell r="L42">
            <v>29.824000000000002</v>
          </cell>
          <cell r="N42" t="str">
            <v>2018</v>
          </cell>
          <cell r="O42" t="str">
            <v>DHS 2018</v>
          </cell>
          <cell r="P42">
            <v>2.9</v>
          </cell>
          <cell r="R42" t="str">
            <v>2018</v>
          </cell>
          <cell r="S42" t="str">
            <v>DHS 2018</v>
          </cell>
          <cell r="T42">
            <v>56.098999999999997</v>
          </cell>
          <cell r="V42">
            <v>61.9</v>
          </cell>
          <cell r="X42">
            <v>62.1</v>
          </cell>
          <cell r="Z42">
            <v>61.8</v>
          </cell>
          <cell r="AB42" t="str">
            <v>DHS 2018</v>
          </cell>
          <cell r="AC42">
            <v>1.4</v>
          </cell>
          <cell r="AD42" t="str">
            <v>x</v>
          </cell>
          <cell r="AE42">
            <v>0.9</v>
          </cell>
          <cell r="AF42" t="str">
            <v>x</v>
          </cell>
          <cell r="AG42">
            <v>2.1</v>
          </cell>
          <cell r="AH42" t="str">
            <v>x</v>
          </cell>
          <cell r="AI42">
            <v>1.3</v>
          </cell>
          <cell r="AJ42" t="str">
            <v>x</v>
          </cell>
          <cell r="AK42">
            <v>4</v>
          </cell>
          <cell r="AL42" t="str">
            <v>x</v>
          </cell>
          <cell r="AM42">
            <v>1</v>
          </cell>
          <cell r="AN42" t="str">
            <v>x</v>
          </cell>
          <cell r="AO42">
            <v>0.9</v>
          </cell>
          <cell r="AP42" t="str">
            <v>x</v>
          </cell>
          <cell r="AQ42">
            <v>0.7</v>
          </cell>
          <cell r="AR42" t="str">
            <v>x</v>
          </cell>
          <cell r="AS42" t="str">
            <v>2004</v>
          </cell>
          <cell r="AT42" t="str">
            <v>DHS 2004</v>
          </cell>
          <cell r="AU42" t="str">
            <v>-</v>
          </cell>
          <cell r="AW42" t="str">
            <v>-</v>
          </cell>
          <cell r="AY42" t="str">
            <v>-</v>
          </cell>
          <cell r="BA42" t="str">
            <v>-</v>
          </cell>
          <cell r="BC42" t="str">
            <v>-</v>
          </cell>
          <cell r="BE42" t="str">
            <v>-</v>
          </cell>
          <cell r="BG42" t="str">
            <v>-</v>
          </cell>
          <cell r="BI42" t="str">
            <v>-</v>
          </cell>
          <cell r="BM42">
            <v>84.6</v>
          </cell>
          <cell r="BN42" t="str">
            <v>x</v>
          </cell>
          <cell r="BO42" t="str">
            <v>2004</v>
          </cell>
          <cell r="BP42" t="str">
            <v>DHS 2004</v>
          </cell>
          <cell r="BQ42">
            <v>84.1</v>
          </cell>
          <cell r="BR42" t="str">
            <v>x</v>
          </cell>
          <cell r="BS42" t="str">
            <v>2004</v>
          </cell>
          <cell r="BT42" t="str">
            <v>DHS 2004</v>
          </cell>
          <cell r="BU42">
            <v>34.200000000000003</v>
          </cell>
          <cell r="BW42" t="str">
            <v>DHS 2018</v>
          </cell>
          <cell r="BX42">
            <v>28.1</v>
          </cell>
          <cell r="BZ42" t="str">
            <v>DHS 2018</v>
          </cell>
          <cell r="CA42">
            <v>85</v>
          </cell>
          <cell r="CC42">
            <v>85.2</v>
          </cell>
          <cell r="CE42">
            <v>84.8</v>
          </cell>
          <cell r="CG42" t="str">
            <v>MICS 2014</v>
          </cell>
          <cell r="CH42">
            <v>2.1</v>
          </cell>
          <cell r="CJ42" t="str">
            <v>DHS 2018</v>
          </cell>
          <cell r="CK42">
            <v>7.2</v>
          </cell>
          <cell r="CM42" t="str">
            <v>DHS 2018</v>
          </cell>
          <cell r="CN42">
            <v>36.835999999999999</v>
          </cell>
          <cell r="CP42" t="str">
            <v>2011</v>
          </cell>
          <cell r="CQ42" t="str">
            <v>Under 18 years old</v>
          </cell>
          <cell r="CS42" t="str">
            <v>MINAS Annual Statistics</v>
          </cell>
          <cell r="CT42">
            <v>16.78</v>
          </cell>
          <cell r="CV42" t="str">
            <v>2018</v>
          </cell>
          <cell r="CW42" t="str">
            <v>10 to 17 years old</v>
          </cell>
        </row>
        <row r="43">
          <cell r="B43" t="str">
            <v>Canada</v>
          </cell>
          <cell r="C43" t="str">
            <v>-</v>
          </cell>
          <cell r="E43" t="str">
            <v>-</v>
          </cell>
          <cell r="G43" t="str">
            <v>-</v>
          </cell>
          <cell r="J43" t="str">
            <v>-</v>
          </cell>
          <cell r="L43" t="str">
            <v>-</v>
          </cell>
          <cell r="P43" t="str">
            <v>-</v>
          </cell>
          <cell r="T43" t="str">
            <v>-</v>
          </cell>
          <cell r="V43">
            <v>100</v>
          </cell>
          <cell r="W43" t="str">
            <v>v</v>
          </cell>
          <cell r="X43">
            <v>100</v>
          </cell>
          <cell r="Y43" t="str">
            <v>v</v>
          </cell>
          <cell r="Z43">
            <v>100</v>
          </cell>
          <cell r="AA43" t="str">
            <v>v</v>
          </cell>
          <cell r="AB43" t="str">
            <v>UNSD Population and Vital Statistics Report, January 2022, latest update on 17 Jan 2023</v>
          </cell>
          <cell r="AC43" t="str">
            <v>-</v>
          </cell>
          <cell r="AE43" t="str">
            <v>-</v>
          </cell>
          <cell r="AG43" t="str">
            <v>-</v>
          </cell>
          <cell r="AI43" t="str">
            <v>-</v>
          </cell>
          <cell r="AK43" t="str">
            <v>-</v>
          </cell>
          <cell r="AM43" t="str">
            <v>-</v>
          </cell>
          <cell r="AO43" t="str">
            <v>-</v>
          </cell>
          <cell r="AQ43" t="str">
            <v>-</v>
          </cell>
          <cell r="AU43" t="str">
            <v>-</v>
          </cell>
          <cell r="AW43" t="str">
            <v>-</v>
          </cell>
          <cell r="AY43" t="str">
            <v>-</v>
          </cell>
          <cell r="BA43" t="str">
            <v>-</v>
          </cell>
          <cell r="BC43" t="str">
            <v>-</v>
          </cell>
          <cell r="BE43" t="str">
            <v>-</v>
          </cell>
          <cell r="BG43" t="str">
            <v>-</v>
          </cell>
          <cell r="BI43" t="str">
            <v>-</v>
          </cell>
          <cell r="BM43" t="str">
            <v>-</v>
          </cell>
          <cell r="BQ43" t="str">
            <v>-</v>
          </cell>
          <cell r="BU43" t="str">
            <v>-</v>
          </cell>
          <cell r="BX43" t="str">
            <v>-</v>
          </cell>
          <cell r="CA43" t="str">
            <v>-</v>
          </cell>
          <cell r="CC43" t="str">
            <v>-</v>
          </cell>
          <cell r="CE43" t="str">
            <v>-</v>
          </cell>
          <cell r="CH43" t="str">
            <v>-</v>
          </cell>
          <cell r="CK43" t="str">
            <v>-</v>
          </cell>
          <cell r="CN43" t="str">
            <v>-</v>
          </cell>
          <cell r="CT43">
            <v>28.803999999999998</v>
          </cell>
          <cell r="CU43" t="str">
            <v>y</v>
          </cell>
          <cell r="CV43" t="str">
            <v>2018-19</v>
          </cell>
          <cell r="CW43" t="str">
            <v>12 to 17 years old</v>
          </cell>
        </row>
        <row r="44">
          <cell r="B44" t="str">
            <v>Central African Republic</v>
          </cell>
          <cell r="C44">
            <v>26.9</v>
          </cell>
          <cell r="E44">
            <v>24.9</v>
          </cell>
          <cell r="G44">
            <v>29</v>
          </cell>
          <cell r="I44" t="str">
            <v>MICS 2018-19, UNICEF and ILO calculations</v>
          </cell>
          <cell r="J44">
            <v>25.8</v>
          </cell>
          <cell r="L44">
            <v>61</v>
          </cell>
          <cell r="N44" t="str">
            <v>2018-19</v>
          </cell>
          <cell r="O44" t="str">
            <v>MICS 2018-19</v>
          </cell>
          <cell r="P44">
            <v>17.100000000000001</v>
          </cell>
          <cell r="R44" t="str">
            <v>2018-19</v>
          </cell>
          <cell r="S44" t="str">
            <v>MICS 2018-19</v>
          </cell>
          <cell r="T44">
            <v>41.1</v>
          </cell>
          <cell r="V44">
            <v>44.8</v>
          </cell>
          <cell r="X44">
            <v>45.5</v>
          </cell>
          <cell r="Z44">
            <v>44.1</v>
          </cell>
          <cell r="AB44" t="str">
            <v>MICS 2018-19</v>
          </cell>
          <cell r="AC44">
            <v>21.6</v>
          </cell>
          <cell r="AE44">
            <v>11.929</v>
          </cell>
          <cell r="AG44">
            <v>27.486000000000001</v>
          </cell>
          <cell r="AI44">
            <v>29.388999999999999</v>
          </cell>
          <cell r="AK44">
            <v>27.184999999999999</v>
          </cell>
          <cell r="AM44">
            <v>26.016999999999999</v>
          </cell>
          <cell r="AO44">
            <v>18.867000000000001</v>
          </cell>
          <cell r="AQ44">
            <v>8.65</v>
          </cell>
          <cell r="AS44" t="str">
            <v>2018-19</v>
          </cell>
          <cell r="AT44" t="str">
            <v>MICS 2018-19</v>
          </cell>
          <cell r="AU44">
            <v>1.4279999999999999</v>
          </cell>
          <cell r="AW44">
            <v>0.52400000000000002</v>
          </cell>
          <cell r="AY44">
            <v>1.8460000000000001</v>
          </cell>
          <cell r="BA44">
            <v>1.68</v>
          </cell>
          <cell r="BC44">
            <v>1.556</v>
          </cell>
          <cell r="BE44">
            <v>2.04</v>
          </cell>
          <cell r="BG44">
            <v>1.1240000000000001</v>
          </cell>
          <cell r="BI44">
            <v>0.52</v>
          </cell>
          <cell r="BK44" t="str">
            <v>2018-19</v>
          </cell>
          <cell r="BL44" t="str">
            <v>MICS 2018-19</v>
          </cell>
          <cell r="BM44" t="str">
            <v>-</v>
          </cell>
          <cell r="BQ44">
            <v>69.3</v>
          </cell>
          <cell r="BS44" t="str">
            <v>2018-19</v>
          </cell>
          <cell r="BT44" t="str">
            <v>MICS 2018-19</v>
          </cell>
          <cell r="BU44">
            <v>37.799999999999997</v>
          </cell>
          <cell r="BW44" t="str">
            <v>MICS 2018-19</v>
          </cell>
          <cell r="BX44">
            <v>60.6</v>
          </cell>
          <cell r="BZ44" t="str">
            <v>MICS 2018-19</v>
          </cell>
          <cell r="CA44">
            <v>90</v>
          </cell>
          <cell r="CC44">
            <v>90.1</v>
          </cell>
          <cell r="CE44">
            <v>89.9</v>
          </cell>
          <cell r="CG44" t="str">
            <v>MICS 2018-19</v>
          </cell>
          <cell r="CH44" t="str">
            <v>-</v>
          </cell>
          <cell r="CK44" t="str">
            <v>-</v>
          </cell>
          <cell r="CN44" t="str">
            <v>-</v>
          </cell>
          <cell r="CT44">
            <v>16.224</v>
          </cell>
          <cell r="CV44" t="str">
            <v>2018</v>
          </cell>
          <cell r="CW44" t="str">
            <v>13 to 17 years old</v>
          </cell>
        </row>
        <row r="45">
          <cell r="B45" t="str">
            <v>Chad</v>
          </cell>
          <cell r="C45">
            <v>39</v>
          </cell>
          <cell r="E45">
            <v>38.5</v>
          </cell>
          <cell r="G45">
            <v>39.6</v>
          </cell>
          <cell r="I45" t="str">
            <v>MICS 2019, UNICEF and ILO calculations</v>
          </cell>
          <cell r="J45">
            <v>24.2</v>
          </cell>
          <cell r="L45">
            <v>60.6</v>
          </cell>
          <cell r="N45" t="str">
            <v>2019</v>
          </cell>
          <cell r="O45" t="str">
            <v>MICS 2019</v>
          </cell>
          <cell r="P45">
            <v>8.1</v>
          </cell>
          <cell r="R45" t="str">
            <v>2019</v>
          </cell>
          <cell r="S45" t="str">
            <v>MICS 2019</v>
          </cell>
          <cell r="T45">
            <v>21.5</v>
          </cell>
          <cell r="V45">
            <v>25.7</v>
          </cell>
          <cell r="X45">
            <v>25.9</v>
          </cell>
          <cell r="Z45">
            <v>25.5</v>
          </cell>
          <cell r="AB45" t="str">
            <v>MICS 2019</v>
          </cell>
          <cell r="AC45">
            <v>34.1</v>
          </cell>
          <cell r="AE45">
            <v>32.173999999999999</v>
          </cell>
          <cell r="AG45">
            <v>34.616999999999997</v>
          </cell>
          <cell r="AI45">
            <v>40.826000000000001</v>
          </cell>
          <cell r="AK45">
            <v>35.320999999999998</v>
          </cell>
          <cell r="AM45">
            <v>34.771999999999998</v>
          </cell>
          <cell r="AO45">
            <v>30.126000000000001</v>
          </cell>
          <cell r="AQ45">
            <v>30.324000000000002</v>
          </cell>
          <cell r="AS45" t="str">
            <v>2019</v>
          </cell>
          <cell r="AT45" t="str">
            <v>MICS 2019</v>
          </cell>
          <cell r="AU45">
            <v>6.9889999999999999</v>
          </cell>
          <cell r="AW45">
            <v>6.0650000000000004</v>
          </cell>
          <cell r="AY45">
            <v>7.18</v>
          </cell>
          <cell r="BA45">
            <v>9.89</v>
          </cell>
          <cell r="BC45">
            <v>7.3940000000000001</v>
          </cell>
          <cell r="BE45">
            <v>6.81</v>
          </cell>
          <cell r="BG45">
            <v>4.9109999999999996</v>
          </cell>
          <cell r="BI45">
            <v>5.68</v>
          </cell>
          <cell r="BK45" t="str">
            <v>2019</v>
          </cell>
          <cell r="BL45" t="str">
            <v>MICS 2019</v>
          </cell>
          <cell r="BM45">
            <v>48.6</v>
          </cell>
          <cell r="BN45" t="str">
            <v>x</v>
          </cell>
          <cell r="BO45" t="str">
            <v>2004</v>
          </cell>
          <cell r="BP45" t="str">
            <v>DHS 2004</v>
          </cell>
          <cell r="BQ45">
            <v>52.8</v>
          </cell>
          <cell r="BS45" t="str">
            <v>2019</v>
          </cell>
          <cell r="BT45" t="str">
            <v>MICS 2019</v>
          </cell>
          <cell r="BU45">
            <v>53.5</v>
          </cell>
          <cell r="BW45" t="str">
            <v>DHS 2014-15</v>
          </cell>
          <cell r="BX45">
            <v>73.7</v>
          </cell>
          <cell r="BZ45" t="str">
            <v>MICS 2019</v>
          </cell>
          <cell r="CA45">
            <v>85.3</v>
          </cell>
          <cell r="CC45">
            <v>85</v>
          </cell>
          <cell r="CE45">
            <v>85.6</v>
          </cell>
          <cell r="CG45" t="str">
            <v>MICS 2019</v>
          </cell>
          <cell r="CH45" t="str">
            <v>-</v>
          </cell>
          <cell r="CK45">
            <v>1.819</v>
          </cell>
          <cell r="CM45" t="str">
            <v>DHS 2014-15</v>
          </cell>
          <cell r="CN45" t="str">
            <v>-</v>
          </cell>
          <cell r="CT45">
            <v>18.123999999999999</v>
          </cell>
          <cell r="CV45" t="str">
            <v>2018</v>
          </cell>
          <cell r="CW45" t="str">
            <v>13 to 17 years old</v>
          </cell>
        </row>
        <row r="46">
          <cell r="B46" t="str">
            <v>Chile</v>
          </cell>
          <cell r="C46">
            <v>5.9</v>
          </cell>
          <cell r="D46" t="str">
            <v>x</v>
          </cell>
          <cell r="E46">
            <v>6.7</v>
          </cell>
          <cell r="F46" t="str">
            <v>x</v>
          </cell>
          <cell r="G46">
            <v>5.2</v>
          </cell>
          <cell r="H46" t="str">
            <v>x</v>
          </cell>
          <cell r="I46" t="str">
            <v>Youth Activity Survey (Encuesta de Actividades de Nino, Ninas y Adolescentes) 2012, UNICEF and ILO calculations</v>
          </cell>
          <cell r="J46" t="str">
            <v>-</v>
          </cell>
          <cell r="L46" t="str">
            <v>-</v>
          </cell>
          <cell r="P46" t="str">
            <v>-</v>
          </cell>
          <cell r="T46" t="str">
            <v>-</v>
          </cell>
          <cell r="V46">
            <v>99.4</v>
          </cell>
          <cell r="W46" t="str">
            <v>x,y</v>
          </cell>
          <cell r="X46" t="str">
            <v>-</v>
          </cell>
          <cell r="Z46" t="str">
            <v>-</v>
          </cell>
          <cell r="AB46" t="str">
            <v>Estadísticas Vitales 2011</v>
          </cell>
          <cell r="AC46" t="str">
            <v>-</v>
          </cell>
          <cell r="AE46" t="str">
            <v>-</v>
          </cell>
          <cell r="AG46" t="str">
            <v>-</v>
          </cell>
          <cell r="AI46" t="str">
            <v>-</v>
          </cell>
          <cell r="AK46" t="str">
            <v>-</v>
          </cell>
          <cell r="AM46" t="str">
            <v>-</v>
          </cell>
          <cell r="AO46" t="str">
            <v>-</v>
          </cell>
          <cell r="AQ46" t="str">
            <v>-</v>
          </cell>
          <cell r="AU46" t="str">
            <v>-</v>
          </cell>
          <cell r="AW46" t="str">
            <v>-</v>
          </cell>
          <cell r="AY46" t="str">
            <v>-</v>
          </cell>
          <cell r="BA46" t="str">
            <v>-</v>
          </cell>
          <cell r="BC46" t="str">
            <v>-</v>
          </cell>
          <cell r="BE46" t="str">
            <v>-</v>
          </cell>
          <cell r="BG46" t="str">
            <v>-</v>
          </cell>
          <cell r="BI46" t="str">
            <v>-</v>
          </cell>
          <cell r="BM46" t="str">
            <v>-</v>
          </cell>
          <cell r="BQ46" t="str">
            <v>-</v>
          </cell>
          <cell r="BU46" t="str">
            <v>-</v>
          </cell>
          <cell r="BX46" t="str">
            <v>-</v>
          </cell>
          <cell r="CA46" t="str">
            <v>-</v>
          </cell>
          <cell r="CC46">
            <v>63.869</v>
          </cell>
          <cell r="CD46" t="str">
            <v>y</v>
          </cell>
          <cell r="CE46">
            <v>61.088999999999999</v>
          </cell>
          <cell r="CF46" t="str">
            <v>y</v>
          </cell>
          <cell r="CG46" t="str">
            <v>ELPI 2017, table produced by UNICEF HQ</v>
          </cell>
          <cell r="CH46" t="str">
            <v>-</v>
          </cell>
          <cell r="CK46" t="str">
            <v>-</v>
          </cell>
          <cell r="CN46">
            <v>162.24600000000001</v>
          </cell>
          <cell r="CP46" t="str">
            <v>2020</v>
          </cell>
          <cell r="CQ46" t="str">
            <v>Under 18 years old</v>
          </cell>
          <cell r="CS46" t="str">
            <v>SENAME (Anuario Estadistico 2020), table 106</v>
          </cell>
          <cell r="CT46">
            <v>189.703</v>
          </cell>
          <cell r="CV46" t="str">
            <v>2019</v>
          </cell>
          <cell r="CW46" t="str">
            <v>14 to 17 years old</v>
          </cell>
        </row>
        <row r="47">
          <cell r="B47" t="str">
            <v>China</v>
          </cell>
          <cell r="C47" t="str">
            <v>-</v>
          </cell>
          <cell r="E47" t="str">
            <v>-</v>
          </cell>
          <cell r="G47" t="str">
            <v>-</v>
          </cell>
          <cell r="J47">
            <v>0.13800000000000001</v>
          </cell>
          <cell r="K47" t="str">
            <v>y</v>
          </cell>
          <cell r="L47">
            <v>2.7989999999999999</v>
          </cell>
          <cell r="M47" t="str">
            <v>y</v>
          </cell>
          <cell r="N47" t="str">
            <v>2020</v>
          </cell>
          <cell r="O47" t="str">
            <v>National Population Census 2020, UNICEF calculations based on China Population Census Yearbook 2020</v>
          </cell>
          <cell r="P47">
            <v>0.71899999999999997</v>
          </cell>
          <cell r="Q47" t="str">
            <v>y</v>
          </cell>
          <cell r="R47" t="str">
            <v>2020</v>
          </cell>
          <cell r="S47" t="str">
            <v>National Population Census 2020, UNICEF calculations based on China Population Census Yearbook 2020</v>
          </cell>
          <cell r="T47" t="str">
            <v>-</v>
          </cell>
          <cell r="V47" t="str">
            <v>-</v>
          </cell>
          <cell r="X47" t="str">
            <v>-</v>
          </cell>
          <cell r="Z47" t="str">
            <v>-</v>
          </cell>
          <cell r="AC47" t="str">
            <v>-</v>
          </cell>
          <cell r="AE47" t="str">
            <v>-</v>
          </cell>
          <cell r="AG47" t="str">
            <v>-</v>
          </cell>
          <cell r="AI47" t="str">
            <v>-</v>
          </cell>
          <cell r="AK47" t="str">
            <v>-</v>
          </cell>
          <cell r="AM47" t="str">
            <v>-</v>
          </cell>
          <cell r="AO47" t="str">
            <v>-</v>
          </cell>
          <cell r="AQ47" t="str">
            <v>-</v>
          </cell>
          <cell r="AU47" t="str">
            <v>-</v>
          </cell>
          <cell r="AW47" t="str">
            <v>-</v>
          </cell>
          <cell r="AY47" t="str">
            <v>-</v>
          </cell>
          <cell r="BA47" t="str">
            <v>-</v>
          </cell>
          <cell r="BC47" t="str">
            <v>-</v>
          </cell>
          <cell r="BE47" t="str">
            <v>-</v>
          </cell>
          <cell r="BG47" t="str">
            <v>-</v>
          </cell>
          <cell r="BI47" t="str">
            <v>-</v>
          </cell>
          <cell r="BM47" t="str">
            <v>-</v>
          </cell>
          <cell r="BQ47" t="str">
            <v>-</v>
          </cell>
          <cell r="BU47" t="str">
            <v>-</v>
          </cell>
          <cell r="BX47" t="str">
            <v>-</v>
          </cell>
          <cell r="CA47" t="str">
            <v>-</v>
          </cell>
          <cell r="CC47" t="str">
            <v>-</v>
          </cell>
          <cell r="CE47" t="str">
            <v>-</v>
          </cell>
          <cell r="CH47" t="str">
            <v>-</v>
          </cell>
          <cell r="CK47" t="str">
            <v>-</v>
          </cell>
          <cell r="CN47">
            <v>17.524000000000001</v>
          </cell>
          <cell r="CP47" t="str">
            <v>2020</v>
          </cell>
          <cell r="CQ47" t="str">
            <v>Under 18 years old</v>
          </cell>
          <cell r="CS47" t="str">
            <v>Ministry of Civil Affairs, China Civil Affairs' Statistical Yearbook, 2021</v>
          </cell>
          <cell r="CT47">
            <v>20.617000000000001</v>
          </cell>
          <cell r="CV47" t="str">
            <v>2016</v>
          </cell>
          <cell r="CW47" t="str">
            <v>16 to 17 years old</v>
          </cell>
        </row>
        <row r="48">
          <cell r="B48" t="str">
            <v>Colombia</v>
          </cell>
          <cell r="C48">
            <v>6.95</v>
          </cell>
          <cell r="E48">
            <v>6.7629999999999999</v>
          </cell>
          <cell r="G48">
            <v>7.1520000000000001</v>
          </cell>
          <cell r="I48" t="str">
            <v>GEIH 2020, UNICEF and ILO calculations</v>
          </cell>
          <cell r="J48">
            <v>4.867</v>
          </cell>
          <cell r="L48">
            <v>23.443000000000001</v>
          </cell>
          <cell r="N48" t="str">
            <v>2015</v>
          </cell>
          <cell r="O48" t="str">
            <v>DHS 2015</v>
          </cell>
          <cell r="P48">
            <v>6.7</v>
          </cell>
          <cell r="R48" t="str">
            <v>2015</v>
          </cell>
          <cell r="S48" t="str">
            <v>DHS 2015</v>
          </cell>
          <cell r="T48">
            <v>93.6</v>
          </cell>
          <cell r="V48">
            <v>96.8</v>
          </cell>
          <cell r="X48">
            <v>96.5</v>
          </cell>
          <cell r="Z48">
            <v>97</v>
          </cell>
          <cell r="AB48" t="str">
            <v>DHS 2015</v>
          </cell>
          <cell r="AC48" t="str">
            <v>-</v>
          </cell>
          <cell r="AE48" t="str">
            <v>-</v>
          </cell>
          <cell r="AG48" t="str">
            <v>-</v>
          </cell>
          <cell r="AI48" t="str">
            <v>-</v>
          </cell>
          <cell r="AK48" t="str">
            <v>-</v>
          </cell>
          <cell r="AM48" t="str">
            <v>-</v>
          </cell>
          <cell r="AO48" t="str">
            <v>-</v>
          </cell>
          <cell r="AQ48" t="str">
            <v>-</v>
          </cell>
          <cell r="AU48" t="str">
            <v>-</v>
          </cell>
          <cell r="AW48" t="str">
            <v>-</v>
          </cell>
          <cell r="AY48" t="str">
            <v>-</v>
          </cell>
          <cell r="BA48" t="str">
            <v>-</v>
          </cell>
          <cell r="BC48" t="str">
            <v>-</v>
          </cell>
          <cell r="BE48" t="str">
            <v>-</v>
          </cell>
          <cell r="BG48" t="str">
            <v>-</v>
          </cell>
          <cell r="BI48" t="str">
            <v>-</v>
          </cell>
          <cell r="BM48" t="str">
            <v>-</v>
          </cell>
          <cell r="BQ48" t="str">
            <v>-</v>
          </cell>
          <cell r="BU48">
            <v>5.0999999999999996</v>
          </cell>
          <cell r="BW48" t="str">
            <v>DHS 2015</v>
          </cell>
          <cell r="BX48">
            <v>3.5</v>
          </cell>
          <cell r="BZ48" t="str">
            <v>DHS 2015</v>
          </cell>
          <cell r="CA48" t="str">
            <v>-</v>
          </cell>
          <cell r="CC48" t="str">
            <v>-</v>
          </cell>
          <cell r="CE48" t="str">
            <v>-</v>
          </cell>
          <cell r="CH48">
            <v>0.3</v>
          </cell>
          <cell r="CJ48" t="str">
            <v>DHS 2015</v>
          </cell>
          <cell r="CK48">
            <v>2.2000000000000002</v>
          </cell>
          <cell r="CL48" t="str">
            <v>y</v>
          </cell>
          <cell r="CM48" t="str">
            <v>DHS 2015</v>
          </cell>
          <cell r="CN48">
            <v>74.427999999999997</v>
          </cell>
          <cell r="CP48" t="str">
            <v>2016</v>
          </cell>
          <cell r="CQ48" t="str">
            <v>Under 18 years old</v>
          </cell>
          <cell r="CS48" t="str">
            <v>ICBF Información Aplicativo Linea Base Central de Cupos</v>
          </cell>
          <cell r="CT48">
            <v>135.76599999999999</v>
          </cell>
          <cell r="CV48" t="str">
            <v>2022</v>
          </cell>
          <cell r="CW48" t="str">
            <v>14 to 17 years old</v>
          </cell>
        </row>
        <row r="49">
          <cell r="B49" t="str">
            <v>Comoros</v>
          </cell>
          <cell r="C49">
            <v>28.472000000000001</v>
          </cell>
          <cell r="D49" t="str">
            <v>x,y</v>
          </cell>
          <cell r="E49">
            <v>25.141999999999999</v>
          </cell>
          <cell r="F49" t="str">
            <v>x,y</v>
          </cell>
          <cell r="G49">
            <v>31.885999999999999</v>
          </cell>
          <cell r="H49" t="str">
            <v>x,y</v>
          </cell>
          <cell r="I49" t="str">
            <v>DHS 2012, UNICEF and ILO calculations</v>
          </cell>
          <cell r="J49">
            <v>9.9779999999999998</v>
          </cell>
          <cell r="K49" t="str">
            <v>x</v>
          </cell>
          <cell r="L49">
            <v>31.645</v>
          </cell>
          <cell r="M49" t="str">
            <v>x</v>
          </cell>
          <cell r="N49" t="str">
            <v>2012</v>
          </cell>
          <cell r="O49" t="str">
            <v>DHS 2012</v>
          </cell>
          <cell r="P49">
            <v>11.9</v>
          </cell>
          <cell r="Q49" t="str">
            <v>x</v>
          </cell>
          <cell r="R49" t="str">
            <v>2012</v>
          </cell>
          <cell r="S49" t="str">
            <v>DHS 2012</v>
          </cell>
          <cell r="T49">
            <v>86.8</v>
          </cell>
          <cell r="U49" t="str">
            <v>x</v>
          </cell>
          <cell r="V49">
            <v>87.3</v>
          </cell>
          <cell r="W49" t="str">
            <v>x</v>
          </cell>
          <cell r="X49">
            <v>87.4</v>
          </cell>
          <cell r="Y49" t="str">
            <v>x</v>
          </cell>
          <cell r="Z49">
            <v>87.2</v>
          </cell>
          <cell r="AA49" t="str">
            <v>x</v>
          </cell>
          <cell r="AB49" t="str">
            <v>DHS 2012</v>
          </cell>
          <cell r="AC49" t="str">
            <v>-</v>
          </cell>
          <cell r="AE49" t="str">
            <v>-</v>
          </cell>
          <cell r="AG49" t="str">
            <v>-</v>
          </cell>
          <cell r="AI49" t="str">
            <v>-</v>
          </cell>
          <cell r="AK49" t="str">
            <v>-</v>
          </cell>
          <cell r="AM49" t="str">
            <v>-</v>
          </cell>
          <cell r="AO49" t="str">
            <v>-</v>
          </cell>
          <cell r="AQ49" t="str">
            <v>-</v>
          </cell>
          <cell r="AU49" t="str">
            <v>-</v>
          </cell>
          <cell r="AW49" t="str">
            <v>-</v>
          </cell>
          <cell r="AY49" t="str">
            <v>-</v>
          </cell>
          <cell r="BA49" t="str">
            <v>-</v>
          </cell>
          <cell r="BC49" t="str">
            <v>-</v>
          </cell>
          <cell r="BE49" t="str">
            <v>-</v>
          </cell>
          <cell r="BG49" t="str">
            <v>-</v>
          </cell>
          <cell r="BI49" t="str">
            <v>-</v>
          </cell>
          <cell r="BM49" t="str">
            <v>-</v>
          </cell>
          <cell r="BQ49" t="str">
            <v>-</v>
          </cell>
          <cell r="BU49">
            <v>29.1</v>
          </cell>
          <cell r="BV49" t="str">
            <v>x</v>
          </cell>
          <cell r="BW49" t="str">
            <v>DHS 2012</v>
          </cell>
          <cell r="BX49">
            <v>43.1</v>
          </cell>
          <cell r="BY49" t="str">
            <v>x</v>
          </cell>
          <cell r="BZ49" t="str">
            <v>DHS 2012</v>
          </cell>
          <cell r="CA49" t="str">
            <v>-</v>
          </cell>
          <cell r="CC49" t="str">
            <v>-</v>
          </cell>
          <cell r="CE49" t="str">
            <v>-</v>
          </cell>
          <cell r="CH49" t="str">
            <v>-</v>
          </cell>
          <cell r="CK49">
            <v>3.137</v>
          </cell>
          <cell r="CL49" t="str">
            <v>x</v>
          </cell>
          <cell r="CM49" t="str">
            <v>DHS 2012</v>
          </cell>
          <cell r="CN49" t="str">
            <v>-</v>
          </cell>
          <cell r="CT49" t="str">
            <v>-</v>
          </cell>
        </row>
        <row r="50">
          <cell r="B50" t="str">
            <v>Congo</v>
          </cell>
          <cell r="C50">
            <v>14.125</v>
          </cell>
          <cell r="E50">
            <v>13.409000000000001</v>
          </cell>
          <cell r="G50">
            <v>14.827999999999999</v>
          </cell>
          <cell r="I50" t="str">
            <v>MICS 2014-15, UNICEF and ILO calculations</v>
          </cell>
          <cell r="J50">
            <v>6.9</v>
          </cell>
          <cell r="L50">
            <v>27.3</v>
          </cell>
          <cell r="N50" t="str">
            <v>2014-15</v>
          </cell>
          <cell r="O50" t="str">
            <v>MICS 2014-15</v>
          </cell>
          <cell r="P50">
            <v>5.9</v>
          </cell>
          <cell r="Q50" t="str">
            <v>x</v>
          </cell>
          <cell r="R50" t="str">
            <v>2011-12</v>
          </cell>
          <cell r="S50" t="str">
            <v>DHS 2011-12</v>
          </cell>
          <cell r="T50">
            <v>94</v>
          </cell>
          <cell r="V50">
            <v>95.9</v>
          </cell>
          <cell r="X50">
            <v>96</v>
          </cell>
          <cell r="Z50">
            <v>95.9</v>
          </cell>
          <cell r="AB50" t="str">
            <v>MICS 2014-15</v>
          </cell>
          <cell r="AC50" t="str">
            <v>-</v>
          </cell>
          <cell r="AE50" t="str">
            <v>-</v>
          </cell>
          <cell r="AG50" t="str">
            <v>-</v>
          </cell>
          <cell r="AI50" t="str">
            <v>-</v>
          </cell>
          <cell r="AK50" t="str">
            <v>-</v>
          </cell>
          <cell r="AM50" t="str">
            <v>-</v>
          </cell>
          <cell r="AO50" t="str">
            <v>-</v>
          </cell>
          <cell r="AQ50" t="str">
            <v>-</v>
          </cell>
          <cell r="AU50" t="str">
            <v>-</v>
          </cell>
          <cell r="AW50" t="str">
            <v>-</v>
          </cell>
          <cell r="AY50" t="str">
            <v>-</v>
          </cell>
          <cell r="BA50" t="str">
            <v>-</v>
          </cell>
          <cell r="BC50" t="str">
            <v>-</v>
          </cell>
          <cell r="BE50" t="str">
            <v>-</v>
          </cell>
          <cell r="BG50" t="str">
            <v>-</v>
          </cell>
          <cell r="BI50" t="str">
            <v>-</v>
          </cell>
          <cell r="BM50" t="str">
            <v>-</v>
          </cell>
          <cell r="BQ50" t="str">
            <v>-</v>
          </cell>
          <cell r="BU50">
            <v>45.3</v>
          </cell>
          <cell r="BW50" t="str">
            <v>MICS 2014-15</v>
          </cell>
          <cell r="BX50">
            <v>56</v>
          </cell>
          <cell r="BZ50" t="str">
            <v>MICS 2014-15</v>
          </cell>
          <cell r="CA50">
            <v>82.5</v>
          </cell>
          <cell r="CC50">
            <v>83.3</v>
          </cell>
          <cell r="CE50">
            <v>81.7</v>
          </cell>
          <cell r="CG50" t="str">
            <v>MICS 2014-15</v>
          </cell>
          <cell r="CH50" t="str">
            <v>-</v>
          </cell>
          <cell r="CK50" t="str">
            <v>-</v>
          </cell>
          <cell r="CN50" t="str">
            <v>-</v>
          </cell>
          <cell r="CT50">
            <v>16.045000000000002</v>
          </cell>
          <cell r="CV50" t="str">
            <v>2017</v>
          </cell>
          <cell r="CW50" t="str">
            <v>15 to 17 years old</v>
          </cell>
        </row>
        <row r="51">
          <cell r="B51" t="str">
            <v>Cook Islands</v>
          </cell>
          <cell r="C51" t="str">
            <v>-</v>
          </cell>
          <cell r="E51" t="str">
            <v>-</v>
          </cell>
          <cell r="G51" t="str">
            <v>-</v>
          </cell>
          <cell r="J51" t="str">
            <v>-</v>
          </cell>
          <cell r="L51" t="str">
            <v>-</v>
          </cell>
          <cell r="P51" t="str">
            <v>-</v>
          </cell>
          <cell r="T51" t="str">
            <v>-</v>
          </cell>
          <cell r="V51">
            <v>100</v>
          </cell>
          <cell r="W51" t="str">
            <v>y</v>
          </cell>
          <cell r="X51">
            <v>100</v>
          </cell>
          <cell r="Y51" t="str">
            <v>y</v>
          </cell>
          <cell r="Z51">
            <v>100</v>
          </cell>
          <cell r="AA51" t="str">
            <v>y</v>
          </cell>
          <cell r="AB51" t="str">
            <v>Vital statistics 2017</v>
          </cell>
          <cell r="AC51" t="str">
            <v>-</v>
          </cell>
          <cell r="AE51" t="str">
            <v>-</v>
          </cell>
          <cell r="AG51" t="str">
            <v>-</v>
          </cell>
          <cell r="AI51" t="str">
            <v>-</v>
          </cell>
          <cell r="AK51" t="str">
            <v>-</v>
          </cell>
          <cell r="AM51" t="str">
            <v>-</v>
          </cell>
          <cell r="AO51" t="str">
            <v>-</v>
          </cell>
          <cell r="AQ51" t="str">
            <v>-</v>
          </cell>
          <cell r="AU51" t="str">
            <v>-</v>
          </cell>
          <cell r="AW51" t="str">
            <v>-</v>
          </cell>
          <cell r="AY51" t="str">
            <v>-</v>
          </cell>
          <cell r="BA51" t="str">
            <v>-</v>
          </cell>
          <cell r="BC51" t="str">
            <v>-</v>
          </cell>
          <cell r="BE51" t="str">
            <v>-</v>
          </cell>
          <cell r="BG51" t="str">
            <v>-</v>
          </cell>
          <cell r="BI51" t="str">
            <v>-</v>
          </cell>
          <cell r="BM51" t="str">
            <v>-</v>
          </cell>
          <cell r="BQ51" t="str">
            <v>-</v>
          </cell>
          <cell r="BU51" t="str">
            <v>-</v>
          </cell>
          <cell r="BX51" t="str">
            <v>-</v>
          </cell>
          <cell r="CA51" t="str">
            <v>-</v>
          </cell>
          <cell r="CC51" t="str">
            <v>-</v>
          </cell>
          <cell r="CE51" t="str">
            <v>-</v>
          </cell>
          <cell r="CH51" t="str">
            <v>-</v>
          </cell>
          <cell r="CK51" t="str">
            <v>-</v>
          </cell>
          <cell r="CN51" t="str">
            <v>-</v>
          </cell>
          <cell r="CT51">
            <v>7802.24</v>
          </cell>
          <cell r="CU51" t="str">
            <v>y</v>
          </cell>
          <cell r="CV51" t="str">
            <v>2015</v>
          </cell>
          <cell r="CW51" t="str">
            <v>16 to 20 years old</v>
          </cell>
        </row>
        <row r="52">
          <cell r="B52" t="str">
            <v>Costa Rica</v>
          </cell>
          <cell r="C52">
            <v>3.8</v>
          </cell>
          <cell r="E52">
            <v>4.3</v>
          </cell>
          <cell r="G52">
            <v>3.2</v>
          </cell>
          <cell r="I52" t="str">
            <v>MICS 2018, UNICEF and ILO calculations</v>
          </cell>
          <cell r="J52">
            <v>2</v>
          </cell>
          <cell r="L52">
            <v>17.100000000000001</v>
          </cell>
          <cell r="N52" t="str">
            <v>2018</v>
          </cell>
          <cell r="O52" t="str">
            <v>MICS 2018</v>
          </cell>
          <cell r="P52" t="str">
            <v>-</v>
          </cell>
          <cell r="T52" t="str">
            <v>-</v>
          </cell>
          <cell r="V52">
            <v>99.6</v>
          </cell>
          <cell r="W52" t="str">
            <v>y</v>
          </cell>
          <cell r="X52">
            <v>99.6</v>
          </cell>
          <cell r="Y52" t="str">
            <v>y</v>
          </cell>
          <cell r="Z52">
            <v>99.6</v>
          </cell>
          <cell r="AA52" t="str">
            <v>y</v>
          </cell>
          <cell r="AB52" t="str">
            <v>INEC 2013</v>
          </cell>
          <cell r="AC52" t="str">
            <v>-</v>
          </cell>
          <cell r="AE52" t="str">
            <v>-</v>
          </cell>
          <cell r="AG52" t="str">
            <v>-</v>
          </cell>
          <cell r="AI52" t="str">
            <v>-</v>
          </cell>
          <cell r="AK52" t="str">
            <v>-</v>
          </cell>
          <cell r="AM52" t="str">
            <v>-</v>
          </cell>
          <cell r="AO52" t="str">
            <v>-</v>
          </cell>
          <cell r="AQ52" t="str">
            <v>-</v>
          </cell>
          <cell r="AU52" t="str">
            <v>-</v>
          </cell>
          <cell r="AW52" t="str">
            <v>-</v>
          </cell>
          <cell r="AY52" t="str">
            <v>-</v>
          </cell>
          <cell r="BA52" t="str">
            <v>-</v>
          </cell>
          <cell r="BC52" t="str">
            <v>-</v>
          </cell>
          <cell r="BE52" t="str">
            <v>-</v>
          </cell>
          <cell r="BG52" t="str">
            <v>-</v>
          </cell>
          <cell r="BI52" t="str">
            <v>-</v>
          </cell>
          <cell r="BM52" t="str">
            <v>-</v>
          </cell>
          <cell r="BQ52" t="str">
            <v>-</v>
          </cell>
          <cell r="BU52" t="str">
            <v>-</v>
          </cell>
          <cell r="BX52">
            <v>3.3</v>
          </cell>
          <cell r="BZ52" t="str">
            <v>EMNA/MICS 2018</v>
          </cell>
          <cell r="CA52">
            <v>49.3</v>
          </cell>
          <cell r="CC52">
            <v>49.6</v>
          </cell>
          <cell r="CE52">
            <v>48.9</v>
          </cell>
          <cell r="CG52" t="str">
            <v>MICS 2018</v>
          </cell>
          <cell r="CH52" t="str">
            <v>-</v>
          </cell>
          <cell r="CK52" t="str">
            <v>-</v>
          </cell>
          <cell r="CN52">
            <v>308.47899999999998</v>
          </cell>
          <cell r="CP52" t="str">
            <v>2014</v>
          </cell>
          <cell r="CQ52" t="str">
            <v>Under 18 years old</v>
          </cell>
          <cell r="CS52" t="str">
            <v>PANI</v>
          </cell>
          <cell r="CT52">
            <v>16.66</v>
          </cell>
          <cell r="CV52" t="str">
            <v>2020</v>
          </cell>
          <cell r="CW52" t="str">
            <v>12 to 17 years old</v>
          </cell>
        </row>
        <row r="53">
          <cell r="B53" t="str">
            <v>Côte d'Ivoire</v>
          </cell>
          <cell r="C53">
            <v>22.1</v>
          </cell>
          <cell r="E53">
            <v>21.5</v>
          </cell>
          <cell r="G53">
            <v>22.6</v>
          </cell>
          <cell r="I53" t="str">
            <v>MICS 2016, UNICEF and ILO calculations</v>
          </cell>
          <cell r="J53">
            <v>7</v>
          </cell>
          <cell r="L53">
            <v>27</v>
          </cell>
          <cell r="N53" t="str">
            <v>2016</v>
          </cell>
          <cell r="O53" t="str">
            <v>MICS 2016</v>
          </cell>
          <cell r="P53">
            <v>3.5</v>
          </cell>
          <cell r="R53" t="str">
            <v>2016</v>
          </cell>
          <cell r="S53" t="str">
            <v>MICS 2016</v>
          </cell>
          <cell r="T53">
            <v>65.7</v>
          </cell>
          <cell r="V53">
            <v>71.7</v>
          </cell>
          <cell r="X53">
            <v>75.2</v>
          </cell>
          <cell r="Z53">
            <v>70.900000000000006</v>
          </cell>
          <cell r="AB53" t="str">
            <v>MICS 2016</v>
          </cell>
          <cell r="AC53">
            <v>36.700000000000003</v>
          </cell>
          <cell r="AE53">
            <v>30.8</v>
          </cell>
          <cell r="AG53">
            <v>43.8</v>
          </cell>
          <cell r="AI53">
            <v>50</v>
          </cell>
          <cell r="AK53">
            <v>44.2</v>
          </cell>
          <cell r="AM53">
            <v>43.3</v>
          </cell>
          <cell r="AO53">
            <v>34.299999999999997</v>
          </cell>
          <cell r="AQ53">
            <v>20</v>
          </cell>
          <cell r="AS53" t="str">
            <v>2016</v>
          </cell>
          <cell r="AT53" t="str">
            <v>MICS 2016</v>
          </cell>
          <cell r="AU53">
            <v>10.1</v>
          </cell>
          <cell r="AW53">
            <v>7.7</v>
          </cell>
          <cell r="AY53">
            <v>11.7</v>
          </cell>
          <cell r="BA53">
            <v>12.9</v>
          </cell>
          <cell r="BC53">
            <v>13</v>
          </cell>
          <cell r="BE53">
            <v>12.5</v>
          </cell>
          <cell r="BG53">
            <v>5.9</v>
          </cell>
          <cell r="BI53">
            <v>2.7</v>
          </cell>
          <cell r="BK53" t="str">
            <v>2016</v>
          </cell>
          <cell r="BL53" t="str">
            <v>MICS 2016</v>
          </cell>
          <cell r="BM53">
            <v>82.1</v>
          </cell>
          <cell r="BN53" t="str">
            <v>x</v>
          </cell>
          <cell r="BO53" t="str">
            <v>2011-12</v>
          </cell>
          <cell r="BP53" t="str">
            <v>DHS 2011-12</v>
          </cell>
          <cell r="BQ53">
            <v>79.400000000000006</v>
          </cell>
          <cell r="BS53" t="str">
            <v>2016</v>
          </cell>
          <cell r="BT53" t="str">
            <v>MICS 2016</v>
          </cell>
          <cell r="BU53">
            <v>29.3</v>
          </cell>
          <cell r="BW53" t="str">
            <v>MICS 2016</v>
          </cell>
          <cell r="BX53">
            <v>42.9</v>
          </cell>
          <cell r="BZ53" t="str">
            <v>MICS 2016</v>
          </cell>
          <cell r="CA53">
            <v>86.5</v>
          </cell>
          <cell r="CC53">
            <v>87.6</v>
          </cell>
          <cell r="CE53">
            <v>85.4</v>
          </cell>
          <cell r="CG53" t="str">
            <v>MICS 2016</v>
          </cell>
          <cell r="CH53" t="str">
            <v>-</v>
          </cell>
          <cell r="CK53" t="str">
            <v>-</v>
          </cell>
          <cell r="CN53">
            <v>27.763999999999999</v>
          </cell>
          <cell r="CP53" t="str">
            <v>2020</v>
          </cell>
          <cell r="CQ53" t="str">
            <v>Under 18 years old</v>
          </cell>
          <cell r="CS53" t="str">
            <v>Ministry of the Family, Women and Children</v>
          </cell>
          <cell r="CT53">
            <v>14.875</v>
          </cell>
          <cell r="CV53" t="str">
            <v>2020</v>
          </cell>
          <cell r="CW53" t="str">
            <v>14 to 17 years old</v>
          </cell>
        </row>
        <row r="54">
          <cell r="B54" t="str">
            <v>Croatia</v>
          </cell>
          <cell r="C54" t="str">
            <v>-</v>
          </cell>
          <cell r="E54" t="str">
            <v>-</v>
          </cell>
          <cell r="G54" t="str">
            <v>-</v>
          </cell>
          <cell r="J54" t="str">
            <v>-</v>
          </cell>
          <cell r="L54" t="str">
            <v>-</v>
          </cell>
          <cell r="P54" t="str">
            <v>-</v>
          </cell>
          <cell r="T54" t="str">
            <v>-</v>
          </cell>
          <cell r="V54">
            <v>100</v>
          </cell>
          <cell r="W54" t="str">
            <v>y</v>
          </cell>
          <cell r="X54">
            <v>100</v>
          </cell>
          <cell r="Y54" t="str">
            <v>y</v>
          </cell>
          <cell r="Z54">
            <v>100</v>
          </cell>
          <cell r="AA54" t="str">
            <v>y</v>
          </cell>
          <cell r="AB54" t="str">
            <v>Ministry of Public Administration</v>
          </cell>
          <cell r="AC54" t="str">
            <v>-</v>
          </cell>
          <cell r="AE54" t="str">
            <v>-</v>
          </cell>
          <cell r="AG54" t="str">
            <v>-</v>
          </cell>
          <cell r="AI54" t="str">
            <v>-</v>
          </cell>
          <cell r="AK54" t="str">
            <v>-</v>
          </cell>
          <cell r="AM54" t="str">
            <v>-</v>
          </cell>
          <cell r="AO54" t="str">
            <v>-</v>
          </cell>
          <cell r="AQ54" t="str">
            <v>-</v>
          </cell>
          <cell r="AU54" t="str">
            <v>-</v>
          </cell>
          <cell r="AW54" t="str">
            <v>-</v>
          </cell>
          <cell r="AY54" t="str">
            <v>-</v>
          </cell>
          <cell r="BA54" t="str">
            <v>-</v>
          </cell>
          <cell r="BC54" t="str">
            <v>-</v>
          </cell>
          <cell r="BE54" t="str">
            <v>-</v>
          </cell>
          <cell r="BG54" t="str">
            <v>-</v>
          </cell>
          <cell r="BI54" t="str">
            <v>-</v>
          </cell>
          <cell r="BM54" t="str">
            <v>-</v>
          </cell>
          <cell r="BQ54" t="str">
            <v>-</v>
          </cell>
          <cell r="BU54" t="str">
            <v>-</v>
          </cell>
          <cell r="BX54" t="str">
            <v>-</v>
          </cell>
          <cell r="CA54" t="str">
            <v>-</v>
          </cell>
          <cell r="CC54" t="str">
            <v>-</v>
          </cell>
          <cell r="CE54" t="str">
            <v>-</v>
          </cell>
          <cell r="CH54" t="str">
            <v>-</v>
          </cell>
          <cell r="CK54" t="str">
            <v>-</v>
          </cell>
          <cell r="CN54">
            <v>203.36099999999999</v>
          </cell>
          <cell r="CP54" t="str">
            <v>2021</v>
          </cell>
          <cell r="CQ54" t="str">
            <v>Under 18 years old</v>
          </cell>
          <cell r="CS54" t="str">
            <v>National Statistical Office, TransMonEE (TM), December 2022</v>
          </cell>
          <cell r="CT54">
            <v>5.0579999999999998</v>
          </cell>
          <cell r="CV54" t="str">
            <v>2020</v>
          </cell>
          <cell r="CW54" t="str">
            <v>14 to 17 years old</v>
          </cell>
        </row>
        <row r="55">
          <cell r="B55" t="str">
            <v>Cuba</v>
          </cell>
          <cell r="C55" t="str">
            <v>-</v>
          </cell>
          <cell r="E55" t="str">
            <v>-</v>
          </cell>
          <cell r="G55" t="str">
            <v>-</v>
          </cell>
          <cell r="J55">
            <v>4.8</v>
          </cell>
          <cell r="L55">
            <v>29.4</v>
          </cell>
          <cell r="N55" t="str">
            <v>2019</v>
          </cell>
          <cell r="O55" t="str">
            <v>MICS 2019</v>
          </cell>
          <cell r="P55">
            <v>5.9</v>
          </cell>
          <cell r="R55" t="str">
            <v>2019</v>
          </cell>
          <cell r="S55" t="str">
            <v>MICS 2019</v>
          </cell>
          <cell r="T55">
            <v>99</v>
          </cell>
          <cell r="V55">
            <v>99.8</v>
          </cell>
          <cell r="X55">
            <v>99.6</v>
          </cell>
          <cell r="Z55">
            <v>100</v>
          </cell>
          <cell r="AB55" t="str">
            <v>MICS 2019</v>
          </cell>
          <cell r="AC55" t="str">
            <v>-</v>
          </cell>
          <cell r="AE55" t="str">
            <v>-</v>
          </cell>
          <cell r="AG55" t="str">
            <v>-</v>
          </cell>
          <cell r="AI55" t="str">
            <v>-</v>
          </cell>
          <cell r="AK55" t="str">
            <v>-</v>
          </cell>
          <cell r="AM55" t="str">
            <v>-</v>
          </cell>
          <cell r="AO55" t="str">
            <v>-</v>
          </cell>
          <cell r="AQ55" t="str">
            <v>-</v>
          </cell>
          <cell r="AU55" t="str">
            <v>-</v>
          </cell>
          <cell r="AW55" t="str">
            <v>-</v>
          </cell>
          <cell r="AY55" t="str">
            <v>-</v>
          </cell>
          <cell r="BA55" t="str">
            <v>-</v>
          </cell>
          <cell r="BC55" t="str">
            <v>-</v>
          </cell>
          <cell r="BE55" t="str">
            <v>-</v>
          </cell>
          <cell r="BG55" t="str">
            <v>-</v>
          </cell>
          <cell r="BI55" t="str">
            <v>-</v>
          </cell>
          <cell r="BM55" t="str">
            <v>-</v>
          </cell>
          <cell r="BQ55" t="str">
            <v>-</v>
          </cell>
          <cell r="BU55">
            <v>0.80400000000000005</v>
          </cell>
          <cell r="BW55" t="str">
            <v>MICS 2019</v>
          </cell>
          <cell r="BX55">
            <v>2.8519999999999999</v>
          </cell>
          <cell r="BZ55" t="str">
            <v>MICS 2019</v>
          </cell>
          <cell r="CA55">
            <v>41.6</v>
          </cell>
          <cell r="CC55">
            <v>43.4</v>
          </cell>
          <cell r="CE55">
            <v>39.799999999999997</v>
          </cell>
          <cell r="CG55" t="str">
            <v>MICS 2019</v>
          </cell>
          <cell r="CH55" t="str">
            <v>-</v>
          </cell>
          <cell r="CK55" t="str">
            <v>-</v>
          </cell>
          <cell r="CN55">
            <v>19.001000000000001</v>
          </cell>
          <cell r="CP55" t="str">
            <v>2016</v>
          </cell>
          <cell r="CQ55" t="str">
            <v>Under 18 years old</v>
          </cell>
          <cell r="CS55" t="str">
            <v>Ministry of Education</v>
          </cell>
          <cell r="CT55">
            <v>0</v>
          </cell>
          <cell r="CV55" t="str">
            <v>2018</v>
          </cell>
          <cell r="CW55" t="str">
            <v>16 to 17 years old</v>
          </cell>
        </row>
        <row r="56">
          <cell r="B56" t="str">
            <v>Cyprus</v>
          </cell>
          <cell r="C56" t="str">
            <v>-</v>
          </cell>
          <cell r="E56" t="str">
            <v>-</v>
          </cell>
          <cell r="G56" t="str">
            <v>-</v>
          </cell>
          <cell r="J56" t="str">
            <v>-</v>
          </cell>
          <cell r="L56" t="str">
            <v>-</v>
          </cell>
          <cell r="P56" t="str">
            <v>-</v>
          </cell>
          <cell r="T56" t="str">
            <v>-</v>
          </cell>
          <cell r="V56">
            <v>100</v>
          </cell>
          <cell r="W56" t="str">
            <v>v</v>
          </cell>
          <cell r="X56">
            <v>100</v>
          </cell>
          <cell r="Y56" t="str">
            <v>v</v>
          </cell>
          <cell r="Z56">
            <v>100</v>
          </cell>
          <cell r="AA56" t="str">
            <v>v</v>
          </cell>
          <cell r="AB56" t="str">
            <v>UNSD Population and Vital Statistics Report, January 2022, latest update on 17 Jan 2023</v>
          </cell>
          <cell r="AC56" t="str">
            <v>-</v>
          </cell>
          <cell r="AE56" t="str">
            <v>-</v>
          </cell>
          <cell r="AG56" t="str">
            <v>-</v>
          </cell>
          <cell r="AI56" t="str">
            <v>-</v>
          </cell>
          <cell r="AK56" t="str">
            <v>-</v>
          </cell>
          <cell r="AM56" t="str">
            <v>-</v>
          </cell>
          <cell r="AO56" t="str">
            <v>-</v>
          </cell>
          <cell r="AQ56" t="str">
            <v>-</v>
          </cell>
          <cell r="AU56" t="str">
            <v>-</v>
          </cell>
          <cell r="AW56" t="str">
            <v>-</v>
          </cell>
          <cell r="AY56" t="str">
            <v>-</v>
          </cell>
          <cell r="BA56" t="str">
            <v>-</v>
          </cell>
          <cell r="BC56" t="str">
            <v>-</v>
          </cell>
          <cell r="BE56" t="str">
            <v>-</v>
          </cell>
          <cell r="BG56" t="str">
            <v>-</v>
          </cell>
          <cell r="BI56" t="str">
            <v>-</v>
          </cell>
          <cell r="BM56" t="str">
            <v>-</v>
          </cell>
          <cell r="BQ56" t="str">
            <v>-</v>
          </cell>
          <cell r="BU56" t="str">
            <v>-</v>
          </cell>
          <cell r="BX56" t="str">
            <v>-</v>
          </cell>
          <cell r="CA56" t="str">
            <v>-</v>
          </cell>
          <cell r="CC56" t="str">
            <v>-</v>
          </cell>
          <cell r="CE56" t="str">
            <v>-</v>
          </cell>
          <cell r="CH56" t="str">
            <v>-</v>
          </cell>
          <cell r="CK56" t="str">
            <v>-</v>
          </cell>
          <cell r="CN56" t="str">
            <v>-</v>
          </cell>
          <cell r="CT56">
            <v>49.738</v>
          </cell>
          <cell r="CV56" t="str">
            <v>2019</v>
          </cell>
          <cell r="CW56" t="str">
            <v>14 to 17 years old</v>
          </cell>
        </row>
        <row r="57">
          <cell r="B57" t="str">
            <v>Czechia</v>
          </cell>
          <cell r="C57" t="str">
            <v>-</v>
          </cell>
          <cell r="E57" t="str">
            <v>-</v>
          </cell>
          <cell r="G57" t="str">
            <v>-</v>
          </cell>
          <cell r="J57" t="str">
            <v>-</v>
          </cell>
          <cell r="L57" t="str">
            <v>-</v>
          </cell>
          <cell r="P57" t="str">
            <v>-</v>
          </cell>
          <cell r="T57" t="str">
            <v>-</v>
          </cell>
          <cell r="V57">
            <v>100</v>
          </cell>
          <cell r="W57" t="str">
            <v>v</v>
          </cell>
          <cell r="X57">
            <v>100</v>
          </cell>
          <cell r="Y57" t="str">
            <v>v</v>
          </cell>
          <cell r="Z57">
            <v>100</v>
          </cell>
          <cell r="AA57" t="str">
            <v>v</v>
          </cell>
          <cell r="AB57" t="str">
            <v>UNSD Population and Vital Statistics Report, January 2022, latest update on 17 Jan 2023</v>
          </cell>
          <cell r="AC57" t="str">
            <v>-</v>
          </cell>
          <cell r="AE57" t="str">
            <v>-</v>
          </cell>
          <cell r="AG57" t="str">
            <v>-</v>
          </cell>
          <cell r="AI57" t="str">
            <v>-</v>
          </cell>
          <cell r="AK57" t="str">
            <v>-</v>
          </cell>
          <cell r="AM57" t="str">
            <v>-</v>
          </cell>
          <cell r="AO57" t="str">
            <v>-</v>
          </cell>
          <cell r="AQ57" t="str">
            <v>-</v>
          </cell>
          <cell r="AU57" t="str">
            <v>-</v>
          </cell>
          <cell r="AW57" t="str">
            <v>-</v>
          </cell>
          <cell r="AY57" t="str">
            <v>-</v>
          </cell>
          <cell r="BA57" t="str">
            <v>-</v>
          </cell>
          <cell r="BC57" t="str">
            <v>-</v>
          </cell>
          <cell r="BE57" t="str">
            <v>-</v>
          </cell>
          <cell r="BG57" t="str">
            <v>-</v>
          </cell>
          <cell r="BI57" t="str">
            <v>-</v>
          </cell>
          <cell r="BM57" t="str">
            <v>-</v>
          </cell>
          <cell r="BQ57" t="str">
            <v>-</v>
          </cell>
          <cell r="BU57" t="str">
            <v>-</v>
          </cell>
          <cell r="BX57" t="str">
            <v>-</v>
          </cell>
          <cell r="CA57" t="str">
            <v>-</v>
          </cell>
          <cell r="CC57" t="str">
            <v>-</v>
          </cell>
          <cell r="CE57" t="str">
            <v>-</v>
          </cell>
          <cell r="CH57" t="str">
            <v>-</v>
          </cell>
          <cell r="CK57" t="str">
            <v>-</v>
          </cell>
          <cell r="CN57">
            <v>1160.0809999999999</v>
          </cell>
          <cell r="CP57" t="str">
            <v>2016</v>
          </cell>
          <cell r="CQ57" t="str">
            <v>Under 18 years old</v>
          </cell>
          <cell r="CS57" t="str">
            <v>National Statistical Office, TransMonEE (TM), December 2022</v>
          </cell>
          <cell r="CT57">
            <v>26.831</v>
          </cell>
          <cell r="CV57" t="str">
            <v>2020</v>
          </cell>
          <cell r="CW57" t="str">
            <v>15 to 17 years old</v>
          </cell>
        </row>
        <row r="58">
          <cell r="B58" t="str">
            <v>Democratic People's Republic of Korea</v>
          </cell>
          <cell r="C58">
            <v>4.3</v>
          </cell>
          <cell r="E58">
            <v>4.5</v>
          </cell>
          <cell r="G58">
            <v>4.0999999999999996</v>
          </cell>
          <cell r="I58" t="str">
            <v>MICS 2017, UNICEF and ILO calculations</v>
          </cell>
          <cell r="J58">
            <v>0</v>
          </cell>
          <cell r="L58">
            <v>0.1</v>
          </cell>
          <cell r="N58" t="str">
            <v>2017</v>
          </cell>
          <cell r="O58" t="str">
            <v>MICS 2017</v>
          </cell>
          <cell r="P58">
            <v>0</v>
          </cell>
          <cell r="R58" t="str">
            <v>2017</v>
          </cell>
          <cell r="S58" t="str">
            <v>MICS 2017</v>
          </cell>
          <cell r="T58">
            <v>100</v>
          </cell>
          <cell r="U58" t="str">
            <v>x</v>
          </cell>
          <cell r="V58">
            <v>100</v>
          </cell>
          <cell r="W58" t="str">
            <v>x</v>
          </cell>
          <cell r="X58">
            <v>100</v>
          </cell>
          <cell r="Y58" t="str">
            <v>x</v>
          </cell>
          <cell r="Z58">
            <v>100</v>
          </cell>
          <cell r="AA58" t="str">
            <v>x</v>
          </cell>
          <cell r="AB58" t="str">
            <v>MICS 2009</v>
          </cell>
          <cell r="AC58" t="str">
            <v>-</v>
          </cell>
          <cell r="AE58" t="str">
            <v>-</v>
          </cell>
          <cell r="AG58" t="str">
            <v>-</v>
          </cell>
          <cell r="AI58" t="str">
            <v>-</v>
          </cell>
          <cell r="AK58" t="str">
            <v>-</v>
          </cell>
          <cell r="AM58" t="str">
            <v>-</v>
          </cell>
          <cell r="AO58" t="str">
            <v>-</v>
          </cell>
          <cell r="AQ58" t="str">
            <v>-</v>
          </cell>
          <cell r="AU58" t="str">
            <v>-</v>
          </cell>
          <cell r="AW58" t="str">
            <v>-</v>
          </cell>
          <cell r="AY58" t="str">
            <v>-</v>
          </cell>
          <cell r="BA58" t="str">
            <v>-</v>
          </cell>
          <cell r="BC58" t="str">
            <v>-</v>
          </cell>
          <cell r="BE58" t="str">
            <v>-</v>
          </cell>
          <cell r="BG58" t="str">
            <v>-</v>
          </cell>
          <cell r="BI58" t="str">
            <v>-</v>
          </cell>
          <cell r="BM58" t="str">
            <v>-</v>
          </cell>
          <cell r="BQ58" t="str">
            <v>-</v>
          </cell>
          <cell r="BU58">
            <v>3.9</v>
          </cell>
          <cell r="BW58" t="str">
            <v>MICS 2017</v>
          </cell>
          <cell r="BX58">
            <v>3.7</v>
          </cell>
          <cell r="BZ58" t="str">
            <v>MICS 2017</v>
          </cell>
          <cell r="CA58">
            <v>59.2</v>
          </cell>
          <cell r="CC58">
            <v>62.9</v>
          </cell>
          <cell r="CE58">
            <v>55.4</v>
          </cell>
          <cell r="CG58" t="str">
            <v>MICS 2017</v>
          </cell>
          <cell r="CH58" t="str">
            <v>-</v>
          </cell>
          <cell r="CK58" t="str">
            <v>-</v>
          </cell>
          <cell r="CN58" t="str">
            <v>-</v>
          </cell>
          <cell r="CT58" t="str">
            <v>-</v>
          </cell>
        </row>
        <row r="59">
          <cell r="B59" t="str">
            <v>Democratic Republic of the Congo</v>
          </cell>
          <cell r="C59">
            <v>14.7</v>
          </cell>
          <cell r="E59">
            <v>12.6</v>
          </cell>
          <cell r="G59">
            <v>16.7</v>
          </cell>
          <cell r="I59" t="str">
            <v>MICS 2017-18, UNICEF and ILO calculations</v>
          </cell>
          <cell r="J59">
            <v>8.4440000000000008</v>
          </cell>
          <cell r="L59">
            <v>29.113</v>
          </cell>
          <cell r="N59" t="str">
            <v>2017-18</v>
          </cell>
          <cell r="O59" t="str">
            <v>MICS 2017-18</v>
          </cell>
          <cell r="P59">
            <v>5.6</v>
          </cell>
          <cell r="R59" t="str">
            <v>2017-18</v>
          </cell>
          <cell r="S59" t="str">
            <v>MICS 2017-18</v>
          </cell>
          <cell r="T59">
            <v>37.799999999999997</v>
          </cell>
          <cell r="V59">
            <v>40.1</v>
          </cell>
          <cell r="X59">
            <v>40.299999999999997</v>
          </cell>
          <cell r="Z59">
            <v>40</v>
          </cell>
          <cell r="AB59" t="str">
            <v>MICS 2017-18</v>
          </cell>
          <cell r="AC59" t="str">
            <v>-</v>
          </cell>
          <cell r="AE59" t="str">
            <v>-</v>
          </cell>
          <cell r="AG59" t="str">
            <v>-</v>
          </cell>
          <cell r="AI59" t="str">
            <v>-</v>
          </cell>
          <cell r="AK59" t="str">
            <v>-</v>
          </cell>
          <cell r="AM59" t="str">
            <v>-</v>
          </cell>
          <cell r="AO59" t="str">
            <v>-</v>
          </cell>
          <cell r="AQ59" t="str">
            <v>-</v>
          </cell>
          <cell r="AU59" t="str">
            <v>-</v>
          </cell>
          <cell r="AW59" t="str">
            <v>-</v>
          </cell>
          <cell r="AY59" t="str">
            <v>-</v>
          </cell>
          <cell r="BA59" t="str">
            <v>-</v>
          </cell>
          <cell r="BC59" t="str">
            <v>-</v>
          </cell>
          <cell r="BE59" t="str">
            <v>-</v>
          </cell>
          <cell r="BG59" t="str">
            <v>-</v>
          </cell>
          <cell r="BI59" t="str">
            <v>-</v>
          </cell>
          <cell r="BM59" t="str">
            <v>-</v>
          </cell>
          <cell r="BQ59" t="str">
            <v>-</v>
          </cell>
          <cell r="BU59">
            <v>51.6</v>
          </cell>
          <cell r="BW59" t="str">
            <v>MICS 2017-18</v>
          </cell>
          <cell r="BX59">
            <v>59.6</v>
          </cell>
          <cell r="BZ59" t="str">
            <v>MICS 2017-18</v>
          </cell>
          <cell r="CA59">
            <v>88.8</v>
          </cell>
          <cell r="CC59">
            <v>89.6</v>
          </cell>
          <cell r="CE59">
            <v>88.1</v>
          </cell>
          <cell r="CG59" t="str">
            <v>MICS 2017-18</v>
          </cell>
          <cell r="CH59" t="str">
            <v>-</v>
          </cell>
          <cell r="CK59">
            <v>13.369</v>
          </cell>
          <cell r="CM59" t="str">
            <v>DHS 2013-14</v>
          </cell>
          <cell r="CN59" t="str">
            <v>-</v>
          </cell>
          <cell r="CT59" t="str">
            <v>-</v>
          </cell>
        </row>
        <row r="60">
          <cell r="B60" t="str">
            <v>Denmark</v>
          </cell>
          <cell r="C60" t="str">
            <v>-</v>
          </cell>
          <cell r="E60" t="str">
            <v>-</v>
          </cell>
          <cell r="G60" t="str">
            <v>-</v>
          </cell>
          <cell r="J60" t="str">
            <v>-</v>
          </cell>
          <cell r="L60">
            <v>0.7</v>
          </cell>
          <cell r="M60" t="str">
            <v>y</v>
          </cell>
          <cell r="N60" t="str">
            <v>2021</v>
          </cell>
          <cell r="O60" t="str">
            <v>Statistics Denmark 2021</v>
          </cell>
          <cell r="P60" t="str">
            <v>-</v>
          </cell>
          <cell r="T60" t="str">
            <v>-</v>
          </cell>
          <cell r="V60">
            <v>100</v>
          </cell>
          <cell r="W60" t="str">
            <v>y</v>
          </cell>
          <cell r="X60">
            <v>100</v>
          </cell>
          <cell r="Y60" t="str">
            <v>y</v>
          </cell>
          <cell r="Z60">
            <v>100</v>
          </cell>
          <cell r="AA60" t="str">
            <v>y</v>
          </cell>
          <cell r="AB60" t="str">
            <v>Statistics Denmark 2019</v>
          </cell>
          <cell r="AC60" t="str">
            <v>-</v>
          </cell>
          <cell r="AE60" t="str">
            <v>-</v>
          </cell>
          <cell r="AG60" t="str">
            <v>-</v>
          </cell>
          <cell r="AI60" t="str">
            <v>-</v>
          </cell>
          <cell r="AK60" t="str">
            <v>-</v>
          </cell>
          <cell r="AM60" t="str">
            <v>-</v>
          </cell>
          <cell r="AO60" t="str">
            <v>-</v>
          </cell>
          <cell r="AQ60" t="str">
            <v>-</v>
          </cell>
          <cell r="AU60" t="str">
            <v>-</v>
          </cell>
          <cell r="AW60" t="str">
            <v>-</v>
          </cell>
          <cell r="AY60" t="str">
            <v>-</v>
          </cell>
          <cell r="BA60" t="str">
            <v>-</v>
          </cell>
          <cell r="BC60" t="str">
            <v>-</v>
          </cell>
          <cell r="BE60" t="str">
            <v>-</v>
          </cell>
          <cell r="BG60" t="str">
            <v>-</v>
          </cell>
          <cell r="BI60" t="str">
            <v>-</v>
          </cell>
          <cell r="BM60" t="str">
            <v>-</v>
          </cell>
          <cell r="BQ60" t="str">
            <v>-</v>
          </cell>
          <cell r="BU60" t="str">
            <v>-</v>
          </cell>
          <cell r="BX60" t="str">
            <v>-</v>
          </cell>
          <cell r="CA60" t="str">
            <v>-</v>
          </cell>
          <cell r="CC60" t="str">
            <v>-</v>
          </cell>
          <cell r="CE60" t="str">
            <v>-</v>
          </cell>
          <cell r="CH60" t="str">
            <v>-</v>
          </cell>
          <cell r="CK60" t="str">
            <v>-</v>
          </cell>
          <cell r="CN60">
            <v>553.63199999999995</v>
          </cell>
          <cell r="CO60" t="str">
            <v>y</v>
          </cell>
          <cell r="CP60" t="str">
            <v>2010</v>
          </cell>
          <cell r="CQ60" t="str">
            <v>Under 21 years old</v>
          </cell>
          <cell r="CR60" t="str">
            <v>Age is 0-20 years</v>
          </cell>
          <cell r="CS60" t="str">
            <v>http://nososco-eng.nom-nos.dk/filer/publikationer/Trygtext%202011%20UK.pdf</v>
          </cell>
          <cell r="CT60">
            <v>92.903000000000006</v>
          </cell>
          <cell r="CV60" t="str">
            <v>2020</v>
          </cell>
          <cell r="CW60" t="str">
            <v>15 to 17 years old</v>
          </cell>
        </row>
        <row r="61">
          <cell r="B61" t="str">
            <v>Djibouti</v>
          </cell>
          <cell r="C61" t="str">
            <v>-</v>
          </cell>
          <cell r="E61" t="str">
            <v>-</v>
          </cell>
          <cell r="G61" t="str">
            <v>-</v>
          </cell>
          <cell r="J61">
            <v>1.431</v>
          </cell>
          <cell r="L61">
            <v>6.4509999999999996</v>
          </cell>
          <cell r="N61" t="str">
            <v>2019</v>
          </cell>
          <cell r="O61" t="str">
            <v>EVFF 2019</v>
          </cell>
          <cell r="P61" t="str">
            <v>-</v>
          </cell>
          <cell r="T61">
            <v>90.5</v>
          </cell>
          <cell r="U61" t="str">
            <v>x</v>
          </cell>
          <cell r="V61">
            <v>91.7</v>
          </cell>
          <cell r="W61" t="str">
            <v>x</v>
          </cell>
          <cell r="X61">
            <v>92.7</v>
          </cell>
          <cell r="Y61" t="str">
            <v>x</v>
          </cell>
          <cell r="Z61">
            <v>90.5</v>
          </cell>
          <cell r="AA61" t="str">
            <v>x</v>
          </cell>
          <cell r="AB61" t="str">
            <v>MICS 2006</v>
          </cell>
          <cell r="AC61">
            <v>90.052999999999997</v>
          </cell>
          <cell r="AE61">
            <v>88.850999999999999</v>
          </cell>
          <cell r="AG61">
            <v>96.989000000000004</v>
          </cell>
          <cell r="AI61" t="str">
            <v>-</v>
          </cell>
          <cell r="AK61" t="str">
            <v>-</v>
          </cell>
          <cell r="AM61" t="str">
            <v>-</v>
          </cell>
          <cell r="AO61" t="str">
            <v>-</v>
          </cell>
          <cell r="AQ61" t="str">
            <v>-</v>
          </cell>
          <cell r="AS61" t="str">
            <v>2019</v>
          </cell>
          <cell r="AT61" t="str">
            <v>EVFF 2019</v>
          </cell>
          <cell r="AU61">
            <v>30.914999999999999</v>
          </cell>
          <cell r="AW61">
            <v>26.657</v>
          </cell>
          <cell r="AY61">
            <v>48.996000000000002</v>
          </cell>
          <cell r="BA61" t="str">
            <v>-</v>
          </cell>
          <cell r="BC61" t="str">
            <v>-</v>
          </cell>
          <cell r="BE61" t="str">
            <v>-</v>
          </cell>
          <cell r="BG61" t="str">
            <v>-</v>
          </cell>
          <cell r="BI61" t="str">
            <v>-</v>
          </cell>
          <cell r="BK61" t="str">
            <v>2019</v>
          </cell>
          <cell r="BL61" t="str">
            <v>EVFF 2019</v>
          </cell>
          <cell r="BM61">
            <v>70.5</v>
          </cell>
          <cell r="BO61" t="str">
            <v>2019</v>
          </cell>
          <cell r="BP61" t="str">
            <v>EVFF 2019</v>
          </cell>
          <cell r="BQ61">
            <v>66.02</v>
          </cell>
          <cell r="BS61" t="str">
            <v>2019</v>
          </cell>
          <cell r="BT61" t="str">
            <v>EVFF 2019</v>
          </cell>
          <cell r="BU61" t="str">
            <v>-</v>
          </cell>
          <cell r="BX61">
            <v>35.274999999999999</v>
          </cell>
          <cell r="BY61" t="str">
            <v>y</v>
          </cell>
          <cell r="BZ61" t="str">
            <v>EVFF 2019</v>
          </cell>
          <cell r="CA61">
            <v>72.099999999999994</v>
          </cell>
          <cell r="CB61" t="str">
            <v>x,y</v>
          </cell>
          <cell r="CC61">
            <v>73.099999999999994</v>
          </cell>
          <cell r="CD61" t="str">
            <v>x,y</v>
          </cell>
          <cell r="CE61">
            <v>71.099999999999994</v>
          </cell>
          <cell r="CF61" t="str">
            <v>x,y</v>
          </cell>
          <cell r="CG61" t="str">
            <v>MICS 2006</v>
          </cell>
          <cell r="CH61" t="str">
            <v>-</v>
          </cell>
          <cell r="CK61" t="str">
            <v>-</v>
          </cell>
          <cell r="CN61" t="str">
            <v>-</v>
          </cell>
          <cell r="CT61" t="str">
            <v>-</v>
          </cell>
        </row>
        <row r="62">
          <cell r="B62" t="str">
            <v>Dominica</v>
          </cell>
          <cell r="C62" t="str">
            <v>-</v>
          </cell>
          <cell r="E62" t="str">
            <v>-</v>
          </cell>
          <cell r="G62" t="str">
            <v>-</v>
          </cell>
          <cell r="J62" t="str">
            <v>-</v>
          </cell>
          <cell r="L62" t="str">
            <v>-</v>
          </cell>
          <cell r="P62" t="str">
            <v>-</v>
          </cell>
          <cell r="T62" t="str">
            <v>-</v>
          </cell>
          <cell r="V62" t="str">
            <v>-</v>
          </cell>
          <cell r="X62" t="str">
            <v>-</v>
          </cell>
          <cell r="Z62" t="str">
            <v>-</v>
          </cell>
          <cell r="AC62" t="str">
            <v>-</v>
          </cell>
          <cell r="AE62" t="str">
            <v>-</v>
          </cell>
          <cell r="AG62" t="str">
            <v>-</v>
          </cell>
          <cell r="AI62" t="str">
            <v>-</v>
          </cell>
          <cell r="AK62" t="str">
            <v>-</v>
          </cell>
          <cell r="AM62" t="str">
            <v>-</v>
          </cell>
          <cell r="AO62" t="str">
            <v>-</v>
          </cell>
          <cell r="AQ62" t="str">
            <v>-</v>
          </cell>
          <cell r="AU62" t="str">
            <v>-</v>
          </cell>
          <cell r="AW62" t="str">
            <v>-</v>
          </cell>
          <cell r="AY62" t="str">
            <v>-</v>
          </cell>
          <cell r="BA62" t="str">
            <v>-</v>
          </cell>
          <cell r="BC62" t="str">
            <v>-</v>
          </cell>
          <cell r="BE62" t="str">
            <v>-</v>
          </cell>
          <cell r="BG62" t="str">
            <v>-</v>
          </cell>
          <cell r="BI62" t="str">
            <v>-</v>
          </cell>
          <cell r="BM62" t="str">
            <v>-</v>
          </cell>
          <cell r="BQ62" t="str">
            <v>-</v>
          </cell>
          <cell r="BU62" t="str">
            <v>-</v>
          </cell>
          <cell r="BX62" t="str">
            <v>-</v>
          </cell>
          <cell r="CA62" t="str">
            <v>-</v>
          </cell>
          <cell r="CC62" t="str">
            <v>-</v>
          </cell>
          <cell r="CE62" t="str">
            <v>-</v>
          </cell>
          <cell r="CH62" t="str">
            <v>-</v>
          </cell>
          <cell r="CK62" t="str">
            <v>-</v>
          </cell>
          <cell r="CN62">
            <v>148.19499999999999</v>
          </cell>
          <cell r="CP62" t="str">
            <v>2022</v>
          </cell>
          <cell r="CQ62" t="str">
            <v>Under 18 years old</v>
          </cell>
          <cell r="CS62" t="str">
            <v>Ministry of Youth Development and Empowerment, Youth at Risk, Gender Affairs, Seniors Security and Dominicans with Disabilities</v>
          </cell>
          <cell r="CT62">
            <v>0</v>
          </cell>
          <cell r="CV62" t="str">
            <v>2022</v>
          </cell>
          <cell r="CW62" t="str">
            <v>12 to 17 years old</v>
          </cell>
        </row>
        <row r="63">
          <cell r="B63" t="str">
            <v>Dominican Republic</v>
          </cell>
          <cell r="C63">
            <v>3.7810000000000001</v>
          </cell>
          <cell r="E63">
            <v>4.5679999999999996</v>
          </cell>
          <cell r="G63">
            <v>2.9660000000000002</v>
          </cell>
          <cell r="I63" t="str">
            <v>MICS 2019, UNICEF and ILO calculations</v>
          </cell>
          <cell r="J63">
            <v>9.4350000000000005</v>
          </cell>
          <cell r="L63">
            <v>31.492999999999999</v>
          </cell>
          <cell r="N63" t="str">
            <v>2019</v>
          </cell>
          <cell r="O63" t="str">
            <v>MICS 2019</v>
          </cell>
          <cell r="P63">
            <v>8</v>
          </cell>
          <cell r="Q63" t="str">
            <v>x</v>
          </cell>
          <cell r="R63" t="str">
            <v>2013</v>
          </cell>
          <cell r="S63" t="str">
            <v>DHS 2013</v>
          </cell>
          <cell r="T63">
            <v>89.433000000000007</v>
          </cell>
          <cell r="V63">
            <v>92.201999999999998</v>
          </cell>
          <cell r="X63">
            <v>91.736999999999995</v>
          </cell>
          <cell r="Z63">
            <v>92.677000000000007</v>
          </cell>
          <cell r="AB63" t="str">
            <v>MICS 2019</v>
          </cell>
          <cell r="AC63" t="str">
            <v>-</v>
          </cell>
          <cell r="AE63" t="str">
            <v>-</v>
          </cell>
          <cell r="AG63" t="str">
            <v>-</v>
          </cell>
          <cell r="AI63" t="str">
            <v>-</v>
          </cell>
          <cell r="AK63" t="str">
            <v>-</v>
          </cell>
          <cell r="AM63" t="str">
            <v>-</v>
          </cell>
          <cell r="AO63" t="str">
            <v>-</v>
          </cell>
          <cell r="AQ63" t="str">
            <v>-</v>
          </cell>
          <cell r="AU63" t="str">
            <v>-</v>
          </cell>
          <cell r="AW63" t="str">
            <v>-</v>
          </cell>
          <cell r="AY63" t="str">
            <v>-</v>
          </cell>
          <cell r="BA63" t="str">
            <v>-</v>
          </cell>
          <cell r="BC63" t="str">
            <v>-</v>
          </cell>
          <cell r="BE63" t="str">
            <v>-</v>
          </cell>
          <cell r="BG63" t="str">
            <v>-</v>
          </cell>
          <cell r="BI63" t="str">
            <v>-</v>
          </cell>
          <cell r="BM63" t="str">
            <v>-</v>
          </cell>
          <cell r="BQ63" t="str">
            <v>-</v>
          </cell>
          <cell r="BU63">
            <v>13.5</v>
          </cell>
          <cell r="BV63" t="str">
            <v>x</v>
          </cell>
          <cell r="BW63" t="str">
            <v>DHS 2007</v>
          </cell>
          <cell r="BX63">
            <v>2.778</v>
          </cell>
          <cell r="BZ63" t="str">
            <v>MICS 2019</v>
          </cell>
          <cell r="CA63">
            <v>63.475000000000001</v>
          </cell>
          <cell r="CC63">
            <v>64.734999999999999</v>
          </cell>
          <cell r="CE63">
            <v>62.198999999999998</v>
          </cell>
          <cell r="CG63" t="str">
            <v>MICS 2019</v>
          </cell>
          <cell r="CH63" t="str">
            <v>-</v>
          </cell>
          <cell r="CK63">
            <v>1.3149999999999999</v>
          </cell>
          <cell r="CL63" t="str">
            <v>x</v>
          </cell>
          <cell r="CM63" t="str">
            <v>DHS 2013</v>
          </cell>
          <cell r="CN63">
            <v>84.108999999999995</v>
          </cell>
          <cell r="CP63" t="str">
            <v>2011</v>
          </cell>
          <cell r="CQ63" t="str">
            <v>Under 18 years old</v>
          </cell>
          <cell r="CS63" t="str">
            <v>Comite de Derechos del Nino de Ginebra</v>
          </cell>
          <cell r="CT63">
            <v>58.243000000000002</v>
          </cell>
          <cell r="CV63" t="str">
            <v>2020</v>
          </cell>
          <cell r="CW63" t="str">
            <v>13 to 17 years old</v>
          </cell>
        </row>
        <row r="64">
          <cell r="B64" t="str">
            <v>Ecuador</v>
          </cell>
          <cell r="C64" t="str">
            <v>-</v>
          </cell>
          <cell r="E64" t="str">
            <v>-</v>
          </cell>
          <cell r="G64" t="str">
            <v>-</v>
          </cell>
          <cell r="J64">
            <v>3.8</v>
          </cell>
          <cell r="L64">
            <v>22.2</v>
          </cell>
          <cell r="N64" t="str">
            <v>2018</v>
          </cell>
          <cell r="O64" t="str">
            <v>ENSANUT 2018</v>
          </cell>
          <cell r="P64" t="str">
            <v>-</v>
          </cell>
          <cell r="T64">
            <v>73.491</v>
          </cell>
          <cell r="U64" t="str">
            <v>y</v>
          </cell>
          <cell r="V64">
            <v>80.506</v>
          </cell>
          <cell r="W64" t="str">
            <v>y</v>
          </cell>
          <cell r="X64" t="str">
            <v>-</v>
          </cell>
          <cell r="Z64" t="str">
            <v>-</v>
          </cell>
          <cell r="AB64" t="str">
            <v>Registro Civil 2021</v>
          </cell>
          <cell r="AC64" t="str">
            <v>-</v>
          </cell>
          <cell r="AE64" t="str">
            <v>-</v>
          </cell>
          <cell r="AG64" t="str">
            <v>-</v>
          </cell>
          <cell r="AI64" t="str">
            <v>-</v>
          </cell>
          <cell r="AK64" t="str">
            <v>-</v>
          </cell>
          <cell r="AM64" t="str">
            <v>-</v>
          </cell>
          <cell r="AO64" t="str">
            <v>-</v>
          </cell>
          <cell r="AQ64" t="str">
            <v>-</v>
          </cell>
          <cell r="AU64" t="str">
            <v>-</v>
          </cell>
          <cell r="AW64" t="str">
            <v>-</v>
          </cell>
          <cell r="AY64" t="str">
            <v>-</v>
          </cell>
          <cell r="BA64" t="str">
            <v>-</v>
          </cell>
          <cell r="BC64" t="str">
            <v>-</v>
          </cell>
          <cell r="BE64" t="str">
            <v>-</v>
          </cell>
          <cell r="BG64" t="str">
            <v>-</v>
          </cell>
          <cell r="BI64" t="str">
            <v>-</v>
          </cell>
          <cell r="BM64" t="str">
            <v>-</v>
          </cell>
          <cell r="BQ64" t="str">
            <v>-</v>
          </cell>
          <cell r="BU64" t="str">
            <v>-</v>
          </cell>
          <cell r="BX64" t="str">
            <v>-</v>
          </cell>
          <cell r="CA64" t="str">
            <v>-</v>
          </cell>
          <cell r="CC64" t="str">
            <v>-</v>
          </cell>
          <cell r="CE64" t="str">
            <v>-</v>
          </cell>
          <cell r="CH64" t="str">
            <v>-</v>
          </cell>
          <cell r="CK64">
            <v>2.2999999999999998</v>
          </cell>
          <cell r="CL64" t="str">
            <v>y</v>
          </cell>
          <cell r="CM64" t="str">
            <v>ENVIGMU 2019</v>
          </cell>
          <cell r="CN64">
            <v>29.954000000000001</v>
          </cell>
          <cell r="CP64" t="str">
            <v>2022</v>
          </cell>
          <cell r="CQ64" t="str">
            <v>Under 18 years old</v>
          </cell>
          <cell r="CS64" t="str">
            <v>Ministerio de Inclusión Económica y Social</v>
          </cell>
          <cell r="CT64">
            <v>8.9589999999999996</v>
          </cell>
          <cell r="CV64" t="str">
            <v>2022</v>
          </cell>
          <cell r="CW64" t="str">
            <v>12 to 17 years old</v>
          </cell>
        </row>
        <row r="65">
          <cell r="B65" t="str">
            <v>Egypt</v>
          </cell>
          <cell r="C65">
            <v>4.79</v>
          </cell>
          <cell r="E65">
            <v>5.76</v>
          </cell>
          <cell r="G65">
            <v>3.74</v>
          </cell>
          <cell r="I65" t="str">
            <v>DHS 2014, UNICEF and ILO calculations</v>
          </cell>
          <cell r="J65">
            <v>2.0329999999999999</v>
          </cell>
          <cell r="K65" t="str">
            <v>x,y</v>
          </cell>
          <cell r="L65">
            <v>17.393999999999998</v>
          </cell>
          <cell r="M65" t="str">
            <v>x,y</v>
          </cell>
          <cell r="N65" t="str">
            <v>2014</v>
          </cell>
          <cell r="O65" t="str">
            <v>DHS 2014</v>
          </cell>
          <cell r="P65">
            <v>0.2</v>
          </cell>
          <cell r="Q65" t="str">
            <v>x</v>
          </cell>
          <cell r="R65" t="str">
            <v>2009</v>
          </cell>
          <cell r="S65" t="str">
            <v>Survey of Young People 2009</v>
          </cell>
          <cell r="T65" t="str">
            <v>-</v>
          </cell>
          <cell r="V65">
            <v>99.1</v>
          </cell>
          <cell r="W65" t="str">
            <v>y</v>
          </cell>
          <cell r="X65">
            <v>99.1</v>
          </cell>
          <cell r="Y65" t="str">
            <v>y</v>
          </cell>
          <cell r="Z65">
            <v>99</v>
          </cell>
          <cell r="AA65" t="str">
            <v>y</v>
          </cell>
          <cell r="AB65" t="str">
            <v>EFHS 2021 Preliminary Results</v>
          </cell>
          <cell r="AC65">
            <v>87.2</v>
          </cell>
          <cell r="AE65">
            <v>77.400000000000006</v>
          </cell>
          <cell r="AG65">
            <v>92.6</v>
          </cell>
          <cell r="AI65">
            <v>94.4</v>
          </cell>
          <cell r="AK65">
            <v>92.6</v>
          </cell>
          <cell r="AM65">
            <v>92.2</v>
          </cell>
          <cell r="AO65">
            <v>87.2</v>
          </cell>
          <cell r="AQ65">
            <v>69.8</v>
          </cell>
          <cell r="AS65" t="str">
            <v>2015</v>
          </cell>
          <cell r="AT65" t="str">
            <v>Health Issues Survey (DHS) 2015</v>
          </cell>
          <cell r="AU65">
            <v>14.1</v>
          </cell>
          <cell r="AV65" t="str">
            <v>y</v>
          </cell>
          <cell r="AW65">
            <v>10.4</v>
          </cell>
          <cell r="AX65" t="str">
            <v>y</v>
          </cell>
          <cell r="AY65">
            <v>15.9</v>
          </cell>
          <cell r="AZ65" t="str">
            <v>y</v>
          </cell>
          <cell r="BA65">
            <v>22.8</v>
          </cell>
          <cell r="BB65" t="str">
            <v>y</v>
          </cell>
          <cell r="BC65">
            <v>16.3</v>
          </cell>
          <cell r="BD65" t="str">
            <v>y</v>
          </cell>
          <cell r="BE65">
            <v>12.9</v>
          </cell>
          <cell r="BF65" t="str">
            <v>y</v>
          </cell>
          <cell r="BG65">
            <v>11.3</v>
          </cell>
          <cell r="BH65" t="str">
            <v>y</v>
          </cell>
          <cell r="BI65">
            <v>5.4</v>
          </cell>
          <cell r="BJ65" t="str">
            <v>y</v>
          </cell>
          <cell r="BK65" t="str">
            <v>2015</v>
          </cell>
          <cell r="BL65" t="str">
            <v>Health Issues Survey (DHS) 2015</v>
          </cell>
          <cell r="BM65">
            <v>27.9</v>
          </cell>
          <cell r="BO65" t="str">
            <v>2015</v>
          </cell>
          <cell r="BP65" t="str">
            <v>Health Issues Survey (DHS) 2015</v>
          </cell>
          <cell r="BQ65">
            <v>37.5</v>
          </cell>
          <cell r="BS65" t="str">
            <v>2015</v>
          </cell>
          <cell r="BT65" t="str">
            <v>Health Issues Survey (DHS) 2015</v>
          </cell>
          <cell r="BU65" t="str">
            <v>-</v>
          </cell>
          <cell r="BX65">
            <v>46.1</v>
          </cell>
          <cell r="BY65" t="str">
            <v>x,y</v>
          </cell>
          <cell r="BZ65" t="str">
            <v>DHS 2014</v>
          </cell>
          <cell r="CA65">
            <v>81.400000000000006</v>
          </cell>
          <cell r="CB65" t="str">
            <v>y</v>
          </cell>
          <cell r="CC65" t="str">
            <v>-</v>
          </cell>
          <cell r="CE65" t="str">
            <v>-</v>
          </cell>
          <cell r="CG65" t="str">
            <v>EFHS 2021 Preliminary Results</v>
          </cell>
          <cell r="CH65" t="str">
            <v>-</v>
          </cell>
          <cell r="CK65" t="str">
            <v>-</v>
          </cell>
          <cell r="CN65">
            <v>28.254999999999999</v>
          </cell>
          <cell r="CO65" t="str">
            <v>y</v>
          </cell>
          <cell r="CP65" t="str">
            <v>2022</v>
          </cell>
          <cell r="CQ65" t="str">
            <v>Under 18 years old</v>
          </cell>
          <cell r="CR65" t="str">
            <v>Includes children in social defense care institutions (children at risk or in contact with the law) which are mainly non-custodial settings except for one closed institution and two semi-closed institutions</v>
          </cell>
          <cell r="CS65" t="str">
            <v>MOSS Administrative records</v>
          </cell>
          <cell r="CT65" t="str">
            <v>-</v>
          </cell>
        </row>
        <row r="66">
          <cell r="B66" t="str">
            <v>El Salvador</v>
          </cell>
          <cell r="C66">
            <v>6.88</v>
          </cell>
          <cell r="E66">
            <v>6.48</v>
          </cell>
          <cell r="G66">
            <v>7.3</v>
          </cell>
          <cell r="I66" t="str">
            <v>Encuesta de Hogares de Propósitos Múltiples (EHPM) 2019, UNICEF and ILO calculations</v>
          </cell>
          <cell r="J66">
            <v>4.3</v>
          </cell>
          <cell r="L66">
            <v>19.7</v>
          </cell>
          <cell r="N66" t="str">
            <v>2021</v>
          </cell>
          <cell r="O66" t="str">
            <v>NHS 2021</v>
          </cell>
          <cell r="P66" t="str">
            <v>-</v>
          </cell>
          <cell r="T66">
            <v>96.3</v>
          </cell>
          <cell r="V66">
            <v>99</v>
          </cell>
          <cell r="X66">
            <v>99</v>
          </cell>
          <cell r="Z66">
            <v>99</v>
          </cell>
          <cell r="AB66" t="str">
            <v>NHS 2021</v>
          </cell>
          <cell r="AC66" t="str">
            <v>-</v>
          </cell>
          <cell r="AE66" t="str">
            <v>-</v>
          </cell>
          <cell r="AG66" t="str">
            <v>-</v>
          </cell>
          <cell r="AI66" t="str">
            <v>-</v>
          </cell>
          <cell r="AK66" t="str">
            <v>-</v>
          </cell>
          <cell r="AM66" t="str">
            <v>-</v>
          </cell>
          <cell r="AO66" t="str">
            <v>-</v>
          </cell>
          <cell r="AQ66" t="str">
            <v>-</v>
          </cell>
          <cell r="AU66" t="str">
            <v>-</v>
          </cell>
          <cell r="AW66" t="str">
            <v>-</v>
          </cell>
          <cell r="AY66" t="str">
            <v>-</v>
          </cell>
          <cell r="BA66" t="str">
            <v>-</v>
          </cell>
          <cell r="BC66" t="str">
            <v>-</v>
          </cell>
          <cell r="BE66" t="str">
            <v>-</v>
          </cell>
          <cell r="BG66" t="str">
            <v>-</v>
          </cell>
          <cell r="BI66" t="str">
            <v>-</v>
          </cell>
          <cell r="BM66" t="str">
            <v>-</v>
          </cell>
          <cell r="BQ66" t="str">
            <v>-</v>
          </cell>
          <cell r="BU66" t="str">
            <v>-</v>
          </cell>
          <cell r="BX66">
            <v>9.6999999999999993</v>
          </cell>
          <cell r="BY66" t="str">
            <v>x</v>
          </cell>
          <cell r="BZ66" t="str">
            <v>ENS/MICS 2014</v>
          </cell>
          <cell r="CA66">
            <v>54.5</v>
          </cell>
          <cell r="CC66">
            <v>56.6</v>
          </cell>
          <cell r="CE66">
            <v>52.4</v>
          </cell>
          <cell r="CG66" t="str">
            <v>NHS 2021</v>
          </cell>
          <cell r="CH66" t="str">
            <v>-</v>
          </cell>
          <cell r="CK66" t="str">
            <v>-</v>
          </cell>
          <cell r="CN66">
            <v>32.072000000000003</v>
          </cell>
          <cell r="CP66" t="str">
            <v>2021</v>
          </cell>
          <cell r="CQ66" t="str">
            <v>Under 18 years old</v>
          </cell>
          <cell r="CS66" t="str">
            <v>Prontuario Estadístico 2021, Sistema de Información para la Infancia, SIPI (ISNA)</v>
          </cell>
          <cell r="CT66">
            <v>64.771000000000001</v>
          </cell>
          <cell r="CU66" t="str">
            <v>y</v>
          </cell>
          <cell r="CV66" t="str">
            <v>2021</v>
          </cell>
          <cell r="CW66" t="str">
            <v>12 to 18 years old</v>
          </cell>
        </row>
        <row r="67">
          <cell r="B67" t="str">
            <v>Equatorial Guinea</v>
          </cell>
          <cell r="C67" t="str">
            <v>-</v>
          </cell>
          <cell r="E67" t="str">
            <v>-</v>
          </cell>
          <cell r="G67" t="str">
            <v>-</v>
          </cell>
          <cell r="J67">
            <v>8.6</v>
          </cell>
          <cell r="K67" t="str">
            <v>x</v>
          </cell>
          <cell r="L67">
            <v>29.5</v>
          </cell>
          <cell r="M67" t="str">
            <v>x</v>
          </cell>
          <cell r="N67" t="str">
            <v>2011</v>
          </cell>
          <cell r="O67" t="str">
            <v>DHS 2011</v>
          </cell>
          <cell r="P67">
            <v>3.5</v>
          </cell>
          <cell r="Q67" t="str">
            <v>x</v>
          </cell>
          <cell r="R67" t="str">
            <v>2011</v>
          </cell>
          <cell r="S67" t="str">
            <v>DHS 2011</v>
          </cell>
          <cell r="T67" t="str">
            <v>-</v>
          </cell>
          <cell r="V67">
            <v>53.5</v>
          </cell>
          <cell r="W67" t="str">
            <v>x</v>
          </cell>
          <cell r="X67">
            <v>53.3</v>
          </cell>
          <cell r="Y67" t="str">
            <v>x</v>
          </cell>
          <cell r="Z67">
            <v>53.6</v>
          </cell>
          <cell r="AA67" t="str">
            <v>x</v>
          </cell>
          <cell r="AB67" t="str">
            <v>DHS 2011</v>
          </cell>
          <cell r="AC67" t="str">
            <v>-</v>
          </cell>
          <cell r="AE67" t="str">
            <v>-</v>
          </cell>
          <cell r="AG67" t="str">
            <v>-</v>
          </cell>
          <cell r="AI67" t="str">
            <v>-</v>
          </cell>
          <cell r="AK67" t="str">
            <v>-</v>
          </cell>
          <cell r="AM67" t="str">
            <v>-</v>
          </cell>
          <cell r="AO67" t="str">
            <v>-</v>
          </cell>
          <cell r="AQ67" t="str">
            <v>-</v>
          </cell>
          <cell r="AU67" t="str">
            <v>-</v>
          </cell>
          <cell r="AW67" t="str">
            <v>-</v>
          </cell>
          <cell r="AY67" t="str">
            <v>-</v>
          </cell>
          <cell r="BA67" t="str">
            <v>-</v>
          </cell>
          <cell r="BC67" t="str">
            <v>-</v>
          </cell>
          <cell r="BE67" t="str">
            <v>-</v>
          </cell>
          <cell r="BG67" t="str">
            <v>-</v>
          </cell>
          <cell r="BI67" t="str">
            <v>-</v>
          </cell>
          <cell r="BM67" t="str">
            <v>-</v>
          </cell>
          <cell r="BQ67" t="str">
            <v>-</v>
          </cell>
          <cell r="BU67">
            <v>55.8</v>
          </cell>
          <cell r="BV67" t="str">
            <v>x</v>
          </cell>
          <cell r="BW67" t="str">
            <v>DHS 2011</v>
          </cell>
          <cell r="BX67">
            <v>56.7</v>
          </cell>
          <cell r="BY67" t="str">
            <v>x</v>
          </cell>
          <cell r="BZ67" t="str">
            <v>DHS 2011</v>
          </cell>
          <cell r="CA67" t="str">
            <v>-</v>
          </cell>
          <cell r="CC67" t="str">
            <v>-</v>
          </cell>
          <cell r="CE67" t="str">
            <v>-</v>
          </cell>
          <cell r="CH67" t="str">
            <v>-</v>
          </cell>
          <cell r="CK67" t="str">
            <v>-</v>
          </cell>
          <cell r="CN67" t="str">
            <v>-</v>
          </cell>
          <cell r="CT67">
            <v>9.7850000000000001</v>
          </cell>
          <cell r="CV67" t="str">
            <v>2018</v>
          </cell>
          <cell r="CW67" t="str">
            <v>12 to 17 years old</v>
          </cell>
        </row>
        <row r="68">
          <cell r="B68" t="str">
            <v>Eritrea</v>
          </cell>
          <cell r="C68" t="str">
            <v>-</v>
          </cell>
          <cell r="E68" t="str">
            <v>-</v>
          </cell>
          <cell r="G68" t="str">
            <v>-</v>
          </cell>
          <cell r="J68">
            <v>12.856999999999999</v>
          </cell>
          <cell r="K68" t="str">
            <v>x</v>
          </cell>
          <cell r="L68">
            <v>40.676000000000002</v>
          </cell>
          <cell r="M68" t="str">
            <v>x</v>
          </cell>
          <cell r="N68" t="str">
            <v>2010</v>
          </cell>
          <cell r="O68" t="str">
            <v>EPHS 2010</v>
          </cell>
          <cell r="P68">
            <v>2.2999999999999998</v>
          </cell>
          <cell r="Q68" t="str">
            <v>x</v>
          </cell>
          <cell r="R68" t="str">
            <v>2010</v>
          </cell>
          <cell r="S68" t="str">
            <v>EPHS 2010</v>
          </cell>
          <cell r="T68" t="str">
            <v>-</v>
          </cell>
          <cell r="V68" t="str">
            <v>-</v>
          </cell>
          <cell r="X68" t="str">
            <v>-</v>
          </cell>
          <cell r="Z68" t="str">
            <v>-</v>
          </cell>
          <cell r="AC68">
            <v>83</v>
          </cell>
          <cell r="AD68" t="str">
            <v>x</v>
          </cell>
          <cell r="AE68">
            <v>80</v>
          </cell>
          <cell r="AF68" t="str">
            <v>x</v>
          </cell>
          <cell r="AG68">
            <v>85</v>
          </cell>
          <cell r="AH68" t="str">
            <v>x</v>
          </cell>
          <cell r="AI68">
            <v>89.4</v>
          </cell>
          <cell r="AJ68" t="str">
            <v>x</v>
          </cell>
          <cell r="AK68">
            <v>85.6</v>
          </cell>
          <cell r="AL68" t="str">
            <v>x</v>
          </cell>
          <cell r="AM68">
            <v>84.4</v>
          </cell>
          <cell r="AN68" t="str">
            <v>x</v>
          </cell>
          <cell r="AO68">
            <v>83.3</v>
          </cell>
          <cell r="AP68" t="str">
            <v>x</v>
          </cell>
          <cell r="AQ68">
            <v>75.2</v>
          </cell>
          <cell r="AR68" t="str">
            <v>x</v>
          </cell>
          <cell r="AS68" t="str">
            <v>2010</v>
          </cell>
          <cell r="AT68" t="str">
            <v>Population and Health Survey 2010</v>
          </cell>
          <cell r="AU68">
            <v>33.200000000000003</v>
          </cell>
          <cell r="AV68" t="str">
            <v>x</v>
          </cell>
          <cell r="AW68">
            <v>25.2</v>
          </cell>
          <cell r="AX68" t="str">
            <v>x</v>
          </cell>
          <cell r="AY68">
            <v>36.799999999999997</v>
          </cell>
          <cell r="AZ68" t="str">
            <v>x</v>
          </cell>
          <cell r="BA68">
            <v>40.799999999999997</v>
          </cell>
          <cell r="BB68" t="str">
            <v>x</v>
          </cell>
          <cell r="BC68">
            <v>38.5</v>
          </cell>
          <cell r="BD68" t="str">
            <v>x</v>
          </cell>
          <cell r="BE68">
            <v>33.299999999999997</v>
          </cell>
          <cell r="BF68" t="str">
            <v>x</v>
          </cell>
          <cell r="BG68">
            <v>28.7</v>
          </cell>
          <cell r="BH68" t="str">
            <v>x</v>
          </cell>
          <cell r="BI68">
            <v>21.5</v>
          </cell>
          <cell r="BJ68" t="str">
            <v>x</v>
          </cell>
          <cell r="BK68" t="str">
            <v>2010</v>
          </cell>
          <cell r="BL68" t="str">
            <v>Population and Health Survey 2010</v>
          </cell>
          <cell r="BM68">
            <v>84.9</v>
          </cell>
          <cell r="BN68" t="str">
            <v>x</v>
          </cell>
          <cell r="BO68" t="str">
            <v>2010</v>
          </cell>
          <cell r="BP68" t="str">
            <v>Population and Health Survey 2010</v>
          </cell>
          <cell r="BQ68">
            <v>82.2</v>
          </cell>
          <cell r="BR68" t="str">
            <v>x</v>
          </cell>
          <cell r="BS68" t="str">
            <v>2010</v>
          </cell>
          <cell r="BT68" t="str">
            <v>Population and Health Survey 2010</v>
          </cell>
          <cell r="BU68">
            <v>60.3</v>
          </cell>
          <cell r="BV68" t="str">
            <v>x</v>
          </cell>
          <cell r="BW68" t="str">
            <v>PHS 2010</v>
          </cell>
          <cell r="BX68">
            <v>51.4</v>
          </cell>
          <cell r="BY68" t="str">
            <v>x</v>
          </cell>
          <cell r="BZ68" t="str">
            <v>PHS 2010</v>
          </cell>
          <cell r="CA68" t="str">
            <v>-</v>
          </cell>
          <cell r="CC68" t="str">
            <v>-</v>
          </cell>
          <cell r="CE68" t="str">
            <v>-</v>
          </cell>
          <cell r="CH68" t="str">
            <v>-</v>
          </cell>
          <cell r="CK68" t="str">
            <v>-</v>
          </cell>
          <cell r="CN68">
            <v>21.960999999999999</v>
          </cell>
          <cell r="CP68" t="str">
            <v>2010</v>
          </cell>
          <cell r="CQ68" t="str">
            <v>Under 18 years old</v>
          </cell>
          <cell r="CS68" t="str">
            <v>MoLHW as cited in Fourth Periodic Report of States Parties to the CRC</v>
          </cell>
          <cell r="CT68" t="str">
            <v>-</v>
          </cell>
        </row>
        <row r="69">
          <cell r="B69" t="str">
            <v>Estonia</v>
          </cell>
          <cell r="C69" t="str">
            <v>-</v>
          </cell>
          <cell r="E69" t="str">
            <v>-</v>
          </cell>
          <cell r="G69" t="str">
            <v>-</v>
          </cell>
          <cell r="J69" t="str">
            <v>-</v>
          </cell>
          <cell r="L69" t="str">
            <v>-</v>
          </cell>
          <cell r="P69" t="str">
            <v>-</v>
          </cell>
          <cell r="T69" t="str">
            <v>-</v>
          </cell>
          <cell r="V69">
            <v>100</v>
          </cell>
          <cell r="W69" t="str">
            <v>y</v>
          </cell>
          <cell r="X69">
            <v>100</v>
          </cell>
          <cell r="Y69" t="str">
            <v>y</v>
          </cell>
          <cell r="Z69">
            <v>100</v>
          </cell>
          <cell r="AA69" t="str">
            <v>y</v>
          </cell>
          <cell r="AB69" t="str">
            <v>Statistics Estonia</v>
          </cell>
          <cell r="AC69" t="str">
            <v>-</v>
          </cell>
          <cell r="AE69" t="str">
            <v>-</v>
          </cell>
          <cell r="AG69" t="str">
            <v>-</v>
          </cell>
          <cell r="AI69" t="str">
            <v>-</v>
          </cell>
          <cell r="AK69" t="str">
            <v>-</v>
          </cell>
          <cell r="AM69" t="str">
            <v>-</v>
          </cell>
          <cell r="AO69" t="str">
            <v>-</v>
          </cell>
          <cell r="AQ69" t="str">
            <v>-</v>
          </cell>
          <cell r="AU69" t="str">
            <v>-</v>
          </cell>
          <cell r="AW69" t="str">
            <v>-</v>
          </cell>
          <cell r="AY69" t="str">
            <v>-</v>
          </cell>
          <cell r="BA69" t="str">
            <v>-</v>
          </cell>
          <cell r="BC69" t="str">
            <v>-</v>
          </cell>
          <cell r="BE69" t="str">
            <v>-</v>
          </cell>
          <cell r="BG69" t="str">
            <v>-</v>
          </cell>
          <cell r="BI69" t="str">
            <v>-</v>
          </cell>
          <cell r="BM69" t="str">
            <v>-</v>
          </cell>
          <cell r="BQ69" t="str">
            <v>-</v>
          </cell>
          <cell r="BU69" t="str">
            <v>-</v>
          </cell>
          <cell r="BX69" t="str">
            <v>-</v>
          </cell>
          <cell r="CA69" t="str">
            <v>-</v>
          </cell>
          <cell r="CC69" t="str">
            <v>-</v>
          </cell>
          <cell r="CE69" t="str">
            <v>-</v>
          </cell>
          <cell r="CH69" t="str">
            <v>-</v>
          </cell>
          <cell r="CK69" t="str">
            <v>-</v>
          </cell>
          <cell r="CN69">
            <v>368.35199999999998</v>
          </cell>
          <cell r="CP69" t="str">
            <v>2012</v>
          </cell>
          <cell r="CQ69" t="str">
            <v>Under 18 years old</v>
          </cell>
          <cell r="CS69" t="str">
            <v>National Statistical Office, TransMonEE (TM), December 2022</v>
          </cell>
          <cell r="CT69">
            <v>8.58</v>
          </cell>
          <cell r="CV69" t="str">
            <v>2020</v>
          </cell>
          <cell r="CW69" t="str">
            <v>14 to 17 years old</v>
          </cell>
        </row>
        <row r="70">
          <cell r="B70" t="str">
            <v>Eswatini</v>
          </cell>
          <cell r="C70">
            <v>7.774</v>
          </cell>
          <cell r="D70" t="str">
            <v>x,y</v>
          </cell>
          <cell r="E70">
            <v>8.4009999999999998</v>
          </cell>
          <cell r="F70" t="str">
            <v>x,y</v>
          </cell>
          <cell r="G70">
            <v>7.1070000000000002</v>
          </cell>
          <cell r="H70" t="str">
            <v>x,y</v>
          </cell>
          <cell r="I70" t="str">
            <v>MICS 2010, UNICEF and ILO calculations</v>
          </cell>
          <cell r="J70">
            <v>0.81899999999999995</v>
          </cell>
          <cell r="K70" t="str">
            <v>x</v>
          </cell>
          <cell r="L70">
            <v>5.3029999999999999</v>
          </cell>
          <cell r="M70" t="str">
            <v>x</v>
          </cell>
          <cell r="N70" t="str">
            <v>2014</v>
          </cell>
          <cell r="O70" t="str">
            <v>MICS 2014</v>
          </cell>
          <cell r="P70">
            <v>1</v>
          </cell>
          <cell r="Q70" t="str">
            <v>x</v>
          </cell>
          <cell r="R70" t="str">
            <v>2014</v>
          </cell>
          <cell r="S70" t="str">
            <v>MICS 2014</v>
          </cell>
          <cell r="T70">
            <v>37.5</v>
          </cell>
          <cell r="V70">
            <v>53.5</v>
          </cell>
          <cell r="X70">
            <v>50.9</v>
          </cell>
          <cell r="Z70">
            <v>50.2</v>
          </cell>
          <cell r="AB70" t="str">
            <v>MICS 2014</v>
          </cell>
          <cell r="AC70" t="str">
            <v>-</v>
          </cell>
          <cell r="AE70" t="str">
            <v>-</v>
          </cell>
          <cell r="AG70" t="str">
            <v>-</v>
          </cell>
          <cell r="AI70" t="str">
            <v>-</v>
          </cell>
          <cell r="AK70" t="str">
            <v>-</v>
          </cell>
          <cell r="AM70" t="str">
            <v>-</v>
          </cell>
          <cell r="AO70" t="str">
            <v>-</v>
          </cell>
          <cell r="AQ70" t="str">
            <v>-</v>
          </cell>
          <cell r="AU70" t="str">
            <v>-</v>
          </cell>
          <cell r="AW70" t="str">
            <v>-</v>
          </cell>
          <cell r="AY70" t="str">
            <v>-</v>
          </cell>
          <cell r="BA70" t="str">
            <v>-</v>
          </cell>
          <cell r="BC70" t="str">
            <v>-</v>
          </cell>
          <cell r="BE70" t="str">
            <v>-</v>
          </cell>
          <cell r="BG70" t="str">
            <v>-</v>
          </cell>
          <cell r="BI70" t="str">
            <v>-</v>
          </cell>
          <cell r="BM70" t="str">
            <v>-</v>
          </cell>
          <cell r="BQ70" t="str">
            <v>-</v>
          </cell>
          <cell r="BU70">
            <v>29.2</v>
          </cell>
          <cell r="BV70" t="str">
            <v>x</v>
          </cell>
          <cell r="BW70" t="str">
            <v>MICS 2014</v>
          </cell>
          <cell r="BX70">
            <v>32.299999999999997</v>
          </cell>
          <cell r="BY70" t="str">
            <v>x</v>
          </cell>
          <cell r="BZ70" t="str">
            <v>MICS 2014</v>
          </cell>
          <cell r="CA70">
            <v>88.3</v>
          </cell>
          <cell r="CC70">
            <v>89.2</v>
          </cell>
          <cell r="CE70">
            <v>87.5</v>
          </cell>
          <cell r="CG70" t="str">
            <v>MICS 2014</v>
          </cell>
          <cell r="CH70" t="str">
            <v>-</v>
          </cell>
          <cell r="CK70" t="str">
            <v>-</v>
          </cell>
          <cell r="CN70">
            <v>352.45299999999997</v>
          </cell>
          <cell r="CP70" t="str">
            <v>2022</v>
          </cell>
          <cell r="CQ70" t="str">
            <v>Under 18 years old</v>
          </cell>
          <cell r="CS70" t="str">
            <v>Deputy Prime Minister Office in charge of Residential Children Care Facilities</v>
          </cell>
          <cell r="CT70">
            <v>102.685</v>
          </cell>
          <cell r="CV70" t="str">
            <v>2022</v>
          </cell>
          <cell r="CW70" t="str">
            <v>7 to 17 years old</v>
          </cell>
        </row>
        <row r="71">
          <cell r="B71" t="str">
            <v>Ethiopia</v>
          </cell>
          <cell r="C71">
            <v>45</v>
          </cell>
          <cell r="D71" t="str">
            <v>y</v>
          </cell>
          <cell r="E71">
            <v>50.6</v>
          </cell>
          <cell r="F71" t="str">
            <v>y</v>
          </cell>
          <cell r="G71">
            <v>38.9</v>
          </cell>
          <cell r="H71" t="str">
            <v>y</v>
          </cell>
          <cell r="I71" t="str">
            <v>National CLS 2015, UNICEF and ILO calculations</v>
          </cell>
          <cell r="J71">
            <v>14.106</v>
          </cell>
          <cell r="L71">
            <v>40.268000000000001</v>
          </cell>
          <cell r="N71" t="str">
            <v>2016</v>
          </cell>
          <cell r="O71" t="str">
            <v>DHS 2016</v>
          </cell>
          <cell r="P71">
            <v>5</v>
          </cell>
          <cell r="R71" t="str">
            <v>2016</v>
          </cell>
          <cell r="S71" t="str">
            <v>DHS 2016</v>
          </cell>
          <cell r="T71">
            <v>2.2999999999999998</v>
          </cell>
          <cell r="V71">
            <v>2.7</v>
          </cell>
          <cell r="X71">
            <v>2.7</v>
          </cell>
          <cell r="Z71">
            <v>2.6</v>
          </cell>
          <cell r="AB71" t="str">
            <v>DHS 2016</v>
          </cell>
          <cell r="AC71">
            <v>65.2</v>
          </cell>
          <cell r="AE71">
            <v>53.9</v>
          </cell>
          <cell r="AG71">
            <v>68.400000000000006</v>
          </cell>
          <cell r="AI71">
            <v>65</v>
          </cell>
          <cell r="AK71">
            <v>69.3</v>
          </cell>
          <cell r="AM71">
            <v>69</v>
          </cell>
          <cell r="AO71">
            <v>68.599999999999994</v>
          </cell>
          <cell r="AQ71">
            <v>57.3</v>
          </cell>
          <cell r="AS71" t="str">
            <v>2016</v>
          </cell>
          <cell r="AT71" t="str">
            <v>DHS 2016</v>
          </cell>
          <cell r="AU71">
            <v>15.7</v>
          </cell>
          <cell r="AW71">
            <v>6.6</v>
          </cell>
          <cell r="AY71">
            <v>16.7</v>
          </cell>
          <cell r="BA71">
            <v>16.100000000000001</v>
          </cell>
          <cell r="BC71">
            <v>15.7</v>
          </cell>
          <cell r="BE71">
            <v>16</v>
          </cell>
          <cell r="BG71">
            <v>18.600000000000001</v>
          </cell>
          <cell r="BI71">
            <v>10.199999999999999</v>
          </cell>
          <cell r="BK71" t="str">
            <v>2016</v>
          </cell>
          <cell r="BL71" t="str">
            <v>DHS 2016</v>
          </cell>
          <cell r="BM71">
            <v>86.7</v>
          </cell>
          <cell r="BO71" t="str">
            <v>2016</v>
          </cell>
          <cell r="BP71" t="str">
            <v>DHS 2016</v>
          </cell>
          <cell r="BQ71">
            <v>79.3</v>
          </cell>
          <cell r="BS71" t="str">
            <v>2016</v>
          </cell>
          <cell r="BT71" t="str">
            <v>DHS 2016</v>
          </cell>
          <cell r="BU71">
            <v>32.799999999999997</v>
          </cell>
          <cell r="BW71" t="str">
            <v>DHS 2016</v>
          </cell>
          <cell r="BX71">
            <v>60.3</v>
          </cell>
          <cell r="BZ71" t="str">
            <v>DHS 2016</v>
          </cell>
          <cell r="CA71" t="str">
            <v>-</v>
          </cell>
          <cell r="CC71" t="str">
            <v>-</v>
          </cell>
          <cell r="CE71" t="str">
            <v>-</v>
          </cell>
          <cell r="CH71" t="str">
            <v>-</v>
          </cell>
          <cell r="CK71">
            <v>5.0999999999999996</v>
          </cell>
          <cell r="CM71" t="str">
            <v>DHS 2016</v>
          </cell>
          <cell r="CN71" t="str">
            <v>-</v>
          </cell>
          <cell r="CT71" t="str">
            <v>-</v>
          </cell>
        </row>
        <row r="72">
          <cell r="B72" t="str">
            <v>Fiji</v>
          </cell>
          <cell r="C72">
            <v>16.669</v>
          </cell>
          <cell r="E72">
            <v>19.645</v>
          </cell>
          <cell r="G72">
            <v>13.488</v>
          </cell>
          <cell r="I72" t="str">
            <v>MICS 2021</v>
          </cell>
          <cell r="J72">
            <v>0.2</v>
          </cell>
          <cell r="L72">
            <v>4</v>
          </cell>
          <cell r="N72" t="str">
            <v>2021</v>
          </cell>
          <cell r="O72" t="str">
            <v>MICS 2021</v>
          </cell>
          <cell r="P72">
            <v>1.7</v>
          </cell>
          <cell r="R72" t="str">
            <v>2021</v>
          </cell>
          <cell r="S72" t="str">
            <v>MICS 2021</v>
          </cell>
          <cell r="T72">
            <v>70.647000000000006</v>
          </cell>
          <cell r="V72">
            <v>86.6</v>
          </cell>
          <cell r="X72">
            <v>86.828999999999994</v>
          </cell>
          <cell r="Z72">
            <v>86.268000000000001</v>
          </cell>
          <cell r="AB72" t="str">
            <v>MICS 2021</v>
          </cell>
          <cell r="AC72" t="str">
            <v>-</v>
          </cell>
          <cell r="AE72" t="str">
            <v>-</v>
          </cell>
          <cell r="AG72" t="str">
            <v>-</v>
          </cell>
          <cell r="AI72" t="str">
            <v>-</v>
          </cell>
          <cell r="AK72" t="str">
            <v>-</v>
          </cell>
          <cell r="AM72" t="str">
            <v>-</v>
          </cell>
          <cell r="AO72" t="str">
            <v>-</v>
          </cell>
          <cell r="AQ72" t="str">
            <v>-</v>
          </cell>
          <cell r="AU72" t="str">
            <v>-</v>
          </cell>
          <cell r="AW72" t="str">
            <v>-</v>
          </cell>
          <cell r="AY72" t="str">
            <v>-</v>
          </cell>
          <cell r="BA72" t="str">
            <v>-</v>
          </cell>
          <cell r="BC72" t="str">
            <v>-</v>
          </cell>
          <cell r="BE72" t="str">
            <v>-</v>
          </cell>
          <cell r="BG72" t="str">
            <v>-</v>
          </cell>
          <cell r="BI72" t="str">
            <v>-</v>
          </cell>
          <cell r="BM72" t="str">
            <v>-</v>
          </cell>
          <cell r="BQ72" t="str">
            <v>-</v>
          </cell>
          <cell r="BU72">
            <v>18.952000000000002</v>
          </cell>
          <cell r="BW72" t="str">
            <v>MICS 2021</v>
          </cell>
          <cell r="BX72">
            <v>20.248000000000001</v>
          </cell>
          <cell r="BZ72" t="str">
            <v>MICS 2021</v>
          </cell>
          <cell r="CA72">
            <v>80.5</v>
          </cell>
          <cell r="CC72">
            <v>81.878</v>
          </cell>
          <cell r="CE72">
            <v>78.950999999999993</v>
          </cell>
          <cell r="CG72" t="str">
            <v>MICS 2021</v>
          </cell>
          <cell r="CH72" t="str">
            <v>-</v>
          </cell>
          <cell r="CK72" t="str">
            <v>-</v>
          </cell>
          <cell r="CN72">
            <v>40.064</v>
          </cell>
          <cell r="CP72" t="str">
            <v>2012</v>
          </cell>
          <cell r="CQ72" t="str">
            <v>Under 18 years old</v>
          </cell>
          <cell r="CS72" t="str">
            <v>Ministry of Social Welfare, Women and Poverty Alleviation, annual report 2012</v>
          </cell>
          <cell r="CT72" t="str">
            <v>-</v>
          </cell>
        </row>
        <row r="73">
          <cell r="B73" t="str">
            <v>Finland</v>
          </cell>
          <cell r="C73" t="str">
            <v>-</v>
          </cell>
          <cell r="E73" t="str">
            <v>-</v>
          </cell>
          <cell r="G73" t="str">
            <v>-</v>
          </cell>
          <cell r="J73" t="str">
            <v>-</v>
          </cell>
          <cell r="L73">
            <v>0.06</v>
          </cell>
          <cell r="M73" t="str">
            <v>y</v>
          </cell>
          <cell r="N73" t="str">
            <v>2017</v>
          </cell>
          <cell r="O73" t="str">
            <v>Statistics Finland 2020</v>
          </cell>
          <cell r="P73" t="str">
            <v>-</v>
          </cell>
          <cell r="T73" t="str">
            <v>-</v>
          </cell>
          <cell r="V73">
            <v>100</v>
          </cell>
          <cell r="W73" t="str">
            <v>y</v>
          </cell>
          <cell r="X73">
            <v>100</v>
          </cell>
          <cell r="Y73" t="str">
            <v>y</v>
          </cell>
          <cell r="Z73">
            <v>100</v>
          </cell>
          <cell r="AA73" t="str">
            <v>y</v>
          </cell>
          <cell r="AB73" t="str">
            <v>Statistics Finland</v>
          </cell>
          <cell r="AC73" t="str">
            <v>-</v>
          </cell>
          <cell r="AE73" t="str">
            <v>-</v>
          </cell>
          <cell r="AG73" t="str">
            <v>-</v>
          </cell>
          <cell r="AI73" t="str">
            <v>-</v>
          </cell>
          <cell r="AK73" t="str">
            <v>-</v>
          </cell>
          <cell r="AM73" t="str">
            <v>-</v>
          </cell>
          <cell r="AO73" t="str">
            <v>-</v>
          </cell>
          <cell r="AQ73" t="str">
            <v>-</v>
          </cell>
          <cell r="AU73" t="str">
            <v>-</v>
          </cell>
          <cell r="AW73" t="str">
            <v>-</v>
          </cell>
          <cell r="AY73" t="str">
            <v>-</v>
          </cell>
          <cell r="BA73" t="str">
            <v>-</v>
          </cell>
          <cell r="BC73" t="str">
            <v>-</v>
          </cell>
          <cell r="BE73" t="str">
            <v>-</v>
          </cell>
          <cell r="BG73" t="str">
            <v>-</v>
          </cell>
          <cell r="BI73" t="str">
            <v>-</v>
          </cell>
          <cell r="BM73" t="str">
            <v>-</v>
          </cell>
          <cell r="BQ73" t="str">
            <v>-</v>
          </cell>
          <cell r="BU73" t="str">
            <v>-</v>
          </cell>
          <cell r="BX73" t="str">
            <v>-</v>
          </cell>
          <cell r="CA73" t="str">
            <v>-</v>
          </cell>
          <cell r="CC73" t="str">
            <v>-</v>
          </cell>
          <cell r="CE73" t="str">
            <v>-</v>
          </cell>
          <cell r="CH73" t="str">
            <v>-</v>
          </cell>
          <cell r="CK73" t="str">
            <v>-</v>
          </cell>
          <cell r="CN73" t="str">
            <v>-</v>
          </cell>
          <cell r="CT73">
            <v>46.036999999999999</v>
          </cell>
          <cell r="CV73" t="str">
            <v>2020</v>
          </cell>
          <cell r="CW73" t="str">
            <v>15 to 17 years old</v>
          </cell>
        </row>
        <row r="74">
          <cell r="B74" t="str">
            <v>France</v>
          </cell>
          <cell r="C74" t="str">
            <v>-</v>
          </cell>
          <cell r="E74" t="str">
            <v>-</v>
          </cell>
          <cell r="G74" t="str">
            <v>-</v>
          </cell>
          <cell r="J74" t="str">
            <v>-</v>
          </cell>
          <cell r="L74" t="str">
            <v>-</v>
          </cell>
          <cell r="P74" t="str">
            <v>-</v>
          </cell>
          <cell r="T74" t="str">
            <v>-</v>
          </cell>
          <cell r="V74">
            <v>100</v>
          </cell>
          <cell r="W74" t="str">
            <v>v</v>
          </cell>
          <cell r="X74">
            <v>100</v>
          </cell>
          <cell r="Y74" t="str">
            <v>v</v>
          </cell>
          <cell r="Z74">
            <v>100</v>
          </cell>
          <cell r="AA74" t="str">
            <v>v</v>
          </cell>
          <cell r="AB74" t="str">
            <v>UNSD Population and Vital Statistics Report, January 2022, latest update on 17 Jan 2023</v>
          </cell>
          <cell r="AC74" t="str">
            <v>-</v>
          </cell>
          <cell r="AE74" t="str">
            <v>-</v>
          </cell>
          <cell r="AG74" t="str">
            <v>-</v>
          </cell>
          <cell r="AI74" t="str">
            <v>-</v>
          </cell>
          <cell r="AK74" t="str">
            <v>-</v>
          </cell>
          <cell r="AM74" t="str">
            <v>-</v>
          </cell>
          <cell r="AO74" t="str">
            <v>-</v>
          </cell>
          <cell r="AQ74" t="str">
            <v>-</v>
          </cell>
          <cell r="AU74" t="str">
            <v>-</v>
          </cell>
          <cell r="AW74" t="str">
            <v>-</v>
          </cell>
          <cell r="AY74" t="str">
            <v>-</v>
          </cell>
          <cell r="BA74" t="str">
            <v>-</v>
          </cell>
          <cell r="BC74" t="str">
            <v>-</v>
          </cell>
          <cell r="BE74" t="str">
            <v>-</v>
          </cell>
          <cell r="BG74" t="str">
            <v>-</v>
          </cell>
          <cell r="BI74" t="str">
            <v>-</v>
          </cell>
          <cell r="BM74" t="str">
            <v>-</v>
          </cell>
          <cell r="BQ74" t="str">
            <v>-</v>
          </cell>
          <cell r="BU74" t="str">
            <v>-</v>
          </cell>
          <cell r="BX74" t="str">
            <v>-</v>
          </cell>
          <cell r="CA74" t="str">
            <v>-</v>
          </cell>
          <cell r="CC74" t="str">
            <v>-</v>
          </cell>
          <cell r="CE74" t="str">
            <v>-</v>
          </cell>
          <cell r="CH74" t="str">
            <v>-</v>
          </cell>
          <cell r="CK74" t="str">
            <v>-</v>
          </cell>
          <cell r="CN74" t="str">
            <v>-</v>
          </cell>
          <cell r="CT74">
            <v>18.908000000000001</v>
          </cell>
          <cell r="CV74" t="str">
            <v>2020</v>
          </cell>
          <cell r="CW74" t="str">
            <v>13 to 17 years old</v>
          </cell>
        </row>
        <row r="75">
          <cell r="B75" t="str">
            <v>Gabon</v>
          </cell>
          <cell r="C75">
            <v>19.3</v>
          </cell>
          <cell r="D75" t="str">
            <v>x,y</v>
          </cell>
          <cell r="E75">
            <v>19.600000000000001</v>
          </cell>
          <cell r="F75" t="str">
            <v>x,y</v>
          </cell>
          <cell r="G75">
            <v>16.600000000000001</v>
          </cell>
          <cell r="H75" t="str">
            <v>x,y</v>
          </cell>
          <cell r="I75" t="str">
            <v>DHS 2012, UNICEF and ILO calculations</v>
          </cell>
          <cell r="J75">
            <v>5.6139999999999999</v>
          </cell>
          <cell r="K75" t="str">
            <v>x</v>
          </cell>
          <cell r="L75">
            <v>21.925000000000001</v>
          </cell>
          <cell r="M75" t="str">
            <v>x</v>
          </cell>
          <cell r="N75" t="str">
            <v>2012</v>
          </cell>
          <cell r="O75" t="str">
            <v>DHS 2012</v>
          </cell>
          <cell r="P75">
            <v>4.7</v>
          </cell>
          <cell r="Q75" t="str">
            <v>x</v>
          </cell>
          <cell r="R75" t="str">
            <v>2012</v>
          </cell>
          <cell r="S75" t="str">
            <v>DHS 2012</v>
          </cell>
          <cell r="T75">
            <v>88</v>
          </cell>
          <cell r="U75" t="str">
            <v>x</v>
          </cell>
          <cell r="V75">
            <v>89.6</v>
          </cell>
          <cell r="W75" t="str">
            <v>x</v>
          </cell>
          <cell r="X75">
            <v>91</v>
          </cell>
          <cell r="Y75" t="str">
            <v>x</v>
          </cell>
          <cell r="Z75">
            <v>88</v>
          </cell>
          <cell r="AA75" t="str">
            <v>x</v>
          </cell>
          <cell r="AB75" t="str">
            <v>DHS 2012</v>
          </cell>
          <cell r="AC75" t="str">
            <v>-</v>
          </cell>
          <cell r="AE75" t="str">
            <v>-</v>
          </cell>
          <cell r="AG75" t="str">
            <v>-</v>
          </cell>
          <cell r="AI75" t="str">
            <v>-</v>
          </cell>
          <cell r="AK75" t="str">
            <v>-</v>
          </cell>
          <cell r="AM75" t="str">
            <v>-</v>
          </cell>
          <cell r="AO75" t="str">
            <v>-</v>
          </cell>
          <cell r="AQ75" t="str">
            <v>-</v>
          </cell>
          <cell r="AU75" t="str">
            <v>-</v>
          </cell>
          <cell r="AW75" t="str">
            <v>-</v>
          </cell>
          <cell r="AY75" t="str">
            <v>-</v>
          </cell>
          <cell r="BA75" t="str">
            <v>-</v>
          </cell>
          <cell r="BC75" t="str">
            <v>-</v>
          </cell>
          <cell r="BE75" t="str">
            <v>-</v>
          </cell>
          <cell r="BG75" t="str">
            <v>-</v>
          </cell>
          <cell r="BI75" t="str">
            <v>-</v>
          </cell>
          <cell r="BM75" t="str">
            <v>-</v>
          </cell>
          <cell r="BQ75" t="str">
            <v>-</v>
          </cell>
          <cell r="BU75">
            <v>47.1</v>
          </cell>
          <cell r="BV75" t="str">
            <v>x</v>
          </cell>
          <cell r="BW75" t="str">
            <v>DHS 2012</v>
          </cell>
          <cell r="BX75">
            <v>57.9</v>
          </cell>
          <cell r="BY75" t="str">
            <v>x</v>
          </cell>
          <cell r="BZ75" t="str">
            <v>DHS 2012</v>
          </cell>
          <cell r="CA75" t="str">
            <v>-</v>
          </cell>
          <cell r="CC75" t="str">
            <v>-</v>
          </cell>
          <cell r="CE75" t="str">
            <v>-</v>
          </cell>
          <cell r="CH75" t="str">
            <v>-</v>
          </cell>
          <cell r="CK75">
            <v>9.2769999999999992</v>
          </cell>
          <cell r="CL75" t="str">
            <v>x</v>
          </cell>
          <cell r="CM75" t="str">
            <v>DHS 2012</v>
          </cell>
          <cell r="CN75">
            <v>47.392000000000003</v>
          </cell>
          <cell r="CP75" t="str">
            <v>2012</v>
          </cell>
          <cell r="CQ75" t="str">
            <v>Under 18 years old</v>
          </cell>
          <cell r="CS75" t="str">
            <v>Maison de I'Esperance; SOS Mwana; ONG Micone (non-state res care); ENEDA rt Horizons Nouveaux (state res care)</v>
          </cell>
          <cell r="CT75">
            <v>1134.56</v>
          </cell>
          <cell r="CV75" t="str">
            <v>2018</v>
          </cell>
          <cell r="CW75" t="str">
            <v>13 to 17 years old</v>
          </cell>
        </row>
        <row r="76">
          <cell r="B76" t="str">
            <v>Gambia</v>
          </cell>
          <cell r="C76">
            <v>16.86</v>
          </cell>
          <cell r="E76">
            <v>16.510000000000002</v>
          </cell>
          <cell r="G76">
            <v>17.18</v>
          </cell>
          <cell r="I76" t="str">
            <v>MICS 2018, UNICEF and ILO calculations</v>
          </cell>
          <cell r="J76">
            <v>5.6</v>
          </cell>
          <cell r="L76">
            <v>23.1</v>
          </cell>
          <cell r="N76" t="str">
            <v>2019-20</v>
          </cell>
          <cell r="O76" t="str">
            <v>DHS 2019-20</v>
          </cell>
          <cell r="P76">
            <v>0.2</v>
          </cell>
          <cell r="R76" t="str">
            <v>2019-20</v>
          </cell>
          <cell r="S76" t="str">
            <v>DHS 2019-20</v>
          </cell>
          <cell r="T76">
            <v>41.293999999999997</v>
          </cell>
          <cell r="V76">
            <v>59</v>
          </cell>
          <cell r="X76">
            <v>60.3</v>
          </cell>
          <cell r="Z76">
            <v>57.7</v>
          </cell>
          <cell r="AB76" t="str">
            <v>DHS 2019-20</v>
          </cell>
          <cell r="AC76">
            <v>72.599999999999994</v>
          </cell>
          <cell r="AE76">
            <v>74.5</v>
          </cell>
          <cell r="AG76">
            <v>67.099999999999994</v>
          </cell>
          <cell r="AI76">
            <v>64.5</v>
          </cell>
          <cell r="AK76">
            <v>73.2</v>
          </cell>
          <cell r="AM76">
            <v>80.099999999999994</v>
          </cell>
          <cell r="AO76">
            <v>75.900000000000006</v>
          </cell>
          <cell r="AQ76">
            <v>68.7</v>
          </cell>
          <cell r="AS76" t="str">
            <v>2019-20</v>
          </cell>
          <cell r="AT76" t="str">
            <v>DHS 2019-20</v>
          </cell>
          <cell r="AU76">
            <v>45.896000000000001</v>
          </cell>
          <cell r="AW76">
            <v>46.093000000000004</v>
          </cell>
          <cell r="AY76">
            <v>45.503999999999998</v>
          </cell>
          <cell r="BA76">
            <v>42.1</v>
          </cell>
          <cell r="BC76">
            <v>46.58</v>
          </cell>
          <cell r="BE76">
            <v>52.2</v>
          </cell>
          <cell r="BG76">
            <v>48.758000000000003</v>
          </cell>
          <cell r="BI76">
            <v>38.5</v>
          </cell>
          <cell r="BK76" t="str">
            <v>2019-20</v>
          </cell>
          <cell r="BL76" t="str">
            <v>DHS 2019-20</v>
          </cell>
          <cell r="BM76">
            <v>42.2</v>
          </cell>
          <cell r="BO76" t="str">
            <v>2019-20</v>
          </cell>
          <cell r="BP76" t="str">
            <v>DHS 2019-20</v>
          </cell>
          <cell r="BQ76">
            <v>46</v>
          </cell>
          <cell r="BS76" t="str">
            <v>2019-20</v>
          </cell>
          <cell r="BT76" t="str">
            <v>DHS 2019-20</v>
          </cell>
          <cell r="BU76">
            <v>50.2</v>
          </cell>
          <cell r="BW76" t="str">
            <v>DHS 2019-20</v>
          </cell>
          <cell r="BX76">
            <v>56.8</v>
          </cell>
          <cell r="BZ76" t="str">
            <v>DHS 2019-20</v>
          </cell>
          <cell r="CA76">
            <v>89.2</v>
          </cell>
          <cell r="CC76">
            <v>90</v>
          </cell>
          <cell r="CE76">
            <v>88.4</v>
          </cell>
          <cell r="CG76" t="str">
            <v>MICS 2018</v>
          </cell>
          <cell r="CH76" t="str">
            <v>-</v>
          </cell>
          <cell r="CK76">
            <v>4.9340000000000002</v>
          </cell>
          <cell r="CM76" t="str">
            <v>DHS 2019-20</v>
          </cell>
          <cell r="CN76" t="str">
            <v>-</v>
          </cell>
          <cell r="CT76">
            <v>3.7090000000000001</v>
          </cell>
          <cell r="CV76" t="str">
            <v>2020</v>
          </cell>
          <cell r="CW76" t="str">
            <v>15 to 17 years old</v>
          </cell>
        </row>
        <row r="77">
          <cell r="B77" t="str">
            <v>Georgia</v>
          </cell>
          <cell r="C77">
            <v>1.6</v>
          </cell>
          <cell r="E77">
            <v>2.1</v>
          </cell>
          <cell r="G77">
            <v>1</v>
          </cell>
          <cell r="I77" t="str">
            <v>CLS 2015, UNICEF and ILO calculations</v>
          </cell>
          <cell r="J77">
            <v>0.3</v>
          </cell>
          <cell r="L77">
            <v>13.9</v>
          </cell>
          <cell r="N77" t="str">
            <v>2018</v>
          </cell>
          <cell r="O77" t="str">
            <v>MICS 2018</v>
          </cell>
          <cell r="P77">
            <v>0.5</v>
          </cell>
          <cell r="R77" t="str">
            <v>2018</v>
          </cell>
          <cell r="S77" t="str">
            <v>MICS 2018</v>
          </cell>
          <cell r="T77">
            <v>97.5</v>
          </cell>
          <cell r="V77">
            <v>98.5</v>
          </cell>
          <cell r="X77">
            <v>98.5</v>
          </cell>
          <cell r="Z77">
            <v>98.6</v>
          </cell>
          <cell r="AB77" t="str">
            <v>WMS 2017</v>
          </cell>
          <cell r="AC77" t="str">
            <v>-</v>
          </cell>
          <cell r="AE77" t="str">
            <v>-</v>
          </cell>
          <cell r="AG77" t="str">
            <v>-</v>
          </cell>
          <cell r="AI77" t="str">
            <v>-</v>
          </cell>
          <cell r="AK77" t="str">
            <v>-</v>
          </cell>
          <cell r="AM77" t="str">
            <v>-</v>
          </cell>
          <cell r="AO77" t="str">
            <v>-</v>
          </cell>
          <cell r="AQ77" t="str">
            <v>-</v>
          </cell>
          <cell r="AU77" t="str">
            <v>-</v>
          </cell>
          <cell r="AW77" t="str">
            <v>-</v>
          </cell>
          <cell r="AY77" t="str">
            <v>-</v>
          </cell>
          <cell r="BA77" t="str">
            <v>-</v>
          </cell>
          <cell r="BC77" t="str">
            <v>-</v>
          </cell>
          <cell r="BE77" t="str">
            <v>-</v>
          </cell>
          <cell r="BG77" t="str">
            <v>-</v>
          </cell>
          <cell r="BI77" t="str">
            <v>-</v>
          </cell>
          <cell r="BM77" t="str">
            <v>-</v>
          </cell>
          <cell r="BQ77" t="str">
            <v>-</v>
          </cell>
          <cell r="BU77" t="str">
            <v>-</v>
          </cell>
          <cell r="BX77" t="str">
            <v>-</v>
          </cell>
          <cell r="CA77">
            <v>68.8</v>
          </cell>
          <cell r="CC77">
            <v>71</v>
          </cell>
          <cell r="CE77">
            <v>66.5</v>
          </cell>
          <cell r="CG77" t="str">
            <v>MICS 2018</v>
          </cell>
          <cell r="CH77" t="str">
            <v>-</v>
          </cell>
          <cell r="CK77" t="str">
            <v>-</v>
          </cell>
          <cell r="CN77">
            <v>54.451000000000001</v>
          </cell>
          <cell r="CO77" t="str">
            <v>y</v>
          </cell>
          <cell r="CP77" t="str">
            <v>2021</v>
          </cell>
          <cell r="CQ77" t="str">
            <v>Under 18 years old</v>
          </cell>
          <cell r="CR77" t="str">
            <v>A new data source and different coverage from 2020 (the boarding school under the Ministry of Education responsibility are no more included). Before 2017 data includes also few persons aged 18 years old and over.</v>
          </cell>
          <cell r="CS77" t="str">
            <v>TransMonEE database; Agency for State Care and Assistance for the (Statutory) Victims of Human Trafficking</v>
          </cell>
          <cell r="CT77">
            <v>26.887</v>
          </cell>
          <cell r="CV77" t="str">
            <v>2021</v>
          </cell>
          <cell r="CW77" t="str">
            <v>14 to 17 years old</v>
          </cell>
        </row>
        <row r="78">
          <cell r="B78" t="str">
            <v>Germany</v>
          </cell>
          <cell r="C78" t="str">
            <v>-</v>
          </cell>
          <cell r="E78" t="str">
            <v>-</v>
          </cell>
          <cell r="G78" t="str">
            <v>-</v>
          </cell>
          <cell r="J78" t="str">
            <v>-</v>
          </cell>
          <cell r="L78" t="str">
            <v>-</v>
          </cell>
          <cell r="P78" t="str">
            <v>-</v>
          </cell>
          <cell r="T78" t="str">
            <v>-</v>
          </cell>
          <cell r="V78">
            <v>100</v>
          </cell>
          <cell r="W78" t="str">
            <v>y</v>
          </cell>
          <cell r="X78">
            <v>100</v>
          </cell>
          <cell r="Y78" t="str">
            <v>y</v>
          </cell>
          <cell r="Z78">
            <v>100</v>
          </cell>
          <cell r="AA78" t="str">
            <v>y</v>
          </cell>
          <cell r="AB78" t="str">
            <v>Federal Statistical Office, Federal Ministry of Justice and the Federal Office of Justice</v>
          </cell>
          <cell r="AC78" t="str">
            <v>-</v>
          </cell>
          <cell r="AE78" t="str">
            <v>-</v>
          </cell>
          <cell r="AG78" t="str">
            <v>-</v>
          </cell>
          <cell r="AI78" t="str">
            <v>-</v>
          </cell>
          <cell r="AK78" t="str">
            <v>-</v>
          </cell>
          <cell r="AM78" t="str">
            <v>-</v>
          </cell>
          <cell r="AO78" t="str">
            <v>-</v>
          </cell>
          <cell r="AQ78" t="str">
            <v>-</v>
          </cell>
          <cell r="AU78" t="str">
            <v>-</v>
          </cell>
          <cell r="AW78" t="str">
            <v>-</v>
          </cell>
          <cell r="AY78" t="str">
            <v>-</v>
          </cell>
          <cell r="BA78" t="str">
            <v>-</v>
          </cell>
          <cell r="BC78" t="str">
            <v>-</v>
          </cell>
          <cell r="BE78" t="str">
            <v>-</v>
          </cell>
          <cell r="BG78" t="str">
            <v>-</v>
          </cell>
          <cell r="BI78" t="str">
            <v>-</v>
          </cell>
          <cell r="BM78" t="str">
            <v>-</v>
          </cell>
          <cell r="BQ78" t="str">
            <v>-</v>
          </cell>
          <cell r="BU78" t="str">
            <v>-</v>
          </cell>
          <cell r="BX78" t="str">
            <v>-</v>
          </cell>
          <cell r="CA78" t="str">
            <v>-</v>
          </cell>
          <cell r="CC78" t="str">
            <v>-</v>
          </cell>
          <cell r="CE78" t="str">
            <v>-</v>
          </cell>
          <cell r="CH78" t="str">
            <v>-</v>
          </cell>
          <cell r="CK78" t="str">
            <v>-</v>
          </cell>
          <cell r="CN78">
            <v>428.83</v>
          </cell>
          <cell r="CP78" t="str">
            <v>2012</v>
          </cell>
          <cell r="CQ78" t="str">
            <v>Under 18 years old</v>
          </cell>
          <cell r="CS78" t="str">
            <v>Federal Statistical Office, Children and Youth Services</v>
          </cell>
          <cell r="CT78">
            <v>17.190000000000001</v>
          </cell>
          <cell r="CV78" t="str">
            <v>2013</v>
          </cell>
          <cell r="CW78" t="str">
            <v>14 to 17 years old</v>
          </cell>
        </row>
        <row r="79">
          <cell r="B79" t="str">
            <v>Ghana</v>
          </cell>
          <cell r="C79">
            <v>20.100000000000001</v>
          </cell>
          <cell r="E79">
            <v>18.600000000000001</v>
          </cell>
          <cell r="G79">
            <v>21.7</v>
          </cell>
          <cell r="I79" t="str">
            <v>MICS 2017-18, UNICEF and ILO calculations</v>
          </cell>
          <cell r="J79">
            <v>5.0019999999999998</v>
          </cell>
          <cell r="L79">
            <v>19.329000000000001</v>
          </cell>
          <cell r="N79" t="str">
            <v>2017-18</v>
          </cell>
          <cell r="O79" t="str">
            <v>MICS 2017-18</v>
          </cell>
          <cell r="P79">
            <v>3.9</v>
          </cell>
          <cell r="R79" t="str">
            <v>2017-18</v>
          </cell>
          <cell r="S79" t="str">
            <v>MICS 2017-18</v>
          </cell>
          <cell r="T79">
            <v>57.405000000000001</v>
          </cell>
          <cell r="V79">
            <v>70.600999999999999</v>
          </cell>
          <cell r="X79">
            <v>72.037000000000006</v>
          </cell>
          <cell r="Z79">
            <v>69.209999999999994</v>
          </cell>
          <cell r="AB79" t="str">
            <v>MICS 2017-18</v>
          </cell>
          <cell r="AC79">
            <v>2.4</v>
          </cell>
          <cell r="AE79">
            <v>1.2130000000000001</v>
          </cell>
          <cell r="AG79">
            <v>3.5670000000000002</v>
          </cell>
          <cell r="AI79">
            <v>7.3170000000000002</v>
          </cell>
          <cell r="AK79">
            <v>2.0739999999999998</v>
          </cell>
          <cell r="AM79">
            <v>1.696</v>
          </cell>
          <cell r="AO79">
            <v>0.91700000000000004</v>
          </cell>
          <cell r="AQ79">
            <v>0.98099999999999998</v>
          </cell>
          <cell r="AS79" t="str">
            <v>2017-18</v>
          </cell>
          <cell r="AT79" t="str">
            <v>MICS 2017-18</v>
          </cell>
          <cell r="AU79">
            <v>0.1</v>
          </cell>
          <cell r="AW79">
            <v>8.0000000000000002E-3</v>
          </cell>
          <cell r="AY79">
            <v>0.216</v>
          </cell>
          <cell r="BA79">
            <v>0.5</v>
          </cell>
          <cell r="BC79">
            <v>0</v>
          </cell>
          <cell r="BE79">
            <v>0</v>
          </cell>
          <cell r="BG79">
            <v>0.1</v>
          </cell>
          <cell r="BI79">
            <v>0</v>
          </cell>
          <cell r="BK79" t="str">
            <v>2017-18</v>
          </cell>
          <cell r="BL79" t="str">
            <v>MICS 2017-18</v>
          </cell>
          <cell r="BM79" t="str">
            <v>-</v>
          </cell>
          <cell r="BQ79">
            <v>94.4</v>
          </cell>
          <cell r="BS79" t="str">
            <v>2017-18</v>
          </cell>
          <cell r="BT79" t="str">
            <v>MICS 2017-18</v>
          </cell>
          <cell r="BU79">
            <v>21.7</v>
          </cell>
          <cell r="BW79" t="str">
            <v>MICS 2017-18</v>
          </cell>
          <cell r="BX79">
            <v>37.1</v>
          </cell>
          <cell r="BZ79" t="str">
            <v>MICS 2017-18</v>
          </cell>
          <cell r="CA79">
            <v>94</v>
          </cell>
          <cell r="CC79">
            <v>94.1</v>
          </cell>
          <cell r="CE79">
            <v>93.8</v>
          </cell>
          <cell r="CG79" t="str">
            <v>MICS 2017-18</v>
          </cell>
          <cell r="CH79" t="str">
            <v>-</v>
          </cell>
          <cell r="CK79">
            <v>10.307</v>
          </cell>
          <cell r="CL79" t="str">
            <v>x</v>
          </cell>
          <cell r="CM79" t="str">
            <v>DHS 2008</v>
          </cell>
          <cell r="CN79">
            <v>23.916</v>
          </cell>
          <cell r="CP79" t="str">
            <v>2022</v>
          </cell>
          <cell r="CQ79" t="str">
            <v>Under 18 years old</v>
          </cell>
          <cell r="CS79" t="str">
            <v>The Ministry of Gender, Children and Social Protection</v>
          </cell>
          <cell r="CT79">
            <v>4.2309999999999999</v>
          </cell>
          <cell r="CV79" t="str">
            <v>2017</v>
          </cell>
          <cell r="CW79" t="str">
            <v>13 to 17 years old</v>
          </cell>
        </row>
        <row r="80">
          <cell r="B80" t="str">
            <v>Greece</v>
          </cell>
          <cell r="C80" t="str">
            <v>-</v>
          </cell>
          <cell r="E80" t="str">
            <v>-</v>
          </cell>
          <cell r="G80" t="str">
            <v>-</v>
          </cell>
          <cell r="J80" t="str">
            <v>-</v>
          </cell>
          <cell r="L80" t="str">
            <v>-</v>
          </cell>
          <cell r="P80" t="str">
            <v>-</v>
          </cell>
          <cell r="T80" t="str">
            <v>-</v>
          </cell>
          <cell r="V80">
            <v>100</v>
          </cell>
          <cell r="W80" t="str">
            <v>v</v>
          </cell>
          <cell r="X80">
            <v>100</v>
          </cell>
          <cell r="Y80" t="str">
            <v>v</v>
          </cell>
          <cell r="Z80">
            <v>100</v>
          </cell>
          <cell r="AA80" t="str">
            <v>v</v>
          </cell>
          <cell r="AB80" t="str">
            <v>UNSD Population and Vital Statistics Report, January 2022, latest update on 17 Jan 2023</v>
          </cell>
          <cell r="AC80" t="str">
            <v>-</v>
          </cell>
          <cell r="AE80" t="str">
            <v>-</v>
          </cell>
          <cell r="AG80" t="str">
            <v>-</v>
          </cell>
          <cell r="AI80" t="str">
            <v>-</v>
          </cell>
          <cell r="AK80" t="str">
            <v>-</v>
          </cell>
          <cell r="AM80" t="str">
            <v>-</v>
          </cell>
          <cell r="AO80" t="str">
            <v>-</v>
          </cell>
          <cell r="AQ80" t="str">
            <v>-</v>
          </cell>
          <cell r="AU80" t="str">
            <v>-</v>
          </cell>
          <cell r="AW80" t="str">
            <v>-</v>
          </cell>
          <cell r="AY80" t="str">
            <v>-</v>
          </cell>
          <cell r="BA80" t="str">
            <v>-</v>
          </cell>
          <cell r="BC80" t="str">
            <v>-</v>
          </cell>
          <cell r="BE80" t="str">
            <v>-</v>
          </cell>
          <cell r="BG80" t="str">
            <v>-</v>
          </cell>
          <cell r="BI80" t="str">
            <v>-</v>
          </cell>
          <cell r="BM80" t="str">
            <v>-</v>
          </cell>
          <cell r="BQ80" t="str">
            <v>-</v>
          </cell>
          <cell r="BU80" t="str">
            <v>-</v>
          </cell>
          <cell r="BX80" t="str">
            <v>-</v>
          </cell>
          <cell r="CA80" t="str">
            <v>-</v>
          </cell>
          <cell r="CC80" t="str">
            <v>-</v>
          </cell>
          <cell r="CE80" t="str">
            <v>-</v>
          </cell>
          <cell r="CH80" t="str">
            <v>-</v>
          </cell>
          <cell r="CK80" t="str">
            <v>-</v>
          </cell>
          <cell r="CN80">
            <v>189.83099999999999</v>
          </cell>
          <cell r="CP80" t="str">
            <v>2022</v>
          </cell>
          <cell r="CQ80" t="str">
            <v>Under 18 years old</v>
          </cell>
          <cell r="CS80" t="str">
            <v>Ministry of Labour and Social Affairs and Ministry of Migration and Asylum</v>
          </cell>
          <cell r="CT80">
            <v>10.074999999999999</v>
          </cell>
          <cell r="CV80" t="str">
            <v>2020</v>
          </cell>
          <cell r="CW80" t="str">
            <v>15 to 17 years old</v>
          </cell>
        </row>
        <row r="81">
          <cell r="B81" t="str">
            <v>Grenada</v>
          </cell>
          <cell r="C81" t="str">
            <v>-</v>
          </cell>
          <cell r="E81" t="str">
            <v>-</v>
          </cell>
          <cell r="G81" t="str">
            <v>-</v>
          </cell>
          <cell r="J81" t="str">
            <v>-</v>
          </cell>
          <cell r="L81" t="str">
            <v>-</v>
          </cell>
          <cell r="P81" t="str">
            <v>-</v>
          </cell>
          <cell r="T81" t="str">
            <v>-</v>
          </cell>
          <cell r="V81" t="str">
            <v>-</v>
          </cell>
          <cell r="X81" t="str">
            <v>-</v>
          </cell>
          <cell r="Z81" t="str">
            <v>-</v>
          </cell>
          <cell r="AC81" t="str">
            <v>-</v>
          </cell>
          <cell r="AE81" t="str">
            <v>-</v>
          </cell>
          <cell r="AG81" t="str">
            <v>-</v>
          </cell>
          <cell r="AI81" t="str">
            <v>-</v>
          </cell>
          <cell r="AK81" t="str">
            <v>-</v>
          </cell>
          <cell r="AM81" t="str">
            <v>-</v>
          </cell>
          <cell r="AO81" t="str">
            <v>-</v>
          </cell>
          <cell r="AQ81" t="str">
            <v>-</v>
          </cell>
          <cell r="AU81" t="str">
            <v>-</v>
          </cell>
          <cell r="AW81" t="str">
            <v>-</v>
          </cell>
          <cell r="AY81" t="str">
            <v>-</v>
          </cell>
          <cell r="BA81" t="str">
            <v>-</v>
          </cell>
          <cell r="BC81" t="str">
            <v>-</v>
          </cell>
          <cell r="BE81" t="str">
            <v>-</v>
          </cell>
          <cell r="BG81" t="str">
            <v>-</v>
          </cell>
          <cell r="BI81" t="str">
            <v>-</v>
          </cell>
          <cell r="BM81" t="str">
            <v>-</v>
          </cell>
          <cell r="BQ81" t="str">
            <v>-</v>
          </cell>
          <cell r="BU81" t="str">
            <v>-</v>
          </cell>
          <cell r="BX81" t="str">
            <v>-</v>
          </cell>
          <cell r="CA81" t="str">
            <v>-</v>
          </cell>
          <cell r="CC81" t="str">
            <v>-</v>
          </cell>
          <cell r="CE81" t="str">
            <v>-</v>
          </cell>
          <cell r="CH81" t="str">
            <v>-</v>
          </cell>
          <cell r="CK81">
            <v>13.7</v>
          </cell>
          <cell r="CL81" t="str">
            <v>y</v>
          </cell>
          <cell r="CM81" t="str">
            <v>Women's Health and Life Experiences Survey 2018</v>
          </cell>
          <cell r="CN81">
            <v>276.08699999999999</v>
          </cell>
          <cell r="CP81" t="str">
            <v>2022</v>
          </cell>
          <cell r="CQ81" t="str">
            <v>Under 18 years old</v>
          </cell>
          <cell r="CS81" t="str">
            <v>Child Protection Authority</v>
          </cell>
          <cell r="CT81">
            <v>141.97</v>
          </cell>
          <cell r="CV81" t="str">
            <v>2022</v>
          </cell>
          <cell r="CW81" t="str">
            <v>12 to 17 years old</v>
          </cell>
        </row>
        <row r="82">
          <cell r="B82" t="str">
            <v>Guatemala</v>
          </cell>
          <cell r="C82" t="str">
            <v>-</v>
          </cell>
          <cell r="E82" t="str">
            <v>-</v>
          </cell>
          <cell r="G82" t="str">
            <v>-</v>
          </cell>
          <cell r="J82">
            <v>6.24</v>
          </cell>
          <cell r="L82">
            <v>29.495999999999999</v>
          </cell>
          <cell r="N82" t="str">
            <v>2014-15</v>
          </cell>
          <cell r="O82" t="str">
            <v>DHS 2014-15</v>
          </cell>
          <cell r="P82">
            <v>9.6</v>
          </cell>
          <cell r="R82" t="str">
            <v>2014-15</v>
          </cell>
          <cell r="S82" t="str">
            <v>DHS 2014-15</v>
          </cell>
          <cell r="T82">
            <v>88.5</v>
          </cell>
          <cell r="U82" t="str">
            <v>y</v>
          </cell>
          <cell r="V82">
            <v>96.4</v>
          </cell>
          <cell r="W82" t="str">
            <v>y</v>
          </cell>
          <cell r="X82" t="str">
            <v>-</v>
          </cell>
          <cell r="Z82" t="str">
            <v>-</v>
          </cell>
          <cell r="AB82" t="str">
            <v>ENSMI 2014-15</v>
          </cell>
          <cell r="AC82" t="str">
            <v>-</v>
          </cell>
          <cell r="AE82" t="str">
            <v>-</v>
          </cell>
          <cell r="AG82" t="str">
            <v>-</v>
          </cell>
          <cell r="AI82" t="str">
            <v>-</v>
          </cell>
          <cell r="AK82" t="str">
            <v>-</v>
          </cell>
          <cell r="AM82" t="str">
            <v>-</v>
          </cell>
          <cell r="AO82" t="str">
            <v>-</v>
          </cell>
          <cell r="AQ82" t="str">
            <v>-</v>
          </cell>
          <cell r="AU82" t="str">
            <v>-</v>
          </cell>
          <cell r="AW82" t="str">
            <v>-</v>
          </cell>
          <cell r="AY82" t="str">
            <v>-</v>
          </cell>
          <cell r="BA82" t="str">
            <v>-</v>
          </cell>
          <cell r="BC82" t="str">
            <v>-</v>
          </cell>
          <cell r="BE82" t="str">
            <v>-</v>
          </cell>
          <cell r="BG82" t="str">
            <v>-</v>
          </cell>
          <cell r="BI82" t="str">
            <v>-</v>
          </cell>
          <cell r="BM82" t="str">
            <v>-</v>
          </cell>
          <cell r="BQ82" t="str">
            <v>-</v>
          </cell>
          <cell r="BU82">
            <v>12.3</v>
          </cell>
          <cell r="BW82" t="str">
            <v>ENSMI 2014-15</v>
          </cell>
          <cell r="BX82">
            <v>13.5</v>
          </cell>
          <cell r="BZ82" t="str">
            <v>ENSMI 2014-15</v>
          </cell>
          <cell r="CA82" t="str">
            <v>-</v>
          </cell>
          <cell r="CC82" t="str">
            <v>-</v>
          </cell>
          <cell r="CE82" t="str">
            <v>-</v>
          </cell>
          <cell r="CH82">
            <v>1</v>
          </cell>
          <cell r="CJ82" t="str">
            <v>DHS 2014-15</v>
          </cell>
          <cell r="CK82">
            <v>4</v>
          </cell>
          <cell r="CM82" t="str">
            <v>DHS 2014-15</v>
          </cell>
          <cell r="CN82">
            <v>72.594999999999999</v>
          </cell>
          <cell r="CP82" t="str">
            <v>2015</v>
          </cell>
          <cell r="CQ82" t="str">
            <v>Under 18 years old</v>
          </cell>
          <cell r="CS82" t="str">
            <v>Consejo Nacional de Adopciones (residential care)</v>
          </cell>
          <cell r="CT82">
            <v>259.87099999999998</v>
          </cell>
          <cell r="CV82" t="str">
            <v>2018</v>
          </cell>
          <cell r="CW82" t="str">
            <v>13 to 17 years old</v>
          </cell>
        </row>
        <row r="83">
          <cell r="B83" t="str">
            <v>Guinea</v>
          </cell>
          <cell r="C83">
            <v>24.187999999999999</v>
          </cell>
          <cell r="E83">
            <v>23.882999999999999</v>
          </cell>
          <cell r="G83">
            <v>24.503</v>
          </cell>
          <cell r="I83" t="str">
            <v>MICS 2016, UNICEF and ILO calculations</v>
          </cell>
          <cell r="J83">
            <v>17.041</v>
          </cell>
          <cell r="L83">
            <v>46.503999999999998</v>
          </cell>
          <cell r="N83" t="str">
            <v>2018</v>
          </cell>
          <cell r="O83" t="str">
            <v>DHS 2018</v>
          </cell>
          <cell r="P83">
            <v>1.9</v>
          </cell>
          <cell r="R83" t="str">
            <v>2018</v>
          </cell>
          <cell r="S83" t="str">
            <v>DHS 2018</v>
          </cell>
          <cell r="T83">
            <v>57.2</v>
          </cell>
          <cell r="V83">
            <v>62</v>
          </cell>
          <cell r="X83">
            <v>62.4</v>
          </cell>
          <cell r="Z83">
            <v>61.5</v>
          </cell>
          <cell r="AB83" t="str">
            <v>DHS 2018</v>
          </cell>
          <cell r="AC83">
            <v>94.5</v>
          </cell>
          <cell r="AE83">
            <v>94.8</v>
          </cell>
          <cell r="AG83">
            <v>94.3</v>
          </cell>
          <cell r="AI83">
            <v>94.6</v>
          </cell>
          <cell r="AK83">
            <v>94</v>
          </cell>
          <cell r="AM83">
            <v>93.3</v>
          </cell>
          <cell r="AO83">
            <v>95.5</v>
          </cell>
          <cell r="AQ83">
            <v>95</v>
          </cell>
          <cell r="AS83" t="str">
            <v>2018</v>
          </cell>
          <cell r="AT83" t="str">
            <v>DHS 2018</v>
          </cell>
          <cell r="AU83">
            <v>39.1</v>
          </cell>
          <cell r="AW83">
            <v>35</v>
          </cell>
          <cell r="AY83">
            <v>40.700000000000003</v>
          </cell>
          <cell r="BA83">
            <v>40</v>
          </cell>
          <cell r="BC83">
            <v>38.299999999999997</v>
          </cell>
          <cell r="BE83">
            <v>41.3</v>
          </cell>
          <cell r="BG83">
            <v>39.700000000000003</v>
          </cell>
          <cell r="BI83">
            <v>35</v>
          </cell>
          <cell r="BK83" t="str">
            <v>2018</v>
          </cell>
          <cell r="BL83" t="str">
            <v>DHS 2018</v>
          </cell>
          <cell r="BM83">
            <v>32.6</v>
          </cell>
          <cell r="BO83" t="str">
            <v>2018</v>
          </cell>
          <cell r="BP83" t="str">
            <v>DHS 2018</v>
          </cell>
          <cell r="BQ83">
            <v>26.2</v>
          </cell>
          <cell r="BS83" t="str">
            <v>2018</v>
          </cell>
          <cell r="BT83" t="str">
            <v>DHS 2018</v>
          </cell>
          <cell r="BU83">
            <v>56.9</v>
          </cell>
          <cell r="BW83" t="str">
            <v>DHS 2018</v>
          </cell>
          <cell r="BX83">
            <v>64.599999999999994</v>
          </cell>
          <cell r="BZ83" t="str">
            <v>DHS 2018</v>
          </cell>
          <cell r="CA83">
            <v>89.1</v>
          </cell>
          <cell r="CC83">
            <v>89.5</v>
          </cell>
          <cell r="CE83">
            <v>88.8</v>
          </cell>
          <cell r="CG83" t="str">
            <v>MICS 2016</v>
          </cell>
          <cell r="CH83" t="str">
            <v>-</v>
          </cell>
          <cell r="CK83" t="str">
            <v>-</v>
          </cell>
          <cell r="CN83">
            <v>18.154</v>
          </cell>
          <cell r="CP83" t="str">
            <v>2012</v>
          </cell>
          <cell r="CQ83" t="str">
            <v>Under 18 years old</v>
          </cell>
          <cell r="CS83" t="str">
            <v>National Directory in charge of Child protection</v>
          </cell>
          <cell r="CT83" t="str">
            <v>-</v>
          </cell>
        </row>
        <row r="84">
          <cell r="B84" t="str">
            <v>Guinea-Bissau</v>
          </cell>
          <cell r="C84">
            <v>17.2</v>
          </cell>
          <cell r="E84">
            <v>18.100000000000001</v>
          </cell>
          <cell r="G84">
            <v>16.3</v>
          </cell>
          <cell r="I84" t="str">
            <v>MICS 2018-19, UNICEF and ILO calculations</v>
          </cell>
          <cell r="J84">
            <v>8.1</v>
          </cell>
          <cell r="L84">
            <v>25.7</v>
          </cell>
          <cell r="N84" t="str">
            <v>2018-19</v>
          </cell>
          <cell r="O84" t="str">
            <v>MICS 2018-19</v>
          </cell>
          <cell r="P84">
            <v>2.2000000000000002</v>
          </cell>
          <cell r="R84" t="str">
            <v>2018-19</v>
          </cell>
          <cell r="S84" t="str">
            <v>MICS 2018-19</v>
          </cell>
          <cell r="T84">
            <v>35.920999999999999</v>
          </cell>
          <cell r="V84">
            <v>46</v>
          </cell>
          <cell r="X84">
            <v>47.1</v>
          </cell>
          <cell r="Z84">
            <v>44.9</v>
          </cell>
          <cell r="AB84" t="str">
            <v>MICS 2018-19</v>
          </cell>
          <cell r="AC84">
            <v>52.1</v>
          </cell>
          <cell r="AE84">
            <v>42.656999999999996</v>
          </cell>
          <cell r="AG84">
            <v>58.634</v>
          </cell>
          <cell r="AI84">
            <v>41.164000000000001</v>
          </cell>
          <cell r="AK84">
            <v>61.606000000000002</v>
          </cell>
          <cell r="AM84">
            <v>69.831999999999994</v>
          </cell>
          <cell r="AO84">
            <v>53.512999999999998</v>
          </cell>
          <cell r="AQ84">
            <v>37.701999999999998</v>
          </cell>
          <cell r="AS84" t="str">
            <v>2018-19</v>
          </cell>
          <cell r="AT84" t="str">
            <v>MICS 2018-19</v>
          </cell>
          <cell r="AU84">
            <v>29.7</v>
          </cell>
          <cell r="AW84">
            <v>17.643000000000001</v>
          </cell>
          <cell r="AY84">
            <v>34.567999999999998</v>
          </cell>
          <cell r="BA84">
            <v>25.2</v>
          </cell>
          <cell r="BC84">
            <v>38</v>
          </cell>
          <cell r="BE84">
            <v>39.4</v>
          </cell>
          <cell r="BG84">
            <v>27.5</v>
          </cell>
          <cell r="BI84">
            <v>12.3</v>
          </cell>
          <cell r="BK84" t="str">
            <v>2018-19</v>
          </cell>
          <cell r="BL84" t="str">
            <v>MICS 2018-19</v>
          </cell>
          <cell r="BM84" t="str">
            <v>-</v>
          </cell>
          <cell r="BQ84">
            <v>75.8</v>
          </cell>
          <cell r="BS84" t="str">
            <v>2018-19</v>
          </cell>
          <cell r="BT84" t="str">
            <v>MICS 2018-19</v>
          </cell>
          <cell r="BU84">
            <v>29.5</v>
          </cell>
          <cell r="BW84" t="str">
            <v>MICS 2018-19</v>
          </cell>
          <cell r="BX84">
            <v>33.700000000000003</v>
          </cell>
          <cell r="BZ84" t="str">
            <v>MICS 2018-19</v>
          </cell>
          <cell r="CA84">
            <v>75.8</v>
          </cell>
          <cell r="CC84">
            <v>75.400000000000006</v>
          </cell>
          <cell r="CE84">
            <v>76.2</v>
          </cell>
          <cell r="CG84" t="str">
            <v>MICS 2018-19</v>
          </cell>
          <cell r="CH84" t="str">
            <v>-</v>
          </cell>
          <cell r="CK84" t="str">
            <v>-</v>
          </cell>
          <cell r="CN84">
            <v>41.165999999999997</v>
          </cell>
          <cell r="CP84" t="str">
            <v>2020</v>
          </cell>
          <cell r="CQ84" t="str">
            <v>Under 18 years old</v>
          </cell>
          <cell r="CS84" t="str">
            <v>Ministry of Woman, Family and Social Protection</v>
          </cell>
          <cell r="CT84">
            <v>0</v>
          </cell>
          <cell r="CU84" t="str">
            <v>y</v>
          </cell>
          <cell r="CV84" t="str">
            <v>2020</v>
          </cell>
          <cell r="CW84" t="str">
            <v>15 to 17 years old</v>
          </cell>
        </row>
        <row r="85">
          <cell r="B85" t="str">
            <v>Guyana</v>
          </cell>
          <cell r="C85">
            <v>10.84</v>
          </cell>
          <cell r="E85">
            <v>10.08</v>
          </cell>
          <cell r="G85">
            <v>11.57</v>
          </cell>
          <cell r="I85" t="str">
            <v>MICS 2014, UNICEF and ILO calculations</v>
          </cell>
          <cell r="J85">
            <v>3.6</v>
          </cell>
          <cell r="K85" t="str">
            <v>x,y</v>
          </cell>
          <cell r="L85">
            <v>30.2</v>
          </cell>
          <cell r="M85" t="str">
            <v>x,y</v>
          </cell>
          <cell r="N85" t="str">
            <v>2014</v>
          </cell>
          <cell r="O85" t="str">
            <v>MICS 2014</v>
          </cell>
          <cell r="P85">
            <v>8.5</v>
          </cell>
          <cell r="Q85" t="str">
            <v>x,y</v>
          </cell>
          <cell r="R85" t="str">
            <v>2014</v>
          </cell>
          <cell r="S85" t="str">
            <v>MICS 2014</v>
          </cell>
          <cell r="T85">
            <v>67.900000000000006</v>
          </cell>
          <cell r="V85">
            <v>88.7</v>
          </cell>
          <cell r="X85">
            <v>88.4</v>
          </cell>
          <cell r="Z85">
            <v>89.1</v>
          </cell>
          <cell r="AB85" t="str">
            <v>MICS 2014</v>
          </cell>
          <cell r="AC85" t="str">
            <v>-</v>
          </cell>
          <cell r="AE85" t="str">
            <v>-</v>
          </cell>
          <cell r="AG85" t="str">
            <v>-</v>
          </cell>
          <cell r="AI85" t="str">
            <v>-</v>
          </cell>
          <cell r="AK85" t="str">
            <v>-</v>
          </cell>
          <cell r="AM85" t="str">
            <v>-</v>
          </cell>
          <cell r="AO85" t="str">
            <v>-</v>
          </cell>
          <cell r="AQ85" t="str">
            <v>-</v>
          </cell>
          <cell r="AU85" t="str">
            <v>-</v>
          </cell>
          <cell r="AW85" t="str">
            <v>-</v>
          </cell>
          <cell r="AY85" t="str">
            <v>-</v>
          </cell>
          <cell r="BA85" t="str">
            <v>-</v>
          </cell>
          <cell r="BC85" t="str">
            <v>-</v>
          </cell>
          <cell r="BE85" t="str">
            <v>-</v>
          </cell>
          <cell r="BG85" t="str">
            <v>-</v>
          </cell>
          <cell r="BI85" t="str">
            <v>-</v>
          </cell>
          <cell r="BM85" t="str">
            <v>-</v>
          </cell>
          <cell r="BQ85" t="str">
            <v>-</v>
          </cell>
          <cell r="BU85">
            <v>14.1</v>
          </cell>
          <cell r="BV85" t="str">
            <v>x</v>
          </cell>
          <cell r="BW85" t="str">
            <v>MICS 2014</v>
          </cell>
          <cell r="BX85">
            <v>10.1</v>
          </cell>
          <cell r="BY85" t="str">
            <v>x</v>
          </cell>
          <cell r="BZ85" t="str">
            <v>MICS 2014</v>
          </cell>
          <cell r="CA85">
            <v>69.7</v>
          </cell>
          <cell r="CC85">
            <v>74.099999999999994</v>
          </cell>
          <cell r="CE85">
            <v>65.099999999999994</v>
          </cell>
          <cell r="CG85" t="str">
            <v>MICS 2014</v>
          </cell>
          <cell r="CH85" t="str">
            <v>-</v>
          </cell>
          <cell r="CK85" t="str">
            <v>-</v>
          </cell>
          <cell r="CN85">
            <v>308.56200000000001</v>
          </cell>
          <cell r="CP85" t="str">
            <v>2014</v>
          </cell>
          <cell r="CQ85" t="str">
            <v>Under 18 years old</v>
          </cell>
          <cell r="CS85" t="str">
            <v>Ministry of Labor, Human Services and Social Security</v>
          </cell>
          <cell r="CT85">
            <v>17.614000000000001</v>
          </cell>
          <cell r="CV85" t="str">
            <v>2019</v>
          </cell>
          <cell r="CW85" t="str">
            <v>10 to 17 years old</v>
          </cell>
        </row>
        <row r="86">
          <cell r="B86" t="str">
            <v>Haiti</v>
          </cell>
          <cell r="C86">
            <v>35.502000000000002</v>
          </cell>
          <cell r="D86" t="str">
            <v>x,y</v>
          </cell>
          <cell r="E86">
            <v>44.008000000000003</v>
          </cell>
          <cell r="F86" t="str">
            <v>x,y</v>
          </cell>
          <cell r="G86">
            <v>26.16</v>
          </cell>
          <cell r="H86" t="str">
            <v>x,y</v>
          </cell>
          <cell r="I86" t="str">
            <v>DHS 2012, UNICEF and ILO calculations</v>
          </cell>
          <cell r="J86">
            <v>2.1349999999999998</v>
          </cell>
          <cell r="L86">
            <v>14.898999999999999</v>
          </cell>
          <cell r="N86" t="str">
            <v>2016-17</v>
          </cell>
          <cell r="O86" t="str">
            <v>DHS 2016-17</v>
          </cell>
          <cell r="P86">
            <v>1.552</v>
          </cell>
          <cell r="R86" t="str">
            <v>2016-17</v>
          </cell>
          <cell r="S86" t="str">
            <v>DHS 2016-17</v>
          </cell>
          <cell r="T86">
            <v>57.2</v>
          </cell>
          <cell r="V86">
            <v>84.8</v>
          </cell>
          <cell r="X86">
            <v>84.2</v>
          </cell>
          <cell r="Z86">
            <v>85.4</v>
          </cell>
          <cell r="AB86" t="str">
            <v>DHS 2016-17</v>
          </cell>
          <cell r="AC86" t="str">
            <v>-</v>
          </cell>
          <cell r="AE86" t="str">
            <v>-</v>
          </cell>
          <cell r="AG86" t="str">
            <v>-</v>
          </cell>
          <cell r="AI86" t="str">
            <v>-</v>
          </cell>
          <cell r="AK86" t="str">
            <v>-</v>
          </cell>
          <cell r="AM86" t="str">
            <v>-</v>
          </cell>
          <cell r="AO86" t="str">
            <v>-</v>
          </cell>
          <cell r="AQ86" t="str">
            <v>-</v>
          </cell>
          <cell r="AU86" t="str">
            <v>-</v>
          </cell>
          <cell r="AW86" t="str">
            <v>-</v>
          </cell>
          <cell r="AY86" t="str">
            <v>-</v>
          </cell>
          <cell r="BA86" t="str">
            <v>-</v>
          </cell>
          <cell r="BC86" t="str">
            <v>-</v>
          </cell>
          <cell r="BE86" t="str">
            <v>-</v>
          </cell>
          <cell r="BG86" t="str">
            <v>-</v>
          </cell>
          <cell r="BI86" t="str">
            <v>-</v>
          </cell>
          <cell r="BM86" t="str">
            <v>-</v>
          </cell>
          <cell r="BQ86" t="str">
            <v>-</v>
          </cell>
          <cell r="BU86">
            <v>15.2</v>
          </cell>
          <cell r="BW86" t="str">
            <v>DHS 2016-17</v>
          </cell>
          <cell r="BX86">
            <v>23.3</v>
          </cell>
          <cell r="BZ86" t="str">
            <v>DHS 2016-17</v>
          </cell>
          <cell r="CA86">
            <v>83.248000000000005</v>
          </cell>
          <cell r="CC86">
            <v>84.177999999999997</v>
          </cell>
          <cell r="CE86">
            <v>82.253</v>
          </cell>
          <cell r="CG86" t="str">
            <v>DHS 2016-17</v>
          </cell>
          <cell r="CH86" t="str">
            <v>-</v>
          </cell>
          <cell r="CK86">
            <v>4.8</v>
          </cell>
          <cell r="CM86" t="str">
            <v>DHS 2016-17</v>
          </cell>
          <cell r="CN86">
            <v>594.14499999999998</v>
          </cell>
          <cell r="CP86" t="str">
            <v>2016-18</v>
          </cell>
          <cell r="CQ86" t="str">
            <v>Under 18 years old</v>
          </cell>
          <cell r="CS86" t="str">
            <v>Institut du bien-etre social et de reserches (IBERS)</v>
          </cell>
          <cell r="CT86">
            <v>19.856999999999999</v>
          </cell>
          <cell r="CV86" t="str">
            <v>2020</v>
          </cell>
          <cell r="CW86" t="str">
            <v>13 to 17 years old</v>
          </cell>
        </row>
        <row r="87">
          <cell r="B87" t="str">
            <v>Holy See</v>
          </cell>
          <cell r="C87" t="str">
            <v>-</v>
          </cell>
          <cell r="E87" t="str">
            <v>-</v>
          </cell>
          <cell r="G87" t="str">
            <v>-</v>
          </cell>
          <cell r="J87" t="str">
            <v>-</v>
          </cell>
          <cell r="L87" t="str">
            <v>-</v>
          </cell>
          <cell r="P87" t="str">
            <v>-</v>
          </cell>
          <cell r="T87" t="str">
            <v>-</v>
          </cell>
          <cell r="V87" t="str">
            <v>-</v>
          </cell>
          <cell r="X87" t="str">
            <v>-</v>
          </cell>
          <cell r="Z87" t="str">
            <v>-</v>
          </cell>
          <cell r="AC87" t="str">
            <v>-</v>
          </cell>
          <cell r="AE87" t="str">
            <v>-</v>
          </cell>
          <cell r="AG87" t="str">
            <v>-</v>
          </cell>
          <cell r="AI87" t="str">
            <v>-</v>
          </cell>
          <cell r="AK87" t="str">
            <v>-</v>
          </cell>
          <cell r="AM87" t="str">
            <v>-</v>
          </cell>
          <cell r="AO87" t="str">
            <v>-</v>
          </cell>
          <cell r="AQ87" t="str">
            <v>-</v>
          </cell>
          <cell r="AU87" t="str">
            <v>-</v>
          </cell>
          <cell r="AW87" t="str">
            <v>-</v>
          </cell>
          <cell r="AY87" t="str">
            <v>-</v>
          </cell>
          <cell r="BA87" t="str">
            <v>-</v>
          </cell>
          <cell r="BC87" t="str">
            <v>-</v>
          </cell>
          <cell r="BE87" t="str">
            <v>-</v>
          </cell>
          <cell r="BG87" t="str">
            <v>-</v>
          </cell>
          <cell r="BI87" t="str">
            <v>-</v>
          </cell>
          <cell r="BM87" t="str">
            <v>-</v>
          </cell>
          <cell r="BQ87" t="str">
            <v>-</v>
          </cell>
          <cell r="BU87" t="str">
            <v>-</v>
          </cell>
          <cell r="BX87" t="str">
            <v>-</v>
          </cell>
          <cell r="CA87" t="str">
            <v>-</v>
          </cell>
          <cell r="CC87" t="str">
            <v>-</v>
          </cell>
          <cell r="CE87" t="str">
            <v>-</v>
          </cell>
          <cell r="CH87" t="str">
            <v>-</v>
          </cell>
          <cell r="CK87" t="str">
            <v>-</v>
          </cell>
          <cell r="CN87" t="str">
            <v>-</v>
          </cell>
          <cell r="CT87" t="str">
            <v>-</v>
          </cell>
        </row>
        <row r="88">
          <cell r="B88" t="str">
            <v>Honduras</v>
          </cell>
          <cell r="C88">
            <v>15.3</v>
          </cell>
          <cell r="E88">
            <v>17.600000000000001</v>
          </cell>
          <cell r="G88">
            <v>12.9</v>
          </cell>
          <cell r="I88" t="str">
            <v>MICS 2019, UNICEF and ILO calculations</v>
          </cell>
          <cell r="J88">
            <v>9.1620000000000008</v>
          </cell>
          <cell r="L88">
            <v>34.01</v>
          </cell>
          <cell r="N88" t="str">
            <v>2019</v>
          </cell>
          <cell r="O88" t="str">
            <v>MICS 2019</v>
          </cell>
          <cell r="P88">
            <v>9.9939999999999998</v>
          </cell>
          <cell r="R88" t="str">
            <v>2019</v>
          </cell>
          <cell r="S88" t="str">
            <v>MICS 2019</v>
          </cell>
          <cell r="T88">
            <v>87.358999999999995</v>
          </cell>
          <cell r="V88">
            <v>96.991</v>
          </cell>
          <cell r="X88">
            <v>97.066999999999993</v>
          </cell>
          <cell r="Z88">
            <v>96.911000000000001</v>
          </cell>
          <cell r="AB88" t="str">
            <v>MICS 2019</v>
          </cell>
          <cell r="AC88" t="str">
            <v>-</v>
          </cell>
          <cell r="AE88" t="str">
            <v>-</v>
          </cell>
          <cell r="AG88" t="str">
            <v>-</v>
          </cell>
          <cell r="AI88" t="str">
            <v>-</v>
          </cell>
          <cell r="AK88" t="str">
            <v>-</v>
          </cell>
          <cell r="AM88" t="str">
            <v>-</v>
          </cell>
          <cell r="AO88" t="str">
            <v>-</v>
          </cell>
          <cell r="AQ88" t="str">
            <v>-</v>
          </cell>
          <cell r="AU88" t="str">
            <v>-</v>
          </cell>
          <cell r="AW88" t="str">
            <v>-</v>
          </cell>
          <cell r="AY88" t="str">
            <v>-</v>
          </cell>
          <cell r="BA88" t="str">
            <v>-</v>
          </cell>
          <cell r="BC88" t="str">
            <v>-</v>
          </cell>
          <cell r="BE88" t="str">
            <v>-</v>
          </cell>
          <cell r="BG88" t="str">
            <v>-</v>
          </cell>
          <cell r="BI88" t="str">
            <v>-</v>
          </cell>
          <cell r="BM88" t="str">
            <v>-</v>
          </cell>
          <cell r="BQ88" t="str">
            <v>-</v>
          </cell>
          <cell r="BU88">
            <v>6.5170000000000003</v>
          </cell>
          <cell r="BW88" t="str">
            <v>MICS 2019</v>
          </cell>
          <cell r="BX88">
            <v>7.1820000000000004</v>
          </cell>
          <cell r="BZ88" t="str">
            <v>MICS 2019</v>
          </cell>
          <cell r="CA88">
            <v>62.5</v>
          </cell>
          <cell r="CC88">
            <v>64.2</v>
          </cell>
          <cell r="CE88">
            <v>60.6</v>
          </cell>
          <cell r="CG88" t="str">
            <v>MICS 2019</v>
          </cell>
          <cell r="CH88" t="str">
            <v>-</v>
          </cell>
          <cell r="CK88">
            <v>4.8380000000000001</v>
          </cell>
          <cell r="CM88" t="str">
            <v>MICS 2019</v>
          </cell>
          <cell r="CN88">
            <v>172.17599999999999</v>
          </cell>
          <cell r="CP88" t="str">
            <v>2016</v>
          </cell>
          <cell r="CQ88" t="str">
            <v>Under 18 years old</v>
          </cell>
          <cell r="CS88" t="str">
            <v>Directorate of Children, Adolescents and Family (DINAF), Manual for Monitoring and Evaluation of Residential Alternative Care Institutions, 2016</v>
          </cell>
          <cell r="CT88">
            <v>9.891</v>
          </cell>
          <cell r="CU88" t="str">
            <v>y</v>
          </cell>
          <cell r="CV88" t="str">
            <v>2020</v>
          </cell>
          <cell r="CW88" t="str">
            <v>12 to 24 years old</v>
          </cell>
        </row>
        <row r="89">
          <cell r="B89" t="str">
            <v>Hungary</v>
          </cell>
          <cell r="C89" t="str">
            <v>-</v>
          </cell>
          <cell r="E89" t="str">
            <v>-</v>
          </cell>
          <cell r="G89" t="str">
            <v>-</v>
          </cell>
          <cell r="J89" t="str">
            <v>-</v>
          </cell>
          <cell r="L89" t="str">
            <v>-</v>
          </cell>
          <cell r="P89" t="str">
            <v>-</v>
          </cell>
          <cell r="T89" t="str">
            <v>-</v>
          </cell>
          <cell r="V89">
            <v>100</v>
          </cell>
          <cell r="W89" t="str">
            <v>v</v>
          </cell>
          <cell r="X89">
            <v>100</v>
          </cell>
          <cell r="Y89" t="str">
            <v>v</v>
          </cell>
          <cell r="Z89">
            <v>100</v>
          </cell>
          <cell r="AA89" t="str">
            <v>v</v>
          </cell>
          <cell r="AB89" t="str">
            <v>UNSD Population and Vital Statistics Report, January 2022, latest update on 17 Jan 2023</v>
          </cell>
          <cell r="AC89" t="str">
            <v>-</v>
          </cell>
          <cell r="AE89" t="str">
            <v>-</v>
          </cell>
          <cell r="AG89" t="str">
            <v>-</v>
          </cell>
          <cell r="AI89" t="str">
            <v>-</v>
          </cell>
          <cell r="AK89" t="str">
            <v>-</v>
          </cell>
          <cell r="AM89" t="str">
            <v>-</v>
          </cell>
          <cell r="AO89" t="str">
            <v>-</v>
          </cell>
          <cell r="AQ89" t="str">
            <v>-</v>
          </cell>
          <cell r="AU89" t="str">
            <v>-</v>
          </cell>
          <cell r="AW89" t="str">
            <v>-</v>
          </cell>
          <cell r="AY89" t="str">
            <v>-</v>
          </cell>
          <cell r="BA89" t="str">
            <v>-</v>
          </cell>
          <cell r="BC89" t="str">
            <v>-</v>
          </cell>
          <cell r="BE89" t="str">
            <v>-</v>
          </cell>
          <cell r="BG89" t="str">
            <v>-</v>
          </cell>
          <cell r="BI89" t="str">
            <v>-</v>
          </cell>
          <cell r="BM89" t="str">
            <v>-</v>
          </cell>
          <cell r="BQ89" t="str">
            <v>-</v>
          </cell>
          <cell r="BU89" t="str">
            <v>-</v>
          </cell>
          <cell r="BX89" t="str">
            <v>-</v>
          </cell>
          <cell r="CA89" t="str">
            <v>-</v>
          </cell>
          <cell r="CC89" t="str">
            <v>-</v>
          </cell>
          <cell r="CE89" t="str">
            <v>-</v>
          </cell>
          <cell r="CH89" t="str">
            <v>-</v>
          </cell>
          <cell r="CK89" t="str">
            <v>-</v>
          </cell>
          <cell r="CN89">
            <v>340.87099999999998</v>
          </cell>
          <cell r="CP89" t="str">
            <v>2021</v>
          </cell>
          <cell r="CQ89" t="str">
            <v>Under 18 years old</v>
          </cell>
          <cell r="CS89" t="str">
            <v>National Statistical Office, TransMonEE (TM), December 2022</v>
          </cell>
          <cell r="CT89">
            <v>34.148000000000003</v>
          </cell>
          <cell r="CU89" t="str">
            <v>y</v>
          </cell>
          <cell r="CV89" t="str">
            <v>2021</v>
          </cell>
          <cell r="CW89" t="str">
            <v>14 to 20 years old</v>
          </cell>
        </row>
        <row r="90">
          <cell r="B90" t="str">
            <v>Iceland</v>
          </cell>
          <cell r="C90" t="str">
            <v>-</v>
          </cell>
          <cell r="E90" t="str">
            <v>-</v>
          </cell>
          <cell r="G90" t="str">
            <v>-</v>
          </cell>
          <cell r="J90" t="str">
            <v>-</v>
          </cell>
          <cell r="L90" t="str">
            <v>-</v>
          </cell>
          <cell r="P90" t="str">
            <v>-</v>
          </cell>
          <cell r="T90" t="str">
            <v>-</v>
          </cell>
          <cell r="V90">
            <v>100</v>
          </cell>
          <cell r="W90" t="str">
            <v>v</v>
          </cell>
          <cell r="X90">
            <v>100</v>
          </cell>
          <cell r="Y90" t="str">
            <v>v</v>
          </cell>
          <cell r="Z90">
            <v>100</v>
          </cell>
          <cell r="AA90" t="str">
            <v>v</v>
          </cell>
          <cell r="AB90" t="str">
            <v>UNSD Population and Vital Statistics Report, January 2022, latest update on 17 Jan 2023</v>
          </cell>
          <cell r="AC90" t="str">
            <v>-</v>
          </cell>
          <cell r="AE90" t="str">
            <v>-</v>
          </cell>
          <cell r="AG90" t="str">
            <v>-</v>
          </cell>
          <cell r="AI90" t="str">
            <v>-</v>
          </cell>
          <cell r="AK90" t="str">
            <v>-</v>
          </cell>
          <cell r="AM90" t="str">
            <v>-</v>
          </cell>
          <cell r="AO90" t="str">
            <v>-</v>
          </cell>
          <cell r="AQ90" t="str">
            <v>-</v>
          </cell>
          <cell r="AU90" t="str">
            <v>-</v>
          </cell>
          <cell r="AW90" t="str">
            <v>-</v>
          </cell>
          <cell r="AY90" t="str">
            <v>-</v>
          </cell>
          <cell r="BA90" t="str">
            <v>-</v>
          </cell>
          <cell r="BC90" t="str">
            <v>-</v>
          </cell>
          <cell r="BE90" t="str">
            <v>-</v>
          </cell>
          <cell r="BG90" t="str">
            <v>-</v>
          </cell>
          <cell r="BI90" t="str">
            <v>-</v>
          </cell>
          <cell r="BM90" t="str">
            <v>-</v>
          </cell>
          <cell r="BQ90" t="str">
            <v>-</v>
          </cell>
          <cell r="BU90" t="str">
            <v>-</v>
          </cell>
          <cell r="BX90" t="str">
            <v>-</v>
          </cell>
          <cell r="CA90" t="str">
            <v>-</v>
          </cell>
          <cell r="CC90" t="str">
            <v>-</v>
          </cell>
          <cell r="CE90" t="str">
            <v>-</v>
          </cell>
          <cell r="CH90" t="str">
            <v>-</v>
          </cell>
          <cell r="CK90" t="str">
            <v>-</v>
          </cell>
          <cell r="CN90" t="str">
            <v>-</v>
          </cell>
          <cell r="CT90">
            <v>0</v>
          </cell>
          <cell r="CV90" t="str">
            <v>2020</v>
          </cell>
          <cell r="CW90" t="str">
            <v>15 to 17 years old</v>
          </cell>
        </row>
        <row r="91">
          <cell r="B91" t="str">
            <v>India</v>
          </cell>
          <cell r="C91" t="str">
            <v>-</v>
          </cell>
          <cell r="E91" t="str">
            <v>-</v>
          </cell>
          <cell r="G91" t="str">
            <v>-</v>
          </cell>
          <cell r="J91">
            <v>4.8</v>
          </cell>
          <cell r="L91">
            <v>23.3</v>
          </cell>
          <cell r="N91" t="str">
            <v>2019-21</v>
          </cell>
          <cell r="O91" t="str">
            <v>NFHS 2019-21</v>
          </cell>
          <cell r="P91">
            <v>2.6339999999999999</v>
          </cell>
          <cell r="R91" t="str">
            <v>2019-21</v>
          </cell>
          <cell r="S91" t="str">
            <v>NFHS 2019-21</v>
          </cell>
          <cell r="T91">
            <v>86.653999999999996</v>
          </cell>
          <cell r="V91">
            <v>89.081000000000003</v>
          </cell>
          <cell r="X91">
            <v>88.793999999999997</v>
          </cell>
          <cell r="Z91">
            <v>89.388000000000005</v>
          </cell>
          <cell r="AB91" t="str">
            <v>NFHS 2019-21</v>
          </cell>
          <cell r="AC91" t="str">
            <v>-</v>
          </cell>
          <cell r="AE91" t="str">
            <v>-</v>
          </cell>
          <cell r="AG91" t="str">
            <v>-</v>
          </cell>
          <cell r="AI91" t="str">
            <v>-</v>
          </cell>
          <cell r="AK91" t="str">
            <v>-</v>
          </cell>
          <cell r="AM91" t="str">
            <v>-</v>
          </cell>
          <cell r="AO91" t="str">
            <v>-</v>
          </cell>
          <cell r="AQ91" t="str">
            <v>-</v>
          </cell>
          <cell r="AU91" t="str">
            <v>-</v>
          </cell>
          <cell r="AW91" t="str">
            <v>-</v>
          </cell>
          <cell r="AY91" t="str">
            <v>-</v>
          </cell>
          <cell r="BA91" t="str">
            <v>-</v>
          </cell>
          <cell r="BC91" t="str">
            <v>-</v>
          </cell>
          <cell r="BE91" t="str">
            <v>-</v>
          </cell>
          <cell r="BG91" t="str">
            <v>-</v>
          </cell>
          <cell r="BI91" t="str">
            <v>-</v>
          </cell>
          <cell r="BM91" t="str">
            <v>-</v>
          </cell>
          <cell r="BQ91" t="str">
            <v>-</v>
          </cell>
          <cell r="BU91">
            <v>34.5</v>
          </cell>
          <cell r="BW91" t="str">
            <v>NFHS 2015-16</v>
          </cell>
          <cell r="BX91">
            <v>34.911000000000001</v>
          </cell>
          <cell r="BZ91" t="str">
            <v>NFHS 2019-21</v>
          </cell>
          <cell r="CA91" t="str">
            <v>-</v>
          </cell>
          <cell r="CC91" t="str">
            <v>-</v>
          </cell>
          <cell r="CE91" t="str">
            <v>-</v>
          </cell>
          <cell r="CH91" t="str">
            <v>-</v>
          </cell>
          <cell r="CK91">
            <v>1.234</v>
          </cell>
          <cell r="CM91" t="str">
            <v>NFHS 2019-21</v>
          </cell>
          <cell r="CN91">
            <v>81.679000000000002</v>
          </cell>
          <cell r="CP91" t="str">
            <v>2016</v>
          </cell>
          <cell r="CQ91" t="str">
            <v>Under 18 years old</v>
          </cell>
          <cell r="CS91" t="str">
            <v>Report of the Committee for Analysing Data of Mapping and Review Exercise of Child Care Institutions under the Juvenile Justice (Care and Protection of Children) Act, 2015 and Other Homes by the Ministry of Women and Child Development, see p.6</v>
          </cell>
          <cell r="CT91">
            <v>28.46</v>
          </cell>
          <cell r="CV91" t="str">
            <v>2021</v>
          </cell>
          <cell r="CW91" t="str">
            <v>7 to 17 years old</v>
          </cell>
        </row>
        <row r="92">
          <cell r="B92" t="str">
            <v>Indonesia</v>
          </cell>
          <cell r="C92" t="str">
            <v>-</v>
          </cell>
          <cell r="E92" t="str">
            <v>-</v>
          </cell>
          <cell r="G92" t="str">
            <v>-</v>
          </cell>
          <cell r="J92">
            <v>2</v>
          </cell>
          <cell r="L92">
            <v>16.3</v>
          </cell>
          <cell r="N92" t="str">
            <v>2017</v>
          </cell>
          <cell r="O92" t="str">
            <v>DHS 2017</v>
          </cell>
          <cell r="P92">
            <v>5.3</v>
          </cell>
          <cell r="Q92" t="str">
            <v>x,y</v>
          </cell>
          <cell r="R92" t="str">
            <v>2012</v>
          </cell>
          <cell r="S92" t="str">
            <v>DHS 2012</v>
          </cell>
          <cell r="T92" t="str">
            <v>-</v>
          </cell>
          <cell r="V92">
            <v>81.34</v>
          </cell>
          <cell r="W92" t="str">
            <v>y</v>
          </cell>
          <cell r="X92" t="str">
            <v>-</v>
          </cell>
          <cell r="Z92" t="str">
            <v>-</v>
          </cell>
          <cell r="AB92" t="str">
            <v>SUSENAS 2022 as part of Welfare Statistics 2022</v>
          </cell>
          <cell r="AC92" t="str">
            <v>-</v>
          </cell>
          <cell r="AE92" t="str">
            <v>-</v>
          </cell>
          <cell r="AG92" t="str">
            <v>-</v>
          </cell>
          <cell r="AI92" t="str">
            <v>-</v>
          </cell>
          <cell r="AK92" t="str">
            <v>-</v>
          </cell>
          <cell r="AM92" t="str">
            <v>-</v>
          </cell>
          <cell r="AO92" t="str">
            <v>-</v>
          </cell>
          <cell r="AQ92" t="str">
            <v>-</v>
          </cell>
          <cell r="AU92">
            <v>49.2</v>
          </cell>
          <cell r="AV92" t="str">
            <v>y</v>
          </cell>
          <cell r="AW92">
            <v>55.8</v>
          </cell>
          <cell r="AX92" t="str">
            <v>y</v>
          </cell>
          <cell r="AY92">
            <v>46.9</v>
          </cell>
          <cell r="AZ92" t="str">
            <v>y</v>
          </cell>
          <cell r="BA92">
            <v>44.5</v>
          </cell>
          <cell r="BB92" t="str">
            <v>y</v>
          </cell>
          <cell r="BC92">
            <v>49.3</v>
          </cell>
          <cell r="BD92" t="str">
            <v>y</v>
          </cell>
          <cell r="BE92">
            <v>51</v>
          </cell>
          <cell r="BF92" t="str">
            <v>y</v>
          </cell>
          <cell r="BG92">
            <v>55.6</v>
          </cell>
          <cell r="BH92" t="str">
            <v>y</v>
          </cell>
          <cell r="BI92">
            <v>53.4</v>
          </cell>
          <cell r="BJ92" t="str">
            <v>y</v>
          </cell>
          <cell r="BK92" t="str">
            <v>2013</v>
          </cell>
          <cell r="BL92" t="str">
            <v>RISKESDAS 2013</v>
          </cell>
          <cell r="BM92" t="str">
            <v>-</v>
          </cell>
          <cell r="BQ92" t="str">
            <v>-</v>
          </cell>
          <cell r="BU92">
            <v>31.6</v>
          </cell>
          <cell r="BV92" t="str">
            <v>y,p</v>
          </cell>
          <cell r="BW92" t="str">
            <v>DHS 2017</v>
          </cell>
          <cell r="BX92">
            <v>40.299999999999997</v>
          </cell>
          <cell r="BZ92" t="str">
            <v>DHS 2017</v>
          </cell>
          <cell r="CA92" t="str">
            <v>-</v>
          </cell>
          <cell r="CC92" t="str">
            <v>-</v>
          </cell>
          <cell r="CE92" t="str">
            <v>-</v>
          </cell>
          <cell r="CH92" t="str">
            <v>-</v>
          </cell>
          <cell r="CK92" t="str">
            <v>-</v>
          </cell>
          <cell r="CN92">
            <v>617.88800000000003</v>
          </cell>
          <cell r="CP92" t="str">
            <v>2010</v>
          </cell>
          <cell r="CQ92" t="str">
            <v>Under 18 years old</v>
          </cell>
          <cell r="CS92" t="str">
            <v>Ministry of Social Affairs</v>
          </cell>
          <cell r="CT92">
            <v>10.055999999999999</v>
          </cell>
          <cell r="CV92" t="str">
            <v>2021</v>
          </cell>
          <cell r="CW92" t="str">
            <v>14 to 17 years old</v>
          </cell>
        </row>
        <row r="93">
          <cell r="B93" t="str">
            <v>Iran (Islamic Republic of)</v>
          </cell>
          <cell r="C93" t="str">
            <v>-</v>
          </cell>
          <cell r="E93" t="str">
            <v>-</v>
          </cell>
          <cell r="G93" t="str">
            <v>-</v>
          </cell>
          <cell r="J93">
            <v>2.7</v>
          </cell>
          <cell r="K93" t="str">
            <v>x</v>
          </cell>
          <cell r="L93">
            <v>16.7</v>
          </cell>
          <cell r="M93" t="str">
            <v>x</v>
          </cell>
          <cell r="N93" t="str">
            <v>2010</v>
          </cell>
          <cell r="O93" t="str">
            <v>MIDHS 2010</v>
          </cell>
          <cell r="P93" t="str">
            <v>-</v>
          </cell>
          <cell r="T93" t="str">
            <v>-</v>
          </cell>
          <cell r="V93">
            <v>98.6</v>
          </cell>
          <cell r="W93" t="str">
            <v>x,y</v>
          </cell>
          <cell r="X93">
            <v>98.7</v>
          </cell>
          <cell r="Y93" t="str">
            <v>x,y</v>
          </cell>
          <cell r="Z93">
            <v>98.6</v>
          </cell>
          <cell r="AA93" t="str">
            <v>x,y</v>
          </cell>
          <cell r="AB93" t="str">
            <v>MIDHS 2010</v>
          </cell>
          <cell r="AC93" t="str">
            <v>-</v>
          </cell>
          <cell r="AE93" t="str">
            <v>-</v>
          </cell>
          <cell r="AG93" t="str">
            <v>-</v>
          </cell>
          <cell r="AI93" t="str">
            <v>-</v>
          </cell>
          <cell r="AK93" t="str">
            <v>-</v>
          </cell>
          <cell r="AM93" t="str">
            <v>-</v>
          </cell>
          <cell r="AO93" t="str">
            <v>-</v>
          </cell>
          <cell r="AQ93" t="str">
            <v>-</v>
          </cell>
          <cell r="AU93" t="str">
            <v>-</v>
          </cell>
          <cell r="AW93" t="str">
            <v>-</v>
          </cell>
          <cell r="AY93" t="str">
            <v>-</v>
          </cell>
          <cell r="BA93" t="str">
            <v>-</v>
          </cell>
          <cell r="BC93" t="str">
            <v>-</v>
          </cell>
          <cell r="BE93" t="str">
            <v>-</v>
          </cell>
          <cell r="BG93" t="str">
            <v>-</v>
          </cell>
          <cell r="BI93" t="str">
            <v>-</v>
          </cell>
          <cell r="BM93" t="str">
            <v>-</v>
          </cell>
          <cell r="BQ93" t="str">
            <v>-</v>
          </cell>
          <cell r="BU93" t="str">
            <v>-</v>
          </cell>
          <cell r="BX93" t="str">
            <v>-</v>
          </cell>
          <cell r="CA93" t="str">
            <v>-</v>
          </cell>
          <cell r="CC93" t="str">
            <v>-</v>
          </cell>
          <cell r="CE93" t="str">
            <v>-</v>
          </cell>
          <cell r="CH93" t="str">
            <v>-</v>
          </cell>
          <cell r="CK93" t="str">
            <v>-</v>
          </cell>
          <cell r="CN93">
            <v>34.578000000000003</v>
          </cell>
          <cell r="CP93" t="str">
            <v>2022</v>
          </cell>
          <cell r="CQ93" t="str">
            <v>Under 18 years old</v>
          </cell>
          <cell r="CS93" t="str">
            <v>Ministry of Cooperatives, Labour and Social Welfare, Annual Statiscal Report 2022, p. 232; data as of Mar 2022</v>
          </cell>
          <cell r="CT93" t="str">
            <v>-</v>
          </cell>
        </row>
        <row r="94">
          <cell r="B94" t="str">
            <v>Iraq</v>
          </cell>
          <cell r="C94">
            <v>4.5</v>
          </cell>
          <cell r="E94">
            <v>4.8</v>
          </cell>
          <cell r="G94">
            <v>4.0999999999999996</v>
          </cell>
          <cell r="I94" t="str">
            <v>MICS 2018, UNICEF and ILO calculations</v>
          </cell>
          <cell r="J94">
            <v>7.2</v>
          </cell>
          <cell r="L94">
            <v>27.9</v>
          </cell>
          <cell r="N94" t="str">
            <v>2018</v>
          </cell>
          <cell r="O94" t="str">
            <v>MICS 2018</v>
          </cell>
          <cell r="P94" t="str">
            <v>-</v>
          </cell>
          <cell r="T94">
            <v>98</v>
          </cell>
          <cell r="V94">
            <v>98.8</v>
          </cell>
          <cell r="X94">
            <v>98.8</v>
          </cell>
          <cell r="Z94">
            <v>98.8</v>
          </cell>
          <cell r="AB94" t="str">
            <v>MICS 2018</v>
          </cell>
          <cell r="AC94">
            <v>7.4</v>
          </cell>
          <cell r="AE94">
            <v>7</v>
          </cell>
          <cell r="AG94">
            <v>8.3000000000000007</v>
          </cell>
          <cell r="AI94">
            <v>1.411</v>
          </cell>
          <cell r="AK94">
            <v>2.645</v>
          </cell>
          <cell r="AM94">
            <v>2.8050000000000002</v>
          </cell>
          <cell r="AO94">
            <v>6.3319999999999999</v>
          </cell>
          <cell r="AQ94">
            <v>21.707000000000001</v>
          </cell>
          <cell r="AS94" t="str">
            <v>2018</v>
          </cell>
          <cell r="AT94" t="str">
            <v>MICS 2018</v>
          </cell>
          <cell r="AU94">
            <v>0.5</v>
          </cell>
          <cell r="AW94">
            <v>0.6</v>
          </cell>
          <cell r="AY94">
            <v>0.5</v>
          </cell>
          <cell r="BA94">
            <v>0</v>
          </cell>
          <cell r="BC94">
            <v>0.1</v>
          </cell>
          <cell r="BE94">
            <v>0.4</v>
          </cell>
          <cell r="BG94">
            <v>0.4</v>
          </cell>
          <cell r="BI94">
            <v>2.1</v>
          </cell>
          <cell r="BK94" t="str">
            <v>2018</v>
          </cell>
          <cell r="BL94" t="str">
            <v>MICS 2018</v>
          </cell>
          <cell r="BM94" t="str">
            <v>-</v>
          </cell>
          <cell r="BQ94">
            <v>93.611999999999995</v>
          </cell>
          <cell r="BS94" t="str">
            <v>2018</v>
          </cell>
          <cell r="BT94" t="str">
            <v>MICS 2018</v>
          </cell>
          <cell r="BU94" t="str">
            <v>-</v>
          </cell>
          <cell r="BX94">
            <v>31.3</v>
          </cell>
          <cell r="BZ94" t="str">
            <v>MICS 2018</v>
          </cell>
          <cell r="CA94">
            <v>80.900000000000006</v>
          </cell>
          <cell r="CC94">
            <v>82.1</v>
          </cell>
          <cell r="CE94">
            <v>79.8</v>
          </cell>
          <cell r="CG94" t="str">
            <v>MICS 2018</v>
          </cell>
          <cell r="CH94" t="str">
            <v>-</v>
          </cell>
          <cell r="CK94" t="str">
            <v>-</v>
          </cell>
          <cell r="CN94">
            <v>2.758</v>
          </cell>
          <cell r="CP94" t="str">
            <v>2013</v>
          </cell>
          <cell r="CQ94" t="str">
            <v>Under 18 years old</v>
          </cell>
          <cell r="CS94" t="str">
            <v>Ministry of Labor and Social Affairs</v>
          </cell>
          <cell r="CT94">
            <v>22.74</v>
          </cell>
          <cell r="CV94" t="str">
            <v>2020</v>
          </cell>
          <cell r="CW94" t="str">
            <v>9 to 17 years old</v>
          </cell>
        </row>
        <row r="95">
          <cell r="B95" t="str">
            <v>Ireland</v>
          </cell>
          <cell r="C95" t="str">
            <v>-</v>
          </cell>
          <cell r="E95" t="str">
            <v>-</v>
          </cell>
          <cell r="G95" t="str">
            <v>-</v>
          </cell>
          <cell r="J95" t="str">
            <v>-</v>
          </cell>
          <cell r="L95" t="str">
            <v>-</v>
          </cell>
          <cell r="P95" t="str">
            <v>-</v>
          </cell>
          <cell r="T95" t="str">
            <v>-</v>
          </cell>
          <cell r="V95">
            <v>100</v>
          </cell>
          <cell r="W95" t="str">
            <v>v</v>
          </cell>
          <cell r="X95">
            <v>100</v>
          </cell>
          <cell r="Y95" t="str">
            <v>v</v>
          </cell>
          <cell r="Z95">
            <v>100</v>
          </cell>
          <cell r="AA95" t="str">
            <v>v</v>
          </cell>
          <cell r="AB95" t="str">
            <v>UNSD Population and Vital Statistics Report, January 2022, latest update on 17 Jan 2023</v>
          </cell>
          <cell r="AC95" t="str">
            <v>-</v>
          </cell>
          <cell r="AE95" t="str">
            <v>-</v>
          </cell>
          <cell r="AG95" t="str">
            <v>-</v>
          </cell>
          <cell r="AI95" t="str">
            <v>-</v>
          </cell>
          <cell r="AK95" t="str">
            <v>-</v>
          </cell>
          <cell r="AM95" t="str">
            <v>-</v>
          </cell>
          <cell r="AO95" t="str">
            <v>-</v>
          </cell>
          <cell r="AQ95" t="str">
            <v>-</v>
          </cell>
          <cell r="AU95" t="str">
            <v>-</v>
          </cell>
          <cell r="AW95" t="str">
            <v>-</v>
          </cell>
          <cell r="AY95" t="str">
            <v>-</v>
          </cell>
          <cell r="BA95" t="str">
            <v>-</v>
          </cell>
          <cell r="BC95" t="str">
            <v>-</v>
          </cell>
          <cell r="BE95" t="str">
            <v>-</v>
          </cell>
          <cell r="BG95" t="str">
            <v>-</v>
          </cell>
          <cell r="BI95" t="str">
            <v>-</v>
          </cell>
          <cell r="BM95" t="str">
            <v>-</v>
          </cell>
          <cell r="BQ95" t="str">
            <v>-</v>
          </cell>
          <cell r="BU95" t="str">
            <v>-</v>
          </cell>
          <cell r="BX95" t="str">
            <v>-</v>
          </cell>
          <cell r="CA95" t="str">
            <v>-</v>
          </cell>
          <cell r="CC95" t="str">
            <v>-</v>
          </cell>
          <cell r="CE95" t="str">
            <v>-</v>
          </cell>
          <cell r="CH95" t="str">
            <v>-</v>
          </cell>
          <cell r="CK95" t="str">
            <v>-</v>
          </cell>
          <cell r="CN95">
            <v>51.658999999999999</v>
          </cell>
          <cell r="CP95" t="str">
            <v>2010</v>
          </cell>
          <cell r="CQ95" t="str">
            <v>Under 18 years old</v>
          </cell>
          <cell r="CS95" t="str">
            <v>Health Service Executive</v>
          </cell>
          <cell r="CT95">
            <v>3.3639999999999999</v>
          </cell>
          <cell r="CV95" t="str">
            <v>2016</v>
          </cell>
          <cell r="CW95" t="str">
            <v>12 to 17 years old</v>
          </cell>
        </row>
        <row r="96">
          <cell r="B96" t="str">
            <v>Israel</v>
          </cell>
          <cell r="C96" t="str">
            <v>-</v>
          </cell>
          <cell r="E96" t="str">
            <v>-</v>
          </cell>
          <cell r="G96" t="str">
            <v>-</v>
          </cell>
          <cell r="J96" t="str">
            <v>-</v>
          </cell>
          <cell r="L96" t="str">
            <v>-</v>
          </cell>
          <cell r="P96" t="str">
            <v>-</v>
          </cell>
          <cell r="T96" t="str">
            <v>-</v>
          </cell>
          <cell r="V96">
            <v>100</v>
          </cell>
          <cell r="W96" t="str">
            <v>v</v>
          </cell>
          <cell r="X96">
            <v>100</v>
          </cell>
          <cell r="Y96" t="str">
            <v>v</v>
          </cell>
          <cell r="Z96">
            <v>100</v>
          </cell>
          <cell r="AA96" t="str">
            <v>v</v>
          </cell>
          <cell r="AB96" t="str">
            <v>UNSD Population and Vital Statistics Report, January 2022, latest update on 17 Jan 2023</v>
          </cell>
          <cell r="AC96" t="str">
            <v>-</v>
          </cell>
          <cell r="AE96" t="str">
            <v>-</v>
          </cell>
          <cell r="AG96" t="str">
            <v>-</v>
          </cell>
          <cell r="AI96" t="str">
            <v>-</v>
          </cell>
          <cell r="AK96" t="str">
            <v>-</v>
          </cell>
          <cell r="AM96" t="str">
            <v>-</v>
          </cell>
          <cell r="AO96" t="str">
            <v>-</v>
          </cell>
          <cell r="AQ96" t="str">
            <v>-</v>
          </cell>
          <cell r="AU96" t="str">
            <v>-</v>
          </cell>
          <cell r="AW96" t="str">
            <v>-</v>
          </cell>
          <cell r="AY96" t="str">
            <v>-</v>
          </cell>
          <cell r="BA96" t="str">
            <v>-</v>
          </cell>
          <cell r="BC96" t="str">
            <v>-</v>
          </cell>
          <cell r="BE96" t="str">
            <v>-</v>
          </cell>
          <cell r="BG96" t="str">
            <v>-</v>
          </cell>
          <cell r="BI96" t="str">
            <v>-</v>
          </cell>
          <cell r="BM96" t="str">
            <v>-</v>
          </cell>
          <cell r="BQ96" t="str">
            <v>-</v>
          </cell>
          <cell r="BU96" t="str">
            <v>-</v>
          </cell>
          <cell r="BX96" t="str">
            <v>-</v>
          </cell>
          <cell r="CA96" t="str">
            <v>-</v>
          </cell>
          <cell r="CC96" t="str">
            <v>-</v>
          </cell>
          <cell r="CE96" t="str">
            <v>-</v>
          </cell>
          <cell r="CH96" t="str">
            <v>-</v>
          </cell>
          <cell r="CK96" t="str">
            <v>-</v>
          </cell>
          <cell r="CN96" t="str">
            <v>-</v>
          </cell>
          <cell r="CT96">
            <v>44.276000000000003</v>
          </cell>
          <cell r="CV96" t="str">
            <v>2014</v>
          </cell>
          <cell r="CW96" t="str">
            <v>12 to 17 years old</v>
          </cell>
        </row>
        <row r="97">
          <cell r="B97" t="str">
            <v>Italy</v>
          </cell>
          <cell r="C97" t="str">
            <v>-</v>
          </cell>
          <cell r="E97" t="str">
            <v>-</v>
          </cell>
          <cell r="G97" t="str">
            <v>-</v>
          </cell>
          <cell r="J97" t="str">
            <v>-</v>
          </cell>
          <cell r="L97" t="str">
            <v>-</v>
          </cell>
          <cell r="P97" t="str">
            <v>-</v>
          </cell>
          <cell r="T97" t="str">
            <v>-</v>
          </cell>
          <cell r="V97">
            <v>100</v>
          </cell>
          <cell r="W97" t="str">
            <v>v</v>
          </cell>
          <cell r="X97">
            <v>100</v>
          </cell>
          <cell r="Y97" t="str">
            <v>v</v>
          </cell>
          <cell r="Z97">
            <v>100</v>
          </cell>
          <cell r="AA97" t="str">
            <v>v</v>
          </cell>
          <cell r="AB97" t="str">
            <v>UNSD Population and Vital Statistics Report, January 2022, latest update on 17 Jan 2023</v>
          </cell>
          <cell r="AC97" t="str">
            <v>-</v>
          </cell>
          <cell r="AE97" t="str">
            <v>-</v>
          </cell>
          <cell r="AG97" t="str">
            <v>-</v>
          </cell>
          <cell r="AI97" t="str">
            <v>-</v>
          </cell>
          <cell r="AK97" t="str">
            <v>-</v>
          </cell>
          <cell r="AM97" t="str">
            <v>-</v>
          </cell>
          <cell r="AO97" t="str">
            <v>-</v>
          </cell>
          <cell r="AQ97" t="str">
            <v>-</v>
          </cell>
          <cell r="AU97" t="str">
            <v>-</v>
          </cell>
          <cell r="AW97" t="str">
            <v>-</v>
          </cell>
          <cell r="AY97" t="str">
            <v>-</v>
          </cell>
          <cell r="BA97" t="str">
            <v>-</v>
          </cell>
          <cell r="BC97" t="str">
            <v>-</v>
          </cell>
          <cell r="BE97" t="str">
            <v>-</v>
          </cell>
          <cell r="BG97" t="str">
            <v>-</v>
          </cell>
          <cell r="BI97" t="str">
            <v>-</v>
          </cell>
          <cell r="BM97" t="str">
            <v>-</v>
          </cell>
          <cell r="BQ97" t="str">
            <v>-</v>
          </cell>
          <cell r="BU97" t="str">
            <v>-</v>
          </cell>
          <cell r="BX97" t="str">
            <v>-</v>
          </cell>
          <cell r="CA97" t="str">
            <v>-</v>
          </cell>
          <cell r="CC97" t="str">
            <v>-</v>
          </cell>
          <cell r="CE97" t="str">
            <v>-</v>
          </cell>
          <cell r="CH97" t="str">
            <v>-</v>
          </cell>
          <cell r="CK97" t="str">
            <v>-</v>
          </cell>
          <cell r="CN97" t="str">
            <v>-</v>
          </cell>
          <cell r="CT97">
            <v>54.49</v>
          </cell>
          <cell r="CV97" t="str">
            <v>2020</v>
          </cell>
          <cell r="CW97" t="str">
            <v>14 to 17 years old</v>
          </cell>
        </row>
        <row r="98">
          <cell r="B98" t="str">
            <v>Jamaica</v>
          </cell>
          <cell r="C98">
            <v>2.9</v>
          </cell>
          <cell r="E98">
            <v>3.3</v>
          </cell>
          <cell r="G98">
            <v>2.4</v>
          </cell>
          <cell r="I98" t="str">
            <v>Jamaica Youth Activity Survey 2016, UNICEF and ILO calculations</v>
          </cell>
          <cell r="J98">
            <v>1.365</v>
          </cell>
          <cell r="K98" t="str">
            <v>x</v>
          </cell>
          <cell r="L98">
            <v>7.8680000000000003</v>
          </cell>
          <cell r="M98" t="str">
            <v>x</v>
          </cell>
          <cell r="N98" t="str">
            <v>2011</v>
          </cell>
          <cell r="O98" t="str">
            <v>MICS 2011</v>
          </cell>
          <cell r="P98" t="str">
            <v>-</v>
          </cell>
          <cell r="T98">
            <v>99.8</v>
          </cell>
          <cell r="V98">
            <v>99.76</v>
          </cell>
          <cell r="X98" t="str">
            <v>-</v>
          </cell>
          <cell r="Z98" t="str">
            <v>-</v>
          </cell>
          <cell r="AB98" t="str">
            <v>Jamaica Survey of Living Conditions 2018</v>
          </cell>
          <cell r="AC98" t="str">
            <v>-</v>
          </cell>
          <cell r="AE98" t="str">
            <v>-</v>
          </cell>
          <cell r="AG98" t="str">
            <v>-</v>
          </cell>
          <cell r="AI98" t="str">
            <v>-</v>
          </cell>
          <cell r="AK98" t="str">
            <v>-</v>
          </cell>
          <cell r="AM98" t="str">
            <v>-</v>
          </cell>
          <cell r="AO98" t="str">
            <v>-</v>
          </cell>
          <cell r="AQ98" t="str">
            <v>-</v>
          </cell>
          <cell r="AU98" t="str">
            <v>-</v>
          </cell>
          <cell r="AW98" t="str">
            <v>-</v>
          </cell>
          <cell r="AY98" t="str">
            <v>-</v>
          </cell>
          <cell r="BA98" t="str">
            <v>-</v>
          </cell>
          <cell r="BC98" t="str">
            <v>-</v>
          </cell>
          <cell r="BE98" t="str">
            <v>-</v>
          </cell>
          <cell r="BG98" t="str">
            <v>-</v>
          </cell>
          <cell r="BI98" t="str">
            <v>-</v>
          </cell>
          <cell r="BM98" t="str">
            <v>-</v>
          </cell>
          <cell r="BQ98" t="str">
            <v>-</v>
          </cell>
          <cell r="BU98">
            <v>28.4</v>
          </cell>
          <cell r="BV98" t="str">
            <v>x,y</v>
          </cell>
          <cell r="BW98" t="str">
            <v>RHS 2008</v>
          </cell>
          <cell r="BX98">
            <v>16.899999999999999</v>
          </cell>
          <cell r="BZ98" t="str">
            <v>Women's Health Survey 2016</v>
          </cell>
          <cell r="CA98">
            <v>84.5</v>
          </cell>
          <cell r="CB98" t="str">
            <v>x,y</v>
          </cell>
          <cell r="CC98">
            <v>86.9</v>
          </cell>
          <cell r="CD98" t="str">
            <v>x,y</v>
          </cell>
          <cell r="CE98">
            <v>82</v>
          </cell>
          <cell r="CF98" t="str">
            <v>x,y</v>
          </cell>
          <cell r="CG98" t="str">
            <v>MICS 2011</v>
          </cell>
          <cell r="CH98" t="str">
            <v>-</v>
          </cell>
          <cell r="CK98">
            <v>2.2999999999999998</v>
          </cell>
          <cell r="CL98" t="str">
            <v>y</v>
          </cell>
          <cell r="CM98" t="str">
            <v>Women's Health Survey 2016</v>
          </cell>
          <cell r="CN98">
            <v>182.41200000000001</v>
          </cell>
          <cell r="CP98" t="str">
            <v>2020</v>
          </cell>
          <cell r="CQ98" t="str">
            <v>Under 18 years old</v>
          </cell>
          <cell r="CS98" t="str">
            <v>Child Protection and Family Services Agency as reported in Economic and Social Survey 2020 (Planning Institute of Jamaica), table 25.4, p. 25.8</v>
          </cell>
          <cell r="CT98">
            <v>78.033000000000001</v>
          </cell>
          <cell r="CV98" t="str">
            <v>2019</v>
          </cell>
          <cell r="CW98" t="str">
            <v>12 to 17 years old</v>
          </cell>
        </row>
        <row r="99">
          <cell r="B99" t="str">
            <v>Japan</v>
          </cell>
          <cell r="C99" t="str">
            <v>-</v>
          </cell>
          <cell r="E99" t="str">
            <v>-</v>
          </cell>
          <cell r="G99" t="str">
            <v>-</v>
          </cell>
          <cell r="J99" t="str">
            <v>-</v>
          </cell>
          <cell r="L99" t="str">
            <v>-</v>
          </cell>
          <cell r="P99" t="str">
            <v>-</v>
          </cell>
          <cell r="T99" t="str">
            <v>-</v>
          </cell>
          <cell r="V99">
            <v>100</v>
          </cell>
          <cell r="W99" t="str">
            <v>v</v>
          </cell>
          <cell r="X99">
            <v>100</v>
          </cell>
          <cell r="Y99" t="str">
            <v>v</v>
          </cell>
          <cell r="Z99">
            <v>100</v>
          </cell>
          <cell r="AA99" t="str">
            <v>v</v>
          </cell>
          <cell r="AB99" t="str">
            <v>UNSD Population and Vital Statistics Report, January 2022, latest update on 17 Jan 2023</v>
          </cell>
          <cell r="AC99" t="str">
            <v>-</v>
          </cell>
          <cell r="AE99" t="str">
            <v>-</v>
          </cell>
          <cell r="AG99" t="str">
            <v>-</v>
          </cell>
          <cell r="AI99" t="str">
            <v>-</v>
          </cell>
          <cell r="AK99" t="str">
            <v>-</v>
          </cell>
          <cell r="AM99" t="str">
            <v>-</v>
          </cell>
          <cell r="AO99" t="str">
            <v>-</v>
          </cell>
          <cell r="AQ99" t="str">
            <v>-</v>
          </cell>
          <cell r="AU99" t="str">
            <v>-</v>
          </cell>
          <cell r="AW99" t="str">
            <v>-</v>
          </cell>
          <cell r="AY99" t="str">
            <v>-</v>
          </cell>
          <cell r="BA99" t="str">
            <v>-</v>
          </cell>
          <cell r="BC99" t="str">
            <v>-</v>
          </cell>
          <cell r="BE99" t="str">
            <v>-</v>
          </cell>
          <cell r="BG99" t="str">
            <v>-</v>
          </cell>
          <cell r="BI99" t="str">
            <v>-</v>
          </cell>
          <cell r="BM99" t="str">
            <v>-</v>
          </cell>
          <cell r="BQ99" t="str">
            <v>-</v>
          </cell>
          <cell r="BU99" t="str">
            <v>-</v>
          </cell>
          <cell r="BX99" t="str">
            <v>-</v>
          </cell>
          <cell r="CA99" t="str">
            <v>-</v>
          </cell>
          <cell r="CC99" t="str">
            <v>-</v>
          </cell>
          <cell r="CE99" t="str">
            <v>-</v>
          </cell>
          <cell r="CH99" t="str">
            <v>-</v>
          </cell>
          <cell r="CK99" t="str">
            <v>-</v>
          </cell>
          <cell r="CN99">
            <v>169.33099999999999</v>
          </cell>
          <cell r="CP99" t="str">
            <v>2013</v>
          </cell>
          <cell r="CQ99" t="str">
            <v>Under 18 years old</v>
          </cell>
          <cell r="CS99" t="str">
            <v>Ministry of Health, Labor and Welfare, "Reference Material: Current State of Alternative Care"</v>
          </cell>
          <cell r="CT99">
            <v>0.115</v>
          </cell>
          <cell r="CV99" t="str">
            <v>2019</v>
          </cell>
          <cell r="CW99" t="str">
            <v>14 to 17 years old</v>
          </cell>
        </row>
        <row r="100">
          <cell r="B100" t="str">
            <v>Jordan</v>
          </cell>
          <cell r="C100">
            <v>1.7</v>
          </cell>
          <cell r="E100">
            <v>2.2999999999999998</v>
          </cell>
          <cell r="G100">
            <v>1</v>
          </cell>
          <cell r="I100" t="str">
            <v>CLS 2016, UNICEF and ILO calculations</v>
          </cell>
          <cell r="J100">
            <v>1.4790000000000001</v>
          </cell>
          <cell r="L100">
            <v>9.6869999999999994</v>
          </cell>
          <cell r="N100" t="str">
            <v>2017-18</v>
          </cell>
          <cell r="O100" t="str">
            <v>DHS 2017-18</v>
          </cell>
          <cell r="P100">
            <v>6.5000000000000002E-2</v>
          </cell>
          <cell r="R100" t="str">
            <v>2017-18</v>
          </cell>
          <cell r="S100" t="str">
            <v>DHS 2017-18</v>
          </cell>
          <cell r="T100">
            <v>97.238</v>
          </cell>
          <cell r="V100">
            <v>98</v>
          </cell>
          <cell r="X100">
            <v>98.3</v>
          </cell>
          <cell r="Z100">
            <v>97.7</v>
          </cell>
          <cell r="AB100" t="str">
            <v>DHS 2017-18</v>
          </cell>
          <cell r="AC100" t="str">
            <v>-</v>
          </cell>
          <cell r="AE100" t="str">
            <v>-</v>
          </cell>
          <cell r="AG100" t="str">
            <v>-</v>
          </cell>
          <cell r="AI100" t="str">
            <v>-</v>
          </cell>
          <cell r="AK100" t="str">
            <v>-</v>
          </cell>
          <cell r="AM100" t="str">
            <v>-</v>
          </cell>
          <cell r="AO100" t="str">
            <v>-</v>
          </cell>
          <cell r="AQ100" t="str">
            <v>-</v>
          </cell>
          <cell r="AU100" t="str">
            <v>-</v>
          </cell>
          <cell r="AW100" t="str">
            <v>-</v>
          </cell>
          <cell r="AY100" t="str">
            <v>-</v>
          </cell>
          <cell r="BA100" t="str">
            <v>-</v>
          </cell>
          <cell r="BC100" t="str">
            <v>-</v>
          </cell>
          <cell r="BE100" t="str">
            <v>-</v>
          </cell>
          <cell r="BG100" t="str">
            <v>-</v>
          </cell>
          <cell r="BI100" t="str">
            <v>-</v>
          </cell>
          <cell r="BM100" t="str">
            <v>-</v>
          </cell>
          <cell r="BQ100" t="str">
            <v>-</v>
          </cell>
          <cell r="BU100">
            <v>64.2</v>
          </cell>
          <cell r="BV100" t="str">
            <v>y</v>
          </cell>
          <cell r="BW100" t="str">
            <v>DHS 2017-18</v>
          </cell>
          <cell r="BX100">
            <v>62.5</v>
          </cell>
          <cell r="BY100" t="str">
            <v>y</v>
          </cell>
          <cell r="BZ100" t="str">
            <v>DHS 2017-18</v>
          </cell>
          <cell r="CA100">
            <v>81.599999999999994</v>
          </cell>
          <cell r="CC100">
            <v>82.7</v>
          </cell>
          <cell r="CE100">
            <v>79.599999999999994</v>
          </cell>
          <cell r="CG100" t="str">
            <v>DHS 2017-18</v>
          </cell>
          <cell r="CH100" t="str">
            <v>-</v>
          </cell>
          <cell r="CK100" t="str">
            <v>-</v>
          </cell>
          <cell r="CN100">
            <v>15.026</v>
          </cell>
          <cell r="CP100" t="str">
            <v>2022</v>
          </cell>
          <cell r="CQ100" t="str">
            <v>Under 18 years old</v>
          </cell>
          <cell r="CS100" t="str">
            <v>Ministry of Social Development</v>
          </cell>
          <cell r="CT100">
            <v>99.994</v>
          </cell>
          <cell r="CU100" t="str">
            <v>y</v>
          </cell>
          <cell r="CV100" t="str">
            <v>2020</v>
          </cell>
          <cell r="CW100" t="str">
            <v>12 to 18 years old</v>
          </cell>
        </row>
        <row r="101">
          <cell r="B101" t="str">
            <v>Kazakhstan</v>
          </cell>
          <cell r="C101" t="str">
            <v>-</v>
          </cell>
          <cell r="E101" t="str">
            <v>-</v>
          </cell>
          <cell r="G101" t="str">
            <v>-</v>
          </cell>
          <cell r="J101">
            <v>0.2</v>
          </cell>
          <cell r="L101">
            <v>7</v>
          </cell>
          <cell r="N101" t="str">
            <v>2015</v>
          </cell>
          <cell r="O101" t="str">
            <v>MICS 2015</v>
          </cell>
          <cell r="P101">
            <v>0.3</v>
          </cell>
          <cell r="Q101" t="str">
            <v>x</v>
          </cell>
          <cell r="R101" t="str">
            <v>2010-11</v>
          </cell>
          <cell r="S101" t="str">
            <v>MICS 2010-11</v>
          </cell>
          <cell r="T101">
            <v>98.7</v>
          </cell>
          <cell r="V101">
            <v>99.7</v>
          </cell>
          <cell r="X101">
            <v>99.7</v>
          </cell>
          <cell r="Z101">
            <v>99.7</v>
          </cell>
          <cell r="AB101" t="str">
            <v>MICS 2015</v>
          </cell>
          <cell r="AC101" t="str">
            <v>-</v>
          </cell>
          <cell r="AE101" t="str">
            <v>-</v>
          </cell>
          <cell r="AG101" t="str">
            <v>-</v>
          </cell>
          <cell r="AI101" t="str">
            <v>-</v>
          </cell>
          <cell r="AK101" t="str">
            <v>-</v>
          </cell>
          <cell r="AM101" t="str">
            <v>-</v>
          </cell>
          <cell r="AO101" t="str">
            <v>-</v>
          </cell>
          <cell r="AQ101" t="str">
            <v>-</v>
          </cell>
          <cell r="AU101" t="str">
            <v>-</v>
          </cell>
          <cell r="AW101" t="str">
            <v>-</v>
          </cell>
          <cell r="AY101" t="str">
            <v>-</v>
          </cell>
          <cell r="BA101" t="str">
            <v>-</v>
          </cell>
          <cell r="BC101" t="str">
            <v>-</v>
          </cell>
          <cell r="BE101" t="str">
            <v>-</v>
          </cell>
          <cell r="BG101" t="str">
            <v>-</v>
          </cell>
          <cell r="BI101" t="str">
            <v>-</v>
          </cell>
          <cell r="BM101" t="str">
            <v>-</v>
          </cell>
          <cell r="BQ101" t="str">
            <v>-</v>
          </cell>
          <cell r="BU101">
            <v>13.5</v>
          </cell>
          <cell r="BV101" t="str">
            <v>x</v>
          </cell>
          <cell r="BW101" t="str">
            <v>MICS 2010-11</v>
          </cell>
          <cell r="BX101">
            <v>8.1999999999999993</v>
          </cell>
          <cell r="BZ101" t="str">
            <v>MICS 2015</v>
          </cell>
          <cell r="CA101">
            <v>52.7</v>
          </cell>
          <cell r="CC101">
            <v>55.2</v>
          </cell>
          <cell r="CE101">
            <v>49.9</v>
          </cell>
          <cell r="CG101" t="str">
            <v>MICS 2015</v>
          </cell>
          <cell r="CH101" t="str">
            <v>-</v>
          </cell>
          <cell r="CK101" t="str">
            <v>-</v>
          </cell>
          <cell r="CN101">
            <v>173.17400000000001</v>
          </cell>
          <cell r="CP101" t="str">
            <v>2021</v>
          </cell>
          <cell r="CQ101" t="str">
            <v>Under 18 years old</v>
          </cell>
          <cell r="CS101" t="str">
            <v>National Statistical Office, TransMonEE (TM), December 2022</v>
          </cell>
          <cell r="CT101">
            <v>9.3070000000000004</v>
          </cell>
          <cell r="CV101" t="str">
            <v>2020</v>
          </cell>
          <cell r="CW101" t="str">
            <v>14 to 17 years old</v>
          </cell>
        </row>
        <row r="102">
          <cell r="B102" t="str">
            <v>Kenya</v>
          </cell>
          <cell r="C102" t="str">
            <v>-</v>
          </cell>
          <cell r="E102" t="str">
            <v>-</v>
          </cell>
          <cell r="G102" t="str">
            <v>-</v>
          </cell>
          <cell r="J102">
            <v>4.3940000000000001</v>
          </cell>
          <cell r="K102" t="str">
            <v>x</v>
          </cell>
          <cell r="L102">
            <v>22.928999999999998</v>
          </cell>
          <cell r="M102" t="str">
            <v>x</v>
          </cell>
          <cell r="N102" t="str">
            <v>2014</v>
          </cell>
          <cell r="O102" t="str">
            <v>DHS 2014</v>
          </cell>
          <cell r="P102">
            <v>2.5</v>
          </cell>
          <cell r="Q102" t="str">
            <v>x</v>
          </cell>
          <cell r="R102" t="str">
            <v>2014</v>
          </cell>
          <cell r="S102" t="str">
            <v>DHS 2014</v>
          </cell>
          <cell r="T102">
            <v>67.599999999999994</v>
          </cell>
          <cell r="V102">
            <v>66.900000000000006</v>
          </cell>
          <cell r="X102">
            <v>67.400000000000006</v>
          </cell>
          <cell r="Z102">
            <v>66.400000000000006</v>
          </cell>
          <cell r="AB102" t="str">
            <v>DHS 2014</v>
          </cell>
          <cell r="AC102">
            <v>21</v>
          </cell>
          <cell r="AE102">
            <v>13.8</v>
          </cell>
          <cell r="AG102">
            <v>25.9</v>
          </cell>
          <cell r="AI102">
            <v>39.799999999999997</v>
          </cell>
          <cell r="AK102">
            <v>26</v>
          </cell>
          <cell r="AM102">
            <v>17.8</v>
          </cell>
          <cell r="AO102">
            <v>17.2</v>
          </cell>
          <cell r="AQ102">
            <v>12</v>
          </cell>
          <cell r="AS102" t="str">
            <v>2014</v>
          </cell>
          <cell r="AT102" t="str">
            <v>DHS 2014</v>
          </cell>
          <cell r="AU102">
            <v>2.8</v>
          </cell>
          <cell r="AW102">
            <v>2</v>
          </cell>
          <cell r="AY102">
            <v>3.2</v>
          </cell>
          <cell r="BA102">
            <v>6.2</v>
          </cell>
          <cell r="BC102">
            <v>2.2999999999999998</v>
          </cell>
          <cell r="BE102">
            <v>2.4</v>
          </cell>
          <cell r="BG102">
            <v>1.7</v>
          </cell>
          <cell r="BI102">
            <v>0.7</v>
          </cell>
          <cell r="BK102" t="str">
            <v>2014</v>
          </cell>
          <cell r="BL102" t="str">
            <v>DHS 2014</v>
          </cell>
          <cell r="BM102">
            <v>88.8</v>
          </cell>
          <cell r="BO102" t="str">
            <v>2014</v>
          </cell>
          <cell r="BP102" t="str">
            <v>DHS 2014</v>
          </cell>
          <cell r="BQ102">
            <v>92.5</v>
          </cell>
          <cell r="BS102" t="str">
            <v>2014</v>
          </cell>
          <cell r="BT102" t="str">
            <v>DHS 2014</v>
          </cell>
          <cell r="BU102">
            <v>36.700000000000003</v>
          </cell>
          <cell r="BV102" t="str">
            <v>x</v>
          </cell>
          <cell r="BW102" t="str">
            <v>DHS 2014</v>
          </cell>
          <cell r="BX102">
            <v>44.5</v>
          </cell>
          <cell r="BY102" t="str">
            <v>x</v>
          </cell>
          <cell r="BZ102" t="str">
            <v>DHS 2014</v>
          </cell>
          <cell r="CA102" t="str">
            <v>-</v>
          </cell>
          <cell r="CC102" t="str">
            <v>-</v>
          </cell>
          <cell r="CE102" t="str">
            <v>-</v>
          </cell>
          <cell r="CH102">
            <v>1.7</v>
          </cell>
          <cell r="CJ102" t="str">
            <v>DHS 2014</v>
          </cell>
          <cell r="CK102">
            <v>4.3979999999999997</v>
          </cell>
          <cell r="CM102" t="str">
            <v>DHS 2014</v>
          </cell>
          <cell r="CN102">
            <v>224.54300000000001</v>
          </cell>
          <cell r="CP102" t="str">
            <v>2012</v>
          </cell>
          <cell r="CQ102" t="str">
            <v>Under 18 years old</v>
          </cell>
          <cell r="CS102" t="str">
            <v>Ministry of Gender, Children and Social Development</v>
          </cell>
          <cell r="CT102">
            <v>4.7460000000000004</v>
          </cell>
          <cell r="CV102" t="str">
            <v>2018</v>
          </cell>
          <cell r="CW102" t="str">
            <v>8 to 17 years</v>
          </cell>
        </row>
        <row r="103">
          <cell r="B103" t="str">
            <v>Kiribati</v>
          </cell>
          <cell r="C103">
            <v>16.5</v>
          </cell>
          <cell r="E103">
            <v>18.5</v>
          </cell>
          <cell r="G103">
            <v>14.5</v>
          </cell>
          <cell r="I103" t="str">
            <v>MICS 2018-19, UNICEF and ILO calculations</v>
          </cell>
          <cell r="J103">
            <v>2.391</v>
          </cell>
          <cell r="L103">
            <v>18.434999999999999</v>
          </cell>
          <cell r="N103" t="str">
            <v>2018-19</v>
          </cell>
          <cell r="O103" t="str">
            <v>MICS 2018-19</v>
          </cell>
          <cell r="P103">
            <v>8.6</v>
          </cell>
          <cell r="R103" t="str">
            <v>2018-19</v>
          </cell>
          <cell r="S103" t="str">
            <v>MICS 2018-19</v>
          </cell>
          <cell r="T103">
            <v>85.448999999999998</v>
          </cell>
          <cell r="V103">
            <v>91.6</v>
          </cell>
          <cell r="X103">
            <v>92.9</v>
          </cell>
          <cell r="Z103">
            <v>90.3</v>
          </cell>
          <cell r="AB103" t="str">
            <v>MICS 2018-19</v>
          </cell>
          <cell r="AC103" t="str">
            <v>-</v>
          </cell>
          <cell r="AE103" t="str">
            <v>-</v>
          </cell>
          <cell r="AG103" t="str">
            <v>-</v>
          </cell>
          <cell r="AI103" t="str">
            <v>-</v>
          </cell>
          <cell r="AK103" t="str">
            <v>-</v>
          </cell>
          <cell r="AM103" t="str">
            <v>-</v>
          </cell>
          <cell r="AO103" t="str">
            <v>-</v>
          </cell>
          <cell r="AQ103" t="str">
            <v>-</v>
          </cell>
          <cell r="AU103" t="str">
            <v>-</v>
          </cell>
          <cell r="AW103" t="str">
            <v>-</v>
          </cell>
          <cell r="AY103" t="str">
            <v>-</v>
          </cell>
          <cell r="BA103" t="str">
            <v>-</v>
          </cell>
          <cell r="BC103" t="str">
            <v>-</v>
          </cell>
          <cell r="BE103" t="str">
            <v>-</v>
          </cell>
          <cell r="BG103" t="str">
            <v>-</v>
          </cell>
          <cell r="BI103" t="str">
            <v>-</v>
          </cell>
          <cell r="BM103" t="str">
            <v>-</v>
          </cell>
          <cell r="BQ103" t="str">
            <v>-</v>
          </cell>
          <cell r="BU103">
            <v>62.5</v>
          </cell>
          <cell r="BW103" t="str">
            <v>MICS 2018-19</v>
          </cell>
          <cell r="BX103">
            <v>64.099999999999994</v>
          </cell>
          <cell r="BZ103" t="str">
            <v>MICS 2018-19</v>
          </cell>
          <cell r="CA103">
            <v>92.1</v>
          </cell>
          <cell r="CC103">
            <v>91.8</v>
          </cell>
          <cell r="CE103">
            <v>92.4</v>
          </cell>
          <cell r="CG103" t="str">
            <v>MICS 2018-19</v>
          </cell>
          <cell r="CH103" t="str">
            <v>-</v>
          </cell>
          <cell r="CK103">
            <v>6.1120000000000001</v>
          </cell>
          <cell r="CM103" t="str">
            <v>MICS 2018-19</v>
          </cell>
          <cell r="CN103" t="str">
            <v>-</v>
          </cell>
          <cell r="CT103">
            <v>147.02199999999999</v>
          </cell>
          <cell r="CV103" t="str">
            <v>2016</v>
          </cell>
          <cell r="CW103" t="str">
            <v>10 to 17 years old</v>
          </cell>
        </row>
        <row r="104">
          <cell r="B104" t="str">
            <v>Kuwait</v>
          </cell>
          <cell r="C104" t="str">
            <v>-</v>
          </cell>
          <cell r="E104" t="str">
            <v>-</v>
          </cell>
          <cell r="G104" t="str">
            <v>-</v>
          </cell>
          <cell r="J104" t="str">
            <v>-</v>
          </cell>
          <cell r="L104" t="str">
            <v>-</v>
          </cell>
          <cell r="P104" t="str">
            <v>-</v>
          </cell>
          <cell r="T104" t="str">
            <v>-</v>
          </cell>
          <cell r="V104" t="str">
            <v>-</v>
          </cell>
          <cell r="X104" t="str">
            <v>-</v>
          </cell>
          <cell r="Z104" t="str">
            <v>-</v>
          </cell>
          <cell r="AC104" t="str">
            <v>-</v>
          </cell>
          <cell r="AE104" t="str">
            <v>-</v>
          </cell>
          <cell r="AG104" t="str">
            <v>-</v>
          </cell>
          <cell r="AI104" t="str">
            <v>-</v>
          </cell>
          <cell r="AK104" t="str">
            <v>-</v>
          </cell>
          <cell r="AM104" t="str">
            <v>-</v>
          </cell>
          <cell r="AO104" t="str">
            <v>-</v>
          </cell>
          <cell r="AQ104" t="str">
            <v>-</v>
          </cell>
          <cell r="AU104" t="str">
            <v>-</v>
          </cell>
          <cell r="AW104" t="str">
            <v>-</v>
          </cell>
          <cell r="AY104" t="str">
            <v>-</v>
          </cell>
          <cell r="BA104" t="str">
            <v>-</v>
          </cell>
          <cell r="BC104" t="str">
            <v>-</v>
          </cell>
          <cell r="BE104" t="str">
            <v>-</v>
          </cell>
          <cell r="BG104" t="str">
            <v>-</v>
          </cell>
          <cell r="BI104" t="str">
            <v>-</v>
          </cell>
          <cell r="BM104" t="str">
            <v>-</v>
          </cell>
          <cell r="BQ104" t="str">
            <v>-</v>
          </cell>
          <cell r="BU104" t="str">
            <v>-</v>
          </cell>
          <cell r="BX104" t="str">
            <v>-</v>
          </cell>
          <cell r="CA104" t="str">
            <v>-</v>
          </cell>
          <cell r="CC104" t="str">
            <v>-</v>
          </cell>
          <cell r="CE104" t="str">
            <v>-</v>
          </cell>
          <cell r="CH104" t="str">
            <v>-</v>
          </cell>
          <cell r="CK104" t="str">
            <v>-</v>
          </cell>
          <cell r="CN104">
            <v>27.789000000000001</v>
          </cell>
          <cell r="CP104" t="str">
            <v>2010</v>
          </cell>
          <cell r="CQ104" t="str">
            <v>Under 18 years old</v>
          </cell>
          <cell r="CS104" t="str">
            <v>Ministry of Social Affairs and Labor</v>
          </cell>
          <cell r="CT104" t="str">
            <v>-</v>
          </cell>
        </row>
        <row r="105">
          <cell r="B105" t="str">
            <v>Kyrgyzstan</v>
          </cell>
          <cell r="C105">
            <v>22.3</v>
          </cell>
          <cell r="E105">
            <v>25.1</v>
          </cell>
          <cell r="G105">
            <v>19.100000000000001</v>
          </cell>
          <cell r="I105" t="str">
            <v>MICS 2018, UNICEF and ILO calculations</v>
          </cell>
          <cell r="J105">
            <v>0.307</v>
          </cell>
          <cell r="L105">
            <v>12.867000000000001</v>
          </cell>
          <cell r="N105" t="str">
            <v>2018</v>
          </cell>
          <cell r="O105" t="str">
            <v>MICS 2018</v>
          </cell>
          <cell r="P105">
            <v>0.4</v>
          </cell>
          <cell r="Q105" t="str">
            <v>x</v>
          </cell>
          <cell r="R105" t="str">
            <v>2012</v>
          </cell>
          <cell r="S105" t="str">
            <v>DHS 2012</v>
          </cell>
          <cell r="T105">
            <v>96.9</v>
          </cell>
          <cell r="V105">
            <v>98.9</v>
          </cell>
          <cell r="X105">
            <v>99.5</v>
          </cell>
          <cell r="Z105">
            <v>98.4</v>
          </cell>
          <cell r="AB105" t="str">
            <v>MICS 2018</v>
          </cell>
          <cell r="AC105" t="str">
            <v>-</v>
          </cell>
          <cell r="AE105" t="str">
            <v>-</v>
          </cell>
          <cell r="AG105" t="str">
            <v>-</v>
          </cell>
          <cell r="AI105" t="str">
            <v>-</v>
          </cell>
          <cell r="AK105" t="str">
            <v>-</v>
          </cell>
          <cell r="AM105" t="str">
            <v>-</v>
          </cell>
          <cell r="AO105" t="str">
            <v>-</v>
          </cell>
          <cell r="AQ105" t="str">
            <v>-</v>
          </cell>
          <cell r="AU105" t="str">
            <v>-</v>
          </cell>
          <cell r="AW105" t="str">
            <v>-</v>
          </cell>
          <cell r="AY105" t="str">
            <v>-</v>
          </cell>
          <cell r="BA105" t="str">
            <v>-</v>
          </cell>
          <cell r="BC105" t="str">
            <v>-</v>
          </cell>
          <cell r="BE105" t="str">
            <v>-</v>
          </cell>
          <cell r="BG105" t="str">
            <v>-</v>
          </cell>
          <cell r="BI105" t="str">
            <v>-</v>
          </cell>
          <cell r="BM105" t="str">
            <v>-</v>
          </cell>
          <cell r="BQ105" t="str">
            <v>-</v>
          </cell>
          <cell r="BU105">
            <v>39.5</v>
          </cell>
          <cell r="BV105" t="str">
            <v>x</v>
          </cell>
          <cell r="BW105" t="str">
            <v>DHS 2012</v>
          </cell>
          <cell r="BX105">
            <v>24.1</v>
          </cell>
          <cell r="BZ105" t="str">
            <v>MICS 2018</v>
          </cell>
          <cell r="CA105">
            <v>74.3</v>
          </cell>
          <cell r="CC105">
            <v>75.5</v>
          </cell>
          <cell r="CE105">
            <v>73</v>
          </cell>
          <cell r="CG105" t="str">
            <v>MICS 2018</v>
          </cell>
          <cell r="CH105" t="str">
            <v>-</v>
          </cell>
          <cell r="CK105" t="str">
            <v>-</v>
          </cell>
          <cell r="CN105">
            <v>864.173</v>
          </cell>
          <cell r="CP105" t="str">
            <v>2021</v>
          </cell>
          <cell r="CQ105" t="str">
            <v>Under 18 years old</v>
          </cell>
          <cell r="CS105" t="str">
            <v>National Statistical Office, TransMonEE (TM), December 2022</v>
          </cell>
          <cell r="CT105">
            <v>72.444999999999993</v>
          </cell>
          <cell r="CV105" t="str">
            <v>2020</v>
          </cell>
          <cell r="CW105" t="str">
            <v>14 to 17 years old</v>
          </cell>
        </row>
        <row r="106">
          <cell r="B106" t="str">
            <v>Lao People's Democratic Republic</v>
          </cell>
          <cell r="C106">
            <v>28.2</v>
          </cell>
          <cell r="E106">
            <v>27.4</v>
          </cell>
          <cell r="G106">
            <v>29</v>
          </cell>
          <cell r="I106" t="str">
            <v>MICS 2017, UNICEF and ILO calculations</v>
          </cell>
          <cell r="J106">
            <v>7.1</v>
          </cell>
          <cell r="L106">
            <v>32.700000000000003</v>
          </cell>
          <cell r="N106" t="str">
            <v>2017</v>
          </cell>
          <cell r="O106" t="str">
            <v>MICS 2017</v>
          </cell>
          <cell r="P106">
            <v>10.8</v>
          </cell>
          <cell r="R106" t="str">
            <v>2017</v>
          </cell>
          <cell r="S106" t="str">
            <v>MICS 2017</v>
          </cell>
          <cell r="T106">
            <v>59.6</v>
          </cell>
          <cell r="U106" t="str">
            <v>y</v>
          </cell>
          <cell r="V106">
            <v>73</v>
          </cell>
          <cell r="W106" t="str">
            <v>y</v>
          </cell>
          <cell r="X106">
            <v>72.8</v>
          </cell>
          <cell r="Y106" t="str">
            <v>y</v>
          </cell>
          <cell r="Z106">
            <v>73.099999999999994</v>
          </cell>
          <cell r="AA106" t="str">
            <v>y</v>
          </cell>
          <cell r="AB106" t="str">
            <v>MICS 2017</v>
          </cell>
          <cell r="AC106" t="str">
            <v>-</v>
          </cell>
          <cell r="AE106" t="str">
            <v>-</v>
          </cell>
          <cell r="AG106" t="str">
            <v>-</v>
          </cell>
          <cell r="AI106" t="str">
            <v>-</v>
          </cell>
          <cell r="AK106" t="str">
            <v>-</v>
          </cell>
          <cell r="AM106" t="str">
            <v>-</v>
          </cell>
          <cell r="AO106" t="str">
            <v>-</v>
          </cell>
          <cell r="AQ106" t="str">
            <v>-</v>
          </cell>
          <cell r="AU106" t="str">
            <v>-</v>
          </cell>
          <cell r="AW106" t="str">
            <v>-</v>
          </cell>
          <cell r="AY106" t="str">
            <v>-</v>
          </cell>
          <cell r="BA106" t="str">
            <v>-</v>
          </cell>
          <cell r="BC106" t="str">
            <v>-</v>
          </cell>
          <cell r="BE106" t="str">
            <v>-</v>
          </cell>
          <cell r="BG106" t="str">
            <v>-</v>
          </cell>
          <cell r="BI106" t="str">
            <v>-</v>
          </cell>
          <cell r="BM106" t="str">
            <v>-</v>
          </cell>
          <cell r="BQ106" t="str">
            <v>-</v>
          </cell>
          <cell r="BU106">
            <v>17.100000000000001</v>
          </cell>
          <cell r="BW106" t="str">
            <v>MICS 2017</v>
          </cell>
          <cell r="BX106">
            <v>30.4</v>
          </cell>
          <cell r="BZ106" t="str">
            <v>MICS 2017</v>
          </cell>
          <cell r="CA106">
            <v>69</v>
          </cell>
          <cell r="CC106">
            <v>70.3</v>
          </cell>
          <cell r="CE106">
            <v>67.7</v>
          </cell>
          <cell r="CG106" t="str">
            <v>MICS 2017</v>
          </cell>
          <cell r="CH106" t="str">
            <v>-</v>
          </cell>
          <cell r="CK106" t="str">
            <v>-</v>
          </cell>
          <cell r="CN106" t="str">
            <v>-</v>
          </cell>
          <cell r="CT106" t="str">
            <v>-</v>
          </cell>
        </row>
        <row r="107">
          <cell r="B107" t="str">
            <v>Latvia</v>
          </cell>
          <cell r="C107" t="str">
            <v>-</v>
          </cell>
          <cell r="E107" t="str">
            <v>-</v>
          </cell>
          <cell r="G107" t="str">
            <v>-</v>
          </cell>
          <cell r="J107" t="str">
            <v>-</v>
          </cell>
          <cell r="L107" t="str">
            <v>-</v>
          </cell>
          <cell r="P107" t="str">
            <v>-</v>
          </cell>
          <cell r="T107" t="str">
            <v>-</v>
          </cell>
          <cell r="V107">
            <v>100</v>
          </cell>
          <cell r="W107" t="str">
            <v>v</v>
          </cell>
          <cell r="X107">
            <v>100</v>
          </cell>
          <cell r="Y107" t="str">
            <v>v</v>
          </cell>
          <cell r="Z107">
            <v>100</v>
          </cell>
          <cell r="AA107" t="str">
            <v>v</v>
          </cell>
          <cell r="AB107" t="str">
            <v>UNSD Population and Vital Statistics Report, January 2022, latest update on 17 Jan 2023</v>
          </cell>
          <cell r="AC107" t="str">
            <v>-</v>
          </cell>
          <cell r="AE107" t="str">
            <v>-</v>
          </cell>
          <cell r="AG107" t="str">
            <v>-</v>
          </cell>
          <cell r="AI107" t="str">
            <v>-</v>
          </cell>
          <cell r="AK107" t="str">
            <v>-</v>
          </cell>
          <cell r="AM107" t="str">
            <v>-</v>
          </cell>
          <cell r="AO107" t="str">
            <v>-</v>
          </cell>
          <cell r="AQ107" t="str">
            <v>-</v>
          </cell>
          <cell r="AU107" t="str">
            <v>-</v>
          </cell>
          <cell r="AW107" t="str">
            <v>-</v>
          </cell>
          <cell r="AY107" t="str">
            <v>-</v>
          </cell>
          <cell r="BA107" t="str">
            <v>-</v>
          </cell>
          <cell r="BC107" t="str">
            <v>-</v>
          </cell>
          <cell r="BE107" t="str">
            <v>-</v>
          </cell>
          <cell r="BG107" t="str">
            <v>-</v>
          </cell>
          <cell r="BI107" t="str">
            <v>-</v>
          </cell>
          <cell r="BM107" t="str">
            <v>-</v>
          </cell>
          <cell r="BQ107" t="str">
            <v>-</v>
          </cell>
          <cell r="BU107" t="str">
            <v>-</v>
          </cell>
          <cell r="BX107" t="str">
            <v>-</v>
          </cell>
          <cell r="CA107" t="str">
            <v>-</v>
          </cell>
          <cell r="CC107" t="str">
            <v>-</v>
          </cell>
          <cell r="CE107" t="str">
            <v>-</v>
          </cell>
          <cell r="CH107" t="str">
            <v>-</v>
          </cell>
          <cell r="CK107" t="str">
            <v>-</v>
          </cell>
          <cell r="CN107">
            <v>316.06599999999997</v>
          </cell>
          <cell r="CP107" t="str">
            <v>2021</v>
          </cell>
          <cell r="CQ107" t="str">
            <v>Under 18 years old</v>
          </cell>
          <cell r="CS107" t="str">
            <v>National Statistical Office, TransMonEE (TM), December 2022</v>
          </cell>
          <cell r="CT107">
            <v>34.564999999999998</v>
          </cell>
          <cell r="CV107" t="str">
            <v>2021</v>
          </cell>
          <cell r="CW107" t="str">
            <v>14 to 17 years old</v>
          </cell>
        </row>
        <row r="108">
          <cell r="B108" t="str">
            <v>Lebanon</v>
          </cell>
          <cell r="C108" t="str">
            <v>-</v>
          </cell>
          <cell r="E108" t="str">
            <v>-</v>
          </cell>
          <cell r="G108" t="str">
            <v>-</v>
          </cell>
          <cell r="J108">
            <v>1.4</v>
          </cell>
          <cell r="K108" t="str">
            <v>y</v>
          </cell>
          <cell r="L108">
            <v>6</v>
          </cell>
          <cell r="M108" t="str">
            <v>y</v>
          </cell>
          <cell r="N108" t="str">
            <v>2015-16</v>
          </cell>
          <cell r="O108" t="str">
            <v>MICS 2015-16</v>
          </cell>
          <cell r="P108" t="str">
            <v>-</v>
          </cell>
          <cell r="T108">
            <v>97.9</v>
          </cell>
          <cell r="U108" t="str">
            <v>y</v>
          </cell>
          <cell r="V108">
            <v>98.9</v>
          </cell>
          <cell r="W108" t="str">
            <v>y</v>
          </cell>
          <cell r="X108">
            <v>99.8</v>
          </cell>
          <cell r="Y108" t="str">
            <v>y</v>
          </cell>
          <cell r="Z108">
            <v>98</v>
          </cell>
          <cell r="AA108" t="str">
            <v>y</v>
          </cell>
          <cell r="AB108" t="str">
            <v>MICS 2015-16</v>
          </cell>
          <cell r="AC108" t="str">
            <v>-</v>
          </cell>
          <cell r="AE108" t="str">
            <v>-</v>
          </cell>
          <cell r="AG108" t="str">
            <v>-</v>
          </cell>
          <cell r="AI108" t="str">
            <v>-</v>
          </cell>
          <cell r="AK108" t="str">
            <v>-</v>
          </cell>
          <cell r="AM108" t="str">
            <v>-</v>
          </cell>
          <cell r="AO108" t="str">
            <v>-</v>
          </cell>
          <cell r="AQ108" t="str">
            <v>-</v>
          </cell>
          <cell r="AU108" t="str">
            <v>-</v>
          </cell>
          <cell r="AW108" t="str">
            <v>-</v>
          </cell>
          <cell r="AY108" t="str">
            <v>-</v>
          </cell>
          <cell r="BA108" t="str">
            <v>-</v>
          </cell>
          <cell r="BC108" t="str">
            <v>-</v>
          </cell>
          <cell r="BE108" t="str">
            <v>-</v>
          </cell>
          <cell r="BG108" t="str">
            <v>-</v>
          </cell>
          <cell r="BI108" t="str">
            <v>-</v>
          </cell>
          <cell r="BM108" t="str">
            <v>-</v>
          </cell>
          <cell r="BQ108" t="str">
            <v>-</v>
          </cell>
          <cell r="BU108" t="str">
            <v>-</v>
          </cell>
          <cell r="BX108">
            <v>7.1</v>
          </cell>
          <cell r="BY108" t="str">
            <v>y</v>
          </cell>
          <cell r="BZ108" t="str">
            <v>MICS 2015-16</v>
          </cell>
          <cell r="CA108">
            <v>56.9</v>
          </cell>
          <cell r="CB108" t="str">
            <v>y</v>
          </cell>
          <cell r="CC108">
            <v>59.9</v>
          </cell>
          <cell r="CD108" t="str">
            <v>y</v>
          </cell>
          <cell r="CE108">
            <v>53.8</v>
          </cell>
          <cell r="CF108" t="str">
            <v>y</v>
          </cell>
          <cell r="CG108" t="str">
            <v>Baseline Survey 2015-16 (MICS)</v>
          </cell>
          <cell r="CH108" t="str">
            <v>-</v>
          </cell>
          <cell r="CK108" t="str">
            <v>-</v>
          </cell>
          <cell r="CN108" t="str">
            <v>-</v>
          </cell>
          <cell r="CT108">
            <v>16.370999999999999</v>
          </cell>
          <cell r="CV108" t="str">
            <v>2017</v>
          </cell>
          <cell r="CW108" t="str">
            <v>7 to 17 years old</v>
          </cell>
        </row>
        <row r="109">
          <cell r="B109" t="str">
            <v>Lesotho</v>
          </cell>
          <cell r="C109">
            <v>13.9</v>
          </cell>
          <cell r="E109">
            <v>15.1</v>
          </cell>
          <cell r="G109">
            <v>12.7</v>
          </cell>
          <cell r="I109" t="str">
            <v>MICS 2018, UNICEF and ILO calculations</v>
          </cell>
          <cell r="J109">
            <v>1.038</v>
          </cell>
          <cell r="L109">
            <v>16.411999999999999</v>
          </cell>
          <cell r="N109" t="str">
            <v>2018</v>
          </cell>
          <cell r="O109" t="str">
            <v>MICS 2018</v>
          </cell>
          <cell r="P109">
            <v>1.9</v>
          </cell>
          <cell r="R109" t="str">
            <v>2018</v>
          </cell>
          <cell r="S109" t="str">
            <v>MICS 2018</v>
          </cell>
          <cell r="T109">
            <v>28.1</v>
          </cell>
          <cell r="V109">
            <v>44.5</v>
          </cell>
          <cell r="X109">
            <v>45.5</v>
          </cell>
          <cell r="Z109">
            <v>43.5</v>
          </cell>
          <cell r="AB109" t="str">
            <v>MICS 2018</v>
          </cell>
          <cell r="AC109" t="str">
            <v>-</v>
          </cell>
          <cell r="AE109" t="str">
            <v>-</v>
          </cell>
          <cell r="AG109" t="str">
            <v>-</v>
          </cell>
          <cell r="AI109" t="str">
            <v>-</v>
          </cell>
          <cell r="AK109" t="str">
            <v>-</v>
          </cell>
          <cell r="AM109" t="str">
            <v>-</v>
          </cell>
          <cell r="AO109" t="str">
            <v>-</v>
          </cell>
          <cell r="AQ109" t="str">
            <v>-</v>
          </cell>
          <cell r="AU109" t="str">
            <v>-</v>
          </cell>
          <cell r="AW109" t="str">
            <v>-</v>
          </cell>
          <cell r="AY109" t="str">
            <v>-</v>
          </cell>
          <cell r="BA109" t="str">
            <v>-</v>
          </cell>
          <cell r="BC109" t="str">
            <v>-</v>
          </cell>
          <cell r="BE109" t="str">
            <v>-</v>
          </cell>
          <cell r="BG109" t="str">
            <v>-</v>
          </cell>
          <cell r="BI109" t="str">
            <v>-</v>
          </cell>
          <cell r="BM109" t="str">
            <v>-</v>
          </cell>
          <cell r="BQ109" t="str">
            <v>-</v>
          </cell>
          <cell r="BU109">
            <v>27</v>
          </cell>
          <cell r="BW109" t="str">
            <v>MICS 2018</v>
          </cell>
          <cell r="BX109">
            <v>30.3</v>
          </cell>
          <cell r="BZ109" t="str">
            <v>MICS 2018</v>
          </cell>
          <cell r="CA109">
            <v>75.8</v>
          </cell>
          <cell r="CC109">
            <v>76.599999999999994</v>
          </cell>
          <cell r="CE109">
            <v>75</v>
          </cell>
          <cell r="CG109" t="str">
            <v>MICS 2018</v>
          </cell>
          <cell r="CH109" t="str">
            <v>-</v>
          </cell>
          <cell r="CK109" t="str">
            <v>-</v>
          </cell>
          <cell r="CN109" t="str">
            <v>-</v>
          </cell>
          <cell r="CT109">
            <v>6.1120000000000001</v>
          </cell>
          <cell r="CU109" t="str">
            <v>y</v>
          </cell>
          <cell r="CV109" t="str">
            <v>2020</v>
          </cell>
          <cell r="CW109" t="str">
            <v>10 to 19 years old</v>
          </cell>
        </row>
        <row r="110">
          <cell r="B110" t="str">
            <v>Liberia</v>
          </cell>
          <cell r="C110">
            <v>31.7</v>
          </cell>
          <cell r="E110">
            <v>29.3</v>
          </cell>
          <cell r="G110">
            <v>34.299999999999997</v>
          </cell>
          <cell r="I110" t="str">
            <v>DHS 2019-20, UNICEF and ILO calculations</v>
          </cell>
          <cell r="J110">
            <v>5.8</v>
          </cell>
          <cell r="L110">
            <v>24.9</v>
          </cell>
          <cell r="N110" t="str">
            <v>2019-20</v>
          </cell>
          <cell r="O110" t="str">
            <v>DHS 2019-20</v>
          </cell>
          <cell r="P110">
            <v>8.4</v>
          </cell>
          <cell r="R110" t="str">
            <v>2019-20</v>
          </cell>
          <cell r="S110" t="str">
            <v>DHS 2019-20</v>
          </cell>
          <cell r="T110">
            <v>63.661000000000001</v>
          </cell>
          <cell r="V110">
            <v>66.3</v>
          </cell>
          <cell r="X110">
            <v>67.099999999999994</v>
          </cell>
          <cell r="Z110">
            <v>65.400000000000006</v>
          </cell>
          <cell r="AB110" t="str">
            <v>DHS 2019-20</v>
          </cell>
          <cell r="AC110">
            <v>31.838000000000001</v>
          </cell>
          <cell r="AE110">
            <v>25.07</v>
          </cell>
          <cell r="AG110">
            <v>43.012</v>
          </cell>
          <cell r="AI110">
            <v>48.311999999999998</v>
          </cell>
          <cell r="AK110">
            <v>41.755000000000003</v>
          </cell>
          <cell r="AM110">
            <v>37.804000000000002</v>
          </cell>
          <cell r="AO110">
            <v>21.99</v>
          </cell>
          <cell r="AQ110">
            <v>17.207999999999998</v>
          </cell>
          <cell r="AS110" t="str">
            <v>2019-20</v>
          </cell>
          <cell r="AT110" t="str">
            <v>DHS 2019-20</v>
          </cell>
          <cell r="AU110" t="str">
            <v>-</v>
          </cell>
          <cell r="AW110" t="str">
            <v>-</v>
          </cell>
          <cell r="AY110" t="str">
            <v>-</v>
          </cell>
          <cell r="BA110" t="str">
            <v>-</v>
          </cell>
          <cell r="BC110" t="str">
            <v>-</v>
          </cell>
          <cell r="BE110" t="str">
            <v>-</v>
          </cell>
          <cell r="BG110" t="str">
            <v>-</v>
          </cell>
          <cell r="BI110" t="str">
            <v>-</v>
          </cell>
          <cell r="BM110" t="str">
            <v>-</v>
          </cell>
          <cell r="BQ110">
            <v>63.8</v>
          </cell>
          <cell r="BS110" t="str">
            <v>2019-20</v>
          </cell>
          <cell r="BT110" t="str">
            <v>DHS 2019-20</v>
          </cell>
          <cell r="BU110">
            <v>38.799999999999997</v>
          </cell>
          <cell r="BW110" t="str">
            <v>DHS 2019-20</v>
          </cell>
          <cell r="BX110">
            <v>45.3</v>
          </cell>
          <cell r="BZ110" t="str">
            <v>DHS 2019-20</v>
          </cell>
          <cell r="CA110">
            <v>85.2</v>
          </cell>
          <cell r="CC110">
            <v>85.2</v>
          </cell>
          <cell r="CE110">
            <v>85.1</v>
          </cell>
          <cell r="CG110" t="str">
            <v>DHS 2019-20</v>
          </cell>
          <cell r="CH110" t="str">
            <v>-</v>
          </cell>
          <cell r="CK110">
            <v>5.9119999999999999</v>
          </cell>
          <cell r="CM110" t="str">
            <v>DHS 2019-20</v>
          </cell>
          <cell r="CN110">
            <v>176.76300000000001</v>
          </cell>
          <cell r="CP110" t="str">
            <v>2012</v>
          </cell>
          <cell r="CQ110" t="str">
            <v>Under 18 years old</v>
          </cell>
          <cell r="CS110" t="str">
            <v>Ministry of Health and Social Welfare</v>
          </cell>
          <cell r="CT110">
            <v>1.7589999999999999</v>
          </cell>
          <cell r="CV110" t="str">
            <v>2018</v>
          </cell>
          <cell r="CW110" t="str">
            <v>7 to 16 years old</v>
          </cell>
        </row>
        <row r="111">
          <cell r="B111" t="str">
            <v>Libya</v>
          </cell>
          <cell r="C111" t="str">
            <v>-</v>
          </cell>
          <cell r="E111" t="str">
            <v>-</v>
          </cell>
          <cell r="G111" t="str">
            <v>-</v>
          </cell>
          <cell r="J111" t="str">
            <v>-</v>
          </cell>
          <cell r="L111" t="str">
            <v>-</v>
          </cell>
          <cell r="P111" t="str">
            <v>-</v>
          </cell>
          <cell r="T111" t="str">
            <v>-</v>
          </cell>
          <cell r="V111" t="str">
            <v>-</v>
          </cell>
          <cell r="X111" t="str">
            <v>-</v>
          </cell>
          <cell r="Z111" t="str">
            <v>-</v>
          </cell>
          <cell r="AC111" t="str">
            <v>-</v>
          </cell>
          <cell r="AE111" t="str">
            <v>-</v>
          </cell>
          <cell r="AG111" t="str">
            <v>-</v>
          </cell>
          <cell r="AI111" t="str">
            <v>-</v>
          </cell>
          <cell r="AK111" t="str">
            <v>-</v>
          </cell>
          <cell r="AM111" t="str">
            <v>-</v>
          </cell>
          <cell r="AO111" t="str">
            <v>-</v>
          </cell>
          <cell r="AQ111" t="str">
            <v>-</v>
          </cell>
          <cell r="AU111" t="str">
            <v>-</v>
          </cell>
          <cell r="AW111" t="str">
            <v>-</v>
          </cell>
          <cell r="AY111" t="str">
            <v>-</v>
          </cell>
          <cell r="BA111" t="str">
            <v>-</v>
          </cell>
          <cell r="BC111" t="str">
            <v>-</v>
          </cell>
          <cell r="BE111" t="str">
            <v>-</v>
          </cell>
          <cell r="BG111" t="str">
            <v>-</v>
          </cell>
          <cell r="BI111" t="str">
            <v>-</v>
          </cell>
          <cell r="BM111" t="str">
            <v>-</v>
          </cell>
          <cell r="BQ111" t="str">
            <v>-</v>
          </cell>
          <cell r="BU111" t="str">
            <v>-</v>
          </cell>
          <cell r="BX111" t="str">
            <v>-</v>
          </cell>
          <cell r="CA111" t="str">
            <v>-</v>
          </cell>
          <cell r="CC111" t="str">
            <v>-</v>
          </cell>
          <cell r="CE111" t="str">
            <v>-</v>
          </cell>
          <cell r="CH111" t="str">
            <v>-</v>
          </cell>
          <cell r="CK111" t="str">
            <v>-</v>
          </cell>
          <cell r="CN111" t="str">
            <v>-</v>
          </cell>
          <cell r="CT111" t="str">
            <v>-</v>
          </cell>
        </row>
        <row r="112">
          <cell r="B112" t="str">
            <v>Liechtenstein</v>
          </cell>
          <cell r="C112" t="str">
            <v>-</v>
          </cell>
          <cell r="E112" t="str">
            <v>-</v>
          </cell>
          <cell r="G112" t="str">
            <v>-</v>
          </cell>
          <cell r="J112" t="str">
            <v>-</v>
          </cell>
          <cell r="L112" t="str">
            <v>-</v>
          </cell>
          <cell r="P112" t="str">
            <v>-</v>
          </cell>
          <cell r="T112" t="str">
            <v>-</v>
          </cell>
          <cell r="V112">
            <v>100</v>
          </cell>
          <cell r="W112" t="str">
            <v>v</v>
          </cell>
          <cell r="X112">
            <v>100</v>
          </cell>
          <cell r="Y112" t="str">
            <v>v</v>
          </cell>
          <cell r="Z112">
            <v>100</v>
          </cell>
          <cell r="AA112" t="str">
            <v>v</v>
          </cell>
          <cell r="AB112" t="str">
            <v>UNSD Population and Vital Statistics Report, January 2022, latest update on 17 Jan 2023</v>
          </cell>
          <cell r="AC112" t="str">
            <v>-</v>
          </cell>
          <cell r="AE112" t="str">
            <v>-</v>
          </cell>
          <cell r="AG112" t="str">
            <v>-</v>
          </cell>
          <cell r="AI112" t="str">
            <v>-</v>
          </cell>
          <cell r="AK112" t="str">
            <v>-</v>
          </cell>
          <cell r="AM112" t="str">
            <v>-</v>
          </cell>
          <cell r="AO112" t="str">
            <v>-</v>
          </cell>
          <cell r="AQ112" t="str">
            <v>-</v>
          </cell>
          <cell r="AU112" t="str">
            <v>-</v>
          </cell>
          <cell r="AW112" t="str">
            <v>-</v>
          </cell>
          <cell r="AY112" t="str">
            <v>-</v>
          </cell>
          <cell r="BA112" t="str">
            <v>-</v>
          </cell>
          <cell r="BC112" t="str">
            <v>-</v>
          </cell>
          <cell r="BE112" t="str">
            <v>-</v>
          </cell>
          <cell r="BG112" t="str">
            <v>-</v>
          </cell>
          <cell r="BI112" t="str">
            <v>-</v>
          </cell>
          <cell r="BM112" t="str">
            <v>-</v>
          </cell>
          <cell r="BQ112" t="str">
            <v>-</v>
          </cell>
          <cell r="BU112" t="str">
            <v>-</v>
          </cell>
          <cell r="BX112" t="str">
            <v>-</v>
          </cell>
          <cell r="CA112" t="str">
            <v>-</v>
          </cell>
          <cell r="CC112" t="str">
            <v>-</v>
          </cell>
          <cell r="CE112" t="str">
            <v>-</v>
          </cell>
          <cell r="CH112" t="str">
            <v>-</v>
          </cell>
          <cell r="CK112" t="str">
            <v>-</v>
          </cell>
          <cell r="CN112" t="str">
            <v>-</v>
          </cell>
          <cell r="CT112">
            <v>448.57400000000001</v>
          </cell>
          <cell r="CV112" t="str">
            <v>2020</v>
          </cell>
          <cell r="CW112" t="str">
            <v>14 to 17 years old</v>
          </cell>
        </row>
        <row r="113">
          <cell r="B113" t="str">
            <v>Lithuania</v>
          </cell>
          <cell r="C113" t="str">
            <v>-</v>
          </cell>
          <cell r="E113" t="str">
            <v>-</v>
          </cell>
          <cell r="G113" t="str">
            <v>-</v>
          </cell>
          <cell r="J113">
            <v>0</v>
          </cell>
          <cell r="K113" t="str">
            <v>y</v>
          </cell>
          <cell r="L113">
            <v>0.3</v>
          </cell>
          <cell r="M113" t="str">
            <v>y</v>
          </cell>
          <cell r="N113" t="str">
            <v>2021</v>
          </cell>
          <cell r="O113" t="str">
            <v>Statistics Lithuania 2021</v>
          </cell>
          <cell r="P113" t="str">
            <v>-</v>
          </cell>
          <cell r="T113" t="str">
            <v>-</v>
          </cell>
          <cell r="V113">
            <v>100</v>
          </cell>
          <cell r="W113" t="str">
            <v>y</v>
          </cell>
          <cell r="X113">
            <v>100</v>
          </cell>
          <cell r="Y113" t="str">
            <v>y</v>
          </cell>
          <cell r="Z113">
            <v>100</v>
          </cell>
          <cell r="AA113" t="str">
            <v>y</v>
          </cell>
          <cell r="AB113" t="str">
            <v>Statistics Lithuania 2021</v>
          </cell>
          <cell r="AC113" t="str">
            <v>-</v>
          </cell>
          <cell r="AE113" t="str">
            <v>-</v>
          </cell>
          <cell r="AG113" t="str">
            <v>-</v>
          </cell>
          <cell r="AI113" t="str">
            <v>-</v>
          </cell>
          <cell r="AK113" t="str">
            <v>-</v>
          </cell>
          <cell r="AM113" t="str">
            <v>-</v>
          </cell>
          <cell r="AO113" t="str">
            <v>-</v>
          </cell>
          <cell r="AQ113" t="str">
            <v>-</v>
          </cell>
          <cell r="AU113" t="str">
            <v>-</v>
          </cell>
          <cell r="AW113" t="str">
            <v>-</v>
          </cell>
          <cell r="AY113" t="str">
            <v>-</v>
          </cell>
          <cell r="BA113" t="str">
            <v>-</v>
          </cell>
          <cell r="BC113" t="str">
            <v>-</v>
          </cell>
          <cell r="BE113" t="str">
            <v>-</v>
          </cell>
          <cell r="BG113" t="str">
            <v>-</v>
          </cell>
          <cell r="BI113" t="str">
            <v>-</v>
          </cell>
          <cell r="BM113" t="str">
            <v>-</v>
          </cell>
          <cell r="BQ113" t="str">
            <v>-</v>
          </cell>
          <cell r="BU113" t="str">
            <v>-</v>
          </cell>
          <cell r="BX113" t="str">
            <v>-</v>
          </cell>
          <cell r="CA113" t="str">
            <v>-</v>
          </cell>
          <cell r="CC113" t="str">
            <v>-</v>
          </cell>
          <cell r="CE113" t="str">
            <v>-</v>
          </cell>
          <cell r="CH113" t="str">
            <v>-</v>
          </cell>
          <cell r="CK113" t="str">
            <v>-</v>
          </cell>
          <cell r="CN113">
            <v>292.512</v>
          </cell>
          <cell r="CP113" t="str">
            <v>2021</v>
          </cell>
          <cell r="CQ113" t="str">
            <v>Under 18 years old</v>
          </cell>
          <cell r="CS113" t="str">
            <v>National Statistical Office, TransMonEE (TM), December 2022</v>
          </cell>
          <cell r="CT113">
            <v>16.739999999999998</v>
          </cell>
          <cell r="CV113" t="str">
            <v>2021</v>
          </cell>
          <cell r="CW113" t="str">
            <v>14 to 17 years old</v>
          </cell>
        </row>
        <row r="114">
          <cell r="B114" t="str">
            <v>Luxembourg</v>
          </cell>
          <cell r="C114" t="str">
            <v>-</v>
          </cell>
          <cell r="E114" t="str">
            <v>-</v>
          </cell>
          <cell r="G114" t="str">
            <v>-</v>
          </cell>
          <cell r="J114" t="str">
            <v>-</v>
          </cell>
          <cell r="L114" t="str">
            <v>-</v>
          </cell>
          <cell r="P114" t="str">
            <v>-</v>
          </cell>
          <cell r="T114" t="str">
            <v>-</v>
          </cell>
          <cell r="V114">
            <v>100</v>
          </cell>
          <cell r="W114" t="str">
            <v>v</v>
          </cell>
          <cell r="X114">
            <v>100</v>
          </cell>
          <cell r="Y114" t="str">
            <v>v</v>
          </cell>
          <cell r="Z114">
            <v>100</v>
          </cell>
          <cell r="AA114" t="str">
            <v>v</v>
          </cell>
          <cell r="AB114" t="str">
            <v>UNSD Population and Vital Statistics Report, January 2022, latest update on 17 Jan 2023</v>
          </cell>
          <cell r="AC114" t="str">
            <v>-</v>
          </cell>
          <cell r="AE114" t="str">
            <v>-</v>
          </cell>
          <cell r="AG114" t="str">
            <v>-</v>
          </cell>
          <cell r="AI114" t="str">
            <v>-</v>
          </cell>
          <cell r="AK114" t="str">
            <v>-</v>
          </cell>
          <cell r="AM114" t="str">
            <v>-</v>
          </cell>
          <cell r="AO114" t="str">
            <v>-</v>
          </cell>
          <cell r="AQ114" t="str">
            <v>-</v>
          </cell>
          <cell r="AU114" t="str">
            <v>-</v>
          </cell>
          <cell r="AW114" t="str">
            <v>-</v>
          </cell>
          <cell r="AY114" t="str">
            <v>-</v>
          </cell>
          <cell r="BA114" t="str">
            <v>-</v>
          </cell>
          <cell r="BC114" t="str">
            <v>-</v>
          </cell>
          <cell r="BE114" t="str">
            <v>-</v>
          </cell>
          <cell r="BG114" t="str">
            <v>-</v>
          </cell>
          <cell r="BI114" t="str">
            <v>-</v>
          </cell>
          <cell r="BM114" t="str">
            <v>-</v>
          </cell>
          <cell r="BQ114" t="str">
            <v>-</v>
          </cell>
          <cell r="BU114" t="str">
            <v>-</v>
          </cell>
          <cell r="BX114" t="str">
            <v>-</v>
          </cell>
          <cell r="CA114" t="str">
            <v>-</v>
          </cell>
          <cell r="CC114" t="str">
            <v>-</v>
          </cell>
          <cell r="CE114" t="str">
            <v>-</v>
          </cell>
          <cell r="CH114" t="str">
            <v>-</v>
          </cell>
          <cell r="CK114" t="str">
            <v>-</v>
          </cell>
          <cell r="CN114" t="str">
            <v>-</v>
          </cell>
          <cell r="CT114">
            <v>0</v>
          </cell>
          <cell r="CV114" t="str">
            <v>2020</v>
          </cell>
          <cell r="CW114" t="str">
            <v>16 to 17 years old</v>
          </cell>
        </row>
        <row r="115">
          <cell r="B115" t="str">
            <v>Madagascar</v>
          </cell>
          <cell r="C115">
            <v>36.700000000000003</v>
          </cell>
          <cell r="E115">
            <v>38.299999999999997</v>
          </cell>
          <cell r="G115">
            <v>35.1</v>
          </cell>
          <cell r="I115" t="str">
            <v>MICS 2018, UNICEF and ILO calculations</v>
          </cell>
          <cell r="J115">
            <v>12.693</v>
          </cell>
          <cell r="L115">
            <v>38.837000000000003</v>
          </cell>
          <cell r="N115" t="str">
            <v>2021</v>
          </cell>
          <cell r="O115" t="str">
            <v>DHS 2021</v>
          </cell>
          <cell r="P115">
            <v>11.231999999999999</v>
          </cell>
          <cell r="R115" t="str">
            <v>2021</v>
          </cell>
          <cell r="S115" t="str">
            <v>DHS 2021</v>
          </cell>
          <cell r="T115">
            <v>69.292000000000002</v>
          </cell>
          <cell r="V115">
            <v>73.778999999999996</v>
          </cell>
          <cell r="X115">
            <v>72.992999999999995</v>
          </cell>
          <cell r="Z115">
            <v>74.567999999999998</v>
          </cell>
          <cell r="AB115" t="str">
            <v>DHS 2021</v>
          </cell>
          <cell r="AC115" t="str">
            <v>-</v>
          </cell>
          <cell r="AE115" t="str">
            <v>-</v>
          </cell>
          <cell r="AG115" t="str">
            <v>-</v>
          </cell>
          <cell r="AI115" t="str">
            <v>-</v>
          </cell>
          <cell r="AK115" t="str">
            <v>-</v>
          </cell>
          <cell r="AM115" t="str">
            <v>-</v>
          </cell>
          <cell r="AO115" t="str">
            <v>-</v>
          </cell>
          <cell r="AQ115" t="str">
            <v>-</v>
          </cell>
          <cell r="AU115" t="str">
            <v>-</v>
          </cell>
          <cell r="AW115" t="str">
            <v>-</v>
          </cell>
          <cell r="AY115" t="str">
            <v>-</v>
          </cell>
          <cell r="BA115" t="str">
            <v>-</v>
          </cell>
          <cell r="BC115" t="str">
            <v>-</v>
          </cell>
          <cell r="BE115" t="str">
            <v>-</v>
          </cell>
          <cell r="BG115" t="str">
            <v>-</v>
          </cell>
          <cell r="BI115" t="str">
            <v>-</v>
          </cell>
          <cell r="BM115" t="str">
            <v>-</v>
          </cell>
          <cell r="BQ115" t="str">
            <v>-</v>
          </cell>
          <cell r="BU115">
            <v>30.1</v>
          </cell>
          <cell r="BW115" t="str">
            <v>MICS 2018</v>
          </cell>
          <cell r="BX115">
            <v>44.826000000000001</v>
          </cell>
          <cell r="BZ115" t="str">
            <v>DHS 2021</v>
          </cell>
          <cell r="CA115">
            <v>86</v>
          </cell>
          <cell r="CC115">
            <v>87</v>
          </cell>
          <cell r="CE115">
            <v>85</v>
          </cell>
          <cell r="CG115" t="str">
            <v>MICS 2018</v>
          </cell>
          <cell r="CH115" t="str">
            <v>-</v>
          </cell>
          <cell r="CK115">
            <v>6.6369999999999996</v>
          </cell>
          <cell r="CM115" t="str">
            <v>DHS 2021</v>
          </cell>
          <cell r="CN115" t="str">
            <v>-</v>
          </cell>
          <cell r="CT115">
            <v>32.438000000000002</v>
          </cell>
          <cell r="CV115" t="str">
            <v>2022</v>
          </cell>
          <cell r="CW115" t="str">
            <v>13 to 17 years old</v>
          </cell>
        </row>
        <row r="116">
          <cell r="B116" t="str">
            <v>Malawi</v>
          </cell>
          <cell r="C116">
            <v>13.97</v>
          </cell>
          <cell r="E116">
            <v>14.065</v>
          </cell>
          <cell r="G116">
            <v>13.877000000000001</v>
          </cell>
          <cell r="I116" t="str">
            <v>MICS 2019-20, UNICEF and ILO calculations</v>
          </cell>
          <cell r="J116">
            <v>7.4589999999999996</v>
          </cell>
          <cell r="L116">
            <v>37.664000000000001</v>
          </cell>
          <cell r="N116" t="str">
            <v>2019-20</v>
          </cell>
          <cell r="O116" t="str">
            <v>MICS 2019-20</v>
          </cell>
          <cell r="P116">
            <v>6.9640000000000004</v>
          </cell>
          <cell r="R116" t="str">
            <v>2019-20</v>
          </cell>
          <cell r="S116" t="str">
            <v>MICS 2019-20</v>
          </cell>
          <cell r="T116">
            <v>72.070999999999998</v>
          </cell>
          <cell r="V116">
            <v>66.994</v>
          </cell>
          <cell r="X116">
            <v>68.394999999999996</v>
          </cell>
          <cell r="Z116">
            <v>65.623999999999995</v>
          </cell>
          <cell r="AB116" t="str">
            <v>MICS 2019-20</v>
          </cell>
          <cell r="AC116" t="str">
            <v>-</v>
          </cell>
          <cell r="AE116" t="str">
            <v>-</v>
          </cell>
          <cell r="AG116" t="str">
            <v>-</v>
          </cell>
          <cell r="AI116" t="str">
            <v>-</v>
          </cell>
          <cell r="AK116" t="str">
            <v>-</v>
          </cell>
          <cell r="AM116" t="str">
            <v>-</v>
          </cell>
          <cell r="AO116" t="str">
            <v>-</v>
          </cell>
          <cell r="AQ116" t="str">
            <v>-</v>
          </cell>
          <cell r="AU116" t="str">
            <v>-</v>
          </cell>
          <cell r="AW116" t="str">
            <v>-</v>
          </cell>
          <cell r="AY116" t="str">
            <v>-</v>
          </cell>
          <cell r="BA116" t="str">
            <v>-</v>
          </cell>
          <cell r="BC116" t="str">
            <v>-</v>
          </cell>
          <cell r="BE116" t="str">
            <v>-</v>
          </cell>
          <cell r="BG116" t="str">
            <v>-</v>
          </cell>
          <cell r="BI116" t="str">
            <v>-</v>
          </cell>
          <cell r="BM116" t="str">
            <v>-</v>
          </cell>
          <cell r="BQ116" t="str">
            <v>-</v>
          </cell>
          <cell r="BU116">
            <v>19.274999999999999</v>
          </cell>
          <cell r="BW116" t="str">
            <v>MICS 2019-20</v>
          </cell>
          <cell r="BX116">
            <v>23.85</v>
          </cell>
          <cell r="BZ116" t="str">
            <v>MICS 2019-20</v>
          </cell>
          <cell r="CA116">
            <v>82.058999999999997</v>
          </cell>
          <cell r="CC116">
            <v>82.304000000000002</v>
          </cell>
          <cell r="CE116">
            <v>81.820999999999998</v>
          </cell>
          <cell r="CG116" t="str">
            <v>MICS 2019-20</v>
          </cell>
          <cell r="CH116" t="str">
            <v>-</v>
          </cell>
          <cell r="CK116">
            <v>4.0999999999999996</v>
          </cell>
          <cell r="CM116" t="str">
            <v>DHS 2015-16</v>
          </cell>
          <cell r="CN116">
            <v>68.468000000000004</v>
          </cell>
          <cell r="CP116" t="str">
            <v>2017</v>
          </cell>
          <cell r="CQ116" t="str">
            <v>Under 18 years old</v>
          </cell>
          <cell r="CS116" t="str">
            <v>Malawi Human Rights Commission, Report on Monitoring of Child Care Institutions in Malawi, 2017</v>
          </cell>
          <cell r="CT116" t="str">
            <v>-</v>
          </cell>
        </row>
        <row r="117">
          <cell r="B117" t="str">
            <v>Malaysia</v>
          </cell>
          <cell r="C117" t="str">
            <v>-</v>
          </cell>
          <cell r="E117" t="str">
            <v>-</v>
          </cell>
          <cell r="G117" t="str">
            <v>-</v>
          </cell>
          <cell r="J117" t="str">
            <v>-</v>
          </cell>
          <cell r="L117" t="str">
            <v>-</v>
          </cell>
          <cell r="P117" t="str">
            <v>-</v>
          </cell>
          <cell r="T117" t="str">
            <v>-</v>
          </cell>
          <cell r="V117" t="str">
            <v>-</v>
          </cell>
          <cell r="X117" t="str">
            <v>-</v>
          </cell>
          <cell r="Z117" t="str">
            <v>-</v>
          </cell>
          <cell r="AC117" t="str">
            <v>-</v>
          </cell>
          <cell r="AE117" t="str">
            <v>-</v>
          </cell>
          <cell r="AG117" t="str">
            <v>-</v>
          </cell>
          <cell r="AI117" t="str">
            <v>-</v>
          </cell>
          <cell r="AK117" t="str">
            <v>-</v>
          </cell>
          <cell r="AM117" t="str">
            <v>-</v>
          </cell>
          <cell r="AO117" t="str">
            <v>-</v>
          </cell>
          <cell r="AQ117" t="str">
            <v>-</v>
          </cell>
          <cell r="AU117" t="str">
            <v>-</v>
          </cell>
          <cell r="AW117" t="str">
            <v>-</v>
          </cell>
          <cell r="AY117" t="str">
            <v>-</v>
          </cell>
          <cell r="BA117" t="str">
            <v>-</v>
          </cell>
          <cell r="BC117" t="str">
            <v>-</v>
          </cell>
          <cell r="BE117" t="str">
            <v>-</v>
          </cell>
          <cell r="BG117" t="str">
            <v>-</v>
          </cell>
          <cell r="BI117" t="str">
            <v>-</v>
          </cell>
          <cell r="BM117" t="str">
            <v>-</v>
          </cell>
          <cell r="BQ117" t="str">
            <v>-</v>
          </cell>
          <cell r="BU117" t="str">
            <v>-</v>
          </cell>
          <cell r="BX117" t="str">
            <v>-</v>
          </cell>
          <cell r="CA117">
            <v>70.8</v>
          </cell>
          <cell r="CB117" t="str">
            <v>y</v>
          </cell>
          <cell r="CC117">
            <v>74.099999999999994</v>
          </cell>
          <cell r="CD117" t="str">
            <v>y</v>
          </cell>
          <cell r="CE117">
            <v>67.400000000000006</v>
          </cell>
          <cell r="CF117" t="str">
            <v>y</v>
          </cell>
          <cell r="CG117" t="str">
            <v>National Health and Morbidity Survey 2016</v>
          </cell>
          <cell r="CH117" t="str">
            <v>-</v>
          </cell>
          <cell r="CK117" t="str">
            <v>-</v>
          </cell>
          <cell r="CN117">
            <v>78.772999999999996</v>
          </cell>
          <cell r="CP117" t="str">
            <v>2012</v>
          </cell>
          <cell r="CQ117" t="str">
            <v>Under 18 years old</v>
          </cell>
          <cell r="CS117" t="str">
            <v>Ministry of Women, Family and Community Development</v>
          </cell>
          <cell r="CT117">
            <v>26.998999999999999</v>
          </cell>
          <cell r="CU117" t="str">
            <v>y</v>
          </cell>
          <cell r="CV117" t="str">
            <v>2019</v>
          </cell>
          <cell r="CW117" t="str">
            <v>10 to 17 years old</v>
          </cell>
        </row>
        <row r="118">
          <cell r="B118" t="str">
            <v>Maldives</v>
          </cell>
          <cell r="C118" t="str">
            <v>-</v>
          </cell>
          <cell r="E118" t="str">
            <v>-</v>
          </cell>
          <cell r="G118" t="str">
            <v>-</v>
          </cell>
          <cell r="J118">
            <v>4.7E-2</v>
          </cell>
          <cell r="L118">
            <v>2.153</v>
          </cell>
          <cell r="N118" t="str">
            <v>2016-17</v>
          </cell>
          <cell r="O118" t="str">
            <v>DHS 2016-17</v>
          </cell>
          <cell r="P118">
            <v>2.2000000000000002</v>
          </cell>
          <cell r="R118" t="str">
            <v>2016-17</v>
          </cell>
          <cell r="S118" t="str">
            <v>DHS 2016-17</v>
          </cell>
          <cell r="T118">
            <v>96.3</v>
          </cell>
          <cell r="V118">
            <v>98.8</v>
          </cell>
          <cell r="X118">
            <v>98.5</v>
          </cell>
          <cell r="Z118">
            <v>99.1</v>
          </cell>
          <cell r="AB118" t="str">
            <v>DHS 2016-17</v>
          </cell>
          <cell r="AC118">
            <v>12.9</v>
          </cell>
          <cell r="AE118">
            <v>13.763999999999999</v>
          </cell>
          <cell r="AG118">
            <v>12.269</v>
          </cell>
          <cell r="AI118">
            <v>13.9</v>
          </cell>
          <cell r="AK118">
            <v>12.2</v>
          </cell>
          <cell r="AM118">
            <v>12.2</v>
          </cell>
          <cell r="AO118">
            <v>14.7</v>
          </cell>
          <cell r="AQ118">
            <v>11.7</v>
          </cell>
          <cell r="AS118" t="str">
            <v>2016-17</v>
          </cell>
          <cell r="AT118" t="str">
            <v>DHS 2016-17</v>
          </cell>
          <cell r="AU118">
            <v>1.1000000000000001</v>
          </cell>
          <cell r="AW118">
            <v>1.075</v>
          </cell>
          <cell r="AY118">
            <v>1.038</v>
          </cell>
          <cell r="BA118">
            <v>0.6</v>
          </cell>
          <cell r="BC118">
            <v>1.5</v>
          </cell>
          <cell r="BE118">
            <v>2</v>
          </cell>
          <cell r="BG118">
            <v>1.1000000000000001</v>
          </cell>
          <cell r="BI118">
            <v>0</v>
          </cell>
          <cell r="BK118" t="str">
            <v>2016-17</v>
          </cell>
          <cell r="BL118" t="str">
            <v>DHS 2016-17</v>
          </cell>
          <cell r="BM118" t="str">
            <v>-</v>
          </cell>
          <cell r="BQ118">
            <v>65.900000000000006</v>
          </cell>
          <cell r="BS118" t="str">
            <v>2016-17</v>
          </cell>
          <cell r="BT118" t="str">
            <v>DHS 2016-17</v>
          </cell>
          <cell r="BU118">
            <v>32.799999999999997</v>
          </cell>
          <cell r="BV118" t="str">
            <v>y</v>
          </cell>
          <cell r="BW118" t="str">
            <v>DHS 2016-17</v>
          </cell>
          <cell r="BX118">
            <v>34.6</v>
          </cell>
          <cell r="BY118" t="str">
            <v>y</v>
          </cell>
          <cell r="BZ118" t="str">
            <v>DHS 2016-17</v>
          </cell>
          <cell r="CA118" t="str">
            <v>-</v>
          </cell>
          <cell r="CC118" t="str">
            <v>-</v>
          </cell>
          <cell r="CE118" t="str">
            <v>-</v>
          </cell>
          <cell r="CH118" t="str">
            <v>-</v>
          </cell>
          <cell r="CK118">
            <v>0.4</v>
          </cell>
          <cell r="CM118" t="str">
            <v>DHS 2016-17</v>
          </cell>
          <cell r="CN118">
            <v>156.477</v>
          </cell>
          <cell r="CP118" t="str">
            <v>2021</v>
          </cell>
          <cell r="CQ118" t="str">
            <v>Under 18 years old</v>
          </cell>
          <cell r="CS118" t="str">
            <v>Ministry of Gender, Family and Social Services</v>
          </cell>
          <cell r="CT118" t="str">
            <v>-</v>
          </cell>
        </row>
        <row r="119">
          <cell r="B119" t="str">
            <v>Mali</v>
          </cell>
          <cell r="C119">
            <v>13.2</v>
          </cell>
          <cell r="D119" t="str">
            <v>y</v>
          </cell>
          <cell r="E119">
            <v>14.6</v>
          </cell>
          <cell r="F119" t="str">
            <v>y</v>
          </cell>
          <cell r="G119">
            <v>11.6</v>
          </cell>
          <cell r="H119" t="str">
            <v>y</v>
          </cell>
          <cell r="I119" t="str">
            <v>Enquête Modulaire et Permanente auprès des Ménages 2017, UNICEF and ILO calculations</v>
          </cell>
          <cell r="J119">
            <v>15.949</v>
          </cell>
          <cell r="K119" t="str">
            <v>y</v>
          </cell>
          <cell r="L119">
            <v>53.651000000000003</v>
          </cell>
          <cell r="M119" t="str">
            <v>y</v>
          </cell>
          <cell r="N119" t="str">
            <v>2018</v>
          </cell>
          <cell r="O119" t="str">
            <v>DHS 2018</v>
          </cell>
          <cell r="P119">
            <v>2.1</v>
          </cell>
          <cell r="Q119" t="str">
            <v>y</v>
          </cell>
          <cell r="R119" t="str">
            <v>2018</v>
          </cell>
          <cell r="S119" t="str">
            <v>DHS 2018</v>
          </cell>
          <cell r="T119">
            <v>87.429000000000002</v>
          </cell>
          <cell r="U119" t="str">
            <v>y</v>
          </cell>
          <cell r="V119">
            <v>86.71</v>
          </cell>
          <cell r="W119" t="str">
            <v>y</v>
          </cell>
          <cell r="X119">
            <v>87.822999999999993</v>
          </cell>
          <cell r="Y119" t="str">
            <v>y</v>
          </cell>
          <cell r="Z119">
            <v>85.566999999999993</v>
          </cell>
          <cell r="AA119" t="str">
            <v>y</v>
          </cell>
          <cell r="AB119" t="str">
            <v>DHS 2018</v>
          </cell>
          <cell r="AC119">
            <v>88.6</v>
          </cell>
          <cell r="AD119" t="str">
            <v>y</v>
          </cell>
          <cell r="AE119">
            <v>89.2</v>
          </cell>
          <cell r="AF119" t="str">
            <v>y</v>
          </cell>
          <cell r="AG119">
            <v>88.4</v>
          </cell>
          <cell r="AH119" t="str">
            <v>y</v>
          </cell>
          <cell r="AI119">
            <v>86.477999999999994</v>
          </cell>
          <cell r="AJ119" t="str">
            <v>y</v>
          </cell>
          <cell r="AK119">
            <v>85.828000000000003</v>
          </cell>
          <cell r="AL119" t="str">
            <v>y</v>
          </cell>
          <cell r="AM119">
            <v>89.921999999999997</v>
          </cell>
          <cell r="AN119" t="str">
            <v>y</v>
          </cell>
          <cell r="AO119">
            <v>89.608000000000004</v>
          </cell>
          <cell r="AP119" t="str">
            <v>y</v>
          </cell>
          <cell r="AQ119">
            <v>90.385000000000005</v>
          </cell>
          <cell r="AR119" t="str">
            <v>y</v>
          </cell>
          <cell r="AS119" t="str">
            <v>2018</v>
          </cell>
          <cell r="AT119" t="str">
            <v>DHS 2018</v>
          </cell>
          <cell r="AU119">
            <v>72.7</v>
          </cell>
          <cell r="AV119" t="str">
            <v>y</v>
          </cell>
          <cell r="AW119">
            <v>74.400000000000006</v>
          </cell>
          <cell r="AX119" t="str">
            <v>y</v>
          </cell>
          <cell r="AY119">
            <v>72.2</v>
          </cell>
          <cell r="AZ119" t="str">
            <v>y</v>
          </cell>
          <cell r="BA119">
            <v>70.5</v>
          </cell>
          <cell r="BB119" t="str">
            <v>y</v>
          </cell>
          <cell r="BC119">
            <v>69.7</v>
          </cell>
          <cell r="BD119" t="str">
            <v>y</v>
          </cell>
          <cell r="BE119">
            <v>69.099999999999994</v>
          </cell>
          <cell r="BF119" t="str">
            <v>y</v>
          </cell>
          <cell r="BG119">
            <v>78.3</v>
          </cell>
          <cell r="BH119" t="str">
            <v>y</v>
          </cell>
          <cell r="BI119">
            <v>76.2</v>
          </cell>
          <cell r="BJ119" t="str">
            <v>y</v>
          </cell>
          <cell r="BK119" t="str">
            <v>2018</v>
          </cell>
          <cell r="BL119" t="str">
            <v>DHS 2018</v>
          </cell>
          <cell r="BM119">
            <v>12.6</v>
          </cell>
          <cell r="BN119" t="str">
            <v>y</v>
          </cell>
          <cell r="BO119" t="str">
            <v>2018</v>
          </cell>
          <cell r="BP119" t="str">
            <v>DHS 2018</v>
          </cell>
          <cell r="BQ119">
            <v>17.5</v>
          </cell>
          <cell r="BR119" t="str">
            <v>y</v>
          </cell>
          <cell r="BS119" t="str">
            <v>2018</v>
          </cell>
          <cell r="BT119" t="str">
            <v>DHS 2018</v>
          </cell>
          <cell r="BU119">
            <v>50</v>
          </cell>
          <cell r="BW119" t="str">
            <v>DHS 2018</v>
          </cell>
          <cell r="BX119">
            <v>74.400000000000006</v>
          </cell>
          <cell r="BZ119" t="str">
            <v>DHS 2018</v>
          </cell>
          <cell r="CA119">
            <v>72.7</v>
          </cell>
          <cell r="CC119">
            <v>72.8</v>
          </cell>
          <cell r="CE119">
            <v>72.5</v>
          </cell>
          <cell r="CG119" t="str">
            <v>MICS 2015</v>
          </cell>
          <cell r="CH119" t="str">
            <v>-</v>
          </cell>
          <cell r="CK119">
            <v>7.3</v>
          </cell>
          <cell r="CL119" t="str">
            <v>y</v>
          </cell>
          <cell r="CM119" t="str">
            <v>DHS 2018</v>
          </cell>
          <cell r="CN119">
            <v>8.0730000000000004</v>
          </cell>
          <cell r="CP119" t="str">
            <v>2021</v>
          </cell>
          <cell r="CQ119" t="str">
            <v>Under 18 years old</v>
          </cell>
          <cell r="CS119" t="str">
            <v>Direction Nationale de la Promotion de l'Enfant et de la Famille (DNPEF) rapport annuel 2021, as reported in Bulletin Statistique 2021 (Ministry of Women, Child and Family), table 6.5</v>
          </cell>
          <cell r="CT119">
            <v>8.7070000000000007</v>
          </cell>
          <cell r="CV119" t="str">
            <v>2020</v>
          </cell>
          <cell r="CW119" t="str">
            <v>13 to 17 years old</v>
          </cell>
        </row>
        <row r="120">
          <cell r="B120" t="str">
            <v>Malta</v>
          </cell>
          <cell r="C120" t="str">
            <v>-</v>
          </cell>
          <cell r="E120" t="str">
            <v>-</v>
          </cell>
          <cell r="G120" t="str">
            <v>-</v>
          </cell>
          <cell r="J120" t="str">
            <v>-</v>
          </cell>
          <cell r="L120" t="str">
            <v>-</v>
          </cell>
          <cell r="P120" t="str">
            <v>-</v>
          </cell>
          <cell r="T120" t="str">
            <v>-</v>
          </cell>
          <cell r="V120">
            <v>100</v>
          </cell>
          <cell r="W120" t="str">
            <v>v</v>
          </cell>
          <cell r="X120">
            <v>100</v>
          </cell>
          <cell r="Y120" t="str">
            <v>v</v>
          </cell>
          <cell r="Z120">
            <v>100</v>
          </cell>
          <cell r="AA120" t="str">
            <v>v</v>
          </cell>
          <cell r="AB120" t="str">
            <v>UNSD Population and Vital Statistics Report, January 2022, latest update on 17 Jan 2023</v>
          </cell>
          <cell r="AC120" t="str">
            <v>-</v>
          </cell>
          <cell r="AE120" t="str">
            <v>-</v>
          </cell>
          <cell r="AG120" t="str">
            <v>-</v>
          </cell>
          <cell r="AI120" t="str">
            <v>-</v>
          </cell>
          <cell r="AK120" t="str">
            <v>-</v>
          </cell>
          <cell r="AM120" t="str">
            <v>-</v>
          </cell>
          <cell r="AO120" t="str">
            <v>-</v>
          </cell>
          <cell r="AQ120" t="str">
            <v>-</v>
          </cell>
          <cell r="AU120" t="str">
            <v>-</v>
          </cell>
          <cell r="AW120" t="str">
            <v>-</v>
          </cell>
          <cell r="AY120" t="str">
            <v>-</v>
          </cell>
          <cell r="BA120" t="str">
            <v>-</v>
          </cell>
          <cell r="BC120" t="str">
            <v>-</v>
          </cell>
          <cell r="BE120" t="str">
            <v>-</v>
          </cell>
          <cell r="BG120" t="str">
            <v>-</v>
          </cell>
          <cell r="BI120" t="str">
            <v>-</v>
          </cell>
          <cell r="BM120" t="str">
            <v>-</v>
          </cell>
          <cell r="BQ120" t="str">
            <v>-</v>
          </cell>
          <cell r="BU120" t="str">
            <v>-</v>
          </cell>
          <cell r="BX120" t="str">
            <v>-</v>
          </cell>
          <cell r="CA120" t="str">
            <v>-</v>
          </cell>
          <cell r="CC120" t="str">
            <v>-</v>
          </cell>
          <cell r="CE120" t="str">
            <v>-</v>
          </cell>
          <cell r="CH120" t="str">
            <v>-</v>
          </cell>
          <cell r="CK120" t="str">
            <v>-</v>
          </cell>
          <cell r="CN120">
            <v>283.911</v>
          </cell>
          <cell r="CP120" t="str">
            <v>2010</v>
          </cell>
          <cell r="CQ120" t="str">
            <v>Under 18 years old</v>
          </cell>
          <cell r="CS120" t="str">
            <v>Office of the Commissioner for Children</v>
          </cell>
          <cell r="CT120">
            <v>208.92599999999999</v>
          </cell>
          <cell r="CV120" t="str">
            <v>2020</v>
          </cell>
          <cell r="CW120" t="str">
            <v>14 to 17 years old</v>
          </cell>
        </row>
        <row r="121">
          <cell r="B121" t="str">
            <v>Marshall Islands</v>
          </cell>
          <cell r="C121" t="str">
            <v>-</v>
          </cell>
          <cell r="E121" t="str">
            <v>-</v>
          </cell>
          <cell r="G121" t="str">
            <v>-</v>
          </cell>
          <cell r="J121">
            <v>5.5</v>
          </cell>
          <cell r="K121" t="str">
            <v>x</v>
          </cell>
          <cell r="L121">
            <v>26.3</v>
          </cell>
          <cell r="M121" t="str">
            <v>x</v>
          </cell>
          <cell r="N121" t="str">
            <v>2007</v>
          </cell>
          <cell r="O121" t="str">
            <v>DHS 2007</v>
          </cell>
          <cell r="P121">
            <v>11.8</v>
          </cell>
          <cell r="Q121" t="str">
            <v>x</v>
          </cell>
          <cell r="R121" t="str">
            <v>2007</v>
          </cell>
          <cell r="S121" t="str">
            <v>DHS 2007</v>
          </cell>
          <cell r="T121">
            <v>79.599999999999994</v>
          </cell>
          <cell r="V121">
            <v>83.8</v>
          </cell>
          <cell r="X121">
            <v>85.1</v>
          </cell>
          <cell r="Z121">
            <v>82.3</v>
          </cell>
          <cell r="AB121" t="str">
            <v>ICHNS 2017</v>
          </cell>
          <cell r="AC121" t="str">
            <v>-</v>
          </cell>
          <cell r="AE121" t="str">
            <v>-</v>
          </cell>
          <cell r="AG121" t="str">
            <v>-</v>
          </cell>
          <cell r="AI121" t="str">
            <v>-</v>
          </cell>
          <cell r="AK121" t="str">
            <v>-</v>
          </cell>
          <cell r="AM121" t="str">
            <v>-</v>
          </cell>
          <cell r="AO121" t="str">
            <v>-</v>
          </cell>
          <cell r="AQ121" t="str">
            <v>-</v>
          </cell>
          <cell r="AU121" t="str">
            <v>-</v>
          </cell>
          <cell r="AW121" t="str">
            <v>-</v>
          </cell>
          <cell r="AY121" t="str">
            <v>-</v>
          </cell>
          <cell r="BA121" t="str">
            <v>-</v>
          </cell>
          <cell r="BC121" t="str">
            <v>-</v>
          </cell>
          <cell r="BE121" t="str">
            <v>-</v>
          </cell>
          <cell r="BG121" t="str">
            <v>-</v>
          </cell>
          <cell r="BI121" t="str">
            <v>-</v>
          </cell>
          <cell r="BM121" t="str">
            <v>-</v>
          </cell>
          <cell r="BQ121" t="str">
            <v>-</v>
          </cell>
          <cell r="BU121">
            <v>71.400000000000006</v>
          </cell>
          <cell r="BV121" t="str">
            <v>x</v>
          </cell>
          <cell r="BW121" t="str">
            <v>DHS 2007</v>
          </cell>
          <cell r="BX121">
            <v>47.4</v>
          </cell>
          <cell r="BY121" t="str">
            <v>x</v>
          </cell>
          <cell r="BZ121" t="str">
            <v>DHS 2007</v>
          </cell>
          <cell r="CA121" t="str">
            <v>-</v>
          </cell>
          <cell r="CC121" t="str">
            <v>-</v>
          </cell>
          <cell r="CE121" t="str">
            <v>-</v>
          </cell>
          <cell r="CH121" t="str">
            <v>-</v>
          </cell>
          <cell r="CK121" t="str">
            <v>-</v>
          </cell>
          <cell r="CN121" t="str">
            <v>-</v>
          </cell>
          <cell r="CT121" t="str">
            <v>-</v>
          </cell>
        </row>
        <row r="122">
          <cell r="B122" t="str">
            <v>Mauritania</v>
          </cell>
          <cell r="C122">
            <v>14</v>
          </cell>
          <cell r="E122">
            <v>15.4</v>
          </cell>
          <cell r="G122">
            <v>12.6</v>
          </cell>
          <cell r="I122" t="str">
            <v>MICS 2015, UNICEF and ILO calculations</v>
          </cell>
          <cell r="J122">
            <v>15.5</v>
          </cell>
          <cell r="L122">
            <v>36.6</v>
          </cell>
          <cell r="N122" t="str">
            <v>2019-21</v>
          </cell>
          <cell r="O122" t="str">
            <v>DHS 2019-21</v>
          </cell>
          <cell r="P122">
            <v>1.2</v>
          </cell>
          <cell r="R122" t="str">
            <v>2019-21</v>
          </cell>
          <cell r="S122" t="str">
            <v>DHS 2019-21</v>
          </cell>
          <cell r="T122">
            <v>36.173999999999999</v>
          </cell>
          <cell r="V122">
            <v>44.767000000000003</v>
          </cell>
          <cell r="X122">
            <v>45.311999999999998</v>
          </cell>
          <cell r="Z122">
            <v>44.206000000000003</v>
          </cell>
          <cell r="AB122" t="str">
            <v>DHS 2019-21</v>
          </cell>
          <cell r="AC122">
            <v>63.908000000000001</v>
          </cell>
          <cell r="AE122">
            <v>51.281999999999996</v>
          </cell>
          <cell r="AG122">
            <v>77.099999999999994</v>
          </cell>
          <cell r="AI122">
            <v>83.533000000000001</v>
          </cell>
          <cell r="AK122">
            <v>80.846000000000004</v>
          </cell>
          <cell r="AM122">
            <v>73.334999999999994</v>
          </cell>
          <cell r="AO122">
            <v>51.423000000000002</v>
          </cell>
          <cell r="AQ122">
            <v>38.116</v>
          </cell>
          <cell r="AS122" t="str">
            <v>2019-21</v>
          </cell>
          <cell r="AT122" t="str">
            <v>DHS 2019-21</v>
          </cell>
          <cell r="AU122">
            <v>44.517000000000003</v>
          </cell>
          <cell r="AW122">
            <v>24.971</v>
          </cell>
          <cell r="AY122">
            <v>59.161000000000001</v>
          </cell>
          <cell r="BA122">
            <v>68.099999999999994</v>
          </cell>
          <cell r="BC122">
            <v>60.627000000000002</v>
          </cell>
          <cell r="BE122">
            <v>42.7</v>
          </cell>
          <cell r="BG122">
            <v>22.556000000000001</v>
          </cell>
          <cell r="BI122">
            <v>14.4</v>
          </cell>
          <cell r="BK122" t="str">
            <v>2019-21</v>
          </cell>
          <cell r="BL122" t="str">
            <v>DHS 2019-21</v>
          </cell>
          <cell r="BM122">
            <v>26.1</v>
          </cell>
          <cell r="BO122" t="str">
            <v>2019-21</v>
          </cell>
          <cell r="BP122" t="str">
            <v>DHS 2019-21</v>
          </cell>
          <cell r="BQ122">
            <v>44.061999999999998</v>
          </cell>
          <cell r="BS122" t="str">
            <v>2019-21</v>
          </cell>
          <cell r="BT122" t="str">
            <v>DHS 2019-21</v>
          </cell>
          <cell r="BU122">
            <v>17.600000000000001</v>
          </cell>
          <cell r="BW122" t="str">
            <v>MICS 2015</v>
          </cell>
          <cell r="BX122">
            <v>28.331</v>
          </cell>
          <cell r="BZ122" t="str">
            <v>DHS 2019-21</v>
          </cell>
          <cell r="CA122">
            <v>80</v>
          </cell>
          <cell r="CC122">
            <v>80.099999999999994</v>
          </cell>
          <cell r="CE122">
            <v>80</v>
          </cell>
          <cell r="CG122" t="str">
            <v>MICS 2015</v>
          </cell>
          <cell r="CH122" t="str">
            <v>-</v>
          </cell>
          <cell r="CK122">
            <v>1.3260000000000001</v>
          </cell>
          <cell r="CM122" t="str">
            <v>DHS 2019-21</v>
          </cell>
          <cell r="CN122">
            <v>7.3540000000000001</v>
          </cell>
          <cell r="CP122" t="str">
            <v>2011</v>
          </cell>
          <cell r="CQ122" t="str">
            <v>Under 18 years old</v>
          </cell>
          <cell r="CS122" t="str">
            <v>Rapports annuels pour 2011 du Center de protection et d'integration sociale des enfants</v>
          </cell>
          <cell r="CT122" t="str">
            <v>-</v>
          </cell>
        </row>
        <row r="123">
          <cell r="B123" t="str">
            <v>Mauritius</v>
          </cell>
          <cell r="C123" t="str">
            <v>-</v>
          </cell>
          <cell r="E123" t="str">
            <v>-</v>
          </cell>
          <cell r="G123" t="str">
            <v>-</v>
          </cell>
          <cell r="J123" t="str">
            <v>-</v>
          </cell>
          <cell r="L123" t="str">
            <v>-</v>
          </cell>
          <cell r="P123" t="str">
            <v>-</v>
          </cell>
          <cell r="T123" t="str">
            <v>-</v>
          </cell>
          <cell r="V123" t="str">
            <v>-</v>
          </cell>
          <cell r="X123" t="str">
            <v>-</v>
          </cell>
          <cell r="Z123" t="str">
            <v>-</v>
          </cell>
          <cell r="AC123" t="str">
            <v>-</v>
          </cell>
          <cell r="AE123" t="str">
            <v>-</v>
          </cell>
          <cell r="AG123" t="str">
            <v>-</v>
          </cell>
          <cell r="AI123" t="str">
            <v>-</v>
          </cell>
          <cell r="AK123" t="str">
            <v>-</v>
          </cell>
          <cell r="AM123" t="str">
            <v>-</v>
          </cell>
          <cell r="AO123" t="str">
            <v>-</v>
          </cell>
          <cell r="AQ123" t="str">
            <v>-</v>
          </cell>
          <cell r="AU123" t="str">
            <v>-</v>
          </cell>
          <cell r="AW123" t="str">
            <v>-</v>
          </cell>
          <cell r="AY123" t="str">
            <v>-</v>
          </cell>
          <cell r="BA123" t="str">
            <v>-</v>
          </cell>
          <cell r="BC123" t="str">
            <v>-</v>
          </cell>
          <cell r="BE123" t="str">
            <v>-</v>
          </cell>
          <cell r="BG123" t="str">
            <v>-</v>
          </cell>
          <cell r="BI123" t="str">
            <v>-</v>
          </cell>
          <cell r="BM123" t="str">
            <v>-</v>
          </cell>
          <cell r="BQ123" t="str">
            <v>-</v>
          </cell>
          <cell r="BU123" t="str">
            <v>-</v>
          </cell>
          <cell r="BX123" t="str">
            <v>-</v>
          </cell>
          <cell r="CA123" t="str">
            <v>-</v>
          </cell>
          <cell r="CC123" t="str">
            <v>-</v>
          </cell>
          <cell r="CE123" t="str">
            <v>-</v>
          </cell>
          <cell r="CH123" t="str">
            <v>-</v>
          </cell>
          <cell r="CK123" t="str">
            <v>-</v>
          </cell>
          <cell r="CN123" t="str">
            <v>-</v>
          </cell>
          <cell r="CT123">
            <v>113.036</v>
          </cell>
          <cell r="CV123" t="str">
            <v>2012</v>
          </cell>
          <cell r="CW123" t="str">
            <v>14 to 17 years old</v>
          </cell>
        </row>
        <row r="124">
          <cell r="B124" t="str">
            <v>Mexico</v>
          </cell>
          <cell r="C124">
            <v>4.726</v>
          </cell>
          <cell r="E124">
            <v>5.9939999999999998</v>
          </cell>
          <cell r="G124">
            <v>3.3860000000000001</v>
          </cell>
          <cell r="I124" t="str">
            <v>ENTI 2019, UNICEF and ILO calculations</v>
          </cell>
          <cell r="J124">
            <v>3.63</v>
          </cell>
          <cell r="L124">
            <v>20.701000000000001</v>
          </cell>
          <cell r="N124" t="str">
            <v>2018</v>
          </cell>
          <cell r="O124" t="str">
            <v>ENADID 2018</v>
          </cell>
          <cell r="P124" t="str">
            <v>-</v>
          </cell>
          <cell r="T124">
            <v>89.24</v>
          </cell>
          <cell r="U124" t="str">
            <v>y</v>
          </cell>
          <cell r="V124">
            <v>97.016000000000005</v>
          </cell>
          <cell r="W124" t="str">
            <v>y</v>
          </cell>
          <cell r="X124">
            <v>97.046000000000006</v>
          </cell>
          <cell r="Y124" t="str">
            <v>y</v>
          </cell>
          <cell r="Z124">
            <v>96.984999999999999</v>
          </cell>
          <cell r="AA124" t="str">
            <v>y</v>
          </cell>
          <cell r="AB124" t="str">
            <v>INEGI. Population and Housing Census 2020</v>
          </cell>
          <cell r="AC124" t="str">
            <v>-</v>
          </cell>
          <cell r="AE124" t="str">
            <v>-</v>
          </cell>
          <cell r="AG124" t="str">
            <v>-</v>
          </cell>
          <cell r="AI124" t="str">
            <v>-</v>
          </cell>
          <cell r="AK124" t="str">
            <v>-</v>
          </cell>
          <cell r="AM124" t="str">
            <v>-</v>
          </cell>
          <cell r="AO124" t="str">
            <v>-</v>
          </cell>
          <cell r="AQ124" t="str">
            <v>-</v>
          </cell>
          <cell r="AU124" t="str">
            <v>-</v>
          </cell>
          <cell r="AW124" t="str">
            <v>-</v>
          </cell>
          <cell r="AY124" t="str">
            <v>-</v>
          </cell>
          <cell r="BA124" t="str">
            <v>-</v>
          </cell>
          <cell r="BC124" t="str">
            <v>-</v>
          </cell>
          <cell r="BE124" t="str">
            <v>-</v>
          </cell>
          <cell r="BG124" t="str">
            <v>-</v>
          </cell>
          <cell r="BI124" t="str">
            <v>-</v>
          </cell>
          <cell r="BM124" t="str">
            <v>-</v>
          </cell>
          <cell r="BQ124" t="str">
            <v>-</v>
          </cell>
          <cell r="BU124" t="str">
            <v>-</v>
          </cell>
          <cell r="BX124">
            <v>5.8</v>
          </cell>
          <cell r="BZ124" t="str">
            <v>MICS 2015</v>
          </cell>
          <cell r="CA124">
            <v>54.753</v>
          </cell>
          <cell r="CB124" t="str">
            <v>y</v>
          </cell>
          <cell r="CC124">
            <v>56.265000000000001</v>
          </cell>
          <cell r="CD124" t="str">
            <v>y</v>
          </cell>
          <cell r="CE124">
            <v>53.183999999999997</v>
          </cell>
          <cell r="CF124" t="str">
            <v>y</v>
          </cell>
          <cell r="CG124" t="str">
            <v>ENSANUT 2021 on Covid-19</v>
          </cell>
          <cell r="CH124" t="str">
            <v>-</v>
          </cell>
          <cell r="CK124">
            <v>12.9</v>
          </cell>
          <cell r="CL124" t="str">
            <v>y</v>
          </cell>
          <cell r="CM124" t="str">
            <v>ENDIREH 2021</v>
          </cell>
          <cell r="CN124">
            <v>57.103999999999999</v>
          </cell>
          <cell r="CP124" t="str">
            <v>2020</v>
          </cell>
          <cell r="CQ124" t="str">
            <v>Under 18 years old</v>
          </cell>
          <cell r="CS124" t="str">
            <v>Censo de Población y Vivienda 2020, Características de alojamientos de asistencia social, Usuarios (INEGI)</v>
          </cell>
          <cell r="CT124">
            <v>16.5</v>
          </cell>
          <cell r="CV124" t="str">
            <v>2019</v>
          </cell>
          <cell r="CW124" t="str">
            <v>14 to 17 years old</v>
          </cell>
        </row>
        <row r="125">
          <cell r="B125" t="str">
            <v>Micronesia (Federated States of)</v>
          </cell>
          <cell r="C125" t="str">
            <v>-</v>
          </cell>
          <cell r="E125" t="str">
            <v>-</v>
          </cell>
          <cell r="G125" t="str">
            <v>-</v>
          </cell>
          <cell r="J125" t="str">
            <v>-</v>
          </cell>
          <cell r="L125" t="str">
            <v>-</v>
          </cell>
          <cell r="P125" t="str">
            <v>-</v>
          </cell>
          <cell r="T125" t="str">
            <v>-</v>
          </cell>
          <cell r="V125" t="str">
            <v>-</v>
          </cell>
          <cell r="X125" t="str">
            <v>-</v>
          </cell>
          <cell r="Z125" t="str">
            <v>-</v>
          </cell>
          <cell r="AC125" t="str">
            <v>-</v>
          </cell>
          <cell r="AE125" t="str">
            <v>-</v>
          </cell>
          <cell r="AG125" t="str">
            <v>-</v>
          </cell>
          <cell r="AI125" t="str">
            <v>-</v>
          </cell>
          <cell r="AK125" t="str">
            <v>-</v>
          </cell>
          <cell r="AM125" t="str">
            <v>-</v>
          </cell>
          <cell r="AO125" t="str">
            <v>-</v>
          </cell>
          <cell r="AQ125" t="str">
            <v>-</v>
          </cell>
          <cell r="AU125" t="str">
            <v>-</v>
          </cell>
          <cell r="AW125" t="str">
            <v>-</v>
          </cell>
          <cell r="AY125" t="str">
            <v>-</v>
          </cell>
          <cell r="BA125" t="str">
            <v>-</v>
          </cell>
          <cell r="BC125" t="str">
            <v>-</v>
          </cell>
          <cell r="BE125" t="str">
            <v>-</v>
          </cell>
          <cell r="BG125" t="str">
            <v>-</v>
          </cell>
          <cell r="BI125" t="str">
            <v>-</v>
          </cell>
          <cell r="BM125" t="str">
            <v>-</v>
          </cell>
          <cell r="BQ125" t="str">
            <v>-</v>
          </cell>
          <cell r="BU125" t="str">
            <v>-</v>
          </cell>
          <cell r="BX125" t="str">
            <v>-</v>
          </cell>
          <cell r="CA125" t="str">
            <v>-</v>
          </cell>
          <cell r="CC125" t="str">
            <v>-</v>
          </cell>
          <cell r="CE125" t="str">
            <v>-</v>
          </cell>
          <cell r="CH125" t="str">
            <v>-</v>
          </cell>
          <cell r="CK125" t="str">
            <v>-</v>
          </cell>
          <cell r="CN125" t="str">
            <v>-</v>
          </cell>
          <cell r="CT125" t="str">
            <v>-</v>
          </cell>
        </row>
        <row r="126">
          <cell r="B126" t="str">
            <v>Monaco</v>
          </cell>
          <cell r="C126" t="str">
            <v>-</v>
          </cell>
          <cell r="E126" t="str">
            <v>-</v>
          </cell>
          <cell r="G126" t="str">
            <v>-</v>
          </cell>
          <cell r="J126" t="str">
            <v>-</v>
          </cell>
          <cell r="L126" t="str">
            <v>-</v>
          </cell>
          <cell r="P126" t="str">
            <v>-</v>
          </cell>
          <cell r="T126" t="str">
            <v>-</v>
          </cell>
          <cell r="V126">
            <v>100</v>
          </cell>
          <cell r="W126" t="str">
            <v>v</v>
          </cell>
          <cell r="X126">
            <v>100</v>
          </cell>
          <cell r="Y126" t="str">
            <v>v</v>
          </cell>
          <cell r="Z126">
            <v>100</v>
          </cell>
          <cell r="AA126" t="str">
            <v>v</v>
          </cell>
          <cell r="AB126" t="str">
            <v>UNSD Population and Vital Statistics Report, January 2021, latest update on 4 Jan 2022</v>
          </cell>
          <cell r="AC126" t="str">
            <v>-</v>
          </cell>
          <cell r="AE126" t="str">
            <v>-</v>
          </cell>
          <cell r="AG126" t="str">
            <v>-</v>
          </cell>
          <cell r="AI126" t="str">
            <v>-</v>
          </cell>
          <cell r="AK126" t="str">
            <v>-</v>
          </cell>
          <cell r="AM126" t="str">
            <v>-</v>
          </cell>
          <cell r="AO126" t="str">
            <v>-</v>
          </cell>
          <cell r="AQ126" t="str">
            <v>-</v>
          </cell>
          <cell r="AU126" t="str">
            <v>-</v>
          </cell>
          <cell r="AW126" t="str">
            <v>-</v>
          </cell>
          <cell r="AY126" t="str">
            <v>-</v>
          </cell>
          <cell r="BA126" t="str">
            <v>-</v>
          </cell>
          <cell r="BC126" t="str">
            <v>-</v>
          </cell>
          <cell r="BE126" t="str">
            <v>-</v>
          </cell>
          <cell r="BG126" t="str">
            <v>-</v>
          </cell>
          <cell r="BI126" t="str">
            <v>-</v>
          </cell>
          <cell r="BM126" t="str">
            <v>-</v>
          </cell>
          <cell r="BQ126" t="str">
            <v>-</v>
          </cell>
          <cell r="BU126" t="str">
            <v>-</v>
          </cell>
          <cell r="BX126" t="str">
            <v>-</v>
          </cell>
          <cell r="CA126" t="str">
            <v>-</v>
          </cell>
          <cell r="CC126" t="str">
            <v>-</v>
          </cell>
          <cell r="CE126" t="str">
            <v>-</v>
          </cell>
          <cell r="CH126" t="str">
            <v>-</v>
          </cell>
          <cell r="CK126" t="str">
            <v>-</v>
          </cell>
          <cell r="CN126" t="str">
            <v>-</v>
          </cell>
          <cell r="CT126" t="str">
            <v>-</v>
          </cell>
        </row>
        <row r="127">
          <cell r="B127" t="str">
            <v>Mongolia</v>
          </cell>
          <cell r="C127">
            <v>14.7</v>
          </cell>
          <cell r="E127">
            <v>16.100000000000001</v>
          </cell>
          <cell r="G127">
            <v>13.2</v>
          </cell>
          <cell r="I127" t="str">
            <v>MICS 2018, UNICEF and ILO calculations</v>
          </cell>
          <cell r="J127">
            <v>0.92900000000000005</v>
          </cell>
          <cell r="L127">
            <v>12.031000000000001</v>
          </cell>
          <cell r="N127" t="str">
            <v>2018</v>
          </cell>
          <cell r="O127" t="str">
            <v>MICS 2018</v>
          </cell>
          <cell r="P127">
            <v>2.1</v>
          </cell>
          <cell r="R127" t="str">
            <v>2018</v>
          </cell>
          <cell r="S127" t="str">
            <v>MICS 2018</v>
          </cell>
          <cell r="T127">
            <v>98.2</v>
          </cell>
          <cell r="V127">
            <v>99.6</v>
          </cell>
          <cell r="X127">
            <v>99.6</v>
          </cell>
          <cell r="Z127">
            <v>99.6</v>
          </cell>
          <cell r="AB127" t="str">
            <v>MICS 2018</v>
          </cell>
          <cell r="AC127" t="str">
            <v>-</v>
          </cell>
          <cell r="AE127" t="str">
            <v>-</v>
          </cell>
          <cell r="AG127" t="str">
            <v>-</v>
          </cell>
          <cell r="AI127" t="str">
            <v>-</v>
          </cell>
          <cell r="AK127" t="str">
            <v>-</v>
          </cell>
          <cell r="AM127" t="str">
            <v>-</v>
          </cell>
          <cell r="AO127" t="str">
            <v>-</v>
          </cell>
          <cell r="AQ127" t="str">
            <v>-</v>
          </cell>
          <cell r="AU127" t="str">
            <v>-</v>
          </cell>
          <cell r="AW127" t="str">
            <v>-</v>
          </cell>
          <cell r="AY127" t="str">
            <v>-</v>
          </cell>
          <cell r="BA127" t="str">
            <v>-</v>
          </cell>
          <cell r="BC127" t="str">
            <v>-</v>
          </cell>
          <cell r="BE127" t="str">
            <v>-</v>
          </cell>
          <cell r="BG127" t="str">
            <v>-</v>
          </cell>
          <cell r="BI127" t="str">
            <v>-</v>
          </cell>
          <cell r="BM127" t="str">
            <v>-</v>
          </cell>
          <cell r="BQ127" t="str">
            <v>-</v>
          </cell>
          <cell r="BU127">
            <v>3.4</v>
          </cell>
          <cell r="BW127" t="str">
            <v>MICS 2018</v>
          </cell>
          <cell r="BX127">
            <v>8.3000000000000007</v>
          </cell>
          <cell r="BZ127" t="str">
            <v>MICS 2018</v>
          </cell>
          <cell r="CA127">
            <v>49.1</v>
          </cell>
          <cell r="CC127">
            <v>53.1</v>
          </cell>
          <cell r="CE127">
            <v>45</v>
          </cell>
          <cell r="CG127" t="str">
            <v>MICS 2018</v>
          </cell>
          <cell r="CH127" t="str">
            <v>-</v>
          </cell>
          <cell r="CK127" t="str">
            <v>-</v>
          </cell>
          <cell r="CN127">
            <v>89.66</v>
          </cell>
          <cell r="CO127" t="str">
            <v>y</v>
          </cell>
          <cell r="CP127" t="str">
            <v>2020</v>
          </cell>
          <cell r="CQ127" t="str">
            <v>Under 19 years old</v>
          </cell>
          <cell r="CR127" t="str">
            <v>Age is 0-18 years</v>
          </cell>
          <cell r="CS127" t="str">
            <v>Agency for Family, Children and Youth development</v>
          </cell>
          <cell r="CT127">
            <v>106.905</v>
          </cell>
          <cell r="CV127" t="str">
            <v>2018</v>
          </cell>
          <cell r="CW127" t="str">
            <v>16 to 17 years old</v>
          </cell>
        </row>
        <row r="128">
          <cell r="B128" t="str">
            <v>Montenegro</v>
          </cell>
          <cell r="C128">
            <v>7.7</v>
          </cell>
          <cell r="E128">
            <v>8.5</v>
          </cell>
          <cell r="G128">
            <v>7</v>
          </cell>
          <cell r="I128" t="str">
            <v>MICS 2018, UNICEF and ILO calculations</v>
          </cell>
          <cell r="J128">
            <v>1.9</v>
          </cell>
          <cell r="L128">
            <v>5.8</v>
          </cell>
          <cell r="N128" t="str">
            <v>2018</v>
          </cell>
          <cell r="O128" t="str">
            <v>MICS 2018</v>
          </cell>
          <cell r="P128">
            <v>3.2</v>
          </cell>
          <cell r="R128" t="str">
            <v>2018</v>
          </cell>
          <cell r="S128" t="str">
            <v>MICS 2018</v>
          </cell>
          <cell r="T128">
            <v>97.7</v>
          </cell>
          <cell r="V128">
            <v>99.4</v>
          </cell>
          <cell r="X128">
            <v>99.6</v>
          </cell>
          <cell r="Z128">
            <v>99.1</v>
          </cell>
          <cell r="AB128" t="str">
            <v>MICS 2013</v>
          </cell>
          <cell r="AC128" t="str">
            <v>-</v>
          </cell>
          <cell r="AE128" t="str">
            <v>-</v>
          </cell>
          <cell r="AG128" t="str">
            <v>-</v>
          </cell>
          <cell r="AI128" t="str">
            <v>-</v>
          </cell>
          <cell r="AK128" t="str">
            <v>-</v>
          </cell>
          <cell r="AM128" t="str">
            <v>-</v>
          </cell>
          <cell r="AO128" t="str">
            <v>-</v>
          </cell>
          <cell r="AQ128" t="str">
            <v>-</v>
          </cell>
          <cell r="AU128" t="str">
            <v>-</v>
          </cell>
          <cell r="AW128" t="str">
            <v>-</v>
          </cell>
          <cell r="AY128" t="str">
            <v>-</v>
          </cell>
          <cell r="BA128" t="str">
            <v>-</v>
          </cell>
          <cell r="BC128" t="str">
            <v>-</v>
          </cell>
          <cell r="BE128" t="str">
            <v>-</v>
          </cell>
          <cell r="BG128" t="str">
            <v>-</v>
          </cell>
          <cell r="BI128" t="str">
            <v>-</v>
          </cell>
          <cell r="BM128" t="str">
            <v>-</v>
          </cell>
          <cell r="BQ128" t="str">
            <v>-</v>
          </cell>
          <cell r="BU128">
            <v>14</v>
          </cell>
          <cell r="BW128" t="str">
            <v>MICS 2018</v>
          </cell>
          <cell r="BX128">
            <v>2.2000000000000002</v>
          </cell>
          <cell r="BZ128" t="str">
            <v>MICS 2018</v>
          </cell>
          <cell r="CA128">
            <v>65.8</v>
          </cell>
          <cell r="CC128">
            <v>66.099999999999994</v>
          </cell>
          <cell r="CE128">
            <v>65.5</v>
          </cell>
          <cell r="CG128" t="str">
            <v>MICS 2018</v>
          </cell>
          <cell r="CH128" t="str">
            <v>-</v>
          </cell>
          <cell r="CK128" t="str">
            <v>-</v>
          </cell>
          <cell r="CN128">
            <v>78.436000000000007</v>
          </cell>
          <cell r="CP128" t="str">
            <v>2021</v>
          </cell>
          <cell r="CQ128" t="str">
            <v>Under 18 years old</v>
          </cell>
          <cell r="CS128" t="str">
            <v>National Statistical Office, TransMonEE (TM), December 2022</v>
          </cell>
          <cell r="CT128">
            <v>33.241</v>
          </cell>
          <cell r="CV128" t="str">
            <v>2020</v>
          </cell>
          <cell r="CW128" t="str">
            <v>14 to 17 years old</v>
          </cell>
        </row>
        <row r="129">
          <cell r="B129" t="str">
            <v>Montserrat</v>
          </cell>
          <cell r="C129" t="str">
            <v>-</v>
          </cell>
          <cell r="E129" t="str">
            <v>-</v>
          </cell>
          <cell r="G129" t="str">
            <v>-</v>
          </cell>
          <cell r="J129" t="str">
            <v>-</v>
          </cell>
          <cell r="L129" t="str">
            <v>-</v>
          </cell>
          <cell r="P129" t="str">
            <v>-</v>
          </cell>
          <cell r="T129" t="str">
            <v>-</v>
          </cell>
          <cell r="V129">
            <v>100</v>
          </cell>
          <cell r="W129" t="str">
            <v>y</v>
          </cell>
          <cell r="X129">
            <v>100</v>
          </cell>
          <cell r="Y129" t="str">
            <v>y</v>
          </cell>
          <cell r="Z129">
            <v>100</v>
          </cell>
          <cell r="AA129" t="str">
            <v>y</v>
          </cell>
          <cell r="AB129" t="str">
            <v>National Civil Authority, Registry Department, 2017</v>
          </cell>
          <cell r="AC129" t="str">
            <v>-</v>
          </cell>
          <cell r="AE129" t="str">
            <v>-</v>
          </cell>
          <cell r="AG129" t="str">
            <v>-</v>
          </cell>
          <cell r="AI129" t="str">
            <v>-</v>
          </cell>
          <cell r="AK129" t="str">
            <v>-</v>
          </cell>
          <cell r="AM129" t="str">
            <v>-</v>
          </cell>
          <cell r="AO129" t="str">
            <v>-</v>
          </cell>
          <cell r="AQ129" t="str">
            <v>-</v>
          </cell>
          <cell r="AU129" t="str">
            <v>-</v>
          </cell>
          <cell r="AW129" t="str">
            <v>-</v>
          </cell>
          <cell r="AY129" t="str">
            <v>-</v>
          </cell>
          <cell r="BA129" t="str">
            <v>-</v>
          </cell>
          <cell r="BC129" t="str">
            <v>-</v>
          </cell>
          <cell r="BE129" t="str">
            <v>-</v>
          </cell>
          <cell r="BG129" t="str">
            <v>-</v>
          </cell>
          <cell r="BI129" t="str">
            <v>-</v>
          </cell>
          <cell r="BM129" t="str">
            <v>-</v>
          </cell>
          <cell r="BQ129" t="str">
            <v>-</v>
          </cell>
          <cell r="BU129" t="str">
            <v>-</v>
          </cell>
          <cell r="BX129" t="str">
            <v>-</v>
          </cell>
          <cell r="CA129" t="str">
            <v>-</v>
          </cell>
          <cell r="CC129" t="str">
            <v>-</v>
          </cell>
          <cell r="CE129" t="str">
            <v>-</v>
          </cell>
          <cell r="CH129" t="str">
            <v>-</v>
          </cell>
          <cell r="CK129" t="str">
            <v>-</v>
          </cell>
          <cell r="CN129">
            <v>0</v>
          </cell>
          <cell r="CP129" t="str">
            <v>2022</v>
          </cell>
          <cell r="CQ129" t="str">
            <v>Under 18 years old</v>
          </cell>
          <cell r="CS129" t="str">
            <v>Ministry of Health and Social Services</v>
          </cell>
          <cell r="CT129">
            <v>0</v>
          </cell>
          <cell r="CV129" t="str">
            <v>2022</v>
          </cell>
          <cell r="CW129" t="str">
            <v>10 to 17 years old</v>
          </cell>
        </row>
        <row r="130">
          <cell r="B130" t="str">
            <v>Morocco</v>
          </cell>
          <cell r="C130" t="str">
            <v>-</v>
          </cell>
          <cell r="E130" t="str">
            <v>-</v>
          </cell>
          <cell r="G130" t="str">
            <v>-</v>
          </cell>
          <cell r="J130">
            <v>0.5</v>
          </cell>
          <cell r="L130">
            <v>13.7</v>
          </cell>
          <cell r="N130" t="str">
            <v>2018</v>
          </cell>
          <cell r="O130" t="str">
            <v>ENSPF 2018</v>
          </cell>
          <cell r="P130" t="str">
            <v>-</v>
          </cell>
          <cell r="T130" t="str">
            <v>-</v>
          </cell>
          <cell r="V130">
            <v>96.9</v>
          </cell>
          <cell r="W130" t="str">
            <v>y</v>
          </cell>
          <cell r="X130">
            <v>96.8</v>
          </cell>
          <cell r="Y130" t="str">
            <v>y</v>
          </cell>
          <cell r="Z130">
            <v>97</v>
          </cell>
          <cell r="AA130" t="str">
            <v>y</v>
          </cell>
          <cell r="AB130" t="str">
            <v>ENPSF 2018</v>
          </cell>
          <cell r="AC130" t="str">
            <v>-</v>
          </cell>
          <cell r="AE130" t="str">
            <v>-</v>
          </cell>
          <cell r="AG130" t="str">
            <v>-</v>
          </cell>
          <cell r="AI130" t="str">
            <v>-</v>
          </cell>
          <cell r="AK130" t="str">
            <v>-</v>
          </cell>
          <cell r="AM130" t="str">
            <v>-</v>
          </cell>
          <cell r="AO130" t="str">
            <v>-</v>
          </cell>
          <cell r="AQ130" t="str">
            <v>-</v>
          </cell>
          <cell r="AU130" t="str">
            <v>-</v>
          </cell>
          <cell r="AW130" t="str">
            <v>-</v>
          </cell>
          <cell r="AY130" t="str">
            <v>-</v>
          </cell>
          <cell r="BA130" t="str">
            <v>-</v>
          </cell>
          <cell r="BC130" t="str">
            <v>-</v>
          </cell>
          <cell r="BE130" t="str">
            <v>-</v>
          </cell>
          <cell r="BG130" t="str">
            <v>-</v>
          </cell>
          <cell r="BI130" t="str">
            <v>-</v>
          </cell>
          <cell r="BM130" t="str">
            <v>-</v>
          </cell>
          <cell r="BQ130" t="str">
            <v>-</v>
          </cell>
          <cell r="BU130" t="str">
            <v>-</v>
          </cell>
          <cell r="BX130">
            <v>63.9</v>
          </cell>
          <cell r="BY130" t="str">
            <v>x</v>
          </cell>
          <cell r="BZ130" t="str">
            <v>DHS 2003-04</v>
          </cell>
          <cell r="CA130" t="str">
            <v>-</v>
          </cell>
          <cell r="CC130" t="str">
            <v>-</v>
          </cell>
          <cell r="CE130" t="str">
            <v>-</v>
          </cell>
          <cell r="CH130" t="str">
            <v>-</v>
          </cell>
          <cell r="CK130" t="str">
            <v>-</v>
          </cell>
          <cell r="CN130">
            <v>957.54899999999998</v>
          </cell>
          <cell r="CO130" t="str">
            <v>y</v>
          </cell>
          <cell r="CP130" t="str">
            <v>2018</v>
          </cell>
          <cell r="CQ130" t="str">
            <v>Under 19 years old</v>
          </cell>
          <cell r="CR130" t="str">
            <v>Age is 0-18 years</v>
          </cell>
          <cell r="CS130" t="str">
            <v>Annuaire Statistique de l'Entraide National 2018</v>
          </cell>
          <cell r="CT130">
            <v>27.099</v>
          </cell>
          <cell r="CV130" t="str">
            <v>2021</v>
          </cell>
          <cell r="CW130" t="str">
            <v>12 to 17 years old</v>
          </cell>
        </row>
        <row r="131">
          <cell r="B131" t="str">
            <v>Mozambique</v>
          </cell>
          <cell r="C131" t="str">
            <v>-</v>
          </cell>
          <cell r="E131" t="str">
            <v>-</v>
          </cell>
          <cell r="G131" t="str">
            <v>-</v>
          </cell>
          <cell r="J131">
            <v>16.827000000000002</v>
          </cell>
          <cell r="L131">
            <v>52.945999999999998</v>
          </cell>
          <cell r="N131" t="str">
            <v>2015</v>
          </cell>
          <cell r="O131" t="str">
            <v>AIS 2015</v>
          </cell>
          <cell r="P131">
            <v>9.6999999999999993</v>
          </cell>
          <cell r="R131" t="str">
            <v>2015</v>
          </cell>
          <cell r="S131" t="str">
            <v>AIS 2015</v>
          </cell>
          <cell r="T131">
            <v>46.3</v>
          </cell>
          <cell r="V131">
            <v>55</v>
          </cell>
          <cell r="X131">
            <v>53.9</v>
          </cell>
          <cell r="Z131">
            <v>56.1</v>
          </cell>
          <cell r="AB131" t="str">
            <v>AIS 2015</v>
          </cell>
          <cell r="AC131" t="str">
            <v>-</v>
          </cell>
          <cell r="AE131" t="str">
            <v>-</v>
          </cell>
          <cell r="AG131" t="str">
            <v>-</v>
          </cell>
          <cell r="AI131" t="str">
            <v>-</v>
          </cell>
          <cell r="AK131" t="str">
            <v>-</v>
          </cell>
          <cell r="AM131" t="str">
            <v>-</v>
          </cell>
          <cell r="AO131" t="str">
            <v>-</v>
          </cell>
          <cell r="AQ131" t="str">
            <v>-</v>
          </cell>
          <cell r="AU131" t="str">
            <v>-</v>
          </cell>
          <cell r="AW131" t="str">
            <v>-</v>
          </cell>
          <cell r="AY131" t="str">
            <v>-</v>
          </cell>
          <cell r="BA131" t="str">
            <v>-</v>
          </cell>
          <cell r="BC131" t="str">
            <v>-</v>
          </cell>
          <cell r="BE131" t="str">
            <v>-</v>
          </cell>
          <cell r="BG131" t="str">
            <v>-</v>
          </cell>
          <cell r="BI131" t="str">
            <v>-</v>
          </cell>
          <cell r="BM131" t="str">
            <v>-</v>
          </cell>
          <cell r="BQ131" t="str">
            <v>-</v>
          </cell>
          <cell r="BU131">
            <v>20.6</v>
          </cell>
          <cell r="BW131" t="str">
            <v>AIS 2015</v>
          </cell>
          <cell r="BX131">
            <v>13.6</v>
          </cell>
          <cell r="BZ131" t="str">
            <v>AIS 2015</v>
          </cell>
          <cell r="CA131" t="str">
            <v>-</v>
          </cell>
          <cell r="CC131" t="str">
            <v>-</v>
          </cell>
          <cell r="CE131" t="str">
            <v>-</v>
          </cell>
          <cell r="CH131">
            <v>0.4</v>
          </cell>
          <cell r="CJ131" t="str">
            <v>AIS 2015</v>
          </cell>
          <cell r="CK131">
            <v>1.9</v>
          </cell>
          <cell r="CM131" t="str">
            <v>AIS 2015</v>
          </cell>
          <cell r="CN131">
            <v>24.004999999999999</v>
          </cell>
          <cell r="CP131" t="str">
            <v>2021</v>
          </cell>
          <cell r="CQ131" t="str">
            <v>Under 18 years old</v>
          </cell>
          <cell r="CS131" t="str">
            <v>Ministry of Gender, Children and Social Action, Report on Children in protective institutions December 2021, p. 6</v>
          </cell>
          <cell r="CT131">
            <v>340.85500000000002</v>
          </cell>
          <cell r="CV131" t="str">
            <v>2009</v>
          </cell>
          <cell r="CW131" t="str">
            <v>16 to 17 years old</v>
          </cell>
        </row>
        <row r="132">
          <cell r="B132" t="str">
            <v>Myanmar</v>
          </cell>
          <cell r="C132">
            <v>9.9</v>
          </cell>
          <cell r="E132">
            <v>10.199999999999999</v>
          </cell>
          <cell r="G132">
            <v>9.6999999999999993</v>
          </cell>
          <cell r="I132" t="str">
            <v>LFS 2015, UNICEF and ILO calculations</v>
          </cell>
          <cell r="J132">
            <v>1.8859999999999999</v>
          </cell>
          <cell r="L132">
            <v>16.024000000000001</v>
          </cell>
          <cell r="N132" t="str">
            <v>2015-16</v>
          </cell>
          <cell r="O132" t="str">
            <v>DHS 2015-16</v>
          </cell>
          <cell r="P132">
            <v>5</v>
          </cell>
          <cell r="R132" t="str">
            <v>2015-16</v>
          </cell>
          <cell r="S132" t="str">
            <v>DHS 2015-16</v>
          </cell>
          <cell r="T132">
            <v>77.5</v>
          </cell>
          <cell r="V132">
            <v>81.3</v>
          </cell>
          <cell r="X132">
            <v>81.900000000000006</v>
          </cell>
          <cell r="Z132">
            <v>80.599999999999994</v>
          </cell>
          <cell r="AB132" t="str">
            <v>DHS 2015-16</v>
          </cell>
          <cell r="AC132" t="str">
            <v>-</v>
          </cell>
          <cell r="AE132" t="str">
            <v>-</v>
          </cell>
          <cell r="AG132" t="str">
            <v>-</v>
          </cell>
          <cell r="AI132" t="str">
            <v>-</v>
          </cell>
          <cell r="AK132" t="str">
            <v>-</v>
          </cell>
          <cell r="AM132" t="str">
            <v>-</v>
          </cell>
          <cell r="AO132" t="str">
            <v>-</v>
          </cell>
          <cell r="AQ132" t="str">
            <v>-</v>
          </cell>
          <cell r="AU132" t="str">
            <v>-</v>
          </cell>
          <cell r="AW132" t="str">
            <v>-</v>
          </cell>
          <cell r="AY132" t="str">
            <v>-</v>
          </cell>
          <cell r="BA132" t="str">
            <v>-</v>
          </cell>
          <cell r="BC132" t="str">
            <v>-</v>
          </cell>
          <cell r="BE132" t="str">
            <v>-</v>
          </cell>
          <cell r="BG132" t="str">
            <v>-</v>
          </cell>
          <cell r="BI132" t="str">
            <v>-</v>
          </cell>
          <cell r="BM132" t="str">
            <v>-</v>
          </cell>
          <cell r="BQ132" t="str">
            <v>-</v>
          </cell>
          <cell r="BU132">
            <v>57.1</v>
          </cell>
          <cell r="BW132" t="str">
            <v>DHS 2015-16</v>
          </cell>
          <cell r="BX132">
            <v>52.6</v>
          </cell>
          <cell r="BZ132" t="str">
            <v>DHS 2015-16</v>
          </cell>
          <cell r="CA132">
            <v>77.2</v>
          </cell>
          <cell r="CB132" t="str">
            <v>y</v>
          </cell>
          <cell r="CC132">
            <v>79.900000000000006</v>
          </cell>
          <cell r="CD132" t="str">
            <v>y</v>
          </cell>
          <cell r="CE132">
            <v>74.5</v>
          </cell>
          <cell r="CF132" t="str">
            <v>y</v>
          </cell>
          <cell r="CG132" t="str">
            <v>DHS 2015-16</v>
          </cell>
          <cell r="CH132" t="str">
            <v>-</v>
          </cell>
          <cell r="CK132">
            <v>1.2</v>
          </cell>
          <cell r="CM132" t="str">
            <v>DHS 2015-16</v>
          </cell>
          <cell r="CN132">
            <v>2.3149999999999999</v>
          </cell>
          <cell r="CO132" t="str">
            <v>y</v>
          </cell>
          <cell r="CP132" t="str">
            <v>2020</v>
          </cell>
          <cell r="CQ132" t="str">
            <v>7 to 17 years old</v>
          </cell>
          <cell r="CR132" t="str">
            <v>Age is 7-17 years</v>
          </cell>
          <cell r="CS132" t="str">
            <v>Department of Social Welfare</v>
          </cell>
          <cell r="CT132">
            <v>20.341999999999999</v>
          </cell>
          <cell r="CU132" t="str">
            <v>y</v>
          </cell>
          <cell r="CV132" t="str">
            <v>2020</v>
          </cell>
          <cell r="CW132" t="str">
            <v>5 to 18 years old</v>
          </cell>
        </row>
        <row r="133">
          <cell r="B133" t="str">
            <v>Namibia</v>
          </cell>
          <cell r="C133" t="str">
            <v>-</v>
          </cell>
          <cell r="E133" t="str">
            <v>-</v>
          </cell>
          <cell r="G133" t="str">
            <v>-</v>
          </cell>
          <cell r="J133">
            <v>1.5840000000000001</v>
          </cell>
          <cell r="K133" t="str">
            <v>x</v>
          </cell>
          <cell r="L133">
            <v>6.915</v>
          </cell>
          <cell r="M133" t="str">
            <v>x</v>
          </cell>
          <cell r="N133" t="str">
            <v>2013</v>
          </cell>
          <cell r="O133" t="str">
            <v>DHS 2013</v>
          </cell>
          <cell r="P133">
            <v>1.4</v>
          </cell>
          <cell r="Q133" t="str">
            <v>x</v>
          </cell>
          <cell r="R133" t="str">
            <v>2013</v>
          </cell>
          <cell r="S133" t="str">
            <v>DHS 2013</v>
          </cell>
          <cell r="T133">
            <v>64.8</v>
          </cell>
          <cell r="U133" t="str">
            <v>y</v>
          </cell>
          <cell r="V133">
            <v>78.099999999999994</v>
          </cell>
          <cell r="W133" t="str">
            <v>y</v>
          </cell>
          <cell r="X133" t="str">
            <v>-</v>
          </cell>
          <cell r="Z133" t="str">
            <v>-</v>
          </cell>
          <cell r="AB133" t="str">
            <v>Intercensal Survey 2016</v>
          </cell>
          <cell r="AC133" t="str">
            <v>-</v>
          </cell>
          <cell r="AE133" t="str">
            <v>-</v>
          </cell>
          <cell r="AG133" t="str">
            <v>-</v>
          </cell>
          <cell r="AI133" t="str">
            <v>-</v>
          </cell>
          <cell r="AK133" t="str">
            <v>-</v>
          </cell>
          <cell r="AM133" t="str">
            <v>-</v>
          </cell>
          <cell r="AO133" t="str">
            <v>-</v>
          </cell>
          <cell r="AQ133" t="str">
            <v>-</v>
          </cell>
          <cell r="AU133" t="str">
            <v>-</v>
          </cell>
          <cell r="AW133" t="str">
            <v>-</v>
          </cell>
          <cell r="AY133" t="str">
            <v>-</v>
          </cell>
          <cell r="BA133" t="str">
            <v>-</v>
          </cell>
          <cell r="BC133" t="str">
            <v>-</v>
          </cell>
          <cell r="BE133" t="str">
            <v>-</v>
          </cell>
          <cell r="BG133" t="str">
            <v>-</v>
          </cell>
          <cell r="BI133" t="str">
            <v>-</v>
          </cell>
          <cell r="BM133" t="str">
            <v>-</v>
          </cell>
          <cell r="BQ133" t="str">
            <v>-</v>
          </cell>
          <cell r="BU133">
            <v>29.5</v>
          </cell>
          <cell r="BV133" t="str">
            <v>x</v>
          </cell>
          <cell r="BW133" t="str">
            <v>DHS 2013</v>
          </cell>
          <cell r="BX133">
            <v>28.3</v>
          </cell>
          <cell r="BY133" t="str">
            <v>x</v>
          </cell>
          <cell r="BZ133" t="str">
            <v>DHS 2013</v>
          </cell>
          <cell r="CA133" t="str">
            <v>-</v>
          </cell>
          <cell r="CC133" t="str">
            <v>-</v>
          </cell>
          <cell r="CE133" t="str">
            <v>-</v>
          </cell>
          <cell r="CH133" t="str">
            <v>-</v>
          </cell>
          <cell r="CK133">
            <v>0.54600000000000004</v>
          </cell>
          <cell r="CL133" t="str">
            <v>x</v>
          </cell>
          <cell r="CM133" t="str">
            <v>DHS 2013</v>
          </cell>
          <cell r="CN133">
            <v>92.763999999999996</v>
          </cell>
          <cell r="CP133" t="str">
            <v>2013</v>
          </cell>
          <cell r="CQ133" t="str">
            <v>Under 18 years old</v>
          </cell>
          <cell r="CS133" t="str">
            <v>Directorate of Child Welfare Services (Ministry of Gender Equality and Social Welfare)</v>
          </cell>
          <cell r="CT133">
            <v>6.5469999999999997</v>
          </cell>
          <cell r="CV133" t="str">
            <v>2018</v>
          </cell>
          <cell r="CW133" t="str">
            <v>10 to 17 years old</v>
          </cell>
        </row>
        <row r="134">
          <cell r="B134" t="str">
            <v>Nauru</v>
          </cell>
          <cell r="C134" t="str">
            <v>-</v>
          </cell>
          <cell r="E134" t="str">
            <v>-</v>
          </cell>
          <cell r="G134" t="str">
            <v>-</v>
          </cell>
          <cell r="J134">
            <v>1.9</v>
          </cell>
          <cell r="K134" t="str">
            <v>x</v>
          </cell>
          <cell r="L134">
            <v>26.8</v>
          </cell>
          <cell r="M134" t="str">
            <v>x</v>
          </cell>
          <cell r="N134" t="str">
            <v>2007</v>
          </cell>
          <cell r="O134" t="str">
            <v>DHS 2007</v>
          </cell>
          <cell r="P134">
            <v>12.3</v>
          </cell>
          <cell r="Q134" t="str">
            <v>x</v>
          </cell>
          <cell r="R134" t="str">
            <v>2007</v>
          </cell>
          <cell r="S134" t="str">
            <v>DHS 2007</v>
          </cell>
          <cell r="T134" t="str">
            <v>-</v>
          </cell>
          <cell r="V134">
            <v>95.9</v>
          </cell>
          <cell r="X134" t="str">
            <v>-</v>
          </cell>
          <cell r="Z134" t="str">
            <v>-</v>
          </cell>
          <cell r="AB134" t="str">
            <v>Vital statistics 2013</v>
          </cell>
          <cell r="AC134" t="str">
            <v>-</v>
          </cell>
          <cell r="AE134" t="str">
            <v>-</v>
          </cell>
          <cell r="AG134" t="str">
            <v>-</v>
          </cell>
          <cell r="AI134" t="str">
            <v>-</v>
          </cell>
          <cell r="AK134" t="str">
            <v>-</v>
          </cell>
          <cell r="AM134" t="str">
            <v>-</v>
          </cell>
          <cell r="AO134" t="str">
            <v>-</v>
          </cell>
          <cell r="AQ134" t="str">
            <v>-</v>
          </cell>
          <cell r="AU134" t="str">
            <v>-</v>
          </cell>
          <cell r="AW134" t="str">
            <v>-</v>
          </cell>
          <cell r="AY134" t="str">
            <v>-</v>
          </cell>
          <cell r="BA134" t="str">
            <v>-</v>
          </cell>
          <cell r="BC134" t="str">
            <v>-</v>
          </cell>
          <cell r="BE134" t="str">
            <v>-</v>
          </cell>
          <cell r="BG134" t="str">
            <v>-</v>
          </cell>
          <cell r="BI134" t="str">
            <v>-</v>
          </cell>
          <cell r="BM134" t="str">
            <v>-</v>
          </cell>
          <cell r="BQ134" t="str">
            <v>-</v>
          </cell>
          <cell r="BU134" t="str">
            <v>-</v>
          </cell>
          <cell r="BX134" t="str">
            <v>-</v>
          </cell>
          <cell r="CA134" t="str">
            <v>-</v>
          </cell>
          <cell r="CC134" t="str">
            <v>-</v>
          </cell>
          <cell r="CE134" t="str">
            <v>-</v>
          </cell>
          <cell r="CH134" t="str">
            <v>-</v>
          </cell>
          <cell r="CK134" t="str">
            <v>-</v>
          </cell>
          <cell r="CN134" t="str">
            <v>-</v>
          </cell>
          <cell r="CT134" t="str">
            <v>-</v>
          </cell>
        </row>
        <row r="135">
          <cell r="B135" t="str">
            <v>Nepal</v>
          </cell>
          <cell r="C135">
            <v>21.71</v>
          </cell>
          <cell r="E135">
            <v>20.29</v>
          </cell>
          <cell r="G135">
            <v>23.07</v>
          </cell>
          <cell r="I135" t="str">
            <v>MICS 2014, UNICEF and ILO calculations</v>
          </cell>
          <cell r="J135">
            <v>7.9</v>
          </cell>
          <cell r="L135">
            <v>32.799999999999997</v>
          </cell>
          <cell r="N135" t="str">
            <v>2019</v>
          </cell>
          <cell r="O135" t="str">
            <v>MICS 2019</v>
          </cell>
          <cell r="P135">
            <v>9</v>
          </cell>
          <cell r="R135" t="str">
            <v>2019</v>
          </cell>
          <cell r="S135" t="str">
            <v>MICS 2019</v>
          </cell>
          <cell r="T135">
            <v>59.475000000000001</v>
          </cell>
          <cell r="V135">
            <v>77.2</v>
          </cell>
          <cell r="X135">
            <v>76.3</v>
          </cell>
          <cell r="Z135">
            <v>78.3</v>
          </cell>
          <cell r="AB135" t="str">
            <v>MICS 2019</v>
          </cell>
          <cell r="AC135" t="str">
            <v>-</v>
          </cell>
          <cell r="AE135" t="str">
            <v>-</v>
          </cell>
          <cell r="AG135" t="str">
            <v>-</v>
          </cell>
          <cell r="AI135" t="str">
            <v>-</v>
          </cell>
          <cell r="AK135" t="str">
            <v>-</v>
          </cell>
          <cell r="AM135" t="str">
            <v>-</v>
          </cell>
          <cell r="AO135" t="str">
            <v>-</v>
          </cell>
          <cell r="AQ135" t="str">
            <v>-</v>
          </cell>
          <cell r="AU135" t="str">
            <v>-</v>
          </cell>
          <cell r="AW135" t="str">
            <v>-</v>
          </cell>
          <cell r="AY135" t="str">
            <v>-</v>
          </cell>
          <cell r="BA135" t="str">
            <v>-</v>
          </cell>
          <cell r="BC135" t="str">
            <v>-</v>
          </cell>
          <cell r="BE135" t="str">
            <v>-</v>
          </cell>
          <cell r="BG135" t="str">
            <v>-</v>
          </cell>
          <cell r="BI135" t="str">
            <v>-</v>
          </cell>
          <cell r="BM135" t="str">
            <v>-</v>
          </cell>
          <cell r="BQ135" t="str">
            <v>-</v>
          </cell>
          <cell r="BU135">
            <v>24.9</v>
          </cell>
          <cell r="BW135" t="str">
            <v>MICS 2019</v>
          </cell>
          <cell r="BX135">
            <v>21.9</v>
          </cell>
          <cell r="BZ135" t="str">
            <v>MICS 2019</v>
          </cell>
          <cell r="CA135">
            <v>82</v>
          </cell>
          <cell r="CC135">
            <v>83</v>
          </cell>
          <cell r="CE135">
            <v>80.900000000000006</v>
          </cell>
          <cell r="CG135" t="str">
            <v>MICS 2019</v>
          </cell>
          <cell r="CH135" t="str">
            <v>-</v>
          </cell>
          <cell r="CK135">
            <v>3.04</v>
          </cell>
          <cell r="CM135" t="str">
            <v>DHS 2016</v>
          </cell>
          <cell r="CN135">
            <v>101.92</v>
          </cell>
          <cell r="CP135" t="str">
            <v>2022</v>
          </cell>
          <cell r="CQ135" t="str">
            <v>Under 18 years old</v>
          </cell>
          <cell r="CS135" t="str">
            <v>National Child Rights Council (2022), State of Children in Nepal 2022;</v>
          </cell>
          <cell r="CT135">
            <v>13.638</v>
          </cell>
          <cell r="CU135" t="str">
            <v>y</v>
          </cell>
          <cell r="CV135" t="str">
            <v>2021</v>
          </cell>
          <cell r="CW135" t="str">
            <v>10 to 21 years old</v>
          </cell>
        </row>
        <row r="136">
          <cell r="B136" t="str">
            <v>Netherlands (Kingdom of the)</v>
          </cell>
          <cell r="C136" t="str">
            <v>-</v>
          </cell>
          <cell r="E136" t="str">
            <v>-</v>
          </cell>
          <cell r="G136" t="str">
            <v>-</v>
          </cell>
          <cell r="J136" t="str">
            <v>-</v>
          </cell>
          <cell r="L136" t="str">
            <v>-</v>
          </cell>
          <cell r="P136" t="str">
            <v>-</v>
          </cell>
          <cell r="T136" t="str">
            <v>-</v>
          </cell>
          <cell r="V136">
            <v>100</v>
          </cell>
          <cell r="W136" t="str">
            <v>v</v>
          </cell>
          <cell r="X136">
            <v>100</v>
          </cell>
          <cell r="Y136" t="str">
            <v>v</v>
          </cell>
          <cell r="Z136">
            <v>100</v>
          </cell>
          <cell r="AA136" t="str">
            <v>v</v>
          </cell>
          <cell r="AB136" t="str">
            <v>UNSD Population and Vital Statistics Report, January 2022, latest update on 17 Jan 2023</v>
          </cell>
          <cell r="AC136" t="str">
            <v>-</v>
          </cell>
          <cell r="AE136" t="str">
            <v>-</v>
          </cell>
          <cell r="AG136" t="str">
            <v>-</v>
          </cell>
          <cell r="AI136" t="str">
            <v>-</v>
          </cell>
          <cell r="AK136" t="str">
            <v>-</v>
          </cell>
          <cell r="AM136" t="str">
            <v>-</v>
          </cell>
          <cell r="AO136" t="str">
            <v>-</v>
          </cell>
          <cell r="AQ136" t="str">
            <v>-</v>
          </cell>
          <cell r="AU136" t="str">
            <v>-</v>
          </cell>
          <cell r="AW136" t="str">
            <v>-</v>
          </cell>
          <cell r="AY136" t="str">
            <v>-</v>
          </cell>
          <cell r="BA136" t="str">
            <v>-</v>
          </cell>
          <cell r="BC136" t="str">
            <v>-</v>
          </cell>
          <cell r="BE136" t="str">
            <v>-</v>
          </cell>
          <cell r="BG136" t="str">
            <v>-</v>
          </cell>
          <cell r="BI136" t="str">
            <v>-</v>
          </cell>
          <cell r="BM136" t="str">
            <v>-</v>
          </cell>
          <cell r="BQ136" t="str">
            <v>-</v>
          </cell>
          <cell r="BU136" t="str">
            <v>-</v>
          </cell>
          <cell r="BX136" t="str">
            <v>-</v>
          </cell>
          <cell r="CA136" t="str">
            <v>-</v>
          </cell>
          <cell r="CC136" t="str">
            <v>-</v>
          </cell>
          <cell r="CE136" t="str">
            <v>-</v>
          </cell>
          <cell r="CH136" t="str">
            <v>-</v>
          </cell>
          <cell r="CK136" t="str">
            <v>-</v>
          </cell>
          <cell r="CN136" t="str">
            <v>-</v>
          </cell>
          <cell r="CT136">
            <v>38.82</v>
          </cell>
          <cell r="CV136" t="str">
            <v>2020</v>
          </cell>
          <cell r="CW136" t="str">
            <v>12 to 17 years old</v>
          </cell>
        </row>
        <row r="137">
          <cell r="B137" t="str">
            <v>New Zealand</v>
          </cell>
          <cell r="C137" t="str">
            <v>-</v>
          </cell>
          <cell r="E137" t="str">
            <v>-</v>
          </cell>
          <cell r="G137" t="str">
            <v>-</v>
          </cell>
          <cell r="J137" t="str">
            <v>-</v>
          </cell>
          <cell r="L137" t="str">
            <v>-</v>
          </cell>
          <cell r="P137" t="str">
            <v>-</v>
          </cell>
          <cell r="T137" t="str">
            <v>-</v>
          </cell>
          <cell r="V137">
            <v>100</v>
          </cell>
          <cell r="W137" t="str">
            <v>v</v>
          </cell>
          <cell r="X137">
            <v>100</v>
          </cell>
          <cell r="Y137" t="str">
            <v>v</v>
          </cell>
          <cell r="Z137">
            <v>100</v>
          </cell>
          <cell r="AA137" t="str">
            <v>v</v>
          </cell>
          <cell r="AB137" t="str">
            <v>UNSD Population and Vital Statistics Report, January 2022, latest update on 17 Jan 2023</v>
          </cell>
          <cell r="AC137" t="str">
            <v>-</v>
          </cell>
          <cell r="AE137" t="str">
            <v>-</v>
          </cell>
          <cell r="AG137" t="str">
            <v>-</v>
          </cell>
          <cell r="AI137" t="str">
            <v>-</v>
          </cell>
          <cell r="AK137" t="str">
            <v>-</v>
          </cell>
          <cell r="AM137" t="str">
            <v>-</v>
          </cell>
          <cell r="AO137" t="str">
            <v>-</v>
          </cell>
          <cell r="AQ137" t="str">
            <v>-</v>
          </cell>
          <cell r="AU137" t="str">
            <v>-</v>
          </cell>
          <cell r="AW137" t="str">
            <v>-</v>
          </cell>
          <cell r="AY137" t="str">
            <v>-</v>
          </cell>
          <cell r="BA137" t="str">
            <v>-</v>
          </cell>
          <cell r="BC137" t="str">
            <v>-</v>
          </cell>
          <cell r="BE137" t="str">
            <v>-</v>
          </cell>
          <cell r="BG137" t="str">
            <v>-</v>
          </cell>
          <cell r="BI137" t="str">
            <v>-</v>
          </cell>
          <cell r="BM137" t="str">
            <v>-</v>
          </cell>
          <cell r="BQ137" t="str">
            <v>-</v>
          </cell>
          <cell r="BU137" t="str">
            <v>-</v>
          </cell>
          <cell r="BX137" t="str">
            <v>-</v>
          </cell>
          <cell r="CA137" t="str">
            <v>-</v>
          </cell>
          <cell r="CC137" t="str">
            <v>-</v>
          </cell>
          <cell r="CE137" t="str">
            <v>-</v>
          </cell>
          <cell r="CH137" t="str">
            <v>-</v>
          </cell>
          <cell r="CK137" t="str">
            <v>-</v>
          </cell>
          <cell r="CN137">
            <v>91.320999999999998</v>
          </cell>
          <cell r="CP137" t="str">
            <v>2009-10</v>
          </cell>
          <cell r="CQ137" t="str">
            <v>Under 18 years old</v>
          </cell>
          <cell r="CS137" t="str">
            <v>Ministry of Child, Youth and Family</v>
          </cell>
          <cell r="CT137">
            <v>0.56499999999999995</v>
          </cell>
          <cell r="CV137" t="str">
            <v>2019</v>
          </cell>
          <cell r="CW137" t="str">
            <v>10 to 17 years old</v>
          </cell>
        </row>
        <row r="138">
          <cell r="B138" t="str">
            <v>Nicaragua</v>
          </cell>
          <cell r="C138" t="str">
            <v>-</v>
          </cell>
          <cell r="E138" t="str">
            <v>-</v>
          </cell>
          <cell r="G138" t="str">
            <v>-</v>
          </cell>
          <cell r="J138">
            <v>9.6999999999999993</v>
          </cell>
          <cell r="K138" t="str">
            <v>x</v>
          </cell>
          <cell r="L138">
            <v>35.200000000000003</v>
          </cell>
          <cell r="M138" t="str">
            <v>x</v>
          </cell>
          <cell r="N138" t="str">
            <v>2011-12</v>
          </cell>
          <cell r="O138" t="str">
            <v>ENDESA 2011-12</v>
          </cell>
          <cell r="P138">
            <v>19.399999999999999</v>
          </cell>
          <cell r="Q138" t="str">
            <v>x</v>
          </cell>
          <cell r="R138" t="str">
            <v>2012</v>
          </cell>
          <cell r="S138" t="str">
            <v>ENDESA 2011-12</v>
          </cell>
          <cell r="T138" t="str">
            <v>-</v>
          </cell>
          <cell r="V138">
            <v>84.7</v>
          </cell>
          <cell r="W138" t="str">
            <v>x</v>
          </cell>
          <cell r="X138" t="str">
            <v>-</v>
          </cell>
          <cell r="Z138" t="str">
            <v>-</v>
          </cell>
          <cell r="AB138" t="str">
            <v>ENDESA 2011/12</v>
          </cell>
          <cell r="AC138" t="str">
            <v>-</v>
          </cell>
          <cell r="AE138" t="str">
            <v>-</v>
          </cell>
          <cell r="AG138" t="str">
            <v>-</v>
          </cell>
          <cell r="AI138" t="str">
            <v>-</v>
          </cell>
          <cell r="AK138" t="str">
            <v>-</v>
          </cell>
          <cell r="AM138" t="str">
            <v>-</v>
          </cell>
          <cell r="AO138" t="str">
            <v>-</v>
          </cell>
          <cell r="AQ138" t="str">
            <v>-</v>
          </cell>
          <cell r="AU138" t="str">
            <v>-</v>
          </cell>
          <cell r="AW138" t="str">
            <v>-</v>
          </cell>
          <cell r="AY138" t="str">
            <v>-</v>
          </cell>
          <cell r="BA138" t="str">
            <v>-</v>
          </cell>
          <cell r="BC138" t="str">
            <v>-</v>
          </cell>
          <cell r="BE138" t="str">
            <v>-</v>
          </cell>
          <cell r="BG138" t="str">
            <v>-</v>
          </cell>
          <cell r="BI138" t="str">
            <v>-</v>
          </cell>
          <cell r="BM138" t="str">
            <v>-</v>
          </cell>
          <cell r="BQ138" t="str">
            <v>-</v>
          </cell>
          <cell r="BU138" t="str">
            <v>-</v>
          </cell>
          <cell r="BX138">
            <v>8.1</v>
          </cell>
          <cell r="BY138" t="str">
            <v>x,y</v>
          </cell>
          <cell r="BZ138" t="str">
            <v>DHS 2011-12</v>
          </cell>
          <cell r="CA138" t="str">
            <v>-</v>
          </cell>
          <cell r="CC138" t="str">
            <v>-</v>
          </cell>
          <cell r="CE138" t="str">
            <v>-</v>
          </cell>
          <cell r="CH138" t="str">
            <v>-</v>
          </cell>
          <cell r="CK138" t="str">
            <v>-</v>
          </cell>
          <cell r="CN138">
            <v>100.009</v>
          </cell>
          <cell r="CP138" t="str">
            <v>2013</v>
          </cell>
          <cell r="CQ138" t="str">
            <v>Under 18 years old</v>
          </cell>
          <cell r="CS138" t="str">
            <v>Ministry of Family, Adolescents and Children</v>
          </cell>
          <cell r="CT138" t="str">
            <v>-</v>
          </cell>
        </row>
        <row r="139">
          <cell r="B139" t="str">
            <v>Niger</v>
          </cell>
          <cell r="C139">
            <v>34.395000000000003</v>
          </cell>
          <cell r="D139" t="str">
            <v>x,y</v>
          </cell>
          <cell r="E139">
            <v>34.051000000000002</v>
          </cell>
          <cell r="F139" t="str">
            <v>x,y</v>
          </cell>
          <cell r="G139">
            <v>34.481999999999999</v>
          </cell>
          <cell r="H139" t="str">
            <v>x,y</v>
          </cell>
          <cell r="I139" t="str">
            <v>DHS 2012, UNICEF and ILO calculations</v>
          </cell>
          <cell r="J139">
            <v>28</v>
          </cell>
          <cell r="K139" t="str">
            <v>x</v>
          </cell>
          <cell r="L139">
            <v>76.27</v>
          </cell>
          <cell r="M139" t="str">
            <v>x</v>
          </cell>
          <cell r="N139" t="str">
            <v>2012</v>
          </cell>
          <cell r="O139" t="str">
            <v>DHS 2012</v>
          </cell>
          <cell r="P139">
            <v>5.7</v>
          </cell>
          <cell r="Q139" t="str">
            <v>x</v>
          </cell>
          <cell r="R139" t="str">
            <v>2012</v>
          </cell>
          <cell r="S139" t="str">
            <v>DHS 2012</v>
          </cell>
          <cell r="T139" t="str">
            <v>-</v>
          </cell>
          <cell r="V139">
            <v>65.900000000000006</v>
          </cell>
          <cell r="W139" t="str">
            <v>y</v>
          </cell>
          <cell r="X139">
            <v>66.900000000000006</v>
          </cell>
          <cell r="Y139" t="str">
            <v>y</v>
          </cell>
          <cell r="Z139">
            <v>64.8</v>
          </cell>
          <cell r="AA139" t="str">
            <v>y</v>
          </cell>
          <cell r="AB139" t="str">
            <v>ENAFEME 2021</v>
          </cell>
          <cell r="AC139">
            <v>2</v>
          </cell>
          <cell r="AD139" t="str">
            <v>x</v>
          </cell>
          <cell r="AE139">
            <v>1.2</v>
          </cell>
          <cell r="AF139" t="str">
            <v>x</v>
          </cell>
          <cell r="AG139">
            <v>2.1</v>
          </cell>
          <cell r="AH139" t="str">
            <v>x</v>
          </cell>
          <cell r="AI139">
            <v>1.7</v>
          </cell>
          <cell r="AJ139" t="str">
            <v>x</v>
          </cell>
          <cell r="AK139">
            <v>1.7</v>
          </cell>
          <cell r="AL139" t="str">
            <v>x</v>
          </cell>
          <cell r="AM139">
            <v>2.4</v>
          </cell>
          <cell r="AN139" t="str">
            <v>x</v>
          </cell>
          <cell r="AO139">
            <v>3</v>
          </cell>
          <cell r="AP139" t="str">
            <v>x</v>
          </cell>
          <cell r="AQ139">
            <v>1</v>
          </cell>
          <cell r="AR139" t="str">
            <v>x</v>
          </cell>
          <cell r="AS139" t="str">
            <v>2012</v>
          </cell>
          <cell r="AT139" t="str">
            <v>DHS/MICS 2012</v>
          </cell>
          <cell r="AU139" t="str">
            <v>-</v>
          </cell>
          <cell r="AW139" t="str">
            <v>-</v>
          </cell>
          <cell r="AY139" t="str">
            <v>-</v>
          </cell>
          <cell r="BA139" t="str">
            <v>-</v>
          </cell>
          <cell r="BC139" t="str">
            <v>-</v>
          </cell>
          <cell r="BE139" t="str">
            <v>-</v>
          </cell>
          <cell r="BG139" t="str">
            <v>-</v>
          </cell>
          <cell r="BI139" t="str">
            <v>-</v>
          </cell>
          <cell r="BM139">
            <v>90.6</v>
          </cell>
          <cell r="BN139" t="str">
            <v>x</v>
          </cell>
          <cell r="BO139" t="str">
            <v>2012</v>
          </cell>
          <cell r="BP139" t="str">
            <v>DHS/MICS 2012</v>
          </cell>
          <cell r="BQ139">
            <v>82.4</v>
          </cell>
          <cell r="BR139" t="str">
            <v>x</v>
          </cell>
          <cell r="BS139" t="str">
            <v>2012</v>
          </cell>
          <cell r="BT139" t="str">
            <v>DHS/MICS 2012</v>
          </cell>
          <cell r="BU139">
            <v>28.4</v>
          </cell>
          <cell r="BV139" t="str">
            <v>y</v>
          </cell>
          <cell r="BW139" t="str">
            <v>ENAFEME 2021</v>
          </cell>
          <cell r="BX139">
            <v>30.1</v>
          </cell>
          <cell r="BY139" t="str">
            <v>y</v>
          </cell>
          <cell r="BZ139" t="str">
            <v>ENAFEME 2021</v>
          </cell>
          <cell r="CA139">
            <v>81.599999999999994</v>
          </cell>
          <cell r="CB139" t="str">
            <v>x,y</v>
          </cell>
          <cell r="CC139">
            <v>82</v>
          </cell>
          <cell r="CD139" t="str">
            <v>x,y</v>
          </cell>
          <cell r="CE139">
            <v>81.3</v>
          </cell>
          <cell r="CF139" t="str">
            <v>x,y</v>
          </cell>
          <cell r="CG139" t="str">
            <v>DHS 2012</v>
          </cell>
          <cell r="CH139" t="str">
            <v>-</v>
          </cell>
          <cell r="CK139" t="str">
            <v>-</v>
          </cell>
          <cell r="CN139">
            <v>17.234999999999999</v>
          </cell>
          <cell r="CP139" t="str">
            <v>2012</v>
          </cell>
          <cell r="CQ139" t="str">
            <v>Under 18 years old</v>
          </cell>
          <cell r="CS139" t="str">
            <v>Direction de la protection de l'enfant</v>
          </cell>
          <cell r="CT139" t="str">
            <v>-</v>
          </cell>
        </row>
        <row r="140">
          <cell r="B140" t="str">
            <v>Nigeria</v>
          </cell>
          <cell r="C140">
            <v>31.494</v>
          </cell>
          <cell r="D140" t="str">
            <v>y</v>
          </cell>
          <cell r="E140">
            <v>32.954999999999998</v>
          </cell>
          <cell r="F140" t="str">
            <v>y</v>
          </cell>
          <cell r="G140">
            <v>29.978999999999999</v>
          </cell>
          <cell r="H140" t="str">
            <v>y</v>
          </cell>
          <cell r="I140" t="str">
            <v>MICS 2021</v>
          </cell>
          <cell r="J140">
            <v>12.253</v>
          </cell>
          <cell r="K140" t="str">
            <v>y</v>
          </cell>
          <cell r="L140">
            <v>30.323</v>
          </cell>
          <cell r="M140" t="str">
            <v>y</v>
          </cell>
          <cell r="N140" t="str">
            <v>2021</v>
          </cell>
          <cell r="O140" t="str">
            <v>MICS 2021</v>
          </cell>
          <cell r="P140">
            <v>1.611</v>
          </cell>
          <cell r="Q140" t="str">
            <v>y</v>
          </cell>
          <cell r="R140" t="str">
            <v>2021</v>
          </cell>
          <cell r="S140" t="str">
            <v>MICS 2021</v>
          </cell>
          <cell r="T140">
            <v>50.255000000000003</v>
          </cell>
          <cell r="U140" t="str">
            <v>y</v>
          </cell>
          <cell r="V140">
            <v>57.27</v>
          </cell>
          <cell r="W140" t="str">
            <v>y</v>
          </cell>
          <cell r="X140">
            <v>57.761000000000003</v>
          </cell>
          <cell r="Y140" t="str">
            <v>y</v>
          </cell>
          <cell r="Z140">
            <v>56.771000000000001</v>
          </cell>
          <cell r="AA140" t="str">
            <v>y</v>
          </cell>
          <cell r="AB140" t="str">
            <v>MICS 2021</v>
          </cell>
          <cell r="AC140">
            <v>15.106999999999999</v>
          </cell>
          <cell r="AD140" t="str">
            <v>y</v>
          </cell>
          <cell r="AE140">
            <v>20.244</v>
          </cell>
          <cell r="AF140" t="str">
            <v>y</v>
          </cell>
          <cell r="AG140">
            <v>10.752000000000001</v>
          </cell>
          <cell r="AH140" t="str">
            <v>y</v>
          </cell>
          <cell r="AI140">
            <v>7.5069999999999997</v>
          </cell>
          <cell r="AJ140" t="str">
            <v>y</v>
          </cell>
          <cell r="AK140">
            <v>10.52</v>
          </cell>
          <cell r="AL140" t="str">
            <v>y</v>
          </cell>
          <cell r="AM140">
            <v>16.547999999999998</v>
          </cell>
          <cell r="AN140" t="str">
            <v>y</v>
          </cell>
          <cell r="AO140">
            <v>19.920999999999999</v>
          </cell>
          <cell r="AP140" t="str">
            <v>y</v>
          </cell>
          <cell r="AQ140">
            <v>19.018999999999998</v>
          </cell>
          <cell r="AR140" t="str">
            <v>y</v>
          </cell>
          <cell r="AS140" t="str">
            <v>2021</v>
          </cell>
          <cell r="AT140" t="str">
            <v>MICS 2021</v>
          </cell>
          <cell r="AU140">
            <v>8.2330000000000005</v>
          </cell>
          <cell r="AV140" t="str">
            <v>y</v>
          </cell>
          <cell r="AW140">
            <v>10.215</v>
          </cell>
          <cell r="AX140" t="str">
            <v>y</v>
          </cell>
          <cell r="AY140">
            <v>6.9450000000000003</v>
          </cell>
          <cell r="AZ140" t="str">
            <v>y</v>
          </cell>
          <cell r="BA140">
            <v>8.3000000000000007</v>
          </cell>
          <cell r="BB140" t="str">
            <v>y</v>
          </cell>
          <cell r="BC140">
            <v>7.2930000000000001</v>
          </cell>
          <cell r="BD140" t="str">
            <v>y</v>
          </cell>
          <cell r="BE140">
            <v>9.16</v>
          </cell>
          <cell r="BF140" t="str">
            <v>y</v>
          </cell>
          <cell r="BG140">
            <v>10.44</v>
          </cell>
          <cell r="BH140" t="str">
            <v>y</v>
          </cell>
          <cell r="BI140">
            <v>5.8</v>
          </cell>
          <cell r="BJ140" t="str">
            <v>y</v>
          </cell>
          <cell r="BK140" t="str">
            <v>2021</v>
          </cell>
          <cell r="BL140" t="str">
            <v>MICS 2021</v>
          </cell>
          <cell r="BM140">
            <v>62.1</v>
          </cell>
          <cell r="BO140" t="str">
            <v>2013</v>
          </cell>
          <cell r="BP140" t="str">
            <v>DHS 2013</v>
          </cell>
          <cell r="BQ140">
            <v>77.415999999999997</v>
          </cell>
          <cell r="BR140" t="str">
            <v>y</v>
          </cell>
          <cell r="BS140" t="str">
            <v>2021</v>
          </cell>
          <cell r="BT140" t="str">
            <v>MICS 2021</v>
          </cell>
          <cell r="BU140">
            <v>27.373000000000001</v>
          </cell>
          <cell r="BV140" t="str">
            <v>y</v>
          </cell>
          <cell r="BW140" t="str">
            <v>MICS 2021</v>
          </cell>
          <cell r="BX140">
            <v>29.271999999999998</v>
          </cell>
          <cell r="BY140" t="str">
            <v>y</v>
          </cell>
          <cell r="BZ140" t="str">
            <v>MICS 2021</v>
          </cell>
          <cell r="CA140">
            <v>90.391999999999996</v>
          </cell>
          <cell r="CB140" t="str">
            <v>y</v>
          </cell>
          <cell r="CC140">
            <v>90.388000000000005</v>
          </cell>
          <cell r="CD140" t="str">
            <v>y</v>
          </cell>
          <cell r="CE140">
            <v>90.396000000000001</v>
          </cell>
          <cell r="CF140" t="str">
            <v>y</v>
          </cell>
          <cell r="CG140" t="str">
            <v>MICS 2021</v>
          </cell>
          <cell r="CH140" t="str">
            <v>-</v>
          </cell>
          <cell r="CK140">
            <v>5.3</v>
          </cell>
          <cell r="CM140" t="str">
            <v>DHS 2018</v>
          </cell>
          <cell r="CN140" t="str">
            <v>-</v>
          </cell>
          <cell r="CT140" t="str">
            <v>-</v>
          </cell>
        </row>
        <row r="141">
          <cell r="B141" t="str">
            <v>Niue</v>
          </cell>
          <cell r="C141" t="str">
            <v>-</v>
          </cell>
          <cell r="E141" t="str">
            <v>-</v>
          </cell>
          <cell r="G141" t="str">
            <v>-</v>
          </cell>
          <cell r="J141" t="str">
            <v>-</v>
          </cell>
          <cell r="L141" t="str">
            <v>-</v>
          </cell>
          <cell r="P141" t="str">
            <v>-</v>
          </cell>
          <cell r="T141" t="str">
            <v>-</v>
          </cell>
          <cell r="V141" t="str">
            <v>-</v>
          </cell>
          <cell r="X141" t="str">
            <v>-</v>
          </cell>
          <cell r="Z141" t="str">
            <v>-</v>
          </cell>
          <cell r="AC141" t="str">
            <v>-</v>
          </cell>
          <cell r="AE141" t="str">
            <v>-</v>
          </cell>
          <cell r="AG141" t="str">
            <v>-</v>
          </cell>
          <cell r="AI141" t="str">
            <v>-</v>
          </cell>
          <cell r="AK141" t="str">
            <v>-</v>
          </cell>
          <cell r="AM141" t="str">
            <v>-</v>
          </cell>
          <cell r="AO141" t="str">
            <v>-</v>
          </cell>
          <cell r="AQ141" t="str">
            <v>-</v>
          </cell>
          <cell r="AU141" t="str">
            <v>-</v>
          </cell>
          <cell r="AW141" t="str">
            <v>-</v>
          </cell>
          <cell r="AY141" t="str">
            <v>-</v>
          </cell>
          <cell r="BA141" t="str">
            <v>-</v>
          </cell>
          <cell r="BC141" t="str">
            <v>-</v>
          </cell>
          <cell r="BE141" t="str">
            <v>-</v>
          </cell>
          <cell r="BG141" t="str">
            <v>-</v>
          </cell>
          <cell r="BI141" t="str">
            <v>-</v>
          </cell>
          <cell r="BM141" t="str">
            <v>-</v>
          </cell>
          <cell r="BQ141" t="str">
            <v>-</v>
          </cell>
          <cell r="BU141" t="str">
            <v>-</v>
          </cell>
          <cell r="BX141" t="str">
            <v>-</v>
          </cell>
          <cell r="CA141" t="str">
            <v>-</v>
          </cell>
          <cell r="CC141" t="str">
            <v>-</v>
          </cell>
          <cell r="CE141" t="str">
            <v>-</v>
          </cell>
          <cell r="CH141" t="str">
            <v>-</v>
          </cell>
          <cell r="CK141" t="str">
            <v>-</v>
          </cell>
          <cell r="CN141" t="str">
            <v>-</v>
          </cell>
          <cell r="CT141" t="str">
            <v>-</v>
          </cell>
        </row>
        <row r="142">
          <cell r="B142" t="str">
            <v>North Macedonia</v>
          </cell>
          <cell r="C142">
            <v>2.9</v>
          </cell>
          <cell r="E142">
            <v>3.7</v>
          </cell>
          <cell r="G142">
            <v>2.1</v>
          </cell>
          <cell r="I142" t="str">
            <v>MICS 2018-19, UNICEF and ILO calculations</v>
          </cell>
          <cell r="J142">
            <v>0.3</v>
          </cell>
          <cell r="L142">
            <v>7.5</v>
          </cell>
          <cell r="N142" t="str">
            <v>2018-19</v>
          </cell>
          <cell r="O142" t="str">
            <v>MICS 2018-19</v>
          </cell>
          <cell r="P142" t="str">
            <v>-</v>
          </cell>
          <cell r="T142">
            <v>98.966999999999999</v>
          </cell>
          <cell r="V142">
            <v>99.8</v>
          </cell>
          <cell r="X142">
            <v>99.7</v>
          </cell>
          <cell r="Z142">
            <v>100</v>
          </cell>
          <cell r="AB142" t="str">
            <v>MICS 2018-19</v>
          </cell>
          <cell r="AC142" t="str">
            <v>-</v>
          </cell>
          <cell r="AE142" t="str">
            <v>-</v>
          </cell>
          <cell r="AG142" t="str">
            <v>-</v>
          </cell>
          <cell r="AI142" t="str">
            <v>-</v>
          </cell>
          <cell r="AK142" t="str">
            <v>-</v>
          </cell>
          <cell r="AM142" t="str">
            <v>-</v>
          </cell>
          <cell r="AO142" t="str">
            <v>-</v>
          </cell>
          <cell r="AQ142" t="str">
            <v>-</v>
          </cell>
          <cell r="AU142" t="str">
            <v>-</v>
          </cell>
          <cell r="AW142" t="str">
            <v>-</v>
          </cell>
          <cell r="AY142" t="str">
            <v>-</v>
          </cell>
          <cell r="BA142" t="str">
            <v>-</v>
          </cell>
          <cell r="BC142" t="str">
            <v>-</v>
          </cell>
          <cell r="BE142" t="str">
            <v>-</v>
          </cell>
          <cell r="BG142" t="str">
            <v>-</v>
          </cell>
          <cell r="BI142" t="str">
            <v>-</v>
          </cell>
          <cell r="BM142" t="str">
            <v>-</v>
          </cell>
          <cell r="BQ142" t="str">
            <v>-</v>
          </cell>
          <cell r="BU142" t="str">
            <v>-</v>
          </cell>
          <cell r="BX142">
            <v>11.273999999999999</v>
          </cell>
          <cell r="BZ142" t="str">
            <v>MICS 2018-19</v>
          </cell>
          <cell r="CA142">
            <v>73.099999999999994</v>
          </cell>
          <cell r="CC142">
            <v>75.599999999999994</v>
          </cell>
          <cell r="CE142">
            <v>69.5</v>
          </cell>
          <cell r="CG142" t="str">
            <v>MICS 2018-19</v>
          </cell>
          <cell r="CH142" t="str">
            <v>-</v>
          </cell>
          <cell r="CK142" t="str">
            <v>-</v>
          </cell>
          <cell r="CN142">
            <v>22.308</v>
          </cell>
          <cell r="CP142" t="str">
            <v>2021</v>
          </cell>
          <cell r="CQ142" t="str">
            <v>Under 18 years old</v>
          </cell>
          <cell r="CS142" t="str">
            <v>National Statistical Office, TransMonEE (TM), December 2022</v>
          </cell>
          <cell r="CT142">
            <v>32.07</v>
          </cell>
          <cell r="CV142" t="str">
            <v>2021</v>
          </cell>
          <cell r="CW142" t="str">
            <v>14 to 17 years old</v>
          </cell>
        </row>
        <row r="143">
          <cell r="B143" t="str">
            <v>Norway</v>
          </cell>
          <cell r="C143" t="str">
            <v>-</v>
          </cell>
          <cell r="E143" t="str">
            <v>-</v>
          </cell>
          <cell r="G143" t="str">
            <v>-</v>
          </cell>
          <cell r="J143" t="str">
            <v>-</v>
          </cell>
          <cell r="L143">
            <v>1.2999999999999999E-2</v>
          </cell>
          <cell r="M143" t="str">
            <v>y</v>
          </cell>
          <cell r="N143" t="str">
            <v>2021</v>
          </cell>
          <cell r="O143" t="str">
            <v>Statistics Norway 2022</v>
          </cell>
          <cell r="P143" t="str">
            <v>-</v>
          </cell>
          <cell r="T143" t="str">
            <v>-</v>
          </cell>
          <cell r="V143">
            <v>100</v>
          </cell>
          <cell r="W143" t="str">
            <v>v</v>
          </cell>
          <cell r="X143">
            <v>100</v>
          </cell>
          <cell r="Y143" t="str">
            <v>v</v>
          </cell>
          <cell r="Z143">
            <v>100</v>
          </cell>
          <cell r="AA143" t="str">
            <v>v</v>
          </cell>
          <cell r="AB143" t="str">
            <v>UNSD Population and Vital Statistics Report, January 2022, latest update on 17 Jan 2023</v>
          </cell>
          <cell r="AC143" t="str">
            <v>-</v>
          </cell>
          <cell r="AE143" t="str">
            <v>-</v>
          </cell>
          <cell r="AG143" t="str">
            <v>-</v>
          </cell>
          <cell r="AI143" t="str">
            <v>-</v>
          </cell>
          <cell r="AK143" t="str">
            <v>-</v>
          </cell>
          <cell r="AM143" t="str">
            <v>-</v>
          </cell>
          <cell r="AO143" t="str">
            <v>-</v>
          </cell>
          <cell r="AQ143" t="str">
            <v>-</v>
          </cell>
          <cell r="AU143" t="str">
            <v>-</v>
          </cell>
          <cell r="AW143" t="str">
            <v>-</v>
          </cell>
          <cell r="AY143" t="str">
            <v>-</v>
          </cell>
          <cell r="BA143" t="str">
            <v>-</v>
          </cell>
          <cell r="BC143" t="str">
            <v>-</v>
          </cell>
          <cell r="BE143" t="str">
            <v>-</v>
          </cell>
          <cell r="BG143" t="str">
            <v>-</v>
          </cell>
          <cell r="BI143" t="str">
            <v>-</v>
          </cell>
          <cell r="BM143" t="str">
            <v>-</v>
          </cell>
          <cell r="BQ143" t="str">
            <v>-</v>
          </cell>
          <cell r="BU143" t="str">
            <v>-</v>
          </cell>
          <cell r="BX143" t="str">
            <v>-</v>
          </cell>
          <cell r="CA143" t="str">
            <v>-</v>
          </cell>
          <cell r="CC143" t="str">
            <v>-</v>
          </cell>
          <cell r="CE143" t="str">
            <v>-</v>
          </cell>
          <cell r="CH143" t="str">
            <v>-</v>
          </cell>
          <cell r="CK143" t="str">
            <v>-</v>
          </cell>
          <cell r="CN143" t="str">
            <v>-</v>
          </cell>
          <cell r="CT143">
            <v>4.1399999999999997</v>
          </cell>
          <cell r="CV143" t="str">
            <v>2020</v>
          </cell>
          <cell r="CW143" t="str">
            <v>15 to 17 years old</v>
          </cell>
        </row>
        <row r="144">
          <cell r="B144" t="str">
            <v>Oman</v>
          </cell>
          <cell r="C144" t="str">
            <v>-</v>
          </cell>
          <cell r="E144" t="str">
            <v>-</v>
          </cell>
          <cell r="G144" t="str">
            <v>-</v>
          </cell>
          <cell r="J144">
            <v>1.2</v>
          </cell>
          <cell r="K144" t="str">
            <v>x</v>
          </cell>
          <cell r="L144">
            <v>4</v>
          </cell>
          <cell r="M144" t="str">
            <v>x</v>
          </cell>
          <cell r="N144" t="str">
            <v>2014</v>
          </cell>
          <cell r="O144" t="str">
            <v>MICS 2014</v>
          </cell>
          <cell r="P144" t="str">
            <v>-</v>
          </cell>
          <cell r="T144" t="str">
            <v>-</v>
          </cell>
          <cell r="V144">
            <v>100</v>
          </cell>
          <cell r="W144" t="str">
            <v>y</v>
          </cell>
          <cell r="X144">
            <v>100</v>
          </cell>
          <cell r="Y144" t="str">
            <v>y</v>
          </cell>
          <cell r="Z144">
            <v>100</v>
          </cell>
          <cell r="AA144" t="str">
            <v>y</v>
          </cell>
          <cell r="AB144" t="str">
            <v>Ministry of Health and Civil Registration</v>
          </cell>
          <cell r="AC144" t="str">
            <v>-</v>
          </cell>
          <cell r="AE144" t="str">
            <v>-</v>
          </cell>
          <cell r="AG144" t="str">
            <v>-</v>
          </cell>
          <cell r="AI144" t="str">
            <v>-</v>
          </cell>
          <cell r="AK144" t="str">
            <v>-</v>
          </cell>
          <cell r="AM144" t="str">
            <v>-</v>
          </cell>
          <cell r="AO144" t="str">
            <v>-</v>
          </cell>
          <cell r="AQ144" t="str">
            <v>-</v>
          </cell>
          <cell r="AU144" t="str">
            <v>-</v>
          </cell>
          <cell r="AW144" t="str">
            <v>-</v>
          </cell>
          <cell r="AY144" t="str">
            <v>-</v>
          </cell>
          <cell r="BA144" t="str">
            <v>-</v>
          </cell>
          <cell r="BC144" t="str">
            <v>-</v>
          </cell>
          <cell r="BE144" t="str">
            <v>-</v>
          </cell>
          <cell r="BG144" t="str">
            <v>-</v>
          </cell>
          <cell r="BI144" t="str">
            <v>-</v>
          </cell>
          <cell r="BM144" t="str">
            <v>-</v>
          </cell>
          <cell r="BQ144" t="str">
            <v>-</v>
          </cell>
          <cell r="BU144" t="str">
            <v>-</v>
          </cell>
          <cell r="BX144">
            <v>9.6</v>
          </cell>
          <cell r="BY144" t="str">
            <v>x</v>
          </cell>
          <cell r="BZ144" t="str">
            <v>MICS 2014</v>
          </cell>
          <cell r="CA144" t="str">
            <v>-</v>
          </cell>
          <cell r="CC144" t="str">
            <v>-</v>
          </cell>
          <cell r="CE144" t="str">
            <v>-</v>
          </cell>
          <cell r="CH144" t="str">
            <v>-</v>
          </cell>
          <cell r="CK144" t="str">
            <v>-</v>
          </cell>
          <cell r="CN144">
            <v>13.327999999999999</v>
          </cell>
          <cell r="CP144" t="str">
            <v>2015</v>
          </cell>
          <cell r="CQ144" t="str">
            <v>Under 18 years old</v>
          </cell>
          <cell r="CS144" t="str">
            <v>Ministry of Social Development, Social Indicators Report 2016</v>
          </cell>
          <cell r="CT144" t="str">
            <v>-</v>
          </cell>
        </row>
        <row r="145">
          <cell r="B145" t="str">
            <v>Pakistan</v>
          </cell>
          <cell r="C145">
            <v>11.4</v>
          </cell>
          <cell r="D145" t="str">
            <v>y</v>
          </cell>
          <cell r="E145">
            <v>12.5</v>
          </cell>
          <cell r="F145" t="str">
            <v>y</v>
          </cell>
          <cell r="G145">
            <v>10.1</v>
          </cell>
          <cell r="H145" t="str">
            <v>y</v>
          </cell>
          <cell r="I145" t="str">
            <v>LFS 2017-18, UNICEF and ILO calculations</v>
          </cell>
          <cell r="J145">
            <v>3.641</v>
          </cell>
          <cell r="K145" t="str">
            <v>y</v>
          </cell>
          <cell r="L145">
            <v>18.321000000000002</v>
          </cell>
          <cell r="M145" t="str">
            <v>y</v>
          </cell>
          <cell r="N145" t="str">
            <v>2017-18</v>
          </cell>
          <cell r="O145" t="str">
            <v>DHS 2017-18</v>
          </cell>
          <cell r="P145">
            <v>4.7</v>
          </cell>
          <cell r="Q145" t="str">
            <v>y</v>
          </cell>
          <cell r="R145" t="str">
            <v>2017-18</v>
          </cell>
          <cell r="S145" t="str">
            <v>DHS 2017-18</v>
          </cell>
          <cell r="T145">
            <v>35.4</v>
          </cell>
          <cell r="U145" t="str">
            <v>y</v>
          </cell>
          <cell r="V145">
            <v>42.2</v>
          </cell>
          <cell r="W145" t="str">
            <v>y</v>
          </cell>
          <cell r="X145">
            <v>42.5</v>
          </cell>
          <cell r="Y145" t="str">
            <v>y</v>
          </cell>
          <cell r="Z145">
            <v>41.9</v>
          </cell>
          <cell r="AA145" t="str">
            <v>y</v>
          </cell>
          <cell r="AB145" t="str">
            <v>DHS 2017-18</v>
          </cell>
          <cell r="AC145" t="str">
            <v>-</v>
          </cell>
          <cell r="AE145" t="str">
            <v>-</v>
          </cell>
          <cell r="AG145" t="str">
            <v>-</v>
          </cell>
          <cell r="AI145" t="str">
            <v>-</v>
          </cell>
          <cell r="AK145" t="str">
            <v>-</v>
          </cell>
          <cell r="AM145" t="str">
            <v>-</v>
          </cell>
          <cell r="AO145" t="str">
            <v>-</v>
          </cell>
          <cell r="AQ145" t="str">
            <v>-</v>
          </cell>
          <cell r="AU145" t="str">
            <v>-</v>
          </cell>
          <cell r="AW145" t="str">
            <v>-</v>
          </cell>
          <cell r="AY145" t="str">
            <v>-</v>
          </cell>
          <cell r="BA145" t="str">
            <v>-</v>
          </cell>
          <cell r="BC145" t="str">
            <v>-</v>
          </cell>
          <cell r="BE145" t="str">
            <v>-</v>
          </cell>
          <cell r="BG145" t="str">
            <v>-</v>
          </cell>
          <cell r="BI145" t="str">
            <v>-</v>
          </cell>
          <cell r="BM145" t="str">
            <v>-</v>
          </cell>
          <cell r="BQ145" t="str">
            <v>-</v>
          </cell>
          <cell r="BU145">
            <v>58.1</v>
          </cell>
          <cell r="BV145" t="str">
            <v>y,p</v>
          </cell>
          <cell r="BW145" t="str">
            <v>DHS 2017-18</v>
          </cell>
          <cell r="BX145">
            <v>50.7</v>
          </cell>
          <cell r="BY145" t="str">
            <v>y</v>
          </cell>
          <cell r="BZ145" t="str">
            <v>DHS 2017-18</v>
          </cell>
          <cell r="CA145" t="str">
            <v>-</v>
          </cell>
          <cell r="CC145" t="str">
            <v>-</v>
          </cell>
          <cell r="CE145" t="str">
            <v>-</v>
          </cell>
          <cell r="CH145" t="str">
            <v>-</v>
          </cell>
          <cell r="CK145">
            <v>1.3</v>
          </cell>
          <cell r="CL145" t="str">
            <v>y</v>
          </cell>
          <cell r="CM145" t="str">
            <v>DHS 2017-18</v>
          </cell>
          <cell r="CN145" t="str">
            <v>-</v>
          </cell>
          <cell r="CT145">
            <v>2.8610000000000002</v>
          </cell>
          <cell r="CV145" t="str">
            <v>2017-18</v>
          </cell>
          <cell r="CW145" t="str">
            <v>10 to 17 years old</v>
          </cell>
        </row>
        <row r="146">
          <cell r="B146" t="str">
            <v>Palau</v>
          </cell>
          <cell r="C146" t="str">
            <v>-</v>
          </cell>
          <cell r="E146" t="str">
            <v>-</v>
          </cell>
          <cell r="G146" t="str">
            <v>-</v>
          </cell>
          <cell r="J146" t="str">
            <v>-</v>
          </cell>
          <cell r="L146" t="str">
            <v>-</v>
          </cell>
          <cell r="P146" t="str">
            <v>-</v>
          </cell>
          <cell r="T146" t="str">
            <v>-</v>
          </cell>
          <cell r="V146" t="str">
            <v>-</v>
          </cell>
          <cell r="X146" t="str">
            <v>-</v>
          </cell>
          <cell r="Z146" t="str">
            <v>-</v>
          </cell>
          <cell r="AC146" t="str">
            <v>-</v>
          </cell>
          <cell r="AE146" t="str">
            <v>-</v>
          </cell>
          <cell r="AG146" t="str">
            <v>-</v>
          </cell>
          <cell r="AI146" t="str">
            <v>-</v>
          </cell>
          <cell r="AK146" t="str">
            <v>-</v>
          </cell>
          <cell r="AM146" t="str">
            <v>-</v>
          </cell>
          <cell r="AO146" t="str">
            <v>-</v>
          </cell>
          <cell r="AQ146" t="str">
            <v>-</v>
          </cell>
          <cell r="AU146" t="str">
            <v>-</v>
          </cell>
          <cell r="AW146" t="str">
            <v>-</v>
          </cell>
          <cell r="AY146" t="str">
            <v>-</v>
          </cell>
          <cell r="BA146" t="str">
            <v>-</v>
          </cell>
          <cell r="BC146" t="str">
            <v>-</v>
          </cell>
          <cell r="BE146" t="str">
            <v>-</v>
          </cell>
          <cell r="BG146" t="str">
            <v>-</v>
          </cell>
          <cell r="BI146" t="str">
            <v>-</v>
          </cell>
          <cell r="BM146" t="str">
            <v>-</v>
          </cell>
          <cell r="BQ146" t="str">
            <v>-</v>
          </cell>
          <cell r="BU146" t="str">
            <v>-</v>
          </cell>
          <cell r="BX146" t="str">
            <v>-</v>
          </cell>
          <cell r="CA146" t="str">
            <v>-</v>
          </cell>
          <cell r="CC146" t="str">
            <v>-</v>
          </cell>
          <cell r="CE146" t="str">
            <v>-</v>
          </cell>
          <cell r="CH146" t="str">
            <v>-</v>
          </cell>
          <cell r="CK146" t="str">
            <v>-</v>
          </cell>
          <cell r="CN146" t="str">
            <v>-</v>
          </cell>
          <cell r="CT146" t="str">
            <v>-</v>
          </cell>
        </row>
        <row r="147">
          <cell r="B147" t="str">
            <v>Panama</v>
          </cell>
          <cell r="C147">
            <v>2.34</v>
          </cell>
          <cell r="E147">
            <v>3.2610000000000001</v>
          </cell>
          <cell r="G147">
            <v>1.3779999999999999</v>
          </cell>
          <cell r="I147" t="str">
            <v>Encuesta Trabajo Infantil (ETI) 2016, UNICEF and ILO calculations</v>
          </cell>
          <cell r="J147">
            <v>6.8</v>
          </cell>
          <cell r="K147" t="str">
            <v>x</v>
          </cell>
          <cell r="L147">
            <v>26.4</v>
          </cell>
          <cell r="M147" t="str">
            <v>x</v>
          </cell>
          <cell r="N147" t="str">
            <v>2013</v>
          </cell>
          <cell r="O147" t="str">
            <v>MICS 2013</v>
          </cell>
          <cell r="P147" t="str">
            <v>-</v>
          </cell>
          <cell r="T147" t="str">
            <v>-</v>
          </cell>
          <cell r="V147">
            <v>96.7</v>
          </cell>
          <cell r="X147">
            <v>96.8</v>
          </cell>
          <cell r="Z147">
            <v>96.6</v>
          </cell>
          <cell r="AB147" t="str">
            <v>INEC, Encuesta de Propósitos Múltiples</v>
          </cell>
          <cell r="AC147" t="str">
            <v>-</v>
          </cell>
          <cell r="AE147" t="str">
            <v>-</v>
          </cell>
          <cell r="AG147" t="str">
            <v>-</v>
          </cell>
          <cell r="AI147" t="str">
            <v>-</v>
          </cell>
          <cell r="AK147" t="str">
            <v>-</v>
          </cell>
          <cell r="AM147" t="str">
            <v>-</v>
          </cell>
          <cell r="AO147" t="str">
            <v>-</v>
          </cell>
          <cell r="AQ147" t="str">
            <v>-</v>
          </cell>
          <cell r="AU147" t="str">
            <v>-</v>
          </cell>
          <cell r="AW147" t="str">
            <v>-</v>
          </cell>
          <cell r="AY147" t="str">
            <v>-</v>
          </cell>
          <cell r="BA147" t="str">
            <v>-</v>
          </cell>
          <cell r="BC147" t="str">
            <v>-</v>
          </cell>
          <cell r="BE147" t="str">
            <v>-</v>
          </cell>
          <cell r="BG147" t="str">
            <v>-</v>
          </cell>
          <cell r="BI147" t="str">
            <v>-</v>
          </cell>
          <cell r="BM147" t="str">
            <v>-</v>
          </cell>
          <cell r="BQ147" t="str">
            <v>-</v>
          </cell>
          <cell r="BU147">
            <v>22.6</v>
          </cell>
          <cell r="BV147" t="str">
            <v>y</v>
          </cell>
          <cell r="BW147" t="str">
            <v>National survey on sexual and reproductive health (ENASSER) 2014-2015</v>
          </cell>
          <cell r="BX147">
            <v>22.5</v>
          </cell>
          <cell r="BY147" t="str">
            <v>y</v>
          </cell>
          <cell r="BZ147" t="str">
            <v>National survey on sexual and reproductive health (ENASSER) 2014-2015</v>
          </cell>
          <cell r="CA147">
            <v>44.9</v>
          </cell>
          <cell r="CB147" t="str">
            <v>x</v>
          </cell>
          <cell r="CC147">
            <v>46.8</v>
          </cell>
          <cell r="CD147" t="str">
            <v>x</v>
          </cell>
          <cell r="CE147">
            <v>42.8</v>
          </cell>
          <cell r="CF147" t="str">
            <v>x</v>
          </cell>
          <cell r="CG147" t="str">
            <v>MICS 2013</v>
          </cell>
          <cell r="CH147" t="str">
            <v>-</v>
          </cell>
          <cell r="CK147">
            <v>3.4</v>
          </cell>
          <cell r="CM147" t="str">
            <v>ENASSER 2014-15</v>
          </cell>
          <cell r="CN147">
            <v>79.450999999999993</v>
          </cell>
          <cell r="CP147" t="str">
            <v>2021</v>
          </cell>
          <cell r="CQ147" t="str">
            <v>Under 18 years old</v>
          </cell>
          <cell r="CS147" t="str">
            <v>Estadisticas de la Secretaria Nacional de Ninez, Adolescencia y Familia</v>
          </cell>
          <cell r="CT147">
            <v>83.427999999999997</v>
          </cell>
          <cell r="CV147" t="str">
            <v>2018</v>
          </cell>
          <cell r="CW147" t="str">
            <v>15 to 17 years old</v>
          </cell>
        </row>
        <row r="148">
          <cell r="B148" t="str">
            <v>Papua New Guinea</v>
          </cell>
          <cell r="C148" t="str">
            <v>-</v>
          </cell>
          <cell r="E148" t="str">
            <v>-</v>
          </cell>
          <cell r="G148" t="str">
            <v>-</v>
          </cell>
          <cell r="J148">
            <v>7.9960000000000004</v>
          </cell>
          <cell r="L148">
            <v>27.312999999999999</v>
          </cell>
          <cell r="N148" t="str">
            <v>2016-18</v>
          </cell>
          <cell r="O148" t="str">
            <v>DHS 2016-18</v>
          </cell>
          <cell r="P148">
            <v>3.7</v>
          </cell>
          <cell r="R148" t="str">
            <v>2016-18</v>
          </cell>
          <cell r="S148" t="str">
            <v>DHS 2016-18</v>
          </cell>
          <cell r="T148">
            <v>12.557</v>
          </cell>
          <cell r="V148">
            <v>13.4</v>
          </cell>
          <cell r="X148">
            <v>13.3</v>
          </cell>
          <cell r="Z148">
            <v>13.6</v>
          </cell>
          <cell r="AB148" t="str">
            <v>DHS 2016-18</v>
          </cell>
          <cell r="AC148" t="str">
            <v>-</v>
          </cell>
          <cell r="AE148" t="str">
            <v>-</v>
          </cell>
          <cell r="AG148" t="str">
            <v>-</v>
          </cell>
          <cell r="AI148" t="str">
            <v>-</v>
          </cell>
          <cell r="AK148" t="str">
            <v>-</v>
          </cell>
          <cell r="AM148" t="str">
            <v>-</v>
          </cell>
          <cell r="AO148" t="str">
            <v>-</v>
          </cell>
          <cell r="AQ148" t="str">
            <v>-</v>
          </cell>
          <cell r="AU148" t="str">
            <v>-</v>
          </cell>
          <cell r="AW148" t="str">
            <v>-</v>
          </cell>
          <cell r="AY148" t="str">
            <v>-</v>
          </cell>
          <cell r="BA148" t="str">
            <v>-</v>
          </cell>
          <cell r="BC148" t="str">
            <v>-</v>
          </cell>
          <cell r="BE148" t="str">
            <v>-</v>
          </cell>
          <cell r="BG148" t="str">
            <v>-</v>
          </cell>
          <cell r="BI148" t="str">
            <v>-</v>
          </cell>
          <cell r="BM148" t="str">
            <v>-</v>
          </cell>
          <cell r="BQ148" t="str">
            <v>-</v>
          </cell>
          <cell r="BU148">
            <v>72.099999999999994</v>
          </cell>
          <cell r="BW148" t="str">
            <v>DHS 2016-18</v>
          </cell>
          <cell r="BX148">
            <v>68.8</v>
          </cell>
          <cell r="BZ148" t="str">
            <v>DHS 2016-18</v>
          </cell>
          <cell r="CA148" t="str">
            <v>-</v>
          </cell>
          <cell r="CC148" t="str">
            <v>-</v>
          </cell>
          <cell r="CE148" t="str">
            <v>-</v>
          </cell>
          <cell r="CH148" t="str">
            <v>-</v>
          </cell>
          <cell r="CK148">
            <v>6.9</v>
          </cell>
          <cell r="CM148" t="str">
            <v>DHS 2016-18</v>
          </cell>
          <cell r="CN148" t="str">
            <v>-</v>
          </cell>
          <cell r="CT148">
            <v>10.456</v>
          </cell>
          <cell r="CV148" t="str">
            <v>2018</v>
          </cell>
          <cell r="CW148" t="str">
            <v>10 to 17 years old</v>
          </cell>
        </row>
        <row r="149">
          <cell r="B149" t="str">
            <v>Paraguay</v>
          </cell>
          <cell r="C149">
            <v>17.850000000000001</v>
          </cell>
          <cell r="E149">
            <v>20.28</v>
          </cell>
          <cell r="G149">
            <v>13.1</v>
          </cell>
          <cell r="I149" t="str">
            <v>MICS 2016, UNICEF and ILO calculations</v>
          </cell>
          <cell r="J149">
            <v>3.6</v>
          </cell>
          <cell r="L149">
            <v>21.6</v>
          </cell>
          <cell r="N149" t="str">
            <v>2016</v>
          </cell>
          <cell r="O149" t="str">
            <v>MICS 2016</v>
          </cell>
          <cell r="P149" t="str">
            <v>-</v>
          </cell>
          <cell r="T149">
            <v>55.158000000000001</v>
          </cell>
          <cell r="U149" t="str">
            <v>y</v>
          </cell>
          <cell r="V149">
            <v>71.588999999999999</v>
          </cell>
          <cell r="W149" t="str">
            <v>y</v>
          </cell>
          <cell r="X149">
            <v>71.847999999999999</v>
          </cell>
          <cell r="Y149" t="str">
            <v>y</v>
          </cell>
          <cell r="Z149">
            <v>71.302999999999997</v>
          </cell>
          <cell r="AA149" t="str">
            <v>y</v>
          </cell>
          <cell r="AB149" t="str">
            <v>DGEEC 2015-19</v>
          </cell>
          <cell r="AC149" t="str">
            <v>-</v>
          </cell>
          <cell r="AE149" t="str">
            <v>-</v>
          </cell>
          <cell r="AG149" t="str">
            <v>-</v>
          </cell>
          <cell r="AI149" t="str">
            <v>-</v>
          </cell>
          <cell r="AK149" t="str">
            <v>-</v>
          </cell>
          <cell r="AM149" t="str">
            <v>-</v>
          </cell>
          <cell r="AO149" t="str">
            <v>-</v>
          </cell>
          <cell r="AQ149" t="str">
            <v>-</v>
          </cell>
          <cell r="AU149" t="str">
            <v>-</v>
          </cell>
          <cell r="AW149" t="str">
            <v>-</v>
          </cell>
          <cell r="AY149" t="str">
            <v>-</v>
          </cell>
          <cell r="BA149" t="str">
            <v>-</v>
          </cell>
          <cell r="BC149" t="str">
            <v>-</v>
          </cell>
          <cell r="BE149" t="str">
            <v>-</v>
          </cell>
          <cell r="BG149" t="str">
            <v>-</v>
          </cell>
          <cell r="BI149" t="str">
            <v>-</v>
          </cell>
          <cell r="BM149" t="str">
            <v>-</v>
          </cell>
          <cell r="BQ149" t="str">
            <v>-</v>
          </cell>
          <cell r="BU149" t="str">
            <v>-</v>
          </cell>
          <cell r="BX149">
            <v>7.3</v>
          </cell>
          <cell r="BZ149" t="str">
            <v>MICS 2016</v>
          </cell>
          <cell r="CA149">
            <v>52.1</v>
          </cell>
          <cell r="CC149">
            <v>54.8</v>
          </cell>
          <cell r="CE149">
            <v>49.3</v>
          </cell>
          <cell r="CG149" t="str">
            <v>MICS 2016</v>
          </cell>
          <cell r="CH149" t="str">
            <v>-</v>
          </cell>
          <cell r="CK149" t="str">
            <v>-</v>
          </cell>
          <cell r="CN149">
            <v>73.736999999999995</v>
          </cell>
          <cell r="CP149" t="str">
            <v>2013</v>
          </cell>
          <cell r="CQ149" t="str">
            <v>Under 18 years old</v>
          </cell>
          <cell r="CS149" t="str">
            <v>National Secretariat for Children</v>
          </cell>
          <cell r="CT149">
            <v>33.545000000000002</v>
          </cell>
          <cell r="CV149" t="str">
            <v>2022</v>
          </cell>
          <cell r="CW149" t="str">
            <v>14 to 17 years old</v>
          </cell>
        </row>
        <row r="150">
          <cell r="B150" t="str">
            <v>Peru</v>
          </cell>
          <cell r="C150">
            <v>14.5</v>
          </cell>
          <cell r="E150">
            <v>14.3</v>
          </cell>
          <cell r="G150">
            <v>14.7</v>
          </cell>
          <cell r="I150" t="str">
            <v>CLS (Encuesta Trabajo Infantil) 2015, UNICEF and ILO calculations</v>
          </cell>
          <cell r="J150">
            <v>2</v>
          </cell>
          <cell r="L150">
            <v>14.1</v>
          </cell>
          <cell r="N150" t="str">
            <v>2020</v>
          </cell>
          <cell r="O150" t="str">
            <v>ENDES 2020</v>
          </cell>
          <cell r="P150" t="str">
            <v>-</v>
          </cell>
          <cell r="T150" t="str">
            <v>-</v>
          </cell>
          <cell r="V150">
            <v>96.367000000000004</v>
          </cell>
          <cell r="X150" t="str">
            <v>-</v>
          </cell>
          <cell r="Z150" t="str">
            <v>-</v>
          </cell>
          <cell r="AB150" t="str">
            <v>ENAPRES 2020</v>
          </cell>
          <cell r="AC150" t="str">
            <v>-</v>
          </cell>
          <cell r="AE150" t="str">
            <v>-</v>
          </cell>
          <cell r="AG150" t="str">
            <v>-</v>
          </cell>
          <cell r="AI150" t="str">
            <v>-</v>
          </cell>
          <cell r="AK150" t="str">
            <v>-</v>
          </cell>
          <cell r="AM150" t="str">
            <v>-</v>
          </cell>
          <cell r="AO150" t="str">
            <v>-</v>
          </cell>
          <cell r="AQ150" t="str">
            <v>-</v>
          </cell>
          <cell r="AU150" t="str">
            <v>-</v>
          </cell>
          <cell r="AW150" t="str">
            <v>-</v>
          </cell>
          <cell r="AY150" t="str">
            <v>-</v>
          </cell>
          <cell r="BA150" t="str">
            <v>-</v>
          </cell>
          <cell r="BC150" t="str">
            <v>-</v>
          </cell>
          <cell r="BE150" t="str">
            <v>-</v>
          </cell>
          <cell r="BG150" t="str">
            <v>-</v>
          </cell>
          <cell r="BI150" t="str">
            <v>-</v>
          </cell>
          <cell r="BM150" t="str">
            <v>-</v>
          </cell>
          <cell r="BQ150" t="str">
            <v>-</v>
          </cell>
          <cell r="BU150" t="str">
            <v>-</v>
          </cell>
          <cell r="BX150" t="str">
            <v>-</v>
          </cell>
          <cell r="CA150" t="str">
            <v>-</v>
          </cell>
          <cell r="CC150" t="str">
            <v>-</v>
          </cell>
          <cell r="CE150" t="str">
            <v>-</v>
          </cell>
          <cell r="CH150" t="str">
            <v>-</v>
          </cell>
          <cell r="CK150" t="str">
            <v>-</v>
          </cell>
          <cell r="CN150">
            <v>84.864999999999995</v>
          </cell>
          <cell r="CP150" t="str">
            <v>2012</v>
          </cell>
          <cell r="CQ150" t="str">
            <v>Under 18 years old</v>
          </cell>
          <cell r="CS150" t="str">
            <v>Ministry of women and vulnerable populations, Monitoring report of residential care centers and corporate</v>
          </cell>
          <cell r="CT150">
            <v>86.084000000000003</v>
          </cell>
          <cell r="CV150" t="str">
            <v>2018</v>
          </cell>
          <cell r="CW150" t="str">
            <v>14 to 17 years old</v>
          </cell>
        </row>
        <row r="151">
          <cell r="B151" t="str">
            <v>Philippines</v>
          </cell>
          <cell r="C151" t="str">
            <v>-</v>
          </cell>
          <cell r="E151" t="str">
            <v>-</v>
          </cell>
          <cell r="G151" t="str">
            <v>-</v>
          </cell>
          <cell r="J151">
            <v>2.234</v>
          </cell>
          <cell r="L151">
            <v>16.532</v>
          </cell>
          <cell r="N151" t="str">
            <v>2017</v>
          </cell>
          <cell r="O151" t="str">
            <v>DHS 2017</v>
          </cell>
          <cell r="P151">
            <v>2.9</v>
          </cell>
          <cell r="Q151" t="str">
            <v>x</v>
          </cell>
          <cell r="R151" t="str">
            <v>2003</v>
          </cell>
          <cell r="S151" t="str">
            <v>DHS 2003</v>
          </cell>
          <cell r="T151">
            <v>88.2</v>
          </cell>
          <cell r="V151">
            <v>91.8</v>
          </cell>
          <cell r="X151">
            <v>92.3</v>
          </cell>
          <cell r="Z151">
            <v>91.2</v>
          </cell>
          <cell r="AB151" t="str">
            <v>DHS 2017</v>
          </cell>
          <cell r="AC151" t="str">
            <v>-</v>
          </cell>
          <cell r="AE151" t="str">
            <v>-</v>
          </cell>
          <cell r="AG151" t="str">
            <v>-</v>
          </cell>
          <cell r="AI151" t="str">
            <v>-</v>
          </cell>
          <cell r="AK151" t="str">
            <v>-</v>
          </cell>
          <cell r="AM151" t="str">
            <v>-</v>
          </cell>
          <cell r="AO151" t="str">
            <v>-</v>
          </cell>
          <cell r="AQ151" t="str">
            <v>-</v>
          </cell>
          <cell r="AU151" t="str">
            <v>-</v>
          </cell>
          <cell r="AW151" t="str">
            <v>-</v>
          </cell>
          <cell r="AY151" t="str">
            <v>-</v>
          </cell>
          <cell r="BA151" t="str">
            <v>-</v>
          </cell>
          <cell r="BC151" t="str">
            <v>-</v>
          </cell>
          <cell r="BE151" t="str">
            <v>-</v>
          </cell>
          <cell r="BG151" t="str">
            <v>-</v>
          </cell>
          <cell r="BI151" t="str">
            <v>-</v>
          </cell>
          <cell r="BM151" t="str">
            <v>-</v>
          </cell>
          <cell r="BQ151" t="str">
            <v>-</v>
          </cell>
          <cell r="BU151" t="str">
            <v>-</v>
          </cell>
          <cell r="BX151">
            <v>12.4</v>
          </cell>
          <cell r="BZ151" t="str">
            <v>DHS 2017</v>
          </cell>
          <cell r="CA151" t="str">
            <v>-</v>
          </cell>
          <cell r="CC151" t="str">
            <v>-</v>
          </cell>
          <cell r="CE151" t="str">
            <v>-</v>
          </cell>
          <cell r="CH151" t="str">
            <v>-</v>
          </cell>
          <cell r="CK151">
            <v>2</v>
          </cell>
          <cell r="CM151" t="str">
            <v>DHS 2017</v>
          </cell>
          <cell r="CN151">
            <v>8.0670000000000002</v>
          </cell>
          <cell r="CP151" t="str">
            <v>2021</v>
          </cell>
          <cell r="CQ151" t="str">
            <v>Under 18 years old</v>
          </cell>
          <cell r="CS151" t="str">
            <v>Department of Social Welfare and Development</v>
          </cell>
          <cell r="CT151">
            <v>1.37</v>
          </cell>
          <cell r="CV151" t="str">
            <v>2018</v>
          </cell>
          <cell r="CW151" t="str">
            <v>15 to 17 years old</v>
          </cell>
        </row>
        <row r="152">
          <cell r="B152" t="str">
            <v>Poland</v>
          </cell>
          <cell r="C152" t="str">
            <v>-</v>
          </cell>
          <cell r="E152" t="str">
            <v>-</v>
          </cell>
          <cell r="G152" t="str">
            <v>-</v>
          </cell>
          <cell r="J152" t="str">
            <v>-</v>
          </cell>
          <cell r="L152" t="str">
            <v>-</v>
          </cell>
          <cell r="P152" t="str">
            <v>-</v>
          </cell>
          <cell r="T152" t="str">
            <v>-</v>
          </cell>
          <cell r="V152">
            <v>100</v>
          </cell>
          <cell r="W152" t="str">
            <v>y</v>
          </cell>
          <cell r="X152">
            <v>100</v>
          </cell>
          <cell r="Y152" t="str">
            <v>y</v>
          </cell>
          <cell r="Z152">
            <v>100</v>
          </cell>
          <cell r="AA152" t="str">
            <v>y</v>
          </cell>
          <cell r="AB152" t="str">
            <v>Polish Ministry of Interior and Administration</v>
          </cell>
          <cell r="AC152" t="str">
            <v>-</v>
          </cell>
          <cell r="AE152" t="str">
            <v>-</v>
          </cell>
          <cell r="AG152" t="str">
            <v>-</v>
          </cell>
          <cell r="AI152" t="str">
            <v>-</v>
          </cell>
          <cell r="AK152" t="str">
            <v>-</v>
          </cell>
          <cell r="AM152" t="str">
            <v>-</v>
          </cell>
          <cell r="AO152" t="str">
            <v>-</v>
          </cell>
          <cell r="AQ152" t="str">
            <v>-</v>
          </cell>
          <cell r="AU152" t="str">
            <v>-</v>
          </cell>
          <cell r="AW152" t="str">
            <v>-</v>
          </cell>
          <cell r="AY152" t="str">
            <v>-</v>
          </cell>
          <cell r="BA152" t="str">
            <v>-</v>
          </cell>
          <cell r="BC152" t="str">
            <v>-</v>
          </cell>
          <cell r="BE152" t="str">
            <v>-</v>
          </cell>
          <cell r="BG152" t="str">
            <v>-</v>
          </cell>
          <cell r="BI152" t="str">
            <v>-</v>
          </cell>
          <cell r="BM152" t="str">
            <v>-</v>
          </cell>
          <cell r="BQ152" t="str">
            <v>-</v>
          </cell>
          <cell r="BU152" t="str">
            <v>-</v>
          </cell>
          <cell r="BX152" t="str">
            <v>-</v>
          </cell>
          <cell r="CA152" t="str">
            <v>-</v>
          </cell>
          <cell r="CC152" t="str">
            <v>-</v>
          </cell>
          <cell r="CE152" t="str">
            <v>-</v>
          </cell>
          <cell r="CH152" t="str">
            <v>-</v>
          </cell>
          <cell r="CK152" t="str">
            <v>-</v>
          </cell>
          <cell r="CN152">
            <v>206.49700000000001</v>
          </cell>
          <cell r="CP152" t="str">
            <v>2021</v>
          </cell>
          <cell r="CQ152" t="str">
            <v>Under 18 years old</v>
          </cell>
          <cell r="CS152" t="str">
            <v>National Statistical Office, TransMonEE (TM), December 2022</v>
          </cell>
          <cell r="CT152">
            <v>32.395000000000003</v>
          </cell>
          <cell r="CV152" t="str">
            <v>2021</v>
          </cell>
          <cell r="CW152" t="str">
            <v>15 to 17 years old</v>
          </cell>
        </row>
        <row r="153">
          <cell r="B153" t="str">
            <v>Portugal</v>
          </cell>
          <cell r="C153" t="str">
            <v>-</v>
          </cell>
          <cell r="E153" t="str">
            <v>-</v>
          </cell>
          <cell r="G153" t="str">
            <v>-</v>
          </cell>
          <cell r="J153" t="str">
            <v>-</v>
          </cell>
          <cell r="L153" t="str">
            <v>-</v>
          </cell>
          <cell r="P153" t="str">
            <v>-</v>
          </cell>
          <cell r="T153" t="str">
            <v>-</v>
          </cell>
          <cell r="V153">
            <v>100</v>
          </cell>
          <cell r="W153" t="str">
            <v>y</v>
          </cell>
          <cell r="X153">
            <v>100</v>
          </cell>
          <cell r="Y153" t="str">
            <v>y</v>
          </cell>
          <cell r="Z153">
            <v>100</v>
          </cell>
          <cell r="AA153" t="str">
            <v>y</v>
          </cell>
          <cell r="AB153" t="str">
            <v>Portuguese Civil Registry Office 2020</v>
          </cell>
          <cell r="AC153" t="str">
            <v>-</v>
          </cell>
          <cell r="AE153" t="str">
            <v>-</v>
          </cell>
          <cell r="AG153" t="str">
            <v>-</v>
          </cell>
          <cell r="AI153" t="str">
            <v>-</v>
          </cell>
          <cell r="AK153" t="str">
            <v>-</v>
          </cell>
          <cell r="AM153" t="str">
            <v>-</v>
          </cell>
          <cell r="AO153" t="str">
            <v>-</v>
          </cell>
          <cell r="AQ153" t="str">
            <v>-</v>
          </cell>
          <cell r="AU153" t="str">
            <v>-</v>
          </cell>
          <cell r="AW153" t="str">
            <v>-</v>
          </cell>
          <cell r="AY153" t="str">
            <v>-</v>
          </cell>
          <cell r="BA153" t="str">
            <v>-</v>
          </cell>
          <cell r="BC153" t="str">
            <v>-</v>
          </cell>
          <cell r="BE153" t="str">
            <v>-</v>
          </cell>
          <cell r="BG153" t="str">
            <v>-</v>
          </cell>
          <cell r="BI153" t="str">
            <v>-</v>
          </cell>
          <cell r="BM153" t="str">
            <v>-</v>
          </cell>
          <cell r="BQ153" t="str">
            <v>-</v>
          </cell>
          <cell r="BU153" t="str">
            <v>-</v>
          </cell>
          <cell r="BX153" t="str">
            <v>-</v>
          </cell>
          <cell r="CA153" t="str">
            <v>-</v>
          </cell>
          <cell r="CC153" t="str">
            <v>-</v>
          </cell>
          <cell r="CE153" t="str">
            <v>-</v>
          </cell>
          <cell r="CH153" t="str">
            <v>-</v>
          </cell>
          <cell r="CK153" t="str">
            <v>-</v>
          </cell>
          <cell r="CN153" t="str">
            <v>-</v>
          </cell>
          <cell r="CT153">
            <v>117.914</v>
          </cell>
          <cell r="CV153" t="str">
            <v>2020</v>
          </cell>
          <cell r="CW153" t="str">
            <v>16 to 17 years old</v>
          </cell>
        </row>
        <row r="154">
          <cell r="B154" t="str">
            <v>Qatar</v>
          </cell>
          <cell r="C154" t="str">
            <v>-</v>
          </cell>
          <cell r="E154" t="str">
            <v>-</v>
          </cell>
          <cell r="G154" t="str">
            <v>-</v>
          </cell>
          <cell r="J154">
            <v>0</v>
          </cell>
          <cell r="K154" t="str">
            <v>x</v>
          </cell>
          <cell r="L154">
            <v>4.1660000000000004</v>
          </cell>
          <cell r="M154" t="str">
            <v>x</v>
          </cell>
          <cell r="N154" t="str">
            <v>2012</v>
          </cell>
          <cell r="O154" t="str">
            <v>MICS 2012</v>
          </cell>
          <cell r="P154">
            <v>0.6</v>
          </cell>
          <cell r="Q154" t="str">
            <v>x</v>
          </cell>
          <cell r="R154" t="str">
            <v>2012</v>
          </cell>
          <cell r="S154" t="str">
            <v>MICS 2012</v>
          </cell>
          <cell r="T154" t="str">
            <v>-</v>
          </cell>
          <cell r="V154">
            <v>100</v>
          </cell>
          <cell r="W154" t="str">
            <v>y</v>
          </cell>
          <cell r="X154">
            <v>100</v>
          </cell>
          <cell r="Y154" t="str">
            <v>y</v>
          </cell>
          <cell r="Z154">
            <v>100</v>
          </cell>
          <cell r="AA154" t="str">
            <v>y</v>
          </cell>
          <cell r="AB154" t="str">
            <v>Vital statistics, Ministry of Public Health 2020</v>
          </cell>
          <cell r="AC154" t="str">
            <v>-</v>
          </cell>
          <cell r="AE154" t="str">
            <v>-</v>
          </cell>
          <cell r="AG154" t="str">
            <v>-</v>
          </cell>
          <cell r="AI154" t="str">
            <v>-</v>
          </cell>
          <cell r="AK154" t="str">
            <v>-</v>
          </cell>
          <cell r="AM154" t="str">
            <v>-</v>
          </cell>
          <cell r="AO154" t="str">
            <v>-</v>
          </cell>
          <cell r="AQ154" t="str">
            <v>-</v>
          </cell>
          <cell r="AU154" t="str">
            <v>-</v>
          </cell>
          <cell r="AW154" t="str">
            <v>-</v>
          </cell>
          <cell r="AY154" t="str">
            <v>-</v>
          </cell>
          <cell r="BA154" t="str">
            <v>-</v>
          </cell>
          <cell r="BC154" t="str">
            <v>-</v>
          </cell>
          <cell r="BE154" t="str">
            <v>-</v>
          </cell>
          <cell r="BG154" t="str">
            <v>-</v>
          </cell>
          <cell r="BI154" t="str">
            <v>-</v>
          </cell>
          <cell r="BM154" t="str">
            <v>-</v>
          </cell>
          <cell r="BQ154" t="str">
            <v>-</v>
          </cell>
          <cell r="BU154">
            <v>22.1</v>
          </cell>
          <cell r="BV154" t="str">
            <v>x</v>
          </cell>
          <cell r="BW154" t="str">
            <v>MICS 2012</v>
          </cell>
          <cell r="BX154">
            <v>4.9969999999999999</v>
          </cell>
          <cell r="BY154" t="str">
            <v>x</v>
          </cell>
          <cell r="BZ154" t="str">
            <v>MICS 2012</v>
          </cell>
          <cell r="CA154">
            <v>49.9</v>
          </cell>
          <cell r="CB154" t="str">
            <v>x,y</v>
          </cell>
          <cell r="CC154">
            <v>53.1</v>
          </cell>
          <cell r="CD154" t="str">
            <v>x,y</v>
          </cell>
          <cell r="CE154">
            <v>46.3</v>
          </cell>
          <cell r="CF154" t="str">
            <v>x,y</v>
          </cell>
          <cell r="CG154" t="str">
            <v>MICS 2012</v>
          </cell>
          <cell r="CH154" t="str">
            <v>-</v>
          </cell>
          <cell r="CK154" t="str">
            <v>-</v>
          </cell>
          <cell r="CN154" t="str">
            <v>-</v>
          </cell>
          <cell r="CT154" t="str">
            <v>-</v>
          </cell>
        </row>
        <row r="155">
          <cell r="B155" t="str">
            <v>Republic of Korea</v>
          </cell>
          <cell r="C155" t="str">
            <v>-</v>
          </cell>
          <cell r="E155" t="str">
            <v>-</v>
          </cell>
          <cell r="G155" t="str">
            <v>-</v>
          </cell>
          <cell r="J155" t="str">
            <v>-</v>
          </cell>
          <cell r="L155" t="str">
            <v>-</v>
          </cell>
          <cell r="P155" t="str">
            <v>-</v>
          </cell>
          <cell r="T155" t="str">
            <v>-</v>
          </cell>
          <cell r="V155" t="str">
            <v>-</v>
          </cell>
          <cell r="X155" t="str">
            <v>-</v>
          </cell>
          <cell r="Z155" t="str">
            <v>-</v>
          </cell>
          <cell r="AC155" t="str">
            <v>-</v>
          </cell>
          <cell r="AE155" t="str">
            <v>-</v>
          </cell>
          <cell r="AG155" t="str">
            <v>-</v>
          </cell>
          <cell r="AI155" t="str">
            <v>-</v>
          </cell>
          <cell r="AK155" t="str">
            <v>-</v>
          </cell>
          <cell r="AM155" t="str">
            <v>-</v>
          </cell>
          <cell r="AO155" t="str">
            <v>-</v>
          </cell>
          <cell r="AQ155" t="str">
            <v>-</v>
          </cell>
          <cell r="AU155" t="str">
            <v>-</v>
          </cell>
          <cell r="AW155" t="str">
            <v>-</v>
          </cell>
          <cell r="AY155" t="str">
            <v>-</v>
          </cell>
          <cell r="BA155" t="str">
            <v>-</v>
          </cell>
          <cell r="BC155" t="str">
            <v>-</v>
          </cell>
          <cell r="BE155" t="str">
            <v>-</v>
          </cell>
          <cell r="BG155" t="str">
            <v>-</v>
          </cell>
          <cell r="BI155" t="str">
            <v>-</v>
          </cell>
          <cell r="BM155" t="str">
            <v>-</v>
          </cell>
          <cell r="BQ155" t="str">
            <v>-</v>
          </cell>
          <cell r="BU155" t="str">
            <v>-</v>
          </cell>
          <cell r="BX155" t="str">
            <v>-</v>
          </cell>
          <cell r="CA155" t="str">
            <v>-</v>
          </cell>
          <cell r="CC155" t="str">
            <v>-</v>
          </cell>
          <cell r="CE155" t="str">
            <v>-</v>
          </cell>
          <cell r="CH155" t="str">
            <v>-</v>
          </cell>
          <cell r="CK155" t="str">
            <v>-</v>
          </cell>
          <cell r="CN155" t="str">
            <v>-</v>
          </cell>
          <cell r="CT155">
            <v>21.925999999999998</v>
          </cell>
          <cell r="CV155" t="str">
            <v>2018</v>
          </cell>
          <cell r="CW155" t="str">
            <v>14 to 17 years old</v>
          </cell>
        </row>
        <row r="156">
          <cell r="B156" t="str">
            <v>Republic of Moldova</v>
          </cell>
          <cell r="C156" t="str">
            <v>-</v>
          </cell>
          <cell r="E156" t="str">
            <v>-</v>
          </cell>
          <cell r="G156" t="str">
            <v>-</v>
          </cell>
          <cell r="J156">
            <v>0.4</v>
          </cell>
          <cell r="K156" t="str">
            <v>x</v>
          </cell>
          <cell r="L156">
            <v>12.2</v>
          </cell>
          <cell r="M156" t="str">
            <v>x</v>
          </cell>
          <cell r="N156" t="str">
            <v>2012</v>
          </cell>
          <cell r="O156" t="str">
            <v>MICS 2012</v>
          </cell>
          <cell r="P156">
            <v>0.7</v>
          </cell>
          <cell r="Q156" t="str">
            <v>x</v>
          </cell>
          <cell r="R156" t="str">
            <v>2012</v>
          </cell>
          <cell r="S156" t="str">
            <v>MICS 2012</v>
          </cell>
          <cell r="T156">
            <v>98</v>
          </cell>
          <cell r="U156" t="str">
            <v>x</v>
          </cell>
          <cell r="V156">
            <v>99.6</v>
          </cell>
          <cell r="W156" t="str">
            <v>x</v>
          </cell>
          <cell r="X156">
            <v>99.2</v>
          </cell>
          <cell r="Y156" t="str">
            <v>x</v>
          </cell>
          <cell r="Z156">
            <v>99.9</v>
          </cell>
          <cell r="AA156" t="str">
            <v>x</v>
          </cell>
          <cell r="AB156" t="str">
            <v>MICS 2012</v>
          </cell>
          <cell r="AC156" t="str">
            <v>-</v>
          </cell>
          <cell r="AE156" t="str">
            <v>-</v>
          </cell>
          <cell r="AG156" t="str">
            <v>-</v>
          </cell>
          <cell r="AI156" t="str">
            <v>-</v>
          </cell>
          <cell r="AK156" t="str">
            <v>-</v>
          </cell>
          <cell r="AM156" t="str">
            <v>-</v>
          </cell>
          <cell r="AO156" t="str">
            <v>-</v>
          </cell>
          <cell r="AQ156" t="str">
            <v>-</v>
          </cell>
          <cell r="AU156" t="str">
            <v>-</v>
          </cell>
          <cell r="AW156" t="str">
            <v>-</v>
          </cell>
          <cell r="AY156" t="str">
            <v>-</v>
          </cell>
          <cell r="BA156" t="str">
            <v>-</v>
          </cell>
          <cell r="BC156" t="str">
            <v>-</v>
          </cell>
          <cell r="BE156" t="str">
            <v>-</v>
          </cell>
          <cell r="BG156" t="str">
            <v>-</v>
          </cell>
          <cell r="BI156" t="str">
            <v>-</v>
          </cell>
          <cell r="BM156" t="str">
            <v>-</v>
          </cell>
          <cell r="BQ156" t="str">
            <v>-</v>
          </cell>
          <cell r="BU156">
            <v>14.2</v>
          </cell>
          <cell r="BV156" t="str">
            <v>x</v>
          </cell>
          <cell r="BW156" t="str">
            <v>MICS 2012</v>
          </cell>
          <cell r="BX156">
            <v>12.6</v>
          </cell>
          <cell r="BY156" t="str">
            <v>x</v>
          </cell>
          <cell r="BZ156" t="str">
            <v>MICS 2012</v>
          </cell>
          <cell r="CA156">
            <v>75.599999999999994</v>
          </cell>
          <cell r="CB156" t="str">
            <v>x,y</v>
          </cell>
          <cell r="CC156">
            <v>77.400000000000006</v>
          </cell>
          <cell r="CD156" t="str">
            <v>x,y</v>
          </cell>
          <cell r="CE156">
            <v>73.8</v>
          </cell>
          <cell r="CF156" t="str">
            <v>x,y</v>
          </cell>
          <cell r="CG156" t="str">
            <v>MICS 2012</v>
          </cell>
          <cell r="CH156" t="str">
            <v>-</v>
          </cell>
          <cell r="CK156">
            <v>5.226</v>
          </cell>
          <cell r="CL156" t="str">
            <v>x</v>
          </cell>
          <cell r="CM156" t="str">
            <v>DHS 2005</v>
          </cell>
          <cell r="CN156">
            <v>116.815</v>
          </cell>
          <cell r="CP156" t="str">
            <v>2021</v>
          </cell>
          <cell r="CQ156" t="str">
            <v>Under 18 years old</v>
          </cell>
          <cell r="CS156" t="str">
            <v>Ministry of Labour and Social Protection</v>
          </cell>
          <cell r="CT156">
            <v>28.965</v>
          </cell>
          <cell r="CV156" t="str">
            <v>2021</v>
          </cell>
          <cell r="CW156" t="str">
            <v>14 to 17 years old</v>
          </cell>
        </row>
        <row r="157">
          <cell r="B157" t="str">
            <v>Romania</v>
          </cell>
          <cell r="C157" t="str">
            <v>-</v>
          </cell>
          <cell r="E157" t="str">
            <v>-</v>
          </cell>
          <cell r="G157" t="str">
            <v>-</v>
          </cell>
          <cell r="J157" t="str">
            <v>-</v>
          </cell>
          <cell r="L157" t="str">
            <v>-</v>
          </cell>
          <cell r="P157" t="str">
            <v>-</v>
          </cell>
          <cell r="T157" t="str">
            <v>-</v>
          </cell>
          <cell r="V157">
            <v>100</v>
          </cell>
          <cell r="W157" t="str">
            <v>y</v>
          </cell>
          <cell r="X157">
            <v>100</v>
          </cell>
          <cell r="Y157" t="str">
            <v>y</v>
          </cell>
          <cell r="Z157">
            <v>100</v>
          </cell>
          <cell r="AA157" t="str">
            <v>y</v>
          </cell>
          <cell r="AB157" t="str">
            <v>Live births statistical bulletins, National Institute of Statistics, 2020</v>
          </cell>
          <cell r="AC157" t="str">
            <v>-</v>
          </cell>
          <cell r="AE157" t="str">
            <v>-</v>
          </cell>
          <cell r="AG157" t="str">
            <v>-</v>
          </cell>
          <cell r="AI157" t="str">
            <v>-</v>
          </cell>
          <cell r="AK157" t="str">
            <v>-</v>
          </cell>
          <cell r="AM157" t="str">
            <v>-</v>
          </cell>
          <cell r="AO157" t="str">
            <v>-</v>
          </cell>
          <cell r="AQ157" t="str">
            <v>-</v>
          </cell>
          <cell r="AU157" t="str">
            <v>-</v>
          </cell>
          <cell r="AW157" t="str">
            <v>-</v>
          </cell>
          <cell r="AY157" t="str">
            <v>-</v>
          </cell>
          <cell r="BA157" t="str">
            <v>-</v>
          </cell>
          <cell r="BC157" t="str">
            <v>-</v>
          </cell>
          <cell r="BE157" t="str">
            <v>-</v>
          </cell>
          <cell r="BG157" t="str">
            <v>-</v>
          </cell>
          <cell r="BI157" t="str">
            <v>-</v>
          </cell>
          <cell r="BM157" t="str">
            <v>-</v>
          </cell>
          <cell r="BQ157" t="str">
            <v>-</v>
          </cell>
          <cell r="BU157" t="str">
            <v>-</v>
          </cell>
          <cell r="BX157" t="str">
            <v>-</v>
          </cell>
          <cell r="CA157" t="str">
            <v>-</v>
          </cell>
          <cell r="CC157" t="str">
            <v>-</v>
          </cell>
          <cell r="CE157" t="str">
            <v>-</v>
          </cell>
          <cell r="CH157" t="str">
            <v>-</v>
          </cell>
          <cell r="CK157" t="str">
            <v>-</v>
          </cell>
          <cell r="CN157">
            <v>289.101</v>
          </cell>
          <cell r="CP157" t="str">
            <v>2021</v>
          </cell>
          <cell r="CQ157" t="str">
            <v>Under 18 years old</v>
          </cell>
          <cell r="CS157" t="str">
            <v>National Authority for the Rights of the Children with Disabilities and Adoption</v>
          </cell>
          <cell r="CT157">
            <v>25.736999999999998</v>
          </cell>
          <cell r="CV157" t="str">
            <v>2021</v>
          </cell>
          <cell r="CW157" t="str">
            <v>14 to 17 years old</v>
          </cell>
        </row>
        <row r="158">
          <cell r="B158" t="str">
            <v>Russian Federation</v>
          </cell>
          <cell r="C158" t="str">
            <v>-</v>
          </cell>
          <cell r="E158" t="str">
            <v>-</v>
          </cell>
          <cell r="G158" t="str">
            <v>-</v>
          </cell>
          <cell r="J158">
            <v>0.3</v>
          </cell>
          <cell r="L158">
            <v>6.2</v>
          </cell>
          <cell r="N158" t="str">
            <v>2017</v>
          </cell>
          <cell r="O158" t="str">
            <v>RPN 2017, Sample Survey of the Reproductive Plans of the Population</v>
          </cell>
          <cell r="P158" t="str">
            <v>-</v>
          </cell>
          <cell r="T158" t="str">
            <v>-</v>
          </cell>
          <cell r="V158">
            <v>100</v>
          </cell>
          <cell r="W158" t="str">
            <v>v</v>
          </cell>
          <cell r="X158">
            <v>100</v>
          </cell>
          <cell r="Y158" t="str">
            <v>v</v>
          </cell>
          <cell r="Z158">
            <v>100</v>
          </cell>
          <cell r="AA158" t="str">
            <v>v</v>
          </cell>
          <cell r="AB158" t="str">
            <v>UNSD Population and Vital Statistics Report, January 2022, latest update on 17 Jan 2023</v>
          </cell>
          <cell r="AC158" t="str">
            <v>-</v>
          </cell>
          <cell r="AE158" t="str">
            <v>-</v>
          </cell>
          <cell r="AG158" t="str">
            <v>-</v>
          </cell>
          <cell r="AI158" t="str">
            <v>-</v>
          </cell>
          <cell r="AK158" t="str">
            <v>-</v>
          </cell>
          <cell r="AM158" t="str">
            <v>-</v>
          </cell>
          <cell r="AO158" t="str">
            <v>-</v>
          </cell>
          <cell r="AQ158" t="str">
            <v>-</v>
          </cell>
          <cell r="AU158" t="str">
            <v>-</v>
          </cell>
          <cell r="AW158" t="str">
            <v>-</v>
          </cell>
          <cell r="AY158" t="str">
            <v>-</v>
          </cell>
          <cell r="BA158" t="str">
            <v>-</v>
          </cell>
          <cell r="BC158" t="str">
            <v>-</v>
          </cell>
          <cell r="BE158" t="str">
            <v>-</v>
          </cell>
          <cell r="BG158" t="str">
            <v>-</v>
          </cell>
          <cell r="BI158" t="str">
            <v>-</v>
          </cell>
          <cell r="BM158" t="str">
            <v>-</v>
          </cell>
          <cell r="BQ158" t="str">
            <v>-</v>
          </cell>
          <cell r="BU158" t="str">
            <v>-</v>
          </cell>
          <cell r="BX158" t="str">
            <v>-</v>
          </cell>
          <cell r="CA158" t="str">
            <v>-</v>
          </cell>
          <cell r="CC158" t="str">
            <v>-</v>
          </cell>
          <cell r="CE158" t="str">
            <v>-</v>
          </cell>
          <cell r="CH158" t="str">
            <v>-</v>
          </cell>
          <cell r="CK158" t="str">
            <v>-</v>
          </cell>
          <cell r="CN158">
            <v>123.83499999999999</v>
          </cell>
          <cell r="CP158" t="str">
            <v>2020</v>
          </cell>
          <cell r="CQ158" t="str">
            <v>Under 18 years old</v>
          </cell>
          <cell r="CS158" t="str">
            <v>National Statistical Office, TransMonEE (TM), December 2022</v>
          </cell>
          <cell r="CT158">
            <v>69.48</v>
          </cell>
          <cell r="CV158" t="str">
            <v>2019</v>
          </cell>
          <cell r="CW158" t="str">
            <v>16 to 17 years old</v>
          </cell>
        </row>
        <row r="159">
          <cell r="B159" t="str">
            <v>Rwanda</v>
          </cell>
          <cell r="C159">
            <v>19</v>
          </cell>
          <cell r="D159" t="str">
            <v>y</v>
          </cell>
          <cell r="E159">
            <v>16.8</v>
          </cell>
          <cell r="F159" t="str">
            <v>y</v>
          </cell>
          <cell r="G159">
            <v>21.2</v>
          </cell>
          <cell r="H159" t="str">
            <v>y</v>
          </cell>
          <cell r="I159" t="str">
            <v>Integrated Household LCS 2013-14, UNICEF and ILO calculations</v>
          </cell>
          <cell r="J159">
            <v>0.35599999999999998</v>
          </cell>
          <cell r="L159">
            <v>6.8129999999999997</v>
          </cell>
          <cell r="N159" t="str">
            <v>2014-15</v>
          </cell>
          <cell r="O159" t="str">
            <v>DHS 2014-15</v>
          </cell>
          <cell r="P159">
            <v>0.41199999999999998</v>
          </cell>
          <cell r="R159" t="str">
            <v>2019-20</v>
          </cell>
          <cell r="S159" t="str">
            <v>DHS 2019-20</v>
          </cell>
          <cell r="T159">
            <v>45.6</v>
          </cell>
          <cell r="V159">
            <v>56</v>
          </cell>
          <cell r="X159">
            <v>56</v>
          </cell>
          <cell r="Z159">
            <v>55.9</v>
          </cell>
          <cell r="AB159" t="str">
            <v>DHS 2014-2015</v>
          </cell>
          <cell r="AC159" t="str">
            <v>-</v>
          </cell>
          <cell r="AE159" t="str">
            <v>-</v>
          </cell>
          <cell r="AG159" t="str">
            <v>-</v>
          </cell>
          <cell r="AI159" t="str">
            <v>-</v>
          </cell>
          <cell r="AK159" t="str">
            <v>-</v>
          </cell>
          <cell r="AM159" t="str">
            <v>-</v>
          </cell>
          <cell r="AO159" t="str">
            <v>-</v>
          </cell>
          <cell r="AQ159" t="str">
            <v>-</v>
          </cell>
          <cell r="AU159" t="str">
            <v>-</v>
          </cell>
          <cell r="AW159" t="str">
            <v>-</v>
          </cell>
          <cell r="AY159" t="str">
            <v>-</v>
          </cell>
          <cell r="BA159" t="str">
            <v>-</v>
          </cell>
          <cell r="BC159" t="str">
            <v>-</v>
          </cell>
          <cell r="BE159" t="str">
            <v>-</v>
          </cell>
          <cell r="BG159" t="str">
            <v>-</v>
          </cell>
          <cell r="BI159" t="str">
            <v>-</v>
          </cell>
          <cell r="BM159" t="str">
            <v>-</v>
          </cell>
          <cell r="BQ159" t="str">
            <v>-</v>
          </cell>
          <cell r="BU159">
            <v>23.83</v>
          </cell>
          <cell r="BW159" t="str">
            <v>DHS 2019-20</v>
          </cell>
          <cell r="BX159">
            <v>52.863999999999997</v>
          </cell>
          <cell r="BZ159" t="str">
            <v>DHS 2019-20</v>
          </cell>
          <cell r="CA159" t="str">
            <v>-</v>
          </cell>
          <cell r="CC159" t="str">
            <v>-</v>
          </cell>
          <cell r="CE159" t="str">
            <v>-</v>
          </cell>
          <cell r="CH159">
            <v>0.1</v>
          </cell>
          <cell r="CJ159" t="str">
            <v>DHS 2014-15</v>
          </cell>
          <cell r="CK159">
            <v>9.907</v>
          </cell>
          <cell r="CM159" t="str">
            <v>DHS 2014-15</v>
          </cell>
          <cell r="CN159">
            <v>45.451000000000001</v>
          </cell>
          <cell r="CP159" t="str">
            <v>2012</v>
          </cell>
          <cell r="CQ159" t="str">
            <v>Under 18 years old</v>
          </cell>
          <cell r="CS159" t="str">
            <v>Census</v>
          </cell>
          <cell r="CT159">
            <v>30.364999999999998</v>
          </cell>
          <cell r="CV159" t="str">
            <v>2018</v>
          </cell>
          <cell r="CW159" t="str">
            <v>14 to 17 years old</v>
          </cell>
        </row>
        <row r="160">
          <cell r="B160" t="str">
            <v>Saint Kitts and Nevis</v>
          </cell>
          <cell r="C160" t="str">
            <v>-</v>
          </cell>
          <cell r="E160" t="str">
            <v>-</v>
          </cell>
          <cell r="G160" t="str">
            <v>-</v>
          </cell>
          <cell r="J160" t="str">
            <v>-</v>
          </cell>
          <cell r="L160" t="str">
            <v>-</v>
          </cell>
          <cell r="P160" t="str">
            <v>-</v>
          </cell>
          <cell r="T160" t="str">
            <v>-</v>
          </cell>
          <cell r="V160" t="str">
            <v>-</v>
          </cell>
          <cell r="X160" t="str">
            <v>-</v>
          </cell>
          <cell r="Z160" t="str">
            <v>-</v>
          </cell>
          <cell r="AC160" t="str">
            <v>-</v>
          </cell>
          <cell r="AE160" t="str">
            <v>-</v>
          </cell>
          <cell r="AG160" t="str">
            <v>-</v>
          </cell>
          <cell r="AI160" t="str">
            <v>-</v>
          </cell>
          <cell r="AK160" t="str">
            <v>-</v>
          </cell>
          <cell r="AM160" t="str">
            <v>-</v>
          </cell>
          <cell r="AO160" t="str">
            <v>-</v>
          </cell>
          <cell r="AQ160" t="str">
            <v>-</v>
          </cell>
          <cell r="AU160" t="str">
            <v>-</v>
          </cell>
          <cell r="AW160" t="str">
            <v>-</v>
          </cell>
          <cell r="AY160" t="str">
            <v>-</v>
          </cell>
          <cell r="BA160" t="str">
            <v>-</v>
          </cell>
          <cell r="BC160" t="str">
            <v>-</v>
          </cell>
          <cell r="BE160" t="str">
            <v>-</v>
          </cell>
          <cell r="BG160" t="str">
            <v>-</v>
          </cell>
          <cell r="BI160" t="str">
            <v>-</v>
          </cell>
          <cell r="BM160" t="str">
            <v>-</v>
          </cell>
          <cell r="BQ160" t="str">
            <v>-</v>
          </cell>
          <cell r="BU160" t="str">
            <v>-</v>
          </cell>
          <cell r="BX160" t="str">
            <v>-</v>
          </cell>
          <cell r="CA160" t="str">
            <v>-</v>
          </cell>
          <cell r="CC160" t="str">
            <v>-</v>
          </cell>
          <cell r="CE160" t="str">
            <v>-</v>
          </cell>
          <cell r="CH160" t="str">
            <v>-</v>
          </cell>
          <cell r="CK160" t="str">
            <v>-</v>
          </cell>
          <cell r="CN160">
            <v>44.616999999999997</v>
          </cell>
          <cell r="CP160" t="str">
            <v>2022</v>
          </cell>
          <cell r="CQ160" t="str">
            <v>Under 18 years old</v>
          </cell>
          <cell r="CS160" t="str">
            <v>Ministry of Health, Social and Community Development</v>
          </cell>
          <cell r="CT160">
            <v>51.6</v>
          </cell>
          <cell r="CV160" t="str">
            <v>2022</v>
          </cell>
          <cell r="CW160" t="str">
            <v>12 to 17 years old</v>
          </cell>
        </row>
        <row r="161">
          <cell r="B161" t="str">
            <v>Saint Lucia</v>
          </cell>
          <cell r="C161">
            <v>3.3149999999999999</v>
          </cell>
          <cell r="D161" t="str">
            <v>x,y</v>
          </cell>
          <cell r="E161">
            <v>4.5570000000000004</v>
          </cell>
          <cell r="F161" t="str">
            <v>x,y</v>
          </cell>
          <cell r="G161">
            <v>1.9239999999999999</v>
          </cell>
          <cell r="H161" t="str">
            <v>x,y</v>
          </cell>
          <cell r="I161" t="str">
            <v>MICS 2012, UNICEF and ILO calculations</v>
          </cell>
          <cell r="J161">
            <v>3.71</v>
          </cell>
          <cell r="K161" t="str">
            <v>x,y</v>
          </cell>
          <cell r="L161">
            <v>23.991</v>
          </cell>
          <cell r="M161" t="str">
            <v>x,y</v>
          </cell>
          <cell r="N161" t="str">
            <v>2012</v>
          </cell>
          <cell r="O161" t="str">
            <v>MICS 2012</v>
          </cell>
          <cell r="P161" t="str">
            <v>-</v>
          </cell>
          <cell r="T161">
            <v>78.3</v>
          </cell>
          <cell r="U161" t="str">
            <v>x</v>
          </cell>
          <cell r="V161">
            <v>92</v>
          </cell>
          <cell r="W161" t="str">
            <v>x</v>
          </cell>
          <cell r="X161">
            <v>91.4</v>
          </cell>
          <cell r="Y161" t="str">
            <v>x</v>
          </cell>
          <cell r="Z161">
            <v>92.5</v>
          </cell>
          <cell r="AA161" t="str">
            <v>x</v>
          </cell>
          <cell r="AB161" t="str">
            <v>MICS 2012</v>
          </cell>
          <cell r="AC161" t="str">
            <v>-</v>
          </cell>
          <cell r="AE161" t="str">
            <v>-</v>
          </cell>
          <cell r="AG161" t="str">
            <v>-</v>
          </cell>
          <cell r="AI161" t="str">
            <v>-</v>
          </cell>
          <cell r="AK161" t="str">
            <v>-</v>
          </cell>
          <cell r="AM161" t="str">
            <v>-</v>
          </cell>
          <cell r="AO161" t="str">
            <v>-</v>
          </cell>
          <cell r="AQ161" t="str">
            <v>-</v>
          </cell>
          <cell r="AU161" t="str">
            <v>-</v>
          </cell>
          <cell r="AW161" t="str">
            <v>-</v>
          </cell>
          <cell r="AY161" t="str">
            <v>-</v>
          </cell>
          <cell r="BA161" t="str">
            <v>-</v>
          </cell>
          <cell r="BC161" t="str">
            <v>-</v>
          </cell>
          <cell r="BE161" t="str">
            <v>-</v>
          </cell>
          <cell r="BG161" t="str">
            <v>-</v>
          </cell>
          <cell r="BI161" t="str">
            <v>-</v>
          </cell>
          <cell r="BM161" t="str">
            <v>-</v>
          </cell>
          <cell r="BQ161" t="str">
            <v>-</v>
          </cell>
          <cell r="BU161" t="str">
            <v>-</v>
          </cell>
          <cell r="BX161">
            <v>15</v>
          </cell>
          <cell r="BY161" t="str">
            <v>x</v>
          </cell>
          <cell r="BZ161" t="str">
            <v>MICS 2012</v>
          </cell>
          <cell r="CA161">
            <v>67.5</v>
          </cell>
          <cell r="CB161" t="str">
            <v>x,y</v>
          </cell>
          <cell r="CC161">
            <v>70.900000000000006</v>
          </cell>
          <cell r="CD161" t="str">
            <v>x,y</v>
          </cell>
          <cell r="CE161">
            <v>63.8</v>
          </cell>
          <cell r="CF161" t="str">
            <v>x,y</v>
          </cell>
          <cell r="CG161" t="str">
            <v>MICS 2012</v>
          </cell>
          <cell r="CH161" t="str">
            <v>-</v>
          </cell>
          <cell r="CK161" t="str">
            <v>-</v>
          </cell>
          <cell r="CN161">
            <v>107.84</v>
          </cell>
          <cell r="CP161" t="str">
            <v>2022</v>
          </cell>
          <cell r="CQ161" t="str">
            <v>Under 18 years old</v>
          </cell>
          <cell r="CS161" t="str">
            <v>Ministry of Equity, Social Justice and Empowerment</v>
          </cell>
          <cell r="CT161">
            <v>88.561999999999998</v>
          </cell>
          <cell r="CV161" t="str">
            <v>2022</v>
          </cell>
          <cell r="CW161" t="str">
            <v>12 to 17 years old</v>
          </cell>
        </row>
        <row r="162">
          <cell r="B162" t="str">
            <v>Saint Vincent and the Grenadines</v>
          </cell>
          <cell r="C162" t="str">
            <v>-</v>
          </cell>
          <cell r="E162" t="str">
            <v>-</v>
          </cell>
          <cell r="G162" t="str">
            <v>-</v>
          </cell>
          <cell r="J162" t="str">
            <v>-</v>
          </cell>
          <cell r="L162" t="str">
            <v>-</v>
          </cell>
          <cell r="P162" t="str">
            <v>-</v>
          </cell>
          <cell r="T162" t="str">
            <v>-</v>
          </cell>
          <cell r="V162" t="str">
            <v>-</v>
          </cell>
          <cell r="X162" t="str">
            <v>-</v>
          </cell>
          <cell r="Z162" t="str">
            <v>-</v>
          </cell>
          <cell r="AC162" t="str">
            <v>-</v>
          </cell>
          <cell r="AE162" t="str">
            <v>-</v>
          </cell>
          <cell r="AG162" t="str">
            <v>-</v>
          </cell>
          <cell r="AI162" t="str">
            <v>-</v>
          </cell>
          <cell r="AK162" t="str">
            <v>-</v>
          </cell>
          <cell r="AM162" t="str">
            <v>-</v>
          </cell>
          <cell r="AO162" t="str">
            <v>-</v>
          </cell>
          <cell r="AQ162" t="str">
            <v>-</v>
          </cell>
          <cell r="AU162" t="str">
            <v>-</v>
          </cell>
          <cell r="AW162" t="str">
            <v>-</v>
          </cell>
          <cell r="AY162" t="str">
            <v>-</v>
          </cell>
          <cell r="BA162" t="str">
            <v>-</v>
          </cell>
          <cell r="BC162" t="str">
            <v>-</v>
          </cell>
          <cell r="BE162" t="str">
            <v>-</v>
          </cell>
          <cell r="BG162" t="str">
            <v>-</v>
          </cell>
          <cell r="BI162" t="str">
            <v>-</v>
          </cell>
          <cell r="BM162" t="str">
            <v>-</v>
          </cell>
          <cell r="BQ162" t="str">
            <v>-</v>
          </cell>
          <cell r="BU162" t="str">
            <v>-</v>
          </cell>
          <cell r="BX162" t="str">
            <v>-</v>
          </cell>
          <cell r="CA162" t="str">
            <v>-</v>
          </cell>
          <cell r="CC162" t="str">
            <v>-</v>
          </cell>
          <cell r="CE162" t="str">
            <v>-</v>
          </cell>
          <cell r="CH162" t="str">
            <v>-</v>
          </cell>
          <cell r="CK162" t="str">
            <v>-</v>
          </cell>
          <cell r="CN162">
            <v>84.47</v>
          </cell>
          <cell r="CP162" t="str">
            <v>2022</v>
          </cell>
          <cell r="CQ162" t="str">
            <v>Under 18 years old</v>
          </cell>
          <cell r="CS162" t="str">
            <v>Ministry of Social Mobilisation</v>
          </cell>
          <cell r="CT162">
            <v>32.530999999999999</v>
          </cell>
          <cell r="CV162" t="str">
            <v>2022</v>
          </cell>
          <cell r="CW162" t="str">
            <v>12 to 17 years old</v>
          </cell>
        </row>
        <row r="163">
          <cell r="B163" t="str">
            <v>Samoa</v>
          </cell>
          <cell r="C163">
            <v>13.9</v>
          </cell>
          <cell r="E163">
            <v>16</v>
          </cell>
          <cell r="G163">
            <v>11.4</v>
          </cell>
          <cell r="I163" t="str">
            <v>MICS 2019-20, UNICEF and ILO calculations</v>
          </cell>
          <cell r="J163">
            <v>0.9</v>
          </cell>
          <cell r="L163">
            <v>7.4</v>
          </cell>
          <cell r="N163" t="str">
            <v>2019-20</v>
          </cell>
          <cell r="O163" t="str">
            <v>MICS 2019-20</v>
          </cell>
          <cell r="P163">
            <v>2</v>
          </cell>
          <cell r="R163" t="str">
            <v>2019-20</v>
          </cell>
          <cell r="S163" t="str">
            <v>MICS 2019-20</v>
          </cell>
          <cell r="T163">
            <v>41.000999999999998</v>
          </cell>
          <cell r="V163">
            <v>66.900000000000006</v>
          </cell>
          <cell r="X163">
            <v>66.966999999999999</v>
          </cell>
          <cell r="Z163">
            <v>66.927999999999997</v>
          </cell>
          <cell r="AB163" t="str">
            <v>MICS 2019-20</v>
          </cell>
          <cell r="AC163" t="str">
            <v>-</v>
          </cell>
          <cell r="AE163" t="str">
            <v>-</v>
          </cell>
          <cell r="AG163" t="str">
            <v>-</v>
          </cell>
          <cell r="AI163" t="str">
            <v>-</v>
          </cell>
          <cell r="AK163" t="str">
            <v>-</v>
          </cell>
          <cell r="AM163" t="str">
            <v>-</v>
          </cell>
          <cell r="AO163" t="str">
            <v>-</v>
          </cell>
          <cell r="AQ163" t="str">
            <v>-</v>
          </cell>
          <cell r="AU163" t="str">
            <v>-</v>
          </cell>
          <cell r="AW163" t="str">
            <v>-</v>
          </cell>
          <cell r="AY163" t="str">
            <v>-</v>
          </cell>
          <cell r="BA163" t="str">
            <v>-</v>
          </cell>
          <cell r="BC163" t="str">
            <v>-</v>
          </cell>
          <cell r="BE163" t="str">
            <v>-</v>
          </cell>
          <cell r="BG163" t="str">
            <v>-</v>
          </cell>
          <cell r="BI163" t="str">
            <v>-</v>
          </cell>
          <cell r="BM163" t="str">
            <v>-</v>
          </cell>
          <cell r="BQ163" t="str">
            <v>-</v>
          </cell>
          <cell r="BU163">
            <v>21.943999999999999</v>
          </cell>
          <cell r="BW163" t="str">
            <v>MICS 2019-20</v>
          </cell>
          <cell r="BX163">
            <v>26.068000000000001</v>
          </cell>
          <cell r="BZ163" t="str">
            <v>MICS 2019-20</v>
          </cell>
          <cell r="CA163">
            <v>90.8</v>
          </cell>
          <cell r="CC163">
            <v>92.2</v>
          </cell>
          <cell r="CE163">
            <v>89.3</v>
          </cell>
          <cell r="CG163" t="str">
            <v>MICS 2019-20</v>
          </cell>
          <cell r="CH163" t="str">
            <v>-</v>
          </cell>
          <cell r="CK163">
            <v>4.99</v>
          </cell>
          <cell r="CM163" t="str">
            <v>MICS 2019-20</v>
          </cell>
          <cell r="CN163" t="str">
            <v>-</v>
          </cell>
          <cell r="CT163" t="str">
            <v>-</v>
          </cell>
        </row>
        <row r="164">
          <cell r="B164" t="str">
            <v>San Marino</v>
          </cell>
          <cell r="C164" t="str">
            <v>-</v>
          </cell>
          <cell r="E164" t="str">
            <v>-</v>
          </cell>
          <cell r="G164" t="str">
            <v>-</v>
          </cell>
          <cell r="J164" t="str">
            <v>-</v>
          </cell>
          <cell r="L164" t="str">
            <v>-</v>
          </cell>
          <cell r="P164" t="str">
            <v>-</v>
          </cell>
          <cell r="T164" t="str">
            <v>-</v>
          </cell>
          <cell r="V164">
            <v>100</v>
          </cell>
          <cell r="W164" t="str">
            <v>v</v>
          </cell>
          <cell r="X164">
            <v>100</v>
          </cell>
          <cell r="Y164" t="str">
            <v>v</v>
          </cell>
          <cell r="Z164">
            <v>100</v>
          </cell>
          <cell r="AA164" t="str">
            <v>v</v>
          </cell>
          <cell r="AB164" t="str">
            <v>UNSD Population and Vital Statistics Report, January 2022, latest update on 17 Jan 2023</v>
          </cell>
          <cell r="AC164" t="str">
            <v>-</v>
          </cell>
          <cell r="AE164" t="str">
            <v>-</v>
          </cell>
          <cell r="AG164" t="str">
            <v>-</v>
          </cell>
          <cell r="AI164" t="str">
            <v>-</v>
          </cell>
          <cell r="AK164" t="str">
            <v>-</v>
          </cell>
          <cell r="AM164" t="str">
            <v>-</v>
          </cell>
          <cell r="AO164" t="str">
            <v>-</v>
          </cell>
          <cell r="AQ164" t="str">
            <v>-</v>
          </cell>
          <cell r="AU164" t="str">
            <v>-</v>
          </cell>
          <cell r="AW164" t="str">
            <v>-</v>
          </cell>
          <cell r="AY164" t="str">
            <v>-</v>
          </cell>
          <cell r="BA164" t="str">
            <v>-</v>
          </cell>
          <cell r="BC164" t="str">
            <v>-</v>
          </cell>
          <cell r="BE164" t="str">
            <v>-</v>
          </cell>
          <cell r="BG164" t="str">
            <v>-</v>
          </cell>
          <cell r="BI164" t="str">
            <v>-</v>
          </cell>
          <cell r="BM164" t="str">
            <v>-</v>
          </cell>
          <cell r="BQ164" t="str">
            <v>-</v>
          </cell>
          <cell r="BU164" t="str">
            <v>-</v>
          </cell>
          <cell r="BX164" t="str">
            <v>-</v>
          </cell>
          <cell r="CA164" t="str">
            <v>-</v>
          </cell>
          <cell r="CC164" t="str">
            <v>-</v>
          </cell>
          <cell r="CE164" t="str">
            <v>-</v>
          </cell>
          <cell r="CH164" t="str">
            <v>-</v>
          </cell>
          <cell r="CK164" t="str">
            <v>-</v>
          </cell>
          <cell r="CN164" t="str">
            <v>-</v>
          </cell>
          <cell r="CT164">
            <v>0</v>
          </cell>
          <cell r="CV164" t="str">
            <v>2016</v>
          </cell>
          <cell r="CW164" t="str">
            <v>12 to 17 years old</v>
          </cell>
        </row>
        <row r="165">
          <cell r="B165" t="str">
            <v>Sao Tome and Principe</v>
          </cell>
          <cell r="C165">
            <v>10.541</v>
          </cell>
          <cell r="E165">
            <v>8.9369999999999994</v>
          </cell>
          <cell r="G165">
            <v>12.14</v>
          </cell>
          <cell r="I165" t="str">
            <v>MICS 2019, UNICEF and ILO calculations</v>
          </cell>
          <cell r="J165">
            <v>5.4</v>
          </cell>
          <cell r="L165">
            <v>28</v>
          </cell>
          <cell r="N165" t="str">
            <v>2019</v>
          </cell>
          <cell r="O165" t="str">
            <v>MICS 2019</v>
          </cell>
          <cell r="P165">
            <v>3.1</v>
          </cell>
          <cell r="R165" t="str">
            <v>2019</v>
          </cell>
          <cell r="S165" t="str">
            <v>MICS 2019</v>
          </cell>
          <cell r="T165">
            <v>98.653000000000006</v>
          </cell>
          <cell r="V165">
            <v>98.6</v>
          </cell>
          <cell r="X165">
            <v>98.763000000000005</v>
          </cell>
          <cell r="Z165">
            <v>98.394000000000005</v>
          </cell>
          <cell r="AB165" t="str">
            <v>MICS 2019</v>
          </cell>
          <cell r="AC165" t="str">
            <v>-</v>
          </cell>
          <cell r="AE165" t="str">
            <v>-</v>
          </cell>
          <cell r="AG165" t="str">
            <v>-</v>
          </cell>
          <cell r="AI165" t="str">
            <v>-</v>
          </cell>
          <cell r="AK165" t="str">
            <v>-</v>
          </cell>
          <cell r="AM165" t="str">
            <v>-</v>
          </cell>
          <cell r="AO165" t="str">
            <v>-</v>
          </cell>
          <cell r="AQ165" t="str">
            <v>-</v>
          </cell>
          <cell r="AU165" t="str">
            <v>-</v>
          </cell>
          <cell r="AW165" t="str">
            <v>-</v>
          </cell>
          <cell r="AY165" t="str">
            <v>-</v>
          </cell>
          <cell r="BA165" t="str">
            <v>-</v>
          </cell>
          <cell r="BC165" t="str">
            <v>-</v>
          </cell>
          <cell r="BE165" t="str">
            <v>-</v>
          </cell>
          <cell r="BG165" t="str">
            <v>-</v>
          </cell>
          <cell r="BI165" t="str">
            <v>-</v>
          </cell>
          <cell r="BM165" t="str">
            <v>-</v>
          </cell>
          <cell r="BQ165" t="str">
            <v>-</v>
          </cell>
          <cell r="BU165">
            <v>9.9</v>
          </cell>
          <cell r="BW165" t="str">
            <v>MICS 2019</v>
          </cell>
          <cell r="BX165">
            <v>17.399999999999999</v>
          </cell>
          <cell r="BZ165" t="str">
            <v>MICS 2019</v>
          </cell>
          <cell r="CA165">
            <v>83.5</v>
          </cell>
          <cell r="CC165">
            <v>84.4</v>
          </cell>
          <cell r="CE165">
            <v>82.4</v>
          </cell>
          <cell r="CG165" t="str">
            <v>MICS 2019</v>
          </cell>
          <cell r="CH165" t="str">
            <v>-</v>
          </cell>
          <cell r="CK165">
            <v>3.379</v>
          </cell>
          <cell r="CL165" t="str">
            <v>x</v>
          </cell>
          <cell r="CM165" t="str">
            <v>DHS 2008-09</v>
          </cell>
          <cell r="CN165" t="str">
            <v>-</v>
          </cell>
          <cell r="CT165" t="str">
            <v>-</v>
          </cell>
        </row>
        <row r="166">
          <cell r="B166" t="str">
            <v>Saudi Arabia</v>
          </cell>
          <cell r="C166" t="str">
            <v>-</v>
          </cell>
          <cell r="E166" t="str">
            <v>-</v>
          </cell>
          <cell r="G166" t="str">
            <v>-</v>
          </cell>
          <cell r="J166" t="str">
            <v>-</v>
          </cell>
          <cell r="L166" t="str">
            <v>-</v>
          </cell>
          <cell r="P166" t="str">
            <v>-</v>
          </cell>
          <cell r="T166" t="str">
            <v>-</v>
          </cell>
          <cell r="V166">
            <v>99.2</v>
          </cell>
          <cell r="W166" t="str">
            <v>y</v>
          </cell>
          <cell r="X166">
            <v>99.5</v>
          </cell>
          <cell r="Y166" t="str">
            <v>y</v>
          </cell>
          <cell r="Z166">
            <v>99</v>
          </cell>
          <cell r="AA166" t="str">
            <v>y</v>
          </cell>
          <cell r="AB166" t="str">
            <v>Household health survey 2018</v>
          </cell>
          <cell r="AC166" t="str">
            <v>-</v>
          </cell>
          <cell r="AE166" t="str">
            <v>-</v>
          </cell>
          <cell r="AG166" t="str">
            <v>-</v>
          </cell>
          <cell r="AI166" t="str">
            <v>-</v>
          </cell>
          <cell r="AK166" t="str">
            <v>-</v>
          </cell>
          <cell r="AM166" t="str">
            <v>-</v>
          </cell>
          <cell r="AO166" t="str">
            <v>-</v>
          </cell>
          <cell r="AQ166" t="str">
            <v>-</v>
          </cell>
          <cell r="AU166" t="str">
            <v>-</v>
          </cell>
          <cell r="AW166" t="str">
            <v>-</v>
          </cell>
          <cell r="AY166" t="str">
            <v>-</v>
          </cell>
          <cell r="BA166" t="str">
            <v>-</v>
          </cell>
          <cell r="BC166" t="str">
            <v>-</v>
          </cell>
          <cell r="BE166" t="str">
            <v>-</v>
          </cell>
          <cell r="BG166" t="str">
            <v>-</v>
          </cell>
          <cell r="BI166" t="str">
            <v>-</v>
          </cell>
          <cell r="BM166" t="str">
            <v>-</v>
          </cell>
          <cell r="BQ166" t="str">
            <v>-</v>
          </cell>
          <cell r="BU166" t="str">
            <v>-</v>
          </cell>
          <cell r="BX166" t="str">
            <v>-</v>
          </cell>
          <cell r="CA166" t="str">
            <v>-</v>
          </cell>
          <cell r="CC166" t="str">
            <v>-</v>
          </cell>
          <cell r="CE166" t="str">
            <v>-</v>
          </cell>
          <cell r="CH166" t="str">
            <v>-</v>
          </cell>
          <cell r="CK166" t="str">
            <v>-</v>
          </cell>
          <cell r="CN166" t="str">
            <v>-</v>
          </cell>
          <cell r="CT166" t="str">
            <v>-</v>
          </cell>
        </row>
        <row r="167">
          <cell r="B167" t="str">
            <v>Senegal</v>
          </cell>
          <cell r="C167">
            <v>22.84</v>
          </cell>
          <cell r="E167">
            <v>27.13</v>
          </cell>
          <cell r="G167">
            <v>18.559999999999999</v>
          </cell>
          <cell r="I167" t="str">
            <v>DHS 2015-16, UNICEF and ILO calculations</v>
          </cell>
          <cell r="J167">
            <v>8.8000000000000007</v>
          </cell>
          <cell r="L167">
            <v>30.5</v>
          </cell>
          <cell r="N167" t="str">
            <v>2019</v>
          </cell>
          <cell r="O167" t="str">
            <v>Continuous DHS 2019</v>
          </cell>
          <cell r="P167">
            <v>0.7</v>
          </cell>
          <cell r="R167" t="str">
            <v>2019</v>
          </cell>
          <cell r="S167" t="str">
            <v>Continuous DHS 2019</v>
          </cell>
          <cell r="T167">
            <v>76.92</v>
          </cell>
          <cell r="V167">
            <v>78.7</v>
          </cell>
          <cell r="X167">
            <v>80.3</v>
          </cell>
          <cell r="Z167">
            <v>77.099999999999994</v>
          </cell>
          <cell r="AB167" t="str">
            <v>Continuous DHS 2019</v>
          </cell>
          <cell r="AC167">
            <v>25.2</v>
          </cell>
          <cell r="AE167">
            <v>21.103999999999999</v>
          </cell>
          <cell r="AG167">
            <v>29.146999999999998</v>
          </cell>
          <cell r="AI167">
            <v>47.612000000000002</v>
          </cell>
          <cell r="AK167">
            <v>29.960999999999999</v>
          </cell>
          <cell r="AM167">
            <v>23.248999999999999</v>
          </cell>
          <cell r="AO167">
            <v>18.228999999999999</v>
          </cell>
          <cell r="AQ167">
            <v>14.711</v>
          </cell>
          <cell r="AS167" t="str">
            <v>2019</v>
          </cell>
          <cell r="AT167" t="str">
            <v>Continuous DHS 2019</v>
          </cell>
          <cell r="AU167">
            <v>16.100000000000001</v>
          </cell>
          <cell r="AW167">
            <v>8.1660000000000004</v>
          </cell>
          <cell r="AY167">
            <v>20.908999999999999</v>
          </cell>
          <cell r="BA167">
            <v>35.4</v>
          </cell>
          <cell r="BC167">
            <v>17.600000000000001</v>
          </cell>
          <cell r="BE167">
            <v>12.5</v>
          </cell>
          <cell r="BG167">
            <v>5.2919999999999998</v>
          </cell>
          <cell r="BI167">
            <v>3.84</v>
          </cell>
          <cell r="BK167" t="str">
            <v>2019</v>
          </cell>
          <cell r="BL167" t="str">
            <v>Continuous DHS 2019</v>
          </cell>
          <cell r="BM167">
            <v>78.2</v>
          </cell>
          <cell r="BO167" t="str">
            <v>2019</v>
          </cell>
          <cell r="BP167" t="str">
            <v>Continuous DHS 2019</v>
          </cell>
          <cell r="BQ167">
            <v>79.099999999999994</v>
          </cell>
          <cell r="BS167" t="str">
            <v>2019</v>
          </cell>
          <cell r="BT167" t="str">
            <v>Continuous DHS 2019</v>
          </cell>
          <cell r="BU167">
            <v>40.4</v>
          </cell>
          <cell r="BW167" t="str">
            <v>Continuous DHS 2019</v>
          </cell>
          <cell r="BX167">
            <v>42</v>
          </cell>
          <cell r="BZ167" t="str">
            <v>Continuous DHS 2019</v>
          </cell>
          <cell r="CA167" t="str">
            <v>-</v>
          </cell>
          <cell r="CC167" t="str">
            <v>-</v>
          </cell>
          <cell r="CE167" t="str">
            <v>-</v>
          </cell>
          <cell r="CH167" t="str">
            <v>-</v>
          </cell>
          <cell r="CK167">
            <v>8.5000000000000006E-2</v>
          </cell>
          <cell r="CM167" t="str">
            <v>Continuous DHS 2019</v>
          </cell>
          <cell r="CN167">
            <v>115.961</v>
          </cell>
          <cell r="CP167" t="str">
            <v>2010</v>
          </cell>
          <cell r="CQ167" t="str">
            <v>Under 18 years old</v>
          </cell>
          <cell r="CS167" t="str">
            <v>UNICEF Country Office</v>
          </cell>
          <cell r="CT167">
            <v>8.9640000000000004</v>
          </cell>
          <cell r="CV167" t="str">
            <v>2018</v>
          </cell>
          <cell r="CW167" t="str">
            <v>13 to 17 years old</v>
          </cell>
        </row>
        <row r="168">
          <cell r="B168" t="str">
            <v>Serbia</v>
          </cell>
          <cell r="C168">
            <v>9.5</v>
          </cell>
          <cell r="E168">
            <v>11.2</v>
          </cell>
          <cell r="G168">
            <v>7.5</v>
          </cell>
          <cell r="I168" t="str">
            <v>MICS 2019, UNICEF and ILO calculations</v>
          </cell>
          <cell r="J168">
            <v>1.2</v>
          </cell>
          <cell r="L168">
            <v>5.5</v>
          </cell>
          <cell r="N168" t="str">
            <v>2019</v>
          </cell>
          <cell r="O168" t="str">
            <v>MICS 2019</v>
          </cell>
          <cell r="P168">
            <v>0.9</v>
          </cell>
          <cell r="Q168" t="str">
            <v>x</v>
          </cell>
          <cell r="R168" t="str">
            <v>2010</v>
          </cell>
          <cell r="S168" t="str">
            <v>MICS 2010</v>
          </cell>
          <cell r="T168">
            <v>99.808999999999997</v>
          </cell>
          <cell r="V168">
            <v>99.9</v>
          </cell>
          <cell r="X168">
            <v>99.8</v>
          </cell>
          <cell r="Z168">
            <v>100</v>
          </cell>
          <cell r="AB168" t="str">
            <v>MICS 2019</v>
          </cell>
          <cell r="AC168" t="str">
            <v>-</v>
          </cell>
          <cell r="AE168" t="str">
            <v>-</v>
          </cell>
          <cell r="AG168" t="str">
            <v>-</v>
          </cell>
          <cell r="AI168" t="str">
            <v>-</v>
          </cell>
          <cell r="AK168" t="str">
            <v>-</v>
          </cell>
          <cell r="AM168" t="str">
            <v>-</v>
          </cell>
          <cell r="AO168" t="str">
            <v>-</v>
          </cell>
          <cell r="AQ168" t="str">
            <v>-</v>
          </cell>
          <cell r="AU168" t="str">
            <v>-</v>
          </cell>
          <cell r="AW168" t="str">
            <v>-</v>
          </cell>
          <cell r="AY168" t="str">
            <v>-</v>
          </cell>
          <cell r="BA168" t="str">
            <v>-</v>
          </cell>
          <cell r="BC168" t="str">
            <v>-</v>
          </cell>
          <cell r="BE168" t="str">
            <v>-</v>
          </cell>
          <cell r="BG168" t="str">
            <v>-</v>
          </cell>
          <cell r="BI168" t="str">
            <v>-</v>
          </cell>
          <cell r="BM168" t="str">
            <v>-</v>
          </cell>
          <cell r="BQ168" t="str">
            <v>-</v>
          </cell>
          <cell r="BU168">
            <v>5.6</v>
          </cell>
          <cell r="BV168" t="str">
            <v>x,y</v>
          </cell>
          <cell r="BW168" t="str">
            <v>MICS 2010</v>
          </cell>
          <cell r="BX168">
            <v>1.72</v>
          </cell>
          <cell r="BZ168" t="str">
            <v>MICS 2019</v>
          </cell>
          <cell r="CA168">
            <v>44.5</v>
          </cell>
          <cell r="CC168">
            <v>46.3</v>
          </cell>
          <cell r="CE168">
            <v>42.5</v>
          </cell>
          <cell r="CG168" t="str">
            <v>MICS 2019</v>
          </cell>
          <cell r="CH168" t="str">
            <v>-</v>
          </cell>
          <cell r="CK168" t="str">
            <v>-</v>
          </cell>
          <cell r="CN168">
            <v>44.212000000000003</v>
          </cell>
          <cell r="CP168" t="str">
            <v>2021</v>
          </cell>
          <cell r="CQ168" t="str">
            <v>Under 18 years old</v>
          </cell>
          <cell r="CS168" t="str">
            <v>National Statistical Office, TransMonEE (TM), December 2022</v>
          </cell>
          <cell r="CT168">
            <v>32.567</v>
          </cell>
          <cell r="CV168" t="str">
            <v>2021</v>
          </cell>
          <cell r="CW168" t="str">
            <v>14 to 17 years old</v>
          </cell>
        </row>
        <row r="169">
          <cell r="B169" t="str">
            <v>Seychelles</v>
          </cell>
          <cell r="C169" t="str">
            <v>-</v>
          </cell>
          <cell r="E169" t="str">
            <v>-</v>
          </cell>
          <cell r="G169" t="str">
            <v>-</v>
          </cell>
          <cell r="J169" t="str">
            <v>-</v>
          </cell>
          <cell r="L169" t="str">
            <v>-</v>
          </cell>
          <cell r="P169" t="str">
            <v>-</v>
          </cell>
          <cell r="T169" t="str">
            <v>-</v>
          </cell>
          <cell r="V169" t="str">
            <v>-</v>
          </cell>
          <cell r="X169" t="str">
            <v>-</v>
          </cell>
          <cell r="Z169" t="str">
            <v>-</v>
          </cell>
          <cell r="AC169" t="str">
            <v>-</v>
          </cell>
          <cell r="AE169" t="str">
            <v>-</v>
          </cell>
          <cell r="AG169" t="str">
            <v>-</v>
          </cell>
          <cell r="AI169" t="str">
            <v>-</v>
          </cell>
          <cell r="AK169" t="str">
            <v>-</v>
          </cell>
          <cell r="AM169" t="str">
            <v>-</v>
          </cell>
          <cell r="AO169" t="str">
            <v>-</v>
          </cell>
          <cell r="AQ169" t="str">
            <v>-</v>
          </cell>
          <cell r="AU169" t="str">
            <v>-</v>
          </cell>
          <cell r="AW169" t="str">
            <v>-</v>
          </cell>
          <cell r="AY169" t="str">
            <v>-</v>
          </cell>
          <cell r="BA169" t="str">
            <v>-</v>
          </cell>
          <cell r="BC169" t="str">
            <v>-</v>
          </cell>
          <cell r="BE169" t="str">
            <v>-</v>
          </cell>
          <cell r="BG169" t="str">
            <v>-</v>
          </cell>
          <cell r="BI169" t="str">
            <v>-</v>
          </cell>
          <cell r="BM169" t="str">
            <v>-</v>
          </cell>
          <cell r="BQ169" t="str">
            <v>-</v>
          </cell>
          <cell r="BU169" t="str">
            <v>-</v>
          </cell>
          <cell r="BX169" t="str">
            <v>-</v>
          </cell>
          <cell r="CA169" t="str">
            <v>-</v>
          </cell>
          <cell r="CC169" t="str">
            <v>-</v>
          </cell>
          <cell r="CE169" t="str">
            <v>-</v>
          </cell>
          <cell r="CH169" t="str">
            <v>-</v>
          </cell>
          <cell r="CK169" t="str">
            <v>-</v>
          </cell>
          <cell r="CN169" t="str">
            <v>-</v>
          </cell>
          <cell r="CT169" t="str">
            <v>-</v>
          </cell>
        </row>
        <row r="170">
          <cell r="B170" t="str">
            <v>Sierra Leone</v>
          </cell>
          <cell r="C170">
            <v>25.2</v>
          </cell>
          <cell r="E170">
            <v>25.6</v>
          </cell>
          <cell r="G170">
            <v>24.8</v>
          </cell>
          <cell r="I170" t="str">
            <v>MICS 2017, UNICEF and ILO calculations</v>
          </cell>
          <cell r="J170">
            <v>8.6</v>
          </cell>
          <cell r="L170">
            <v>29.6</v>
          </cell>
          <cell r="N170" t="str">
            <v>2019</v>
          </cell>
          <cell r="O170" t="str">
            <v>DHS 2019</v>
          </cell>
          <cell r="P170">
            <v>4.0999999999999996</v>
          </cell>
          <cell r="R170" t="str">
            <v>2019</v>
          </cell>
          <cell r="S170" t="str">
            <v>DHS 2019</v>
          </cell>
          <cell r="T170">
            <v>92.778000000000006</v>
          </cell>
          <cell r="V170">
            <v>90.4</v>
          </cell>
          <cell r="X170">
            <v>90.3</v>
          </cell>
          <cell r="Z170">
            <v>90.5</v>
          </cell>
          <cell r="AB170" t="str">
            <v>DHS 2019</v>
          </cell>
          <cell r="AC170">
            <v>83</v>
          </cell>
          <cell r="AE170">
            <v>76.400000000000006</v>
          </cell>
          <cell r="AG170">
            <v>88.7</v>
          </cell>
          <cell r="AI170">
            <v>90.292000000000002</v>
          </cell>
          <cell r="AK170">
            <v>90.108000000000004</v>
          </cell>
          <cell r="AM170">
            <v>86.65</v>
          </cell>
          <cell r="AO170">
            <v>79.855999999999995</v>
          </cell>
          <cell r="AQ170">
            <v>72.186999999999998</v>
          </cell>
          <cell r="AS170" t="str">
            <v>2019</v>
          </cell>
          <cell r="AT170" t="str">
            <v>DHS 2019</v>
          </cell>
          <cell r="AU170">
            <v>7.9</v>
          </cell>
          <cell r="AW170">
            <v>6.3</v>
          </cell>
          <cell r="AY170">
            <v>8.6999999999999993</v>
          </cell>
          <cell r="BA170">
            <v>8.4</v>
          </cell>
          <cell r="BC170">
            <v>8.9</v>
          </cell>
          <cell r="BE170">
            <v>9.1</v>
          </cell>
          <cell r="BG170">
            <v>7.1</v>
          </cell>
          <cell r="BI170">
            <v>4.8</v>
          </cell>
          <cell r="BK170" t="str">
            <v>2019</v>
          </cell>
          <cell r="BL170" t="str">
            <v>DHS 2019</v>
          </cell>
          <cell r="BM170">
            <v>40.299999999999997</v>
          </cell>
          <cell r="BO170" t="str">
            <v>2013</v>
          </cell>
          <cell r="BP170" t="str">
            <v>DHS 2013</v>
          </cell>
          <cell r="BQ170">
            <v>33.6</v>
          </cell>
          <cell r="BS170" t="str">
            <v>2019</v>
          </cell>
          <cell r="BT170" t="str">
            <v>DHS 2019</v>
          </cell>
          <cell r="BU170">
            <v>28.6</v>
          </cell>
          <cell r="BW170" t="str">
            <v>MICS 2017</v>
          </cell>
          <cell r="BX170">
            <v>43.9</v>
          </cell>
          <cell r="BZ170" t="str">
            <v>MICS 2017</v>
          </cell>
          <cell r="CA170">
            <v>86.5</v>
          </cell>
          <cell r="CC170">
            <v>87</v>
          </cell>
          <cell r="CE170">
            <v>86</v>
          </cell>
          <cell r="CG170" t="str">
            <v>MICS 2017</v>
          </cell>
          <cell r="CH170">
            <v>0.3</v>
          </cell>
          <cell r="CJ170" t="str">
            <v>DHS 2013</v>
          </cell>
          <cell r="CK170">
            <v>3.218</v>
          </cell>
          <cell r="CM170" t="str">
            <v>DHS 2019</v>
          </cell>
          <cell r="CN170">
            <v>57.493000000000002</v>
          </cell>
          <cell r="CP170" t="str">
            <v>2021</v>
          </cell>
          <cell r="CQ170" t="str">
            <v>Under 18 years old</v>
          </cell>
          <cell r="CS170" t="str">
            <v>Ministry of Gender and Children's Affairs</v>
          </cell>
          <cell r="CT170">
            <v>6.3789999999999996</v>
          </cell>
          <cell r="CV170" t="str">
            <v>2022</v>
          </cell>
          <cell r="CW170" t="str">
            <v>12 to 17 years old</v>
          </cell>
        </row>
        <row r="171">
          <cell r="B171" t="str">
            <v>Singapore</v>
          </cell>
          <cell r="C171" t="str">
            <v>-</v>
          </cell>
          <cell r="E171" t="str">
            <v>-</v>
          </cell>
          <cell r="G171" t="str">
            <v>-</v>
          </cell>
          <cell r="J171">
            <v>0</v>
          </cell>
          <cell r="K171" t="str">
            <v>y</v>
          </cell>
          <cell r="L171">
            <v>0.1</v>
          </cell>
          <cell r="M171" t="str">
            <v>y</v>
          </cell>
          <cell r="N171" t="str">
            <v>2022</v>
          </cell>
          <cell r="O171" t="str">
            <v>Singapore Department of Statistics</v>
          </cell>
          <cell r="P171" t="str">
            <v>-</v>
          </cell>
          <cell r="T171" t="str">
            <v>-</v>
          </cell>
          <cell r="V171">
            <v>99.9</v>
          </cell>
          <cell r="W171" t="str">
            <v>y</v>
          </cell>
          <cell r="X171" t="str">
            <v>-</v>
          </cell>
          <cell r="Z171" t="str">
            <v>-</v>
          </cell>
          <cell r="AB171" t="str">
            <v>Local birth registration, Immigration and Checkpoints Authority, 2021</v>
          </cell>
          <cell r="AC171" t="str">
            <v>-</v>
          </cell>
          <cell r="AE171" t="str">
            <v>-</v>
          </cell>
          <cell r="AG171" t="str">
            <v>-</v>
          </cell>
          <cell r="AI171" t="str">
            <v>-</v>
          </cell>
          <cell r="AK171" t="str">
            <v>-</v>
          </cell>
          <cell r="AM171" t="str">
            <v>-</v>
          </cell>
          <cell r="AO171" t="str">
            <v>-</v>
          </cell>
          <cell r="AQ171" t="str">
            <v>-</v>
          </cell>
          <cell r="AU171" t="str">
            <v>-</v>
          </cell>
          <cell r="AW171" t="str">
            <v>-</v>
          </cell>
          <cell r="AY171" t="str">
            <v>-</v>
          </cell>
          <cell r="BA171" t="str">
            <v>-</v>
          </cell>
          <cell r="BC171" t="str">
            <v>-</v>
          </cell>
          <cell r="BE171" t="str">
            <v>-</v>
          </cell>
          <cell r="BG171" t="str">
            <v>-</v>
          </cell>
          <cell r="BI171" t="str">
            <v>-</v>
          </cell>
          <cell r="BM171" t="str">
            <v>-</v>
          </cell>
          <cell r="BQ171" t="str">
            <v>-</v>
          </cell>
          <cell r="BU171" t="str">
            <v>-</v>
          </cell>
          <cell r="BX171" t="str">
            <v>-</v>
          </cell>
          <cell r="CA171" t="str">
            <v>-</v>
          </cell>
          <cell r="CC171" t="str">
            <v>-</v>
          </cell>
          <cell r="CE171" t="str">
            <v>-</v>
          </cell>
          <cell r="CH171" t="str">
            <v>-</v>
          </cell>
          <cell r="CK171" t="str">
            <v>-</v>
          </cell>
          <cell r="CN171" t="str">
            <v>-</v>
          </cell>
          <cell r="CT171" t="str">
            <v>-</v>
          </cell>
        </row>
        <row r="172">
          <cell r="B172" t="str">
            <v>Slovakia</v>
          </cell>
          <cell r="C172" t="str">
            <v>-</v>
          </cell>
          <cell r="E172" t="str">
            <v>-</v>
          </cell>
          <cell r="G172" t="str">
            <v>-</v>
          </cell>
          <cell r="J172" t="str">
            <v>-</v>
          </cell>
          <cell r="L172" t="str">
            <v>-</v>
          </cell>
          <cell r="P172" t="str">
            <v>-</v>
          </cell>
          <cell r="T172" t="str">
            <v>-</v>
          </cell>
          <cell r="V172">
            <v>100</v>
          </cell>
          <cell r="X172">
            <v>100</v>
          </cell>
          <cell r="Z172">
            <v>100</v>
          </cell>
          <cell r="AB172" t="str">
            <v>Vital statistics, Statistical Office of Slovak Republic 2021</v>
          </cell>
          <cell r="AC172" t="str">
            <v>-</v>
          </cell>
          <cell r="AE172" t="str">
            <v>-</v>
          </cell>
          <cell r="AG172" t="str">
            <v>-</v>
          </cell>
          <cell r="AI172" t="str">
            <v>-</v>
          </cell>
          <cell r="AK172" t="str">
            <v>-</v>
          </cell>
          <cell r="AM172" t="str">
            <v>-</v>
          </cell>
          <cell r="AO172" t="str">
            <v>-</v>
          </cell>
          <cell r="AQ172" t="str">
            <v>-</v>
          </cell>
          <cell r="AU172" t="str">
            <v>-</v>
          </cell>
          <cell r="AW172" t="str">
            <v>-</v>
          </cell>
          <cell r="AY172" t="str">
            <v>-</v>
          </cell>
          <cell r="BA172" t="str">
            <v>-</v>
          </cell>
          <cell r="BC172" t="str">
            <v>-</v>
          </cell>
          <cell r="BE172" t="str">
            <v>-</v>
          </cell>
          <cell r="BG172" t="str">
            <v>-</v>
          </cell>
          <cell r="BI172" t="str">
            <v>-</v>
          </cell>
          <cell r="BM172" t="str">
            <v>-</v>
          </cell>
          <cell r="BQ172" t="str">
            <v>-</v>
          </cell>
          <cell r="BU172" t="str">
            <v>-</v>
          </cell>
          <cell r="BX172" t="str">
            <v>-</v>
          </cell>
          <cell r="CA172" t="str">
            <v>-</v>
          </cell>
          <cell r="CC172" t="str">
            <v>-</v>
          </cell>
          <cell r="CE172" t="str">
            <v>-</v>
          </cell>
          <cell r="CH172" t="str">
            <v>-</v>
          </cell>
          <cell r="CK172" t="str">
            <v>-</v>
          </cell>
          <cell r="CN172">
            <v>480.197</v>
          </cell>
          <cell r="CO172" t="str">
            <v>y</v>
          </cell>
          <cell r="CP172" t="str">
            <v>2021</v>
          </cell>
          <cell r="CQ172" t="str">
            <v>Under 19 years old</v>
          </cell>
          <cell r="CR172" t="str">
            <v>Age is 0-18 years</v>
          </cell>
          <cell r="CS172" t="str">
            <v>National Statistical Office, TransMonEE (TM), December 2022</v>
          </cell>
          <cell r="CT172">
            <v>31.178999999999998</v>
          </cell>
          <cell r="CV172" t="str">
            <v>2020</v>
          </cell>
          <cell r="CW172" t="str">
            <v>14 to 17 years old</v>
          </cell>
        </row>
        <row r="173">
          <cell r="B173" t="str">
            <v>Slovenia</v>
          </cell>
          <cell r="C173" t="str">
            <v>-</v>
          </cell>
          <cell r="E173" t="str">
            <v>-</v>
          </cell>
          <cell r="G173" t="str">
            <v>-</v>
          </cell>
          <cell r="J173" t="str">
            <v>-</v>
          </cell>
          <cell r="L173" t="str">
            <v>-</v>
          </cell>
          <cell r="P173" t="str">
            <v>-</v>
          </cell>
          <cell r="T173" t="str">
            <v>-</v>
          </cell>
          <cell r="V173">
            <v>100</v>
          </cell>
          <cell r="W173" t="str">
            <v>v</v>
          </cell>
          <cell r="X173">
            <v>100</v>
          </cell>
          <cell r="Y173" t="str">
            <v>v</v>
          </cell>
          <cell r="Z173">
            <v>100</v>
          </cell>
          <cell r="AA173" t="str">
            <v>v</v>
          </cell>
          <cell r="AB173" t="str">
            <v>UNSD Population and Vital Statistics Report, January 2022, latest update on 17 Jan 2023</v>
          </cell>
          <cell r="AC173" t="str">
            <v>-</v>
          </cell>
          <cell r="AE173" t="str">
            <v>-</v>
          </cell>
          <cell r="AG173" t="str">
            <v>-</v>
          </cell>
          <cell r="AI173" t="str">
            <v>-</v>
          </cell>
          <cell r="AK173" t="str">
            <v>-</v>
          </cell>
          <cell r="AM173" t="str">
            <v>-</v>
          </cell>
          <cell r="AO173" t="str">
            <v>-</v>
          </cell>
          <cell r="AQ173" t="str">
            <v>-</v>
          </cell>
          <cell r="AU173" t="str">
            <v>-</v>
          </cell>
          <cell r="AW173" t="str">
            <v>-</v>
          </cell>
          <cell r="AY173" t="str">
            <v>-</v>
          </cell>
          <cell r="BA173" t="str">
            <v>-</v>
          </cell>
          <cell r="BC173" t="str">
            <v>-</v>
          </cell>
          <cell r="BE173" t="str">
            <v>-</v>
          </cell>
          <cell r="BG173" t="str">
            <v>-</v>
          </cell>
          <cell r="BI173" t="str">
            <v>-</v>
          </cell>
          <cell r="BM173" t="str">
            <v>-</v>
          </cell>
          <cell r="BQ173" t="str">
            <v>-</v>
          </cell>
          <cell r="BU173" t="str">
            <v>-</v>
          </cell>
          <cell r="BX173" t="str">
            <v>-</v>
          </cell>
          <cell r="CA173" t="str">
            <v>-</v>
          </cell>
          <cell r="CC173" t="str">
            <v>-</v>
          </cell>
          <cell r="CE173" t="str">
            <v>-</v>
          </cell>
          <cell r="CH173" t="str">
            <v>-</v>
          </cell>
          <cell r="CK173" t="str">
            <v>-</v>
          </cell>
          <cell r="CN173">
            <v>103.152</v>
          </cell>
          <cell r="CP173" t="str">
            <v>2021</v>
          </cell>
          <cell r="CQ173" t="str">
            <v>Under 18 years old</v>
          </cell>
          <cell r="CS173" t="str">
            <v>National Statistical Office, TransMonEE (TM), December 2022</v>
          </cell>
          <cell r="CT173">
            <v>27.952999999999999</v>
          </cell>
          <cell r="CV173" t="str">
            <v>2020</v>
          </cell>
          <cell r="CW173" t="str">
            <v>14 to 17 years old</v>
          </cell>
        </row>
        <row r="174">
          <cell r="B174" t="str">
            <v>Solomon Islands</v>
          </cell>
          <cell r="C174">
            <v>17.86</v>
          </cell>
          <cell r="D174" t="str">
            <v>y</v>
          </cell>
          <cell r="E174">
            <v>17.12</v>
          </cell>
          <cell r="F174" t="str">
            <v>y</v>
          </cell>
          <cell r="G174">
            <v>18.64</v>
          </cell>
          <cell r="H174" t="str">
            <v>y</v>
          </cell>
          <cell r="I174" t="str">
            <v>DHS 2015, UNICEF and ILO calculations</v>
          </cell>
          <cell r="J174">
            <v>5.5960000000000001</v>
          </cell>
          <cell r="L174">
            <v>21.282</v>
          </cell>
          <cell r="N174" t="str">
            <v>2015</v>
          </cell>
          <cell r="O174" t="str">
            <v>DHS 2015</v>
          </cell>
          <cell r="P174">
            <v>4.4000000000000004</v>
          </cell>
          <cell r="R174" t="str">
            <v>2015</v>
          </cell>
          <cell r="S174" t="str">
            <v>DHS 2015</v>
          </cell>
          <cell r="T174" t="str">
            <v>-</v>
          </cell>
          <cell r="V174">
            <v>88</v>
          </cell>
          <cell r="X174">
            <v>87.2</v>
          </cell>
          <cell r="Z174">
            <v>89</v>
          </cell>
          <cell r="AB174" t="str">
            <v>DHS 2015</v>
          </cell>
          <cell r="AC174" t="str">
            <v>-</v>
          </cell>
          <cell r="AE174" t="str">
            <v>-</v>
          </cell>
          <cell r="AG174" t="str">
            <v>-</v>
          </cell>
          <cell r="AI174" t="str">
            <v>-</v>
          </cell>
          <cell r="AK174" t="str">
            <v>-</v>
          </cell>
          <cell r="AM174" t="str">
            <v>-</v>
          </cell>
          <cell r="AO174" t="str">
            <v>-</v>
          </cell>
          <cell r="AQ174" t="str">
            <v>-</v>
          </cell>
          <cell r="AU174" t="str">
            <v>-</v>
          </cell>
          <cell r="AW174" t="str">
            <v>-</v>
          </cell>
          <cell r="AY174" t="str">
            <v>-</v>
          </cell>
          <cell r="BA174" t="str">
            <v>-</v>
          </cell>
          <cell r="BC174" t="str">
            <v>-</v>
          </cell>
          <cell r="BE174" t="str">
            <v>-</v>
          </cell>
          <cell r="BG174" t="str">
            <v>-</v>
          </cell>
          <cell r="BI174" t="str">
            <v>-</v>
          </cell>
          <cell r="BM174" t="str">
            <v>-</v>
          </cell>
          <cell r="BQ174" t="str">
            <v>-</v>
          </cell>
          <cell r="BU174">
            <v>59.7</v>
          </cell>
          <cell r="BW174" t="str">
            <v>DHS 2015</v>
          </cell>
          <cell r="BX174">
            <v>77.7</v>
          </cell>
          <cell r="BZ174" t="str">
            <v>DHS 2015</v>
          </cell>
          <cell r="CA174">
            <v>85.5</v>
          </cell>
          <cell r="CB174" t="str">
            <v>y</v>
          </cell>
          <cell r="CC174">
            <v>86.2</v>
          </cell>
          <cell r="CD174" t="str">
            <v>y</v>
          </cell>
          <cell r="CE174">
            <v>84.7</v>
          </cell>
          <cell r="CF174" t="str">
            <v>y</v>
          </cell>
          <cell r="CG174" t="str">
            <v>DHS 2015</v>
          </cell>
          <cell r="CH174" t="str">
            <v>-</v>
          </cell>
          <cell r="CK174" t="str">
            <v>-</v>
          </cell>
          <cell r="CN174" t="str">
            <v>-</v>
          </cell>
          <cell r="CT174" t="str">
            <v>-</v>
          </cell>
        </row>
        <row r="175">
          <cell r="B175" t="str">
            <v>Somalia</v>
          </cell>
          <cell r="C175" t="str">
            <v>-</v>
          </cell>
          <cell r="E175" t="str">
            <v>-</v>
          </cell>
          <cell r="G175" t="str">
            <v>-</v>
          </cell>
          <cell r="J175">
            <v>8.3529999999999998</v>
          </cell>
          <cell r="K175" t="str">
            <v>x</v>
          </cell>
          <cell r="L175">
            <v>45.267000000000003</v>
          </cell>
          <cell r="M175" t="str">
            <v>x</v>
          </cell>
          <cell r="N175" t="str">
            <v>2006</v>
          </cell>
          <cell r="O175" t="str">
            <v>MICS 2006</v>
          </cell>
          <cell r="P175" t="str">
            <v>-</v>
          </cell>
          <cell r="T175">
            <v>2.9</v>
          </cell>
          <cell r="U175" t="str">
            <v>x</v>
          </cell>
          <cell r="V175">
            <v>3</v>
          </cell>
          <cell r="W175" t="str">
            <v>x</v>
          </cell>
          <cell r="X175">
            <v>3.3</v>
          </cell>
          <cell r="Y175" t="str">
            <v>x</v>
          </cell>
          <cell r="Z175">
            <v>2.7</v>
          </cell>
          <cell r="AA175" t="str">
            <v>x</v>
          </cell>
          <cell r="AB175" t="str">
            <v>MICS 2006</v>
          </cell>
          <cell r="AC175">
            <v>99.2</v>
          </cell>
          <cell r="AD175" t="str">
            <v>y</v>
          </cell>
          <cell r="AE175">
            <v>99</v>
          </cell>
          <cell r="AF175" t="str">
            <v>y</v>
          </cell>
          <cell r="AG175">
            <v>99.4</v>
          </cell>
          <cell r="AH175" t="str">
            <v>y</v>
          </cell>
          <cell r="AI175">
            <v>99.3</v>
          </cell>
          <cell r="AJ175" t="str">
            <v>y</v>
          </cell>
          <cell r="AK175">
            <v>99.5</v>
          </cell>
          <cell r="AL175" t="str">
            <v>y</v>
          </cell>
          <cell r="AM175">
            <v>99.1</v>
          </cell>
          <cell r="AN175" t="str">
            <v>y</v>
          </cell>
          <cell r="AO175">
            <v>99.5</v>
          </cell>
          <cell r="AP175" t="str">
            <v>y</v>
          </cell>
          <cell r="AQ175">
            <v>98.6</v>
          </cell>
          <cell r="AR175" t="str">
            <v>y</v>
          </cell>
          <cell r="AS175" t="str">
            <v>2020</v>
          </cell>
          <cell r="AT175" t="str">
            <v>SHDS 2020</v>
          </cell>
          <cell r="AU175" t="str">
            <v>-</v>
          </cell>
          <cell r="AW175" t="str">
            <v>-</v>
          </cell>
          <cell r="AY175" t="str">
            <v>-</v>
          </cell>
          <cell r="BA175" t="str">
            <v>-</v>
          </cell>
          <cell r="BC175" t="str">
            <v>-</v>
          </cell>
          <cell r="BE175" t="str">
            <v>-</v>
          </cell>
          <cell r="BG175" t="str">
            <v>-</v>
          </cell>
          <cell r="BI175" t="str">
            <v>-</v>
          </cell>
          <cell r="BM175" t="str">
            <v>-</v>
          </cell>
          <cell r="BQ175">
            <v>18.899999999999999</v>
          </cell>
          <cell r="BR175" t="str">
            <v>y</v>
          </cell>
          <cell r="BS175" t="str">
            <v>2020</v>
          </cell>
          <cell r="BT175" t="str">
            <v>SHDS 2020</v>
          </cell>
          <cell r="BU175" t="str">
            <v>-</v>
          </cell>
          <cell r="BX175">
            <v>36.700000000000003</v>
          </cell>
          <cell r="BY175" t="str">
            <v>y</v>
          </cell>
          <cell r="BZ175" t="str">
            <v>SHDS 2020</v>
          </cell>
          <cell r="CA175" t="str">
            <v>-</v>
          </cell>
          <cell r="CC175" t="str">
            <v>-</v>
          </cell>
          <cell r="CE175" t="str">
            <v>-</v>
          </cell>
          <cell r="CH175" t="str">
            <v>-</v>
          </cell>
          <cell r="CK175" t="str">
            <v>-</v>
          </cell>
          <cell r="CN175" t="str">
            <v>-</v>
          </cell>
          <cell r="CT175" t="str">
            <v>-</v>
          </cell>
        </row>
        <row r="176">
          <cell r="B176" t="str">
            <v>South Africa</v>
          </cell>
          <cell r="C176">
            <v>3.6</v>
          </cell>
          <cell r="D176" t="str">
            <v>y</v>
          </cell>
          <cell r="E176">
            <v>3.8</v>
          </cell>
          <cell r="F176" t="str">
            <v>y</v>
          </cell>
          <cell r="G176">
            <v>3.3</v>
          </cell>
          <cell r="H176" t="str">
            <v>y</v>
          </cell>
          <cell r="I176" t="str">
            <v>Survey of Activities of Young People 2015, UNICEF and ILO calculations</v>
          </cell>
          <cell r="J176">
            <v>0.94199999999999995</v>
          </cell>
          <cell r="L176">
            <v>3.5630000000000002</v>
          </cell>
          <cell r="N176" t="str">
            <v>2016</v>
          </cell>
          <cell r="O176" t="str">
            <v>DHS 2016</v>
          </cell>
          <cell r="P176">
            <v>0.6</v>
          </cell>
          <cell r="R176" t="str">
            <v>2016</v>
          </cell>
          <cell r="S176" t="str">
            <v>DHS 2016</v>
          </cell>
          <cell r="T176" t="str">
            <v>-</v>
          </cell>
          <cell r="V176">
            <v>88.6</v>
          </cell>
          <cell r="W176" t="str">
            <v>y</v>
          </cell>
          <cell r="X176" t="str">
            <v>-</v>
          </cell>
          <cell r="Z176" t="str">
            <v>-</v>
          </cell>
          <cell r="AB176" t="str">
            <v>Recorded live births 2017</v>
          </cell>
          <cell r="AC176" t="str">
            <v>-</v>
          </cell>
          <cell r="AE176" t="str">
            <v>-</v>
          </cell>
          <cell r="AG176" t="str">
            <v>-</v>
          </cell>
          <cell r="AI176" t="str">
            <v>-</v>
          </cell>
          <cell r="AK176" t="str">
            <v>-</v>
          </cell>
          <cell r="AM176" t="str">
            <v>-</v>
          </cell>
          <cell r="AO176" t="str">
            <v>-</v>
          </cell>
          <cell r="AQ176" t="str">
            <v>-</v>
          </cell>
          <cell r="AU176" t="str">
            <v>-</v>
          </cell>
          <cell r="AW176" t="str">
            <v>-</v>
          </cell>
          <cell r="AY176" t="str">
            <v>-</v>
          </cell>
          <cell r="BA176" t="str">
            <v>-</v>
          </cell>
          <cell r="BC176" t="str">
            <v>-</v>
          </cell>
          <cell r="BE176" t="str">
            <v>-</v>
          </cell>
          <cell r="BG176" t="str">
            <v>-</v>
          </cell>
          <cell r="BI176" t="str">
            <v>-</v>
          </cell>
          <cell r="BM176" t="str">
            <v>-</v>
          </cell>
          <cell r="BQ176" t="str">
            <v>-</v>
          </cell>
          <cell r="BU176">
            <v>14</v>
          </cell>
          <cell r="BW176" t="str">
            <v>DHS 2016</v>
          </cell>
          <cell r="BX176">
            <v>7.2</v>
          </cell>
          <cell r="BZ176" t="str">
            <v>DHS 2016</v>
          </cell>
          <cell r="CA176" t="str">
            <v>-</v>
          </cell>
          <cell r="CC176" t="str">
            <v>-</v>
          </cell>
          <cell r="CE176" t="str">
            <v>-</v>
          </cell>
          <cell r="CH176" t="str">
            <v>-</v>
          </cell>
          <cell r="CK176">
            <v>0.6</v>
          </cell>
          <cell r="CL176" t="str">
            <v>y</v>
          </cell>
          <cell r="CM176" t="str">
            <v>DHS 2016</v>
          </cell>
          <cell r="CN176">
            <v>72.489999999999995</v>
          </cell>
          <cell r="CP176" t="str">
            <v>2010-11</v>
          </cell>
          <cell r="CQ176" t="str">
            <v>Under 18 years old</v>
          </cell>
          <cell r="CS176" t="str">
            <v>Community Agency for Social Enquiry</v>
          </cell>
          <cell r="CT176">
            <v>2.0219999999999998</v>
          </cell>
          <cell r="CV176" t="str">
            <v>2021-22</v>
          </cell>
          <cell r="CW176" t="str">
            <v>14 to 17 years old</v>
          </cell>
        </row>
        <row r="177">
          <cell r="B177" t="str">
            <v>South Sudan</v>
          </cell>
          <cell r="C177" t="str">
            <v>-</v>
          </cell>
          <cell r="E177" t="str">
            <v>-</v>
          </cell>
          <cell r="G177" t="str">
            <v>-</v>
          </cell>
          <cell r="J177">
            <v>8.8550000000000004</v>
          </cell>
          <cell r="K177" t="str">
            <v>x</v>
          </cell>
          <cell r="L177">
            <v>51.545999999999999</v>
          </cell>
          <cell r="M177" t="str">
            <v>x</v>
          </cell>
          <cell r="N177" t="str">
            <v>2010</v>
          </cell>
          <cell r="O177" t="str">
            <v>SHHS-2 2010</v>
          </cell>
          <cell r="P177" t="str">
            <v>-</v>
          </cell>
          <cell r="T177">
            <v>34.200000000000003</v>
          </cell>
          <cell r="U177" t="str">
            <v>x</v>
          </cell>
          <cell r="V177">
            <v>35.4</v>
          </cell>
          <cell r="W177" t="str">
            <v>x</v>
          </cell>
          <cell r="X177">
            <v>34.9</v>
          </cell>
          <cell r="Y177" t="str">
            <v>x</v>
          </cell>
          <cell r="Z177">
            <v>36</v>
          </cell>
          <cell r="AA177" t="str">
            <v>x</v>
          </cell>
          <cell r="AB177" t="str">
            <v>SHHS-2 2010</v>
          </cell>
          <cell r="AC177" t="str">
            <v>-</v>
          </cell>
          <cell r="AE177" t="str">
            <v>-</v>
          </cell>
          <cell r="AG177" t="str">
            <v>-</v>
          </cell>
          <cell r="AI177" t="str">
            <v>-</v>
          </cell>
          <cell r="AK177" t="str">
            <v>-</v>
          </cell>
          <cell r="AM177" t="str">
            <v>-</v>
          </cell>
          <cell r="AO177" t="str">
            <v>-</v>
          </cell>
          <cell r="AQ177" t="str">
            <v>-</v>
          </cell>
          <cell r="AU177" t="str">
            <v>-</v>
          </cell>
          <cell r="AW177" t="str">
            <v>-</v>
          </cell>
          <cell r="AY177" t="str">
            <v>-</v>
          </cell>
          <cell r="BA177" t="str">
            <v>-</v>
          </cell>
          <cell r="BC177" t="str">
            <v>-</v>
          </cell>
          <cell r="BE177" t="str">
            <v>-</v>
          </cell>
          <cell r="BG177" t="str">
            <v>-</v>
          </cell>
          <cell r="BI177" t="str">
            <v>-</v>
          </cell>
          <cell r="BM177" t="str">
            <v>-</v>
          </cell>
          <cell r="BQ177" t="str">
            <v>-</v>
          </cell>
          <cell r="BU177" t="str">
            <v>-</v>
          </cell>
          <cell r="BX177">
            <v>71.5</v>
          </cell>
          <cell r="BY177" t="str">
            <v>x</v>
          </cell>
          <cell r="BZ177" t="str">
            <v>SHHS 2010</v>
          </cell>
          <cell r="CA177" t="str">
            <v>-</v>
          </cell>
          <cell r="CC177" t="str">
            <v>-</v>
          </cell>
          <cell r="CE177" t="str">
            <v>-</v>
          </cell>
          <cell r="CH177" t="str">
            <v>-</v>
          </cell>
          <cell r="CK177" t="str">
            <v>-</v>
          </cell>
          <cell r="CN177" t="str">
            <v>-</v>
          </cell>
          <cell r="CT177" t="str">
            <v>-</v>
          </cell>
        </row>
        <row r="178">
          <cell r="B178" t="str">
            <v>Spain</v>
          </cell>
          <cell r="C178" t="str">
            <v>-</v>
          </cell>
          <cell r="E178" t="str">
            <v>-</v>
          </cell>
          <cell r="G178" t="str">
            <v>-</v>
          </cell>
          <cell r="J178" t="str">
            <v>-</v>
          </cell>
          <cell r="L178" t="str">
            <v>-</v>
          </cell>
          <cell r="P178" t="str">
            <v>-</v>
          </cell>
          <cell r="T178" t="str">
            <v>-</v>
          </cell>
          <cell r="V178">
            <v>100</v>
          </cell>
          <cell r="W178" t="str">
            <v>y</v>
          </cell>
          <cell r="X178">
            <v>100</v>
          </cell>
          <cell r="Y178" t="str">
            <v>y</v>
          </cell>
          <cell r="Z178">
            <v>100</v>
          </cell>
          <cell r="AA178" t="str">
            <v>y</v>
          </cell>
          <cell r="AB178" t="str">
            <v>Ministry of Justice</v>
          </cell>
          <cell r="AC178" t="str">
            <v>-</v>
          </cell>
          <cell r="AE178" t="str">
            <v>-</v>
          </cell>
          <cell r="AG178" t="str">
            <v>-</v>
          </cell>
          <cell r="AI178" t="str">
            <v>-</v>
          </cell>
          <cell r="AK178" t="str">
            <v>-</v>
          </cell>
          <cell r="AM178" t="str">
            <v>-</v>
          </cell>
          <cell r="AO178" t="str">
            <v>-</v>
          </cell>
          <cell r="AQ178" t="str">
            <v>-</v>
          </cell>
          <cell r="AU178" t="str">
            <v>-</v>
          </cell>
          <cell r="AW178" t="str">
            <v>-</v>
          </cell>
          <cell r="AY178" t="str">
            <v>-</v>
          </cell>
          <cell r="BA178" t="str">
            <v>-</v>
          </cell>
          <cell r="BC178" t="str">
            <v>-</v>
          </cell>
          <cell r="BE178" t="str">
            <v>-</v>
          </cell>
          <cell r="BG178" t="str">
            <v>-</v>
          </cell>
          <cell r="BI178" t="str">
            <v>-</v>
          </cell>
          <cell r="BM178" t="str">
            <v>-</v>
          </cell>
          <cell r="BQ178" t="str">
            <v>-</v>
          </cell>
          <cell r="BU178" t="str">
            <v>-</v>
          </cell>
          <cell r="BX178" t="str">
            <v>-</v>
          </cell>
          <cell r="CA178" t="str">
            <v>-</v>
          </cell>
          <cell r="CC178" t="str">
            <v>-</v>
          </cell>
          <cell r="CE178" t="str">
            <v>-</v>
          </cell>
          <cell r="CH178" t="str">
            <v>-</v>
          </cell>
          <cell r="CK178" t="str">
            <v>-</v>
          </cell>
          <cell r="CN178" t="str">
            <v>-</v>
          </cell>
          <cell r="CT178">
            <v>25.204999999999998</v>
          </cell>
          <cell r="CV178" t="str">
            <v>2020</v>
          </cell>
          <cell r="CW178" t="str">
            <v>14 to 17 years old</v>
          </cell>
        </row>
        <row r="179">
          <cell r="B179" t="str">
            <v>Sri Lanka</v>
          </cell>
          <cell r="C179">
            <v>0.78</v>
          </cell>
          <cell r="E179">
            <v>0.94</v>
          </cell>
          <cell r="G179">
            <v>0.62</v>
          </cell>
          <cell r="I179" t="str">
            <v>CAS 2016, UNICEF and ILO calculations</v>
          </cell>
          <cell r="J179">
            <v>0.9</v>
          </cell>
          <cell r="L179">
            <v>9.8000000000000007</v>
          </cell>
          <cell r="N179" t="str">
            <v>2016</v>
          </cell>
          <cell r="O179" t="str">
            <v>DHS 2016</v>
          </cell>
          <cell r="P179" t="str">
            <v>-</v>
          </cell>
          <cell r="T179" t="str">
            <v>-</v>
          </cell>
          <cell r="V179" t="str">
            <v>-</v>
          </cell>
          <cell r="X179" t="str">
            <v>-</v>
          </cell>
          <cell r="Z179" t="str">
            <v>-</v>
          </cell>
          <cell r="AC179" t="str">
            <v>-</v>
          </cell>
          <cell r="AE179" t="str">
            <v>-</v>
          </cell>
          <cell r="AG179" t="str">
            <v>-</v>
          </cell>
          <cell r="AI179" t="str">
            <v>-</v>
          </cell>
          <cell r="AK179" t="str">
            <v>-</v>
          </cell>
          <cell r="AM179" t="str">
            <v>-</v>
          </cell>
          <cell r="AO179" t="str">
            <v>-</v>
          </cell>
          <cell r="AQ179" t="str">
            <v>-</v>
          </cell>
          <cell r="AU179" t="str">
            <v>-</v>
          </cell>
          <cell r="AW179" t="str">
            <v>-</v>
          </cell>
          <cell r="AY179" t="str">
            <v>-</v>
          </cell>
          <cell r="BA179" t="str">
            <v>-</v>
          </cell>
          <cell r="BC179" t="str">
            <v>-</v>
          </cell>
          <cell r="BE179" t="str">
            <v>-</v>
          </cell>
          <cell r="BG179" t="str">
            <v>-</v>
          </cell>
          <cell r="BI179" t="str">
            <v>-</v>
          </cell>
          <cell r="BM179" t="str">
            <v>-</v>
          </cell>
          <cell r="BQ179" t="str">
            <v>-</v>
          </cell>
          <cell r="BU179" t="str">
            <v>-</v>
          </cell>
          <cell r="BX179">
            <v>22.297000000000001</v>
          </cell>
          <cell r="BZ179" t="str">
            <v>WWS 2019</v>
          </cell>
          <cell r="CA179" t="str">
            <v>-</v>
          </cell>
          <cell r="CC179" t="str">
            <v>-</v>
          </cell>
          <cell r="CE179" t="str">
            <v>-</v>
          </cell>
          <cell r="CH179" t="str">
            <v>-</v>
          </cell>
          <cell r="CK179" t="str">
            <v>-</v>
          </cell>
          <cell r="CN179">
            <v>162.25399999999999</v>
          </cell>
          <cell r="CP179" t="str">
            <v>2019</v>
          </cell>
          <cell r="CQ179" t="str">
            <v>Under 18 years old</v>
          </cell>
          <cell r="CS179" t="str">
            <v>Department of Census and Statistics (DCS), Census of Children in Child Care Institutions, Final Report 2019</v>
          </cell>
          <cell r="CT179">
            <v>124.03</v>
          </cell>
          <cell r="CV179" t="str">
            <v>2019</v>
          </cell>
          <cell r="CW179" t="str">
            <v>14 to 15 years old</v>
          </cell>
        </row>
        <row r="180">
          <cell r="B180" t="str">
            <v>State of Palestine</v>
          </cell>
          <cell r="C180">
            <v>7.3</v>
          </cell>
          <cell r="E180">
            <v>9.6</v>
          </cell>
          <cell r="G180">
            <v>4.8</v>
          </cell>
          <cell r="I180" t="str">
            <v>MICS 2019-20, UNICEF and ILO calculations</v>
          </cell>
          <cell r="J180">
            <v>0.7</v>
          </cell>
          <cell r="L180">
            <v>13.4</v>
          </cell>
          <cell r="N180" t="str">
            <v>2019-20</v>
          </cell>
          <cell r="O180" t="str">
            <v>MICS 2019-20</v>
          </cell>
          <cell r="P180" t="str">
            <v>-</v>
          </cell>
          <cell r="T180">
            <v>97.043999999999997</v>
          </cell>
          <cell r="V180">
            <v>99.2</v>
          </cell>
          <cell r="X180">
            <v>99.4</v>
          </cell>
          <cell r="Z180">
            <v>98.9</v>
          </cell>
          <cell r="AB180" t="str">
            <v>MICS 2019-20</v>
          </cell>
          <cell r="AC180" t="str">
            <v>-</v>
          </cell>
          <cell r="AE180" t="str">
            <v>-</v>
          </cell>
          <cell r="AG180" t="str">
            <v>-</v>
          </cell>
          <cell r="AI180" t="str">
            <v>-</v>
          </cell>
          <cell r="AK180" t="str">
            <v>-</v>
          </cell>
          <cell r="AM180" t="str">
            <v>-</v>
          </cell>
          <cell r="AO180" t="str">
            <v>-</v>
          </cell>
          <cell r="AQ180" t="str">
            <v>-</v>
          </cell>
          <cell r="AU180" t="str">
            <v>-</v>
          </cell>
          <cell r="AW180" t="str">
            <v>-</v>
          </cell>
          <cell r="AY180" t="str">
            <v>-</v>
          </cell>
          <cell r="BA180" t="str">
            <v>-</v>
          </cell>
          <cell r="BC180" t="str">
            <v>-</v>
          </cell>
          <cell r="BE180" t="str">
            <v>-</v>
          </cell>
          <cell r="BG180" t="str">
            <v>-</v>
          </cell>
          <cell r="BI180" t="str">
            <v>-</v>
          </cell>
          <cell r="BM180" t="str">
            <v>-</v>
          </cell>
          <cell r="BQ180" t="str">
            <v>-</v>
          </cell>
          <cell r="BU180" t="str">
            <v>-</v>
          </cell>
          <cell r="BX180">
            <v>17.600000000000001</v>
          </cell>
          <cell r="BZ180" t="str">
            <v>MICS 2019-20</v>
          </cell>
          <cell r="CA180">
            <v>90.1</v>
          </cell>
          <cell r="CC180">
            <v>92.3</v>
          </cell>
          <cell r="CE180">
            <v>87.9</v>
          </cell>
          <cell r="CG180" t="str">
            <v>MICS 2019-20</v>
          </cell>
          <cell r="CH180">
            <v>3.5</v>
          </cell>
          <cell r="CI180" t="str">
            <v>y</v>
          </cell>
          <cell r="CJ180" t="str">
            <v>Violence Survey of the Palestinian Society, 2019</v>
          </cell>
          <cell r="CK180">
            <v>1.8</v>
          </cell>
          <cell r="CL180" t="str">
            <v>y</v>
          </cell>
          <cell r="CM180" t="str">
            <v>Violence Survey of the Palestinian Society, 2019</v>
          </cell>
          <cell r="CN180">
            <v>165.30600000000001</v>
          </cell>
          <cell r="CP180" t="str">
            <v>2012</v>
          </cell>
          <cell r="CQ180" t="str">
            <v>Under 18 years old</v>
          </cell>
          <cell r="CS180" t="str">
            <v>Ministry of Social Affairs (administrative data)</v>
          </cell>
          <cell r="CT180">
            <v>134.92599999999999</v>
          </cell>
          <cell r="CV180" t="str">
            <v>2018</v>
          </cell>
          <cell r="CW180" t="str">
            <v>12 to 17 years old</v>
          </cell>
        </row>
        <row r="181">
          <cell r="B181" t="str">
            <v>Sudan</v>
          </cell>
          <cell r="C181">
            <v>18.11</v>
          </cell>
          <cell r="E181">
            <v>19.93</v>
          </cell>
          <cell r="G181">
            <v>16.28</v>
          </cell>
          <cell r="I181" t="str">
            <v>MICS 2014, UNICEF and ILO calculations</v>
          </cell>
          <cell r="J181">
            <v>11.875</v>
          </cell>
          <cell r="K181" t="str">
            <v>x</v>
          </cell>
          <cell r="L181">
            <v>34.198999999999998</v>
          </cell>
          <cell r="M181" t="str">
            <v>x</v>
          </cell>
          <cell r="N181" t="str">
            <v>2014</v>
          </cell>
          <cell r="O181" t="str">
            <v>MICS 2014</v>
          </cell>
          <cell r="P181" t="str">
            <v>-</v>
          </cell>
          <cell r="T181">
            <v>62</v>
          </cell>
          <cell r="V181">
            <v>67.3</v>
          </cell>
          <cell r="X181">
            <v>68.8</v>
          </cell>
          <cell r="Z181">
            <v>65.8</v>
          </cell>
          <cell r="AB181" t="str">
            <v>MICS 2014</v>
          </cell>
          <cell r="AC181">
            <v>86.6</v>
          </cell>
          <cell r="AE181">
            <v>85.477000000000004</v>
          </cell>
          <cell r="AG181">
            <v>87.2</v>
          </cell>
          <cell r="AI181">
            <v>88</v>
          </cell>
          <cell r="AK181">
            <v>81.7</v>
          </cell>
          <cell r="AM181">
            <v>80.7</v>
          </cell>
          <cell r="AO181">
            <v>90</v>
          </cell>
          <cell r="AQ181">
            <v>91.6</v>
          </cell>
          <cell r="AS181" t="str">
            <v>2014</v>
          </cell>
          <cell r="AT181" t="str">
            <v>MICS 2014</v>
          </cell>
          <cell r="AU181">
            <v>30.1</v>
          </cell>
          <cell r="AW181">
            <v>26.9</v>
          </cell>
          <cell r="AY181">
            <v>31.4</v>
          </cell>
          <cell r="BA181">
            <v>28.9</v>
          </cell>
          <cell r="BC181">
            <v>27.6</v>
          </cell>
          <cell r="BE181">
            <v>30.2</v>
          </cell>
          <cell r="BG181">
            <v>34.799999999999997</v>
          </cell>
          <cell r="BI181">
            <v>29.8</v>
          </cell>
          <cell r="BK181" t="str">
            <v>2014</v>
          </cell>
          <cell r="BL181" t="str">
            <v>MICS 2014</v>
          </cell>
          <cell r="BM181">
            <v>64.099999999999994</v>
          </cell>
          <cell r="BN181" t="str">
            <v>x</v>
          </cell>
          <cell r="BO181" t="str">
            <v>2010</v>
          </cell>
          <cell r="BP181" t="str">
            <v>SHHS 2010</v>
          </cell>
          <cell r="BQ181">
            <v>52.8</v>
          </cell>
          <cell r="BS181" t="str">
            <v>2014</v>
          </cell>
          <cell r="BT181" t="str">
            <v>MICS 2014</v>
          </cell>
          <cell r="BU181" t="str">
            <v>-</v>
          </cell>
          <cell r="BX181">
            <v>35.5</v>
          </cell>
          <cell r="BY181" t="str">
            <v>x</v>
          </cell>
          <cell r="BZ181" t="str">
            <v>MICS 2014</v>
          </cell>
          <cell r="CA181">
            <v>63.9</v>
          </cell>
          <cell r="CC181">
            <v>64.5</v>
          </cell>
          <cell r="CE181">
            <v>63.4</v>
          </cell>
          <cell r="CG181" t="str">
            <v>MICS 2014</v>
          </cell>
          <cell r="CH181" t="str">
            <v>-</v>
          </cell>
          <cell r="CK181" t="str">
            <v>-</v>
          </cell>
          <cell r="CN181">
            <v>3.34</v>
          </cell>
          <cell r="CP181" t="str">
            <v>2012</v>
          </cell>
          <cell r="CQ181" t="str">
            <v>Under 18 years old</v>
          </cell>
          <cell r="CS181" t="str">
            <v>Ministry of Social Affairs</v>
          </cell>
          <cell r="CT181">
            <v>2.6459999999999999</v>
          </cell>
          <cell r="CV181" t="str">
            <v>2020</v>
          </cell>
          <cell r="CW181" t="str">
            <v>12 to 17 years old</v>
          </cell>
        </row>
        <row r="182">
          <cell r="B182" t="str">
            <v>Suriname</v>
          </cell>
          <cell r="C182">
            <v>4.3</v>
          </cell>
          <cell r="E182">
            <v>4.9000000000000004</v>
          </cell>
          <cell r="G182">
            <v>3.5</v>
          </cell>
          <cell r="I182" t="str">
            <v>MICS 2018, UNICEF and ILO calculations</v>
          </cell>
          <cell r="J182">
            <v>8.8019999999999996</v>
          </cell>
          <cell r="K182" t="str">
            <v>y</v>
          </cell>
          <cell r="L182">
            <v>36.034999999999997</v>
          </cell>
          <cell r="M182" t="str">
            <v>y</v>
          </cell>
          <cell r="N182" t="str">
            <v>2018</v>
          </cell>
          <cell r="O182" t="str">
            <v>MICS 2018</v>
          </cell>
          <cell r="P182">
            <v>19.600000000000001</v>
          </cell>
          <cell r="Q182" t="str">
            <v>y</v>
          </cell>
          <cell r="R182" t="str">
            <v>2018</v>
          </cell>
          <cell r="S182" t="str">
            <v>MICS 2018</v>
          </cell>
          <cell r="T182">
            <v>97.7</v>
          </cell>
          <cell r="U182" t="str">
            <v>y</v>
          </cell>
          <cell r="V182">
            <v>98.3</v>
          </cell>
          <cell r="W182" t="str">
            <v>y</v>
          </cell>
          <cell r="X182">
            <v>98.1</v>
          </cell>
          <cell r="Y182" t="str">
            <v>y</v>
          </cell>
          <cell r="Z182">
            <v>98.5</v>
          </cell>
          <cell r="AA182" t="str">
            <v>y</v>
          </cell>
          <cell r="AB182" t="str">
            <v>MICS 2018</v>
          </cell>
          <cell r="AC182" t="str">
            <v>-</v>
          </cell>
          <cell r="AE182" t="str">
            <v>-</v>
          </cell>
          <cell r="AG182" t="str">
            <v>-</v>
          </cell>
          <cell r="AI182" t="str">
            <v>-</v>
          </cell>
          <cell r="AK182" t="str">
            <v>-</v>
          </cell>
          <cell r="AM182" t="str">
            <v>-</v>
          </cell>
          <cell r="AO182" t="str">
            <v>-</v>
          </cell>
          <cell r="AQ182" t="str">
            <v>-</v>
          </cell>
          <cell r="AU182" t="str">
            <v>-</v>
          </cell>
          <cell r="AW182" t="str">
            <v>-</v>
          </cell>
          <cell r="AY182" t="str">
            <v>-</v>
          </cell>
          <cell r="BA182" t="str">
            <v>-</v>
          </cell>
          <cell r="BC182" t="str">
            <v>-</v>
          </cell>
          <cell r="BE182" t="str">
            <v>-</v>
          </cell>
          <cell r="BG182" t="str">
            <v>-</v>
          </cell>
          <cell r="BI182" t="str">
            <v>-</v>
          </cell>
          <cell r="BM182" t="str">
            <v>-</v>
          </cell>
          <cell r="BQ182" t="str">
            <v>-</v>
          </cell>
          <cell r="BU182">
            <v>7.6</v>
          </cell>
          <cell r="BW182" t="str">
            <v>MICS 2018</v>
          </cell>
          <cell r="BX182">
            <v>6.4</v>
          </cell>
          <cell r="BZ182" t="str">
            <v>MICS 2018</v>
          </cell>
          <cell r="CA182">
            <v>87.3</v>
          </cell>
          <cell r="CC182">
            <v>88.7</v>
          </cell>
          <cell r="CE182">
            <v>85.8</v>
          </cell>
          <cell r="CG182" t="str">
            <v>MICS 2018</v>
          </cell>
          <cell r="CH182" t="str">
            <v>-</v>
          </cell>
          <cell r="CK182" t="str">
            <v>-</v>
          </cell>
          <cell r="CN182">
            <v>820.05</v>
          </cell>
          <cell r="CP182" t="str">
            <v>2013</v>
          </cell>
          <cell r="CQ182" t="str">
            <v>Under 18 years old</v>
          </cell>
          <cell r="CS182" t="str">
            <v>National Research Situation of Children's Daycare Facilities in Suriname (Center for People's Development &amp; The National Assembly)</v>
          </cell>
          <cell r="CT182">
            <v>77.528000000000006</v>
          </cell>
          <cell r="CU182" t="str">
            <v>y</v>
          </cell>
          <cell r="CV182" t="str">
            <v>2020</v>
          </cell>
          <cell r="CW182" t="str">
            <v>13 to 18 years old</v>
          </cell>
        </row>
        <row r="183">
          <cell r="B183" t="str">
            <v>Sweden</v>
          </cell>
          <cell r="C183" t="str">
            <v>-</v>
          </cell>
          <cell r="E183" t="str">
            <v>-</v>
          </cell>
          <cell r="G183" t="str">
            <v>-</v>
          </cell>
          <cell r="J183" t="str">
            <v>-</v>
          </cell>
          <cell r="L183" t="str">
            <v>-</v>
          </cell>
          <cell r="P183" t="str">
            <v>-</v>
          </cell>
          <cell r="T183" t="str">
            <v>-</v>
          </cell>
          <cell r="V183">
            <v>100</v>
          </cell>
          <cell r="W183" t="str">
            <v>v</v>
          </cell>
          <cell r="X183">
            <v>100</v>
          </cell>
          <cell r="Y183" t="str">
            <v>v</v>
          </cell>
          <cell r="Z183">
            <v>100</v>
          </cell>
          <cell r="AA183" t="str">
            <v>v</v>
          </cell>
          <cell r="AB183" t="str">
            <v>UNSD Population and Vital Statistics Report, January 2022, latest update on 17 Jan 2023</v>
          </cell>
          <cell r="AC183" t="str">
            <v>-</v>
          </cell>
          <cell r="AE183" t="str">
            <v>-</v>
          </cell>
          <cell r="AG183" t="str">
            <v>-</v>
          </cell>
          <cell r="AI183" t="str">
            <v>-</v>
          </cell>
          <cell r="AK183" t="str">
            <v>-</v>
          </cell>
          <cell r="AM183" t="str">
            <v>-</v>
          </cell>
          <cell r="AO183" t="str">
            <v>-</v>
          </cell>
          <cell r="AQ183" t="str">
            <v>-</v>
          </cell>
          <cell r="AU183" t="str">
            <v>-</v>
          </cell>
          <cell r="AW183" t="str">
            <v>-</v>
          </cell>
          <cell r="AY183" t="str">
            <v>-</v>
          </cell>
          <cell r="BA183" t="str">
            <v>-</v>
          </cell>
          <cell r="BC183" t="str">
            <v>-</v>
          </cell>
          <cell r="BE183" t="str">
            <v>-</v>
          </cell>
          <cell r="BG183" t="str">
            <v>-</v>
          </cell>
          <cell r="BI183" t="str">
            <v>-</v>
          </cell>
          <cell r="BM183" t="str">
            <v>-</v>
          </cell>
          <cell r="BQ183" t="str">
            <v>-</v>
          </cell>
          <cell r="BU183" t="str">
            <v>-</v>
          </cell>
          <cell r="BX183" t="str">
            <v>-</v>
          </cell>
          <cell r="CA183" t="str">
            <v>-</v>
          </cell>
          <cell r="CC183" t="str">
            <v>-</v>
          </cell>
          <cell r="CE183" t="str">
            <v>-</v>
          </cell>
          <cell r="CH183">
            <v>4</v>
          </cell>
          <cell r="CI183" t="str">
            <v>y</v>
          </cell>
          <cell r="CJ183" t="str">
            <v>A National Prevalence Study on Exposure to Violence among Women and Men and its Association to Health 2012</v>
          </cell>
          <cell r="CK183">
            <v>13</v>
          </cell>
          <cell r="CL183" t="str">
            <v>x,y</v>
          </cell>
          <cell r="CM183" t="str">
            <v>A National Prevalence Study on Exposure to Violence among Women and Men and its Association to Health 2012</v>
          </cell>
          <cell r="CN183" t="str">
            <v>-</v>
          </cell>
          <cell r="CT183">
            <v>6.2359999999999998</v>
          </cell>
          <cell r="CV183" t="str">
            <v>2020</v>
          </cell>
          <cell r="CW183" t="str">
            <v>15 to 17 years old</v>
          </cell>
        </row>
        <row r="184">
          <cell r="B184" t="str">
            <v>Switzerland</v>
          </cell>
          <cell r="C184" t="str">
            <v>-</v>
          </cell>
          <cell r="E184" t="str">
            <v>-</v>
          </cell>
          <cell r="G184" t="str">
            <v>-</v>
          </cell>
          <cell r="J184" t="str">
            <v>-</v>
          </cell>
          <cell r="L184" t="str">
            <v>-</v>
          </cell>
          <cell r="P184" t="str">
            <v>-</v>
          </cell>
          <cell r="T184" t="str">
            <v>-</v>
          </cell>
          <cell r="V184">
            <v>100</v>
          </cell>
          <cell r="W184" t="str">
            <v>y</v>
          </cell>
          <cell r="X184">
            <v>100</v>
          </cell>
          <cell r="Y184" t="str">
            <v>y</v>
          </cell>
          <cell r="Z184">
            <v>100</v>
          </cell>
          <cell r="AA184" t="str">
            <v>y</v>
          </cell>
          <cell r="AB184" t="str">
            <v>Federal Statistical Office</v>
          </cell>
          <cell r="AC184" t="str">
            <v>-</v>
          </cell>
          <cell r="AE184" t="str">
            <v>-</v>
          </cell>
          <cell r="AG184" t="str">
            <v>-</v>
          </cell>
          <cell r="AI184" t="str">
            <v>-</v>
          </cell>
          <cell r="AK184" t="str">
            <v>-</v>
          </cell>
          <cell r="AM184" t="str">
            <v>-</v>
          </cell>
          <cell r="AO184" t="str">
            <v>-</v>
          </cell>
          <cell r="AQ184" t="str">
            <v>-</v>
          </cell>
          <cell r="AU184" t="str">
            <v>-</v>
          </cell>
          <cell r="AW184" t="str">
            <v>-</v>
          </cell>
          <cell r="AY184" t="str">
            <v>-</v>
          </cell>
          <cell r="BA184" t="str">
            <v>-</v>
          </cell>
          <cell r="BC184" t="str">
            <v>-</v>
          </cell>
          <cell r="BE184" t="str">
            <v>-</v>
          </cell>
          <cell r="BG184" t="str">
            <v>-</v>
          </cell>
          <cell r="BI184" t="str">
            <v>-</v>
          </cell>
          <cell r="BM184" t="str">
            <v>-</v>
          </cell>
          <cell r="BQ184" t="str">
            <v>-</v>
          </cell>
          <cell r="BU184" t="str">
            <v>-</v>
          </cell>
          <cell r="BX184" t="str">
            <v>-</v>
          </cell>
          <cell r="CA184" t="str">
            <v>-</v>
          </cell>
          <cell r="CC184" t="str">
            <v>-</v>
          </cell>
          <cell r="CE184" t="str">
            <v>-</v>
          </cell>
          <cell r="CH184" t="str">
            <v>-</v>
          </cell>
          <cell r="CK184" t="str">
            <v>-</v>
          </cell>
          <cell r="CN184" t="str">
            <v>-</v>
          </cell>
          <cell r="CT184">
            <v>7.55</v>
          </cell>
          <cell r="CV184" t="str">
            <v>2020</v>
          </cell>
          <cell r="CW184" t="str">
            <v>10 to 17 years old</v>
          </cell>
        </row>
        <row r="185">
          <cell r="B185" t="str">
            <v>Syrian Arab Republic</v>
          </cell>
          <cell r="C185" t="str">
            <v>-</v>
          </cell>
          <cell r="E185" t="str">
            <v>-</v>
          </cell>
          <cell r="G185" t="str">
            <v>-</v>
          </cell>
          <cell r="J185">
            <v>2.4889999999999999</v>
          </cell>
          <cell r="K185" t="str">
            <v>x</v>
          </cell>
          <cell r="L185">
            <v>13.27</v>
          </cell>
          <cell r="M185" t="str">
            <v>x</v>
          </cell>
          <cell r="N185" t="str">
            <v>2006</v>
          </cell>
          <cell r="O185" t="str">
            <v>MICS 2006</v>
          </cell>
          <cell r="P185" t="str">
            <v>-</v>
          </cell>
          <cell r="T185">
            <v>88.8</v>
          </cell>
          <cell r="U185" t="str">
            <v>x</v>
          </cell>
          <cell r="V185">
            <v>96</v>
          </cell>
          <cell r="W185" t="str">
            <v>x</v>
          </cell>
          <cell r="X185">
            <v>96.3</v>
          </cell>
          <cell r="Y185" t="str">
            <v>x</v>
          </cell>
          <cell r="Z185">
            <v>95.8</v>
          </cell>
          <cell r="AA185" t="str">
            <v>x</v>
          </cell>
          <cell r="AB185" t="str">
            <v>MICS 2006</v>
          </cell>
          <cell r="AC185" t="str">
            <v>-</v>
          </cell>
          <cell r="AE185" t="str">
            <v>-</v>
          </cell>
          <cell r="AG185" t="str">
            <v>-</v>
          </cell>
          <cell r="AI185" t="str">
            <v>-</v>
          </cell>
          <cell r="AK185" t="str">
            <v>-</v>
          </cell>
          <cell r="AM185" t="str">
            <v>-</v>
          </cell>
          <cell r="AO185" t="str">
            <v>-</v>
          </cell>
          <cell r="AQ185" t="str">
            <v>-</v>
          </cell>
          <cell r="AU185" t="str">
            <v>-</v>
          </cell>
          <cell r="AW185" t="str">
            <v>-</v>
          </cell>
          <cell r="AY185" t="str">
            <v>-</v>
          </cell>
          <cell r="BA185" t="str">
            <v>-</v>
          </cell>
          <cell r="BC185" t="str">
            <v>-</v>
          </cell>
          <cell r="BE185" t="str">
            <v>-</v>
          </cell>
          <cell r="BG185" t="str">
            <v>-</v>
          </cell>
          <cell r="BI185" t="str">
            <v>-</v>
          </cell>
          <cell r="BM185" t="str">
            <v>-</v>
          </cell>
          <cell r="BQ185" t="str">
            <v>-</v>
          </cell>
          <cell r="BU185" t="str">
            <v>-</v>
          </cell>
          <cell r="BX185" t="str">
            <v>-</v>
          </cell>
          <cell r="CA185">
            <v>88.5</v>
          </cell>
          <cell r="CB185" t="str">
            <v>x,y</v>
          </cell>
          <cell r="CC185">
            <v>89.5</v>
          </cell>
          <cell r="CD185" t="str">
            <v>x,y</v>
          </cell>
          <cell r="CE185">
            <v>87.5</v>
          </cell>
          <cell r="CF185" t="str">
            <v>x,y</v>
          </cell>
          <cell r="CG185" t="str">
            <v>MICS 2006</v>
          </cell>
          <cell r="CH185" t="str">
            <v>-</v>
          </cell>
          <cell r="CK185" t="str">
            <v>-</v>
          </cell>
          <cell r="CN185" t="str">
            <v>-</v>
          </cell>
          <cell r="CT185" t="str">
            <v>-</v>
          </cell>
        </row>
        <row r="186">
          <cell r="B186" t="str">
            <v>Tajikistan</v>
          </cell>
          <cell r="C186" t="str">
            <v>-</v>
          </cell>
          <cell r="E186" t="str">
            <v>-</v>
          </cell>
          <cell r="G186" t="str">
            <v>-</v>
          </cell>
          <cell r="J186">
            <v>0.124</v>
          </cell>
          <cell r="L186">
            <v>8.6669999999999998</v>
          </cell>
          <cell r="N186" t="str">
            <v>2017</v>
          </cell>
          <cell r="O186" t="str">
            <v>DHS 2017</v>
          </cell>
          <cell r="P186" t="str">
            <v>-</v>
          </cell>
          <cell r="T186">
            <v>89.6</v>
          </cell>
          <cell r="V186">
            <v>95.8</v>
          </cell>
          <cell r="X186">
            <v>95.9</v>
          </cell>
          <cell r="Z186">
            <v>95.7</v>
          </cell>
          <cell r="AB186" t="str">
            <v>DHS 2017</v>
          </cell>
          <cell r="AC186" t="str">
            <v>-</v>
          </cell>
          <cell r="AE186" t="str">
            <v>-</v>
          </cell>
          <cell r="AG186" t="str">
            <v>-</v>
          </cell>
          <cell r="AI186" t="str">
            <v>-</v>
          </cell>
          <cell r="AK186" t="str">
            <v>-</v>
          </cell>
          <cell r="AM186" t="str">
            <v>-</v>
          </cell>
          <cell r="AO186" t="str">
            <v>-</v>
          </cell>
          <cell r="AQ186" t="str">
            <v>-</v>
          </cell>
          <cell r="AU186" t="str">
            <v>-</v>
          </cell>
          <cell r="AW186" t="str">
            <v>-</v>
          </cell>
          <cell r="AY186" t="str">
            <v>-</v>
          </cell>
          <cell r="BA186" t="str">
            <v>-</v>
          </cell>
          <cell r="BC186" t="str">
            <v>-</v>
          </cell>
          <cell r="BE186" t="str">
            <v>-</v>
          </cell>
          <cell r="BG186" t="str">
            <v>-</v>
          </cell>
          <cell r="BI186" t="str">
            <v>-</v>
          </cell>
          <cell r="BM186" t="str">
            <v>-</v>
          </cell>
          <cell r="BQ186" t="str">
            <v>-</v>
          </cell>
          <cell r="BU186" t="str">
            <v>-</v>
          </cell>
          <cell r="BX186">
            <v>44.2</v>
          </cell>
          <cell r="BZ186" t="str">
            <v>DHS 2017</v>
          </cell>
          <cell r="CA186">
            <v>69</v>
          </cell>
          <cell r="CC186">
            <v>70.3</v>
          </cell>
          <cell r="CE186">
            <v>67.599999999999994</v>
          </cell>
          <cell r="CG186" t="str">
            <v>DHS 2017</v>
          </cell>
          <cell r="CH186" t="str">
            <v>-</v>
          </cell>
          <cell r="CK186">
            <v>0</v>
          </cell>
          <cell r="CM186" t="str">
            <v>DHS 2017</v>
          </cell>
          <cell r="CN186">
            <v>158.351</v>
          </cell>
          <cell r="CP186" t="str">
            <v>2021</v>
          </cell>
          <cell r="CQ186" t="str">
            <v>Under 18 years old</v>
          </cell>
          <cell r="CS186" t="str">
            <v>Statistics Agency as part of TransMonEE database (Ministry of Education and the Ministry of Health and Social Protection)</v>
          </cell>
          <cell r="CT186">
            <v>15.503</v>
          </cell>
          <cell r="CV186" t="str">
            <v>2021</v>
          </cell>
          <cell r="CW186" t="str">
            <v>14 to 17 years old</v>
          </cell>
        </row>
        <row r="187">
          <cell r="B187" t="str">
            <v>Thailand</v>
          </cell>
          <cell r="C187" t="str">
            <v>-</v>
          </cell>
          <cell r="E187" t="str">
            <v>-</v>
          </cell>
          <cell r="G187" t="str">
            <v>-</v>
          </cell>
          <cell r="J187">
            <v>3</v>
          </cell>
          <cell r="L187">
            <v>20.2</v>
          </cell>
          <cell r="N187" t="str">
            <v>2019</v>
          </cell>
          <cell r="O187" t="str">
            <v>MICS 2019</v>
          </cell>
          <cell r="P187">
            <v>9.8000000000000007</v>
          </cell>
          <cell r="R187" t="str">
            <v>2019</v>
          </cell>
          <cell r="S187" t="str">
            <v>MICS 2019</v>
          </cell>
          <cell r="T187">
            <v>99.975999999999999</v>
          </cell>
          <cell r="V187">
            <v>99.8</v>
          </cell>
          <cell r="X187">
            <v>99.7</v>
          </cell>
          <cell r="Z187">
            <v>99.7</v>
          </cell>
          <cell r="AB187" t="str">
            <v>MICS 2019</v>
          </cell>
          <cell r="AC187" t="str">
            <v>-</v>
          </cell>
          <cell r="AE187" t="str">
            <v>-</v>
          </cell>
          <cell r="AG187" t="str">
            <v>-</v>
          </cell>
          <cell r="AI187" t="str">
            <v>-</v>
          </cell>
          <cell r="AK187" t="str">
            <v>-</v>
          </cell>
          <cell r="AM187" t="str">
            <v>-</v>
          </cell>
          <cell r="AO187" t="str">
            <v>-</v>
          </cell>
          <cell r="AQ187" t="str">
            <v>-</v>
          </cell>
          <cell r="AU187" t="str">
            <v>-</v>
          </cell>
          <cell r="AW187" t="str">
            <v>-</v>
          </cell>
          <cell r="AY187" t="str">
            <v>-</v>
          </cell>
          <cell r="BA187" t="str">
            <v>-</v>
          </cell>
          <cell r="BC187" t="str">
            <v>-</v>
          </cell>
          <cell r="BE187" t="str">
            <v>-</v>
          </cell>
          <cell r="BG187" t="str">
            <v>-</v>
          </cell>
          <cell r="BI187" t="str">
            <v>-</v>
          </cell>
          <cell r="BM187" t="str">
            <v>-</v>
          </cell>
          <cell r="BQ187" t="str">
            <v>-</v>
          </cell>
          <cell r="BU187">
            <v>7.7</v>
          </cell>
          <cell r="BW187" t="str">
            <v>MICS 2019</v>
          </cell>
          <cell r="BX187">
            <v>8</v>
          </cell>
          <cell r="BZ187" t="str">
            <v>MICS 2019</v>
          </cell>
          <cell r="CA187">
            <v>57.6</v>
          </cell>
          <cell r="CC187">
            <v>60.5</v>
          </cell>
          <cell r="CE187">
            <v>54.6</v>
          </cell>
          <cell r="CG187" t="str">
            <v>MICS 2019</v>
          </cell>
          <cell r="CH187" t="str">
            <v>-</v>
          </cell>
          <cell r="CK187" t="str">
            <v>-</v>
          </cell>
          <cell r="CN187">
            <v>190.904</v>
          </cell>
          <cell r="CP187" t="str">
            <v>2019</v>
          </cell>
          <cell r="CQ187" t="str">
            <v>Under 18 years old</v>
          </cell>
          <cell r="CS187" t="str">
            <v>Department of Children and Youth</v>
          </cell>
          <cell r="CT187">
            <v>47.512</v>
          </cell>
          <cell r="CU187" t="str">
            <v>y</v>
          </cell>
          <cell r="CV187" t="str">
            <v>2022</v>
          </cell>
          <cell r="CW187" t="str">
            <v>10 to 18 years old</v>
          </cell>
        </row>
        <row r="188">
          <cell r="B188" t="str">
            <v>Timor-Leste</v>
          </cell>
          <cell r="C188">
            <v>9.2200000000000006</v>
          </cell>
          <cell r="E188">
            <v>8.93</v>
          </cell>
          <cell r="G188">
            <v>9.51</v>
          </cell>
          <cell r="I188" t="str">
            <v>National Child Labour and Forced Labour Survey 2016, UNICEF and ILO calculations</v>
          </cell>
          <cell r="J188">
            <v>2.6459999999999999</v>
          </cell>
          <cell r="L188">
            <v>14.923999999999999</v>
          </cell>
          <cell r="N188" t="str">
            <v>2016</v>
          </cell>
          <cell r="O188" t="str">
            <v>DHS 2016</v>
          </cell>
          <cell r="P188">
            <v>1.2</v>
          </cell>
          <cell r="R188" t="str">
            <v>2016</v>
          </cell>
          <cell r="S188" t="str">
            <v>DHS 2016</v>
          </cell>
          <cell r="T188">
            <v>38</v>
          </cell>
          <cell r="V188">
            <v>60.4</v>
          </cell>
          <cell r="X188">
            <v>59.8</v>
          </cell>
          <cell r="Z188">
            <v>61</v>
          </cell>
          <cell r="AB188" t="str">
            <v>DHS 2016</v>
          </cell>
          <cell r="AC188" t="str">
            <v>-</v>
          </cell>
          <cell r="AE188" t="str">
            <v>-</v>
          </cell>
          <cell r="AG188" t="str">
            <v>-</v>
          </cell>
          <cell r="AI188" t="str">
            <v>-</v>
          </cell>
          <cell r="AK188" t="str">
            <v>-</v>
          </cell>
          <cell r="AM188" t="str">
            <v>-</v>
          </cell>
          <cell r="AO188" t="str">
            <v>-</v>
          </cell>
          <cell r="AQ188" t="str">
            <v>-</v>
          </cell>
          <cell r="AU188" t="str">
            <v>-</v>
          </cell>
          <cell r="AW188" t="str">
            <v>-</v>
          </cell>
          <cell r="AY188" t="str">
            <v>-</v>
          </cell>
          <cell r="BA188" t="str">
            <v>-</v>
          </cell>
          <cell r="BC188" t="str">
            <v>-</v>
          </cell>
          <cell r="BE188" t="str">
            <v>-</v>
          </cell>
          <cell r="BG188" t="str">
            <v>-</v>
          </cell>
          <cell r="BI188" t="str">
            <v>-</v>
          </cell>
          <cell r="BM188" t="str">
            <v>-</v>
          </cell>
          <cell r="BQ188" t="str">
            <v>-</v>
          </cell>
          <cell r="BU188">
            <v>48.2</v>
          </cell>
          <cell r="BW188" t="str">
            <v>DHS 2016</v>
          </cell>
          <cell r="BX188">
            <v>69</v>
          </cell>
          <cell r="BZ188" t="str">
            <v>DHS 2016</v>
          </cell>
          <cell r="CA188" t="str">
            <v>-</v>
          </cell>
          <cell r="CC188" t="str">
            <v>-</v>
          </cell>
          <cell r="CE188" t="str">
            <v>-</v>
          </cell>
          <cell r="CH188" t="str">
            <v>-</v>
          </cell>
          <cell r="CK188">
            <v>2.8</v>
          </cell>
          <cell r="CM188" t="str">
            <v>DHS 2016</v>
          </cell>
          <cell r="CN188">
            <v>256.00700000000001</v>
          </cell>
          <cell r="CP188" t="str">
            <v>2016</v>
          </cell>
          <cell r="CQ188" t="str">
            <v>Under 18 years old</v>
          </cell>
          <cell r="CS188" t="str">
            <v>Ministry of Social Solidarity</v>
          </cell>
          <cell r="CT188" t="str">
            <v>-</v>
          </cell>
        </row>
        <row r="189">
          <cell r="B189" t="str">
            <v>Togo</v>
          </cell>
          <cell r="C189">
            <v>38.5</v>
          </cell>
          <cell r="E189">
            <v>38.4</v>
          </cell>
          <cell r="G189">
            <v>38.5</v>
          </cell>
          <cell r="I189" t="str">
            <v>MICS 2017, UNICEF and ILO calculations</v>
          </cell>
          <cell r="J189">
            <v>6.4</v>
          </cell>
          <cell r="L189">
            <v>24.8</v>
          </cell>
          <cell r="N189" t="str">
            <v>2017</v>
          </cell>
          <cell r="O189" t="str">
            <v>MICS 2017</v>
          </cell>
          <cell r="P189">
            <v>2.6</v>
          </cell>
          <cell r="R189" t="str">
            <v>2017</v>
          </cell>
          <cell r="S189" t="str">
            <v>MICS 2017</v>
          </cell>
          <cell r="T189">
            <v>79.2</v>
          </cell>
          <cell r="V189">
            <v>82.9</v>
          </cell>
          <cell r="X189">
            <v>83.9</v>
          </cell>
          <cell r="Z189">
            <v>81.7</v>
          </cell>
          <cell r="AB189" t="str">
            <v>MICS 2017</v>
          </cell>
          <cell r="AC189">
            <v>3.1</v>
          </cell>
          <cell r="AE189">
            <v>2.5</v>
          </cell>
          <cell r="AG189">
            <v>3.6</v>
          </cell>
          <cell r="AI189">
            <v>4.2</v>
          </cell>
          <cell r="AK189">
            <v>3.5</v>
          </cell>
          <cell r="AM189">
            <v>2.6</v>
          </cell>
          <cell r="AO189">
            <v>3.6</v>
          </cell>
          <cell r="AQ189">
            <v>1.9</v>
          </cell>
          <cell r="AS189" t="str">
            <v>2017</v>
          </cell>
          <cell r="AT189" t="str">
            <v>MICS 2017</v>
          </cell>
          <cell r="AU189">
            <v>0.3</v>
          </cell>
          <cell r="AW189">
            <v>0.1</v>
          </cell>
          <cell r="AY189">
            <v>0.4</v>
          </cell>
          <cell r="BA189">
            <v>0.7</v>
          </cell>
          <cell r="BC189">
            <v>0.2</v>
          </cell>
          <cell r="BE189">
            <v>0</v>
          </cell>
          <cell r="BG189">
            <v>0.1</v>
          </cell>
          <cell r="BI189">
            <v>0.3</v>
          </cell>
          <cell r="BK189" t="str">
            <v>2017</v>
          </cell>
          <cell r="BL189" t="str">
            <v>MICS 2017</v>
          </cell>
          <cell r="BM189">
            <v>95.6</v>
          </cell>
          <cell r="BO189" t="str">
            <v>2013-14</v>
          </cell>
          <cell r="BP189" t="str">
            <v>DHS 2013-14</v>
          </cell>
          <cell r="BQ189">
            <v>94.5</v>
          </cell>
          <cell r="BS189" t="str">
            <v>2017</v>
          </cell>
          <cell r="BT189" t="str">
            <v>MICS 2017</v>
          </cell>
          <cell r="BU189">
            <v>22.2</v>
          </cell>
          <cell r="BW189" t="str">
            <v>MICS 2017</v>
          </cell>
          <cell r="BX189">
            <v>24.6</v>
          </cell>
          <cell r="BZ189" t="str">
            <v>MICS 2017</v>
          </cell>
          <cell r="CA189">
            <v>91.8</v>
          </cell>
          <cell r="CC189">
            <v>92.3</v>
          </cell>
          <cell r="CE189">
            <v>91.3</v>
          </cell>
          <cell r="CG189" t="str">
            <v>MICS 2017</v>
          </cell>
          <cell r="CH189" t="str">
            <v>-</v>
          </cell>
          <cell r="CK189">
            <v>3.7839999999999998</v>
          </cell>
          <cell r="CM189" t="str">
            <v>DHS 2013-14</v>
          </cell>
          <cell r="CN189">
            <v>119.926</v>
          </cell>
          <cell r="CO189" t="str">
            <v>y</v>
          </cell>
          <cell r="CP189" t="str">
            <v>2015</v>
          </cell>
          <cell r="CQ189" t="str">
            <v>Under 19 years old</v>
          </cell>
          <cell r="CR189" t="str">
            <v>Age is 0-18 years</v>
          </cell>
          <cell r="CS189" t="str">
            <v>Ministère de l'action sociale, de la promotion de la femme et de l'alphabétisation. 2016. Evaluation des centres d'accueil et d'hébergement des enfants vulnérables. P. 22</v>
          </cell>
          <cell r="CT189">
            <v>3.6059999999999999</v>
          </cell>
          <cell r="CV189" t="str">
            <v>2012</v>
          </cell>
          <cell r="CW189" t="str">
            <v>14 to 17 years old</v>
          </cell>
        </row>
        <row r="190">
          <cell r="B190" t="str">
            <v>Tokelau</v>
          </cell>
          <cell r="C190" t="str">
            <v>-</v>
          </cell>
          <cell r="E190" t="str">
            <v>-</v>
          </cell>
          <cell r="G190" t="str">
            <v>-</v>
          </cell>
          <cell r="J190" t="str">
            <v>-</v>
          </cell>
          <cell r="L190" t="str">
            <v>-</v>
          </cell>
          <cell r="P190" t="str">
            <v>-</v>
          </cell>
          <cell r="T190" t="str">
            <v>-</v>
          </cell>
          <cell r="V190" t="str">
            <v>-</v>
          </cell>
          <cell r="X190" t="str">
            <v>-</v>
          </cell>
          <cell r="Z190" t="str">
            <v>-</v>
          </cell>
          <cell r="AC190" t="str">
            <v>-</v>
          </cell>
          <cell r="AE190" t="str">
            <v>-</v>
          </cell>
          <cell r="AG190" t="str">
            <v>-</v>
          </cell>
          <cell r="AI190" t="str">
            <v>-</v>
          </cell>
          <cell r="AK190" t="str">
            <v>-</v>
          </cell>
          <cell r="AM190" t="str">
            <v>-</v>
          </cell>
          <cell r="AO190" t="str">
            <v>-</v>
          </cell>
          <cell r="AQ190" t="str">
            <v>-</v>
          </cell>
          <cell r="AU190" t="str">
            <v>-</v>
          </cell>
          <cell r="AW190" t="str">
            <v>-</v>
          </cell>
          <cell r="AY190" t="str">
            <v>-</v>
          </cell>
          <cell r="BA190" t="str">
            <v>-</v>
          </cell>
          <cell r="BC190" t="str">
            <v>-</v>
          </cell>
          <cell r="BE190" t="str">
            <v>-</v>
          </cell>
          <cell r="BG190" t="str">
            <v>-</v>
          </cell>
          <cell r="BI190" t="str">
            <v>-</v>
          </cell>
          <cell r="BM190" t="str">
            <v>-</v>
          </cell>
          <cell r="BQ190" t="str">
            <v>-</v>
          </cell>
          <cell r="BU190" t="str">
            <v>-</v>
          </cell>
          <cell r="BX190" t="str">
            <v>-</v>
          </cell>
          <cell r="CA190" t="str">
            <v>-</v>
          </cell>
          <cell r="CC190" t="str">
            <v>-</v>
          </cell>
          <cell r="CE190" t="str">
            <v>-</v>
          </cell>
          <cell r="CH190" t="str">
            <v>-</v>
          </cell>
          <cell r="CK190" t="str">
            <v>-</v>
          </cell>
          <cell r="CN190" t="str">
            <v>-</v>
          </cell>
          <cell r="CT190" t="str">
            <v>-</v>
          </cell>
        </row>
        <row r="191">
          <cell r="B191" t="str">
            <v>Tonga</v>
          </cell>
          <cell r="C191">
            <v>26.1</v>
          </cell>
          <cell r="E191">
            <v>33</v>
          </cell>
          <cell r="G191">
            <v>18.600000000000001</v>
          </cell>
          <cell r="I191" t="str">
            <v>MICS 2019, UNICEF and ILO calculations</v>
          </cell>
          <cell r="J191">
            <v>0.4</v>
          </cell>
          <cell r="L191">
            <v>10.1</v>
          </cell>
          <cell r="N191" t="str">
            <v>2019</v>
          </cell>
          <cell r="O191" t="str">
            <v>MICS 2019</v>
          </cell>
          <cell r="P191">
            <v>2.8</v>
          </cell>
          <cell r="R191" t="str">
            <v>2019</v>
          </cell>
          <cell r="S191" t="str">
            <v>MICS 2019</v>
          </cell>
          <cell r="T191">
            <v>92.828999999999994</v>
          </cell>
          <cell r="V191">
            <v>97.7</v>
          </cell>
          <cell r="X191">
            <v>97.3</v>
          </cell>
          <cell r="Z191">
            <v>98.1</v>
          </cell>
          <cell r="AB191" t="str">
            <v>MICS 2019</v>
          </cell>
          <cell r="AC191" t="str">
            <v>-</v>
          </cell>
          <cell r="AE191" t="str">
            <v>-</v>
          </cell>
          <cell r="AG191" t="str">
            <v>-</v>
          </cell>
          <cell r="AI191" t="str">
            <v>-</v>
          </cell>
          <cell r="AK191" t="str">
            <v>-</v>
          </cell>
          <cell r="AM191" t="str">
            <v>-</v>
          </cell>
          <cell r="AO191" t="str">
            <v>-</v>
          </cell>
          <cell r="AQ191" t="str">
            <v>-</v>
          </cell>
          <cell r="AU191" t="str">
            <v>-</v>
          </cell>
          <cell r="AW191" t="str">
            <v>-</v>
          </cell>
          <cell r="AY191" t="str">
            <v>-</v>
          </cell>
          <cell r="BA191" t="str">
            <v>-</v>
          </cell>
          <cell r="BC191" t="str">
            <v>-</v>
          </cell>
          <cell r="BE191" t="str">
            <v>-</v>
          </cell>
          <cell r="BG191" t="str">
            <v>-</v>
          </cell>
          <cell r="BI191" t="str">
            <v>-</v>
          </cell>
          <cell r="BM191" t="str">
            <v>-</v>
          </cell>
          <cell r="BQ191" t="str">
            <v>-</v>
          </cell>
          <cell r="BU191">
            <v>22</v>
          </cell>
          <cell r="BW191" t="str">
            <v>MICS 2019</v>
          </cell>
          <cell r="BX191">
            <v>30.7</v>
          </cell>
          <cell r="BZ191" t="str">
            <v>MICS 2019</v>
          </cell>
          <cell r="CA191">
            <v>86.6</v>
          </cell>
          <cell r="CC191">
            <v>88.7</v>
          </cell>
          <cell r="CE191">
            <v>84.4</v>
          </cell>
          <cell r="CG191" t="str">
            <v>MICS 2019</v>
          </cell>
          <cell r="CH191" t="str">
            <v>-</v>
          </cell>
          <cell r="CK191">
            <v>0.17</v>
          </cell>
          <cell r="CM191" t="str">
            <v>MICS 2019</v>
          </cell>
          <cell r="CN191" t="str">
            <v>-</v>
          </cell>
          <cell r="CT191" t="str">
            <v>-</v>
          </cell>
        </row>
        <row r="192">
          <cell r="B192" t="str">
            <v>Trinidad and Tobago</v>
          </cell>
          <cell r="C192">
            <v>0.76</v>
          </cell>
          <cell r="D192" t="str">
            <v>x,y</v>
          </cell>
          <cell r="E192">
            <v>0.72199999999999998</v>
          </cell>
          <cell r="F192" t="str">
            <v>x,y</v>
          </cell>
          <cell r="G192">
            <v>0.79900000000000004</v>
          </cell>
          <cell r="H192" t="str">
            <v>x,y</v>
          </cell>
          <cell r="I192" t="str">
            <v>MICS 2011, UNICEF and ILO calculations</v>
          </cell>
          <cell r="J192">
            <v>2.7</v>
          </cell>
          <cell r="K192" t="str">
            <v>x,y</v>
          </cell>
          <cell r="L192">
            <v>11.183</v>
          </cell>
          <cell r="M192" t="str">
            <v>x,y</v>
          </cell>
          <cell r="N192" t="str">
            <v>2011</v>
          </cell>
          <cell r="O192" t="str">
            <v>MICS 2011</v>
          </cell>
          <cell r="P192" t="str">
            <v>-</v>
          </cell>
          <cell r="T192">
            <v>84.7</v>
          </cell>
          <cell r="U192" t="str">
            <v>x</v>
          </cell>
          <cell r="V192">
            <v>96.5</v>
          </cell>
          <cell r="W192" t="str">
            <v>x</v>
          </cell>
          <cell r="X192">
            <v>96.5</v>
          </cell>
          <cell r="Y192" t="str">
            <v>x</v>
          </cell>
          <cell r="Z192">
            <v>96.5</v>
          </cell>
          <cell r="AA192" t="str">
            <v>x</v>
          </cell>
          <cell r="AB192" t="str">
            <v>MICS 2011</v>
          </cell>
          <cell r="AC192" t="str">
            <v>-</v>
          </cell>
          <cell r="AE192" t="str">
            <v>-</v>
          </cell>
          <cell r="AG192" t="str">
            <v>-</v>
          </cell>
          <cell r="AI192" t="str">
            <v>-</v>
          </cell>
          <cell r="AK192" t="str">
            <v>-</v>
          </cell>
          <cell r="AM192" t="str">
            <v>-</v>
          </cell>
          <cell r="AO192" t="str">
            <v>-</v>
          </cell>
          <cell r="AQ192" t="str">
            <v>-</v>
          </cell>
          <cell r="AU192" t="str">
            <v>-</v>
          </cell>
          <cell r="AW192" t="str">
            <v>-</v>
          </cell>
          <cell r="AY192" t="str">
            <v>-</v>
          </cell>
          <cell r="BA192" t="str">
            <v>-</v>
          </cell>
          <cell r="BC192" t="str">
            <v>-</v>
          </cell>
          <cell r="BE192" t="str">
            <v>-</v>
          </cell>
          <cell r="BG192" t="str">
            <v>-</v>
          </cell>
          <cell r="BI192" t="str">
            <v>-</v>
          </cell>
          <cell r="BM192" t="str">
            <v>-</v>
          </cell>
          <cell r="BQ192" t="str">
            <v>-</v>
          </cell>
          <cell r="BU192" t="str">
            <v>-</v>
          </cell>
          <cell r="BX192">
            <v>7.6</v>
          </cell>
          <cell r="BY192" t="str">
            <v>x</v>
          </cell>
          <cell r="BZ192" t="str">
            <v>MICS 2011</v>
          </cell>
          <cell r="CA192">
            <v>76.7</v>
          </cell>
          <cell r="CB192" t="str">
            <v>x,y</v>
          </cell>
          <cell r="CC192">
            <v>78.7</v>
          </cell>
          <cell r="CD192" t="str">
            <v>x,y</v>
          </cell>
          <cell r="CE192">
            <v>74.599999999999994</v>
          </cell>
          <cell r="CF192" t="str">
            <v>x,y</v>
          </cell>
          <cell r="CG192" t="str">
            <v>MICS 2011</v>
          </cell>
          <cell r="CH192" t="str">
            <v>-</v>
          </cell>
          <cell r="CK192">
            <v>24.8</v>
          </cell>
          <cell r="CL192" t="str">
            <v>y</v>
          </cell>
          <cell r="CM192" t="str">
            <v>National Women's and Health Survey for Trinidad and Tobago 2017</v>
          </cell>
          <cell r="CN192">
            <v>170.86699999999999</v>
          </cell>
          <cell r="CP192" t="str">
            <v>2022</v>
          </cell>
          <cell r="CQ192" t="str">
            <v>Under 18 years old</v>
          </cell>
          <cell r="CS192" t="str">
            <v>Children's Authority of Trinidad and Tobago</v>
          </cell>
          <cell r="CT192">
            <v>10.361000000000001</v>
          </cell>
          <cell r="CV192" t="str">
            <v>2022</v>
          </cell>
          <cell r="CW192" t="str">
            <v>7 to 17 years old</v>
          </cell>
        </row>
        <row r="193">
          <cell r="B193" t="str">
            <v>Tunisia</v>
          </cell>
          <cell r="C193">
            <v>2.2549999999999999</v>
          </cell>
          <cell r="D193" t="str">
            <v>x,y</v>
          </cell>
          <cell r="E193">
            <v>3.02</v>
          </cell>
          <cell r="F193" t="str">
            <v>x,y</v>
          </cell>
          <cell r="G193">
            <v>1.4390000000000001</v>
          </cell>
          <cell r="H193" t="str">
            <v>x,y</v>
          </cell>
          <cell r="I193" t="str">
            <v>MICS 2011-12, UNICEF and ILO calculations</v>
          </cell>
          <cell r="J193">
            <v>0</v>
          </cell>
          <cell r="L193">
            <v>1.486</v>
          </cell>
          <cell r="N193" t="str">
            <v>2018</v>
          </cell>
          <cell r="O193" t="str">
            <v>MICS 2018</v>
          </cell>
          <cell r="P193">
            <v>0</v>
          </cell>
          <cell r="R193" t="str">
            <v>2018</v>
          </cell>
          <cell r="S193" t="str">
            <v>MICS 2018</v>
          </cell>
          <cell r="T193">
            <v>99.9</v>
          </cell>
          <cell r="V193">
            <v>99.9</v>
          </cell>
          <cell r="X193">
            <v>99.9</v>
          </cell>
          <cell r="Z193">
            <v>99.9</v>
          </cell>
          <cell r="AB193" t="str">
            <v>MICS 2018</v>
          </cell>
          <cell r="AC193" t="str">
            <v>-</v>
          </cell>
          <cell r="AE193" t="str">
            <v>-</v>
          </cell>
          <cell r="AG193" t="str">
            <v>-</v>
          </cell>
          <cell r="AI193" t="str">
            <v>-</v>
          </cell>
          <cell r="AK193" t="str">
            <v>-</v>
          </cell>
          <cell r="AM193" t="str">
            <v>-</v>
          </cell>
          <cell r="AO193" t="str">
            <v>-</v>
          </cell>
          <cell r="AQ193" t="str">
            <v>-</v>
          </cell>
          <cell r="AU193" t="str">
            <v>-</v>
          </cell>
          <cell r="AW193" t="str">
            <v>-</v>
          </cell>
          <cell r="AY193" t="str">
            <v>-</v>
          </cell>
          <cell r="BA193" t="str">
            <v>-</v>
          </cell>
          <cell r="BC193" t="str">
            <v>-</v>
          </cell>
          <cell r="BE193" t="str">
            <v>-</v>
          </cell>
          <cell r="BG193" t="str">
            <v>-</v>
          </cell>
          <cell r="BI193" t="str">
            <v>-</v>
          </cell>
          <cell r="BM193" t="str">
            <v>-</v>
          </cell>
          <cell r="BQ193" t="str">
            <v>-</v>
          </cell>
          <cell r="BU193">
            <v>21.9</v>
          </cell>
          <cell r="BW193" t="str">
            <v>MICS 2018</v>
          </cell>
          <cell r="BX193">
            <v>13.8</v>
          </cell>
          <cell r="BZ193" t="str">
            <v>MICS 2018</v>
          </cell>
          <cell r="CA193">
            <v>88.1</v>
          </cell>
          <cell r="CC193">
            <v>89</v>
          </cell>
          <cell r="CE193">
            <v>87.1</v>
          </cell>
          <cell r="CG193" t="str">
            <v>MICS 2018</v>
          </cell>
          <cell r="CH193" t="str">
            <v>-</v>
          </cell>
          <cell r="CK193" t="str">
            <v>-</v>
          </cell>
          <cell r="CN193">
            <v>60.999000000000002</v>
          </cell>
          <cell r="CP193" t="str">
            <v>2021</v>
          </cell>
          <cell r="CQ193" t="str">
            <v>Under 18 years old</v>
          </cell>
          <cell r="CS193" t="str">
            <v>Ministry of Family, Women, Children and Seniors, Situation of Children in Tunisia 2020-2021, p.20-22</v>
          </cell>
          <cell r="CT193">
            <v>47.877000000000002</v>
          </cell>
          <cell r="CU193" t="str">
            <v>y</v>
          </cell>
          <cell r="CV193" t="str">
            <v>2018</v>
          </cell>
          <cell r="CW193" t="str">
            <v>15 to 18 years old</v>
          </cell>
        </row>
        <row r="194">
          <cell r="B194" t="str">
            <v>Türkiye</v>
          </cell>
          <cell r="C194">
            <v>3.831</v>
          </cell>
          <cell r="E194">
            <v>4.0730000000000004</v>
          </cell>
          <cell r="G194">
            <v>3.577</v>
          </cell>
          <cell r="I194" t="str">
            <v>CLFS 2019, UNICEF and ILO calculations</v>
          </cell>
          <cell r="J194">
            <v>2</v>
          </cell>
          <cell r="L194">
            <v>14.7</v>
          </cell>
          <cell r="N194" t="str">
            <v>2018</v>
          </cell>
          <cell r="O194" t="str">
            <v>DHS 2018</v>
          </cell>
          <cell r="P194" t="str">
            <v>-</v>
          </cell>
          <cell r="T194" t="str">
            <v>-</v>
          </cell>
          <cell r="V194">
            <v>98.4</v>
          </cell>
          <cell r="W194" t="str">
            <v>y</v>
          </cell>
          <cell r="X194">
            <v>98.2</v>
          </cell>
          <cell r="Y194" t="str">
            <v>y</v>
          </cell>
          <cell r="Z194">
            <v>98.7</v>
          </cell>
          <cell r="AA194" t="str">
            <v>y</v>
          </cell>
          <cell r="AB194" t="str">
            <v>DHS 2018</v>
          </cell>
          <cell r="AC194" t="str">
            <v>-</v>
          </cell>
          <cell r="AE194" t="str">
            <v>-</v>
          </cell>
          <cell r="AG194" t="str">
            <v>-</v>
          </cell>
          <cell r="AI194" t="str">
            <v>-</v>
          </cell>
          <cell r="AK194" t="str">
            <v>-</v>
          </cell>
          <cell r="AM194" t="str">
            <v>-</v>
          </cell>
          <cell r="AO194" t="str">
            <v>-</v>
          </cell>
          <cell r="AQ194" t="str">
            <v>-</v>
          </cell>
          <cell r="AU194" t="str">
            <v>-</v>
          </cell>
          <cell r="AW194" t="str">
            <v>-</v>
          </cell>
          <cell r="AY194" t="str">
            <v>-</v>
          </cell>
          <cell r="BA194" t="str">
            <v>-</v>
          </cell>
          <cell r="BC194" t="str">
            <v>-</v>
          </cell>
          <cell r="BE194" t="str">
            <v>-</v>
          </cell>
          <cell r="BG194" t="str">
            <v>-</v>
          </cell>
          <cell r="BI194" t="str">
            <v>-</v>
          </cell>
          <cell r="BM194" t="str">
            <v>-</v>
          </cell>
          <cell r="BQ194" t="str">
            <v>-</v>
          </cell>
          <cell r="BU194" t="str">
            <v>-</v>
          </cell>
          <cell r="BX194">
            <v>6.4</v>
          </cell>
          <cell r="BZ194" t="str">
            <v>DHS 2018</v>
          </cell>
          <cell r="CA194" t="str">
            <v>-</v>
          </cell>
          <cell r="CC194" t="str">
            <v>-</v>
          </cell>
          <cell r="CE194" t="str">
            <v>-</v>
          </cell>
          <cell r="CH194" t="str">
            <v>-</v>
          </cell>
          <cell r="CK194" t="str">
            <v>-</v>
          </cell>
          <cell r="CN194">
            <v>56.19</v>
          </cell>
          <cell r="CO194" t="str">
            <v>y</v>
          </cell>
          <cell r="CP194" t="str">
            <v>2021</v>
          </cell>
          <cell r="CQ194" t="str">
            <v>Under 19 years old</v>
          </cell>
          <cell r="CR194" t="str">
            <v>Age is 0-18 years</v>
          </cell>
          <cell r="CS194" t="str">
            <v>Ministry of Family and Social Services</v>
          </cell>
          <cell r="CT194">
            <v>21.792000000000002</v>
          </cell>
          <cell r="CU194" t="str">
            <v>y</v>
          </cell>
          <cell r="CV194" t="str">
            <v>2021</v>
          </cell>
          <cell r="CW194" t="str">
            <v>12 to 18 years old</v>
          </cell>
        </row>
        <row r="195">
          <cell r="B195" t="str">
            <v>Turkmenistan</v>
          </cell>
          <cell r="C195">
            <v>0.28100000000000003</v>
          </cell>
          <cell r="E195">
            <v>0.43</v>
          </cell>
          <cell r="G195">
            <v>0.12</v>
          </cell>
          <cell r="I195" t="str">
            <v>MICS 2015-16, UNICEF and ILO calculations</v>
          </cell>
          <cell r="J195">
            <v>0.2</v>
          </cell>
          <cell r="L195">
            <v>6.1</v>
          </cell>
          <cell r="N195" t="str">
            <v>2019</v>
          </cell>
          <cell r="O195" t="str">
            <v>MICS 2019</v>
          </cell>
          <cell r="P195" t="str">
            <v>-</v>
          </cell>
          <cell r="T195">
            <v>99.286000000000001</v>
          </cell>
          <cell r="V195">
            <v>99.9</v>
          </cell>
          <cell r="X195">
            <v>99.8</v>
          </cell>
          <cell r="Z195">
            <v>99.9</v>
          </cell>
          <cell r="AB195" t="str">
            <v>MICS 2019</v>
          </cell>
          <cell r="AC195" t="str">
            <v>-</v>
          </cell>
          <cell r="AE195" t="str">
            <v>-</v>
          </cell>
          <cell r="AG195" t="str">
            <v>-</v>
          </cell>
          <cell r="AI195" t="str">
            <v>-</v>
          </cell>
          <cell r="AK195" t="str">
            <v>-</v>
          </cell>
          <cell r="AM195" t="str">
            <v>-</v>
          </cell>
          <cell r="AO195" t="str">
            <v>-</v>
          </cell>
          <cell r="AQ195" t="str">
            <v>-</v>
          </cell>
          <cell r="AU195" t="str">
            <v>-</v>
          </cell>
          <cell r="AW195" t="str">
            <v>-</v>
          </cell>
          <cell r="AY195" t="str">
            <v>-</v>
          </cell>
          <cell r="BA195" t="str">
            <v>-</v>
          </cell>
          <cell r="BC195" t="str">
            <v>-</v>
          </cell>
          <cell r="BE195" t="str">
            <v>-</v>
          </cell>
          <cell r="BG195" t="str">
            <v>-</v>
          </cell>
          <cell r="BI195" t="str">
            <v>-</v>
          </cell>
          <cell r="BM195" t="str">
            <v>-</v>
          </cell>
          <cell r="BQ195" t="str">
            <v>-</v>
          </cell>
          <cell r="BU195" t="str">
            <v>-</v>
          </cell>
          <cell r="BX195">
            <v>45.902999999999999</v>
          </cell>
          <cell r="BZ195" t="str">
            <v>MICS 2019</v>
          </cell>
          <cell r="CA195">
            <v>68.599999999999994</v>
          </cell>
          <cell r="CC195">
            <v>69.7</v>
          </cell>
          <cell r="CE195">
            <v>67.400000000000006</v>
          </cell>
          <cell r="CG195" t="str">
            <v>MICS 2019</v>
          </cell>
          <cell r="CH195" t="str">
            <v>-</v>
          </cell>
          <cell r="CK195" t="str">
            <v>-</v>
          </cell>
          <cell r="CN195">
            <v>240.87899999999999</v>
          </cell>
          <cell r="CO195" t="str">
            <v>y</v>
          </cell>
          <cell r="CP195" t="str">
            <v>2021</v>
          </cell>
          <cell r="CQ195" t="str">
            <v>Under 19 years old</v>
          </cell>
          <cell r="CR195" t="str">
            <v>Age is 0-18 years</v>
          </cell>
          <cell r="CS195" t="str">
            <v>National Statistical Office, TransMonEE (TM), December 2022</v>
          </cell>
          <cell r="CT195">
            <v>17.617000000000001</v>
          </cell>
          <cell r="CV195" t="str">
            <v>2017</v>
          </cell>
          <cell r="CW195" t="str">
            <v>16 to 17 years old</v>
          </cell>
        </row>
        <row r="196">
          <cell r="B196" t="str">
            <v>Turks and Caicos Islands</v>
          </cell>
          <cell r="C196">
            <v>6.1</v>
          </cell>
          <cell r="E196">
            <v>8.6999999999999993</v>
          </cell>
          <cell r="G196">
            <v>2.9</v>
          </cell>
          <cell r="I196" t="str">
            <v>MICS 2019-20, UNICEF and ILO calculations</v>
          </cell>
          <cell r="J196">
            <v>0</v>
          </cell>
          <cell r="L196">
            <v>23.315000000000001</v>
          </cell>
          <cell r="N196" t="str">
            <v>2019-20</v>
          </cell>
          <cell r="O196" t="str">
            <v>MICS 2019-20</v>
          </cell>
          <cell r="P196">
            <v>5.1289999999999996</v>
          </cell>
          <cell r="Q196" t="str">
            <v>p</v>
          </cell>
          <cell r="R196" t="str">
            <v>2019-20</v>
          </cell>
          <cell r="S196" t="str">
            <v>MICS 2019-20</v>
          </cell>
          <cell r="T196">
            <v>96.503</v>
          </cell>
          <cell r="U196" t="str">
            <v>p</v>
          </cell>
          <cell r="V196">
            <v>99.242999999999995</v>
          </cell>
          <cell r="X196">
            <v>99.441999999999993</v>
          </cell>
          <cell r="Z196">
            <v>99.093999999999994</v>
          </cell>
          <cell r="AB196" t="str">
            <v>MICS 2019-20</v>
          </cell>
          <cell r="AC196" t="str">
            <v>-</v>
          </cell>
          <cell r="AE196" t="str">
            <v>-</v>
          </cell>
          <cell r="AG196" t="str">
            <v>-</v>
          </cell>
          <cell r="AI196" t="str">
            <v>-</v>
          </cell>
          <cell r="AK196" t="str">
            <v>-</v>
          </cell>
          <cell r="AM196" t="str">
            <v>-</v>
          </cell>
          <cell r="AO196" t="str">
            <v>-</v>
          </cell>
          <cell r="AQ196" t="str">
            <v>-</v>
          </cell>
          <cell r="AU196" t="str">
            <v>-</v>
          </cell>
          <cell r="AW196" t="str">
            <v>-</v>
          </cell>
          <cell r="AY196" t="str">
            <v>-</v>
          </cell>
          <cell r="BA196" t="str">
            <v>-</v>
          </cell>
          <cell r="BC196" t="str">
            <v>-</v>
          </cell>
          <cell r="BE196" t="str">
            <v>-</v>
          </cell>
          <cell r="BG196" t="str">
            <v>-</v>
          </cell>
          <cell r="BI196" t="str">
            <v>-</v>
          </cell>
          <cell r="BM196" t="str">
            <v>-</v>
          </cell>
          <cell r="BQ196" t="str">
            <v>-</v>
          </cell>
          <cell r="BU196">
            <v>3.5870000000000002</v>
          </cell>
          <cell r="BV196" t="str">
            <v>p</v>
          </cell>
          <cell r="BW196" t="str">
            <v>MICS 2019-20</v>
          </cell>
          <cell r="BX196">
            <v>0</v>
          </cell>
          <cell r="BZ196" t="str">
            <v>MICS 2019-20</v>
          </cell>
          <cell r="CA196">
            <v>79.099999999999994</v>
          </cell>
          <cell r="CC196">
            <v>80.599999999999994</v>
          </cell>
          <cell r="CE196">
            <v>77.7</v>
          </cell>
          <cell r="CG196" t="str">
            <v>MICS 2019-20</v>
          </cell>
          <cell r="CH196" t="str">
            <v>-</v>
          </cell>
          <cell r="CK196">
            <v>0.99399999999999999</v>
          </cell>
          <cell r="CM196" t="str">
            <v>MICS 2019-20</v>
          </cell>
          <cell r="CN196">
            <v>164.56399999999999</v>
          </cell>
          <cell r="CP196" t="str">
            <v>2022</v>
          </cell>
          <cell r="CQ196" t="str">
            <v>Under 18 years old</v>
          </cell>
          <cell r="CS196" t="str">
            <v>Ministry of Home Affairs, Transportation &amp; Communication</v>
          </cell>
          <cell r="CT196">
            <v>0</v>
          </cell>
          <cell r="CV196" t="str">
            <v>2022</v>
          </cell>
          <cell r="CW196" t="str">
            <v>10 to 17 years old</v>
          </cell>
        </row>
        <row r="197">
          <cell r="B197" t="str">
            <v>Tuvalu</v>
          </cell>
          <cell r="C197">
            <v>4.0490000000000004</v>
          </cell>
          <cell r="E197">
            <v>3.387</v>
          </cell>
          <cell r="G197">
            <v>4.8010000000000002</v>
          </cell>
          <cell r="I197" t="str">
            <v>MICS 2019-20, UNICEF and ILO calculations</v>
          </cell>
          <cell r="J197">
            <v>0</v>
          </cell>
          <cell r="L197">
            <v>1.841</v>
          </cell>
          <cell r="N197" t="str">
            <v>2019-20</v>
          </cell>
          <cell r="O197" t="str">
            <v>MICS 2019-20</v>
          </cell>
          <cell r="P197">
            <v>1.728</v>
          </cell>
          <cell r="R197" t="str">
            <v>2019-20</v>
          </cell>
          <cell r="S197" t="str">
            <v>MICS 2019-20</v>
          </cell>
          <cell r="T197">
            <v>81.287000000000006</v>
          </cell>
          <cell r="V197">
            <v>87.224000000000004</v>
          </cell>
          <cell r="X197">
            <v>85.417000000000002</v>
          </cell>
          <cell r="Z197">
            <v>89.296999999999997</v>
          </cell>
          <cell r="AB197" t="str">
            <v>MICS 2019-20</v>
          </cell>
          <cell r="AC197" t="str">
            <v>-</v>
          </cell>
          <cell r="AE197" t="str">
            <v>-</v>
          </cell>
          <cell r="AG197" t="str">
            <v>-</v>
          </cell>
          <cell r="AI197" t="str">
            <v>-</v>
          </cell>
          <cell r="AK197" t="str">
            <v>-</v>
          </cell>
          <cell r="AM197" t="str">
            <v>-</v>
          </cell>
          <cell r="AO197" t="str">
            <v>-</v>
          </cell>
          <cell r="AQ197" t="str">
            <v>-</v>
          </cell>
          <cell r="AU197" t="str">
            <v>-</v>
          </cell>
          <cell r="AW197" t="str">
            <v>-</v>
          </cell>
          <cell r="AY197" t="str">
            <v>-</v>
          </cell>
          <cell r="BA197" t="str">
            <v>-</v>
          </cell>
          <cell r="BC197" t="str">
            <v>-</v>
          </cell>
          <cell r="BE197" t="str">
            <v>-</v>
          </cell>
          <cell r="BG197" t="str">
            <v>-</v>
          </cell>
          <cell r="BI197" t="str">
            <v>-</v>
          </cell>
          <cell r="BM197" t="str">
            <v>-</v>
          </cell>
          <cell r="BQ197" t="str">
            <v>-</v>
          </cell>
          <cell r="BU197">
            <v>51.472999999999999</v>
          </cell>
          <cell r="BW197" t="str">
            <v>MICS 2019-20</v>
          </cell>
          <cell r="BX197">
            <v>37.24</v>
          </cell>
          <cell r="BZ197" t="str">
            <v>MICS 2019-20</v>
          </cell>
          <cell r="CA197">
            <v>79.7</v>
          </cell>
          <cell r="CC197">
            <v>81.2</v>
          </cell>
          <cell r="CE197">
            <v>77.900000000000006</v>
          </cell>
          <cell r="CG197" t="str">
            <v>MICS 2019-20</v>
          </cell>
          <cell r="CH197" t="str">
            <v>-</v>
          </cell>
          <cell r="CK197">
            <v>0</v>
          </cell>
          <cell r="CM197" t="str">
            <v>MICS 2019-20</v>
          </cell>
          <cell r="CN197" t="str">
            <v>-</v>
          </cell>
          <cell r="CT197" t="str">
            <v>-</v>
          </cell>
        </row>
        <row r="198">
          <cell r="B198" t="str">
            <v>Uganda</v>
          </cell>
          <cell r="C198">
            <v>18.100000000000001</v>
          </cell>
          <cell r="E198">
            <v>17.2</v>
          </cell>
          <cell r="G198">
            <v>19</v>
          </cell>
          <cell r="I198" t="str">
            <v>National LFS 2016-17, UNICEF and ILO calculations</v>
          </cell>
          <cell r="J198">
            <v>7.2809999999999997</v>
          </cell>
          <cell r="L198">
            <v>34.027999999999999</v>
          </cell>
          <cell r="N198" t="str">
            <v>2016</v>
          </cell>
          <cell r="O198" t="str">
            <v>DHS 2016</v>
          </cell>
          <cell r="P198">
            <v>5.5</v>
          </cell>
          <cell r="R198" t="str">
            <v>2016</v>
          </cell>
          <cell r="S198" t="str">
            <v>DHS 2016</v>
          </cell>
          <cell r="T198">
            <v>25.5</v>
          </cell>
          <cell r="V198">
            <v>32.200000000000003</v>
          </cell>
          <cell r="X198">
            <v>32.200000000000003</v>
          </cell>
          <cell r="Z198">
            <v>32.200000000000003</v>
          </cell>
          <cell r="AB198" t="str">
            <v>DHS 2016</v>
          </cell>
          <cell r="AC198">
            <v>0.3</v>
          </cell>
          <cell r="AE198">
            <v>0.2</v>
          </cell>
          <cell r="AG198">
            <v>0.4</v>
          </cell>
          <cell r="AI198">
            <v>1</v>
          </cell>
          <cell r="AK198">
            <v>0.3</v>
          </cell>
          <cell r="AM198">
            <v>0.2</v>
          </cell>
          <cell r="AO198">
            <v>0.1</v>
          </cell>
          <cell r="AQ198">
            <v>0.1</v>
          </cell>
          <cell r="AS198" t="str">
            <v>2016</v>
          </cell>
          <cell r="AT198" t="str">
            <v>DHS 2016</v>
          </cell>
          <cell r="AU198">
            <v>1.3</v>
          </cell>
          <cell r="AV198" t="str">
            <v>x</v>
          </cell>
          <cell r="AW198">
            <v>0.6</v>
          </cell>
          <cell r="AX198" t="str">
            <v>x</v>
          </cell>
          <cell r="AY198">
            <v>1.4</v>
          </cell>
          <cell r="AZ198" t="str">
            <v>x</v>
          </cell>
          <cell r="BA198">
            <v>1.7</v>
          </cell>
          <cell r="BB198" t="str">
            <v>x</v>
          </cell>
          <cell r="BC198">
            <v>1.8</v>
          </cell>
          <cell r="BD198" t="str">
            <v>x</v>
          </cell>
          <cell r="BE198">
            <v>0.4</v>
          </cell>
          <cell r="BF198" t="str">
            <v>x</v>
          </cell>
          <cell r="BG198">
            <v>1.5</v>
          </cell>
          <cell r="BH198" t="str">
            <v>x</v>
          </cell>
          <cell r="BI198">
            <v>1.1000000000000001</v>
          </cell>
          <cell r="BJ198" t="str">
            <v>x</v>
          </cell>
          <cell r="BK198" t="str">
            <v>2011</v>
          </cell>
          <cell r="BL198" t="str">
            <v>DHS 2011</v>
          </cell>
          <cell r="BM198" t="str">
            <v>-</v>
          </cell>
          <cell r="BQ198">
            <v>82.6</v>
          </cell>
          <cell r="BR198" t="str">
            <v>x</v>
          </cell>
          <cell r="BS198" t="str">
            <v>2011</v>
          </cell>
          <cell r="BT198" t="str">
            <v>DHS 2011</v>
          </cell>
          <cell r="BU198">
            <v>53</v>
          </cell>
          <cell r="BW198" t="str">
            <v>DHS 2016</v>
          </cell>
          <cell r="BX198">
            <v>57.5</v>
          </cell>
          <cell r="BZ198" t="str">
            <v>DHS 2016</v>
          </cell>
          <cell r="CA198">
            <v>84.9</v>
          </cell>
          <cell r="CC198">
            <v>85.2</v>
          </cell>
          <cell r="CE198">
            <v>84.6</v>
          </cell>
          <cell r="CG198" t="str">
            <v>DHS 2016</v>
          </cell>
          <cell r="CH198">
            <v>1.3</v>
          </cell>
          <cell r="CJ198" t="str">
            <v>DHS 2016</v>
          </cell>
          <cell r="CK198">
            <v>5.2</v>
          </cell>
          <cell r="CM198" t="str">
            <v>DHS 2016</v>
          </cell>
          <cell r="CN198">
            <v>223.58099999999999</v>
          </cell>
          <cell r="CP198" t="str">
            <v>2012</v>
          </cell>
          <cell r="CQ198" t="str">
            <v>Under 18 years old</v>
          </cell>
          <cell r="CS198" t="str">
            <v>Baseline study of institutional care in Uganda (UNICEF/Ministry of Gender Labour &amp; Social Development)</v>
          </cell>
          <cell r="CT198">
            <v>18.375</v>
          </cell>
          <cell r="CV198" t="str">
            <v>2018</v>
          </cell>
          <cell r="CW198" t="str">
            <v>12 to 17 years old</v>
          </cell>
        </row>
        <row r="199">
          <cell r="B199" t="str">
            <v>Ukraine</v>
          </cell>
          <cell r="C199">
            <v>3.2080000000000002</v>
          </cell>
          <cell r="D199" t="str">
            <v>x,y</v>
          </cell>
          <cell r="E199">
            <v>3.052</v>
          </cell>
          <cell r="F199" t="str">
            <v>x,y</v>
          </cell>
          <cell r="G199">
            <v>3.371</v>
          </cell>
          <cell r="H199" t="str">
            <v>x,y</v>
          </cell>
          <cell r="I199" t="str">
            <v>MICS 2012, UNICEF and ILO calculations</v>
          </cell>
          <cell r="J199">
            <v>0.1</v>
          </cell>
          <cell r="K199" t="str">
            <v>x</v>
          </cell>
          <cell r="L199">
            <v>9.0589999999999993</v>
          </cell>
          <cell r="M199" t="str">
            <v>x</v>
          </cell>
          <cell r="N199" t="str">
            <v>2012</v>
          </cell>
          <cell r="O199" t="str">
            <v>MICS 2012</v>
          </cell>
          <cell r="P199">
            <v>3.8</v>
          </cell>
          <cell r="Q199" t="str">
            <v>x</v>
          </cell>
          <cell r="R199" t="str">
            <v>2012</v>
          </cell>
          <cell r="S199" t="str">
            <v>MICS 2012</v>
          </cell>
          <cell r="T199">
            <v>98.8</v>
          </cell>
          <cell r="U199" t="str">
            <v>x</v>
          </cell>
          <cell r="V199">
            <v>99.8</v>
          </cell>
          <cell r="W199" t="str">
            <v>x</v>
          </cell>
          <cell r="X199">
            <v>99.9</v>
          </cell>
          <cell r="Y199" t="str">
            <v>x</v>
          </cell>
          <cell r="Z199">
            <v>99.7</v>
          </cell>
          <cell r="AA199" t="str">
            <v>x</v>
          </cell>
          <cell r="AB199" t="str">
            <v>MICS 2012</v>
          </cell>
          <cell r="AC199" t="str">
            <v>-</v>
          </cell>
          <cell r="AE199" t="str">
            <v>-</v>
          </cell>
          <cell r="AG199" t="str">
            <v>-</v>
          </cell>
          <cell r="AI199" t="str">
            <v>-</v>
          </cell>
          <cell r="AK199" t="str">
            <v>-</v>
          </cell>
          <cell r="AM199" t="str">
            <v>-</v>
          </cell>
          <cell r="AO199" t="str">
            <v>-</v>
          </cell>
          <cell r="AQ199" t="str">
            <v>-</v>
          </cell>
          <cell r="AU199" t="str">
            <v>-</v>
          </cell>
          <cell r="AW199" t="str">
            <v>-</v>
          </cell>
          <cell r="AY199" t="str">
            <v>-</v>
          </cell>
          <cell r="BA199" t="str">
            <v>-</v>
          </cell>
          <cell r="BC199" t="str">
            <v>-</v>
          </cell>
          <cell r="BE199" t="str">
            <v>-</v>
          </cell>
          <cell r="BG199" t="str">
            <v>-</v>
          </cell>
          <cell r="BI199" t="str">
            <v>-</v>
          </cell>
          <cell r="BM199" t="str">
            <v>-</v>
          </cell>
          <cell r="BQ199" t="str">
            <v>-</v>
          </cell>
          <cell r="BU199">
            <v>1.6</v>
          </cell>
          <cell r="BV199" t="str">
            <v>x</v>
          </cell>
          <cell r="BW199" t="str">
            <v>MICS 2012</v>
          </cell>
          <cell r="BX199">
            <v>2.2000000000000002</v>
          </cell>
          <cell r="BY199" t="str">
            <v>x</v>
          </cell>
          <cell r="BZ199" t="str">
            <v>MICS 2012</v>
          </cell>
          <cell r="CA199">
            <v>61.2</v>
          </cell>
          <cell r="CB199" t="str">
            <v>x,y</v>
          </cell>
          <cell r="CC199">
            <v>67.599999999999994</v>
          </cell>
          <cell r="CD199" t="str">
            <v>x,y</v>
          </cell>
          <cell r="CE199">
            <v>54.9</v>
          </cell>
          <cell r="CF199" t="str">
            <v>x,y</v>
          </cell>
          <cell r="CG199" t="str">
            <v>MICS 2012</v>
          </cell>
          <cell r="CH199" t="str">
            <v>-</v>
          </cell>
          <cell r="CK199">
            <v>1.84</v>
          </cell>
          <cell r="CL199" t="str">
            <v>x</v>
          </cell>
          <cell r="CM199" t="str">
            <v>DHS 2007</v>
          </cell>
          <cell r="CN199">
            <v>650.98800000000006</v>
          </cell>
          <cell r="CP199" t="str">
            <v>2020</v>
          </cell>
          <cell r="CQ199" t="str">
            <v>Under 18 years old</v>
          </cell>
          <cell r="CS199" t="str">
            <v>State Statistic Service in Ukraine</v>
          </cell>
          <cell r="CT199">
            <v>16.152000000000001</v>
          </cell>
          <cell r="CV199" t="str">
            <v>2020</v>
          </cell>
          <cell r="CW199" t="str">
            <v>14 to 17 years old</v>
          </cell>
        </row>
        <row r="200">
          <cell r="B200" t="str">
            <v>United Arab Emirates</v>
          </cell>
          <cell r="C200" t="str">
            <v>-</v>
          </cell>
          <cell r="E200" t="str">
            <v>-</v>
          </cell>
          <cell r="G200" t="str">
            <v>-</v>
          </cell>
          <cell r="J200" t="str">
            <v>-</v>
          </cell>
          <cell r="L200" t="str">
            <v>-</v>
          </cell>
          <cell r="P200" t="str">
            <v>-</v>
          </cell>
          <cell r="T200" t="str">
            <v>-</v>
          </cell>
          <cell r="V200">
            <v>100</v>
          </cell>
          <cell r="W200" t="str">
            <v>y</v>
          </cell>
          <cell r="X200">
            <v>100</v>
          </cell>
          <cell r="Y200" t="str">
            <v>y</v>
          </cell>
          <cell r="Z200">
            <v>100</v>
          </cell>
          <cell r="AA200" t="str">
            <v>y</v>
          </cell>
          <cell r="AB200" t="str">
            <v>Ministry of Health and Prevention 2018</v>
          </cell>
          <cell r="AC200" t="str">
            <v>-</v>
          </cell>
          <cell r="AE200" t="str">
            <v>-</v>
          </cell>
          <cell r="AG200" t="str">
            <v>-</v>
          </cell>
          <cell r="AI200" t="str">
            <v>-</v>
          </cell>
          <cell r="AK200" t="str">
            <v>-</v>
          </cell>
          <cell r="AM200" t="str">
            <v>-</v>
          </cell>
          <cell r="AO200" t="str">
            <v>-</v>
          </cell>
          <cell r="AQ200" t="str">
            <v>-</v>
          </cell>
          <cell r="AU200" t="str">
            <v>-</v>
          </cell>
          <cell r="AW200" t="str">
            <v>-</v>
          </cell>
          <cell r="AY200" t="str">
            <v>-</v>
          </cell>
          <cell r="BA200" t="str">
            <v>-</v>
          </cell>
          <cell r="BC200" t="str">
            <v>-</v>
          </cell>
          <cell r="BE200" t="str">
            <v>-</v>
          </cell>
          <cell r="BG200" t="str">
            <v>-</v>
          </cell>
          <cell r="BI200" t="str">
            <v>-</v>
          </cell>
          <cell r="BM200" t="str">
            <v>-</v>
          </cell>
          <cell r="BQ200" t="str">
            <v>-</v>
          </cell>
          <cell r="BU200" t="str">
            <v>-</v>
          </cell>
          <cell r="BX200" t="str">
            <v>-</v>
          </cell>
          <cell r="CA200" t="str">
            <v>-</v>
          </cell>
          <cell r="CC200" t="str">
            <v>-</v>
          </cell>
          <cell r="CE200" t="str">
            <v>-</v>
          </cell>
          <cell r="CH200" t="str">
            <v>-</v>
          </cell>
          <cell r="CK200" t="str">
            <v>-</v>
          </cell>
          <cell r="CN200" t="str">
            <v>-</v>
          </cell>
          <cell r="CT200">
            <v>20.541</v>
          </cell>
          <cell r="CV200" t="str">
            <v>2014</v>
          </cell>
          <cell r="CW200" t="str">
            <v>7 to 17 years old</v>
          </cell>
        </row>
        <row r="201">
          <cell r="B201" t="str">
            <v>United Kingdom</v>
          </cell>
          <cell r="C201" t="str">
            <v>-</v>
          </cell>
          <cell r="E201" t="str">
            <v>-</v>
          </cell>
          <cell r="G201" t="str">
            <v>-</v>
          </cell>
          <cell r="J201" t="str">
            <v>-</v>
          </cell>
          <cell r="L201">
            <v>0.02</v>
          </cell>
          <cell r="N201" t="str">
            <v>2021</v>
          </cell>
          <cell r="O201" t="str">
            <v>Office for National Statistics</v>
          </cell>
          <cell r="P201" t="str">
            <v>-</v>
          </cell>
          <cell r="T201" t="str">
            <v>-</v>
          </cell>
          <cell r="V201">
            <v>100</v>
          </cell>
          <cell r="W201" t="str">
            <v>v</v>
          </cell>
          <cell r="X201">
            <v>100</v>
          </cell>
          <cell r="Y201" t="str">
            <v>v</v>
          </cell>
          <cell r="Z201">
            <v>100</v>
          </cell>
          <cell r="AA201" t="str">
            <v>v</v>
          </cell>
          <cell r="AB201" t="str">
            <v>UNSD Population and Vital Statistics Report, January 2021, latest update on 4 Jan 2022</v>
          </cell>
          <cell r="AC201" t="str">
            <v>-</v>
          </cell>
          <cell r="AE201" t="str">
            <v>-</v>
          </cell>
          <cell r="AG201" t="str">
            <v>-</v>
          </cell>
          <cell r="AI201" t="str">
            <v>-</v>
          </cell>
          <cell r="AK201" t="str">
            <v>-</v>
          </cell>
          <cell r="AM201" t="str">
            <v>-</v>
          </cell>
          <cell r="AO201" t="str">
            <v>-</v>
          </cell>
          <cell r="AQ201" t="str">
            <v>-</v>
          </cell>
          <cell r="AU201" t="str">
            <v>-</v>
          </cell>
          <cell r="AW201" t="str">
            <v>-</v>
          </cell>
          <cell r="AY201" t="str">
            <v>-</v>
          </cell>
          <cell r="BA201" t="str">
            <v>-</v>
          </cell>
          <cell r="BC201" t="str">
            <v>-</v>
          </cell>
          <cell r="BE201" t="str">
            <v>-</v>
          </cell>
          <cell r="BG201" t="str">
            <v>-</v>
          </cell>
          <cell r="BI201" t="str">
            <v>-</v>
          </cell>
          <cell r="BM201" t="str">
            <v>-</v>
          </cell>
          <cell r="BQ201" t="str">
            <v>-</v>
          </cell>
          <cell r="BU201" t="str">
            <v>-</v>
          </cell>
          <cell r="BX201" t="str">
            <v>-</v>
          </cell>
          <cell r="CA201" t="str">
            <v>-</v>
          </cell>
          <cell r="CC201" t="str">
            <v>-</v>
          </cell>
          <cell r="CE201" t="str">
            <v>-</v>
          </cell>
          <cell r="CH201">
            <v>1.3</v>
          </cell>
          <cell r="CI201" t="str">
            <v>y</v>
          </cell>
          <cell r="CJ201" t="str">
            <v>Crime Survey for England and Wales 2019</v>
          </cell>
          <cell r="CK201">
            <v>8.1</v>
          </cell>
          <cell r="CL201" t="str">
            <v>y</v>
          </cell>
          <cell r="CM201" t="str">
            <v>Crime Survey for England and Wales 2019</v>
          </cell>
          <cell r="CN201">
            <v>66.850999999999999</v>
          </cell>
          <cell r="CP201" t="str">
            <v>2011</v>
          </cell>
          <cell r="CQ201" t="str">
            <v>Under 18 years old</v>
          </cell>
          <cell r="CS201" t="str">
            <v>Department for Education (England); Statistical Return on Children Looked After, Welsh Assembly Government (Wales); Health and Social Care Board Corporate Parenting Returns, Dept. of Health, Social Services and Public Safety (Ireland); Scottish Government (Scotland)</v>
          </cell>
          <cell r="CT201">
            <v>15.285</v>
          </cell>
          <cell r="CV201" t="str">
            <v>2017</v>
          </cell>
          <cell r="CW201" t="str">
            <v>10 to 17 years old</v>
          </cell>
        </row>
        <row r="202">
          <cell r="B202" t="str">
            <v>United Republic of Tanzania</v>
          </cell>
          <cell r="C202">
            <v>24.8</v>
          </cell>
          <cell r="E202">
            <v>25.6</v>
          </cell>
          <cell r="G202">
            <v>23.9</v>
          </cell>
          <cell r="I202" t="str">
            <v>Integrated LFS-CLS 2014, UNICEF and ILO calculations</v>
          </cell>
          <cell r="J202">
            <v>5.2050000000000001</v>
          </cell>
          <cell r="L202">
            <v>30.536000000000001</v>
          </cell>
          <cell r="N202" t="str">
            <v>2015-16</v>
          </cell>
          <cell r="O202" t="str">
            <v>DHS 2015-16</v>
          </cell>
          <cell r="P202">
            <v>3.9</v>
          </cell>
          <cell r="R202" t="str">
            <v>2015-16</v>
          </cell>
          <cell r="S202" t="str">
            <v>DHS 2015-16</v>
          </cell>
          <cell r="T202">
            <v>23.3</v>
          </cell>
          <cell r="V202">
            <v>26.4</v>
          </cell>
          <cell r="X202">
            <v>27.8</v>
          </cell>
          <cell r="Z202">
            <v>25</v>
          </cell>
          <cell r="AB202" t="str">
            <v>DHS 2015-16</v>
          </cell>
          <cell r="AC202">
            <v>10</v>
          </cell>
          <cell r="AE202">
            <v>5.3</v>
          </cell>
          <cell r="AG202">
            <v>12.7</v>
          </cell>
          <cell r="AI202">
            <v>18.600000000000001</v>
          </cell>
          <cell r="AK202">
            <v>10.3</v>
          </cell>
          <cell r="AM202">
            <v>11.7</v>
          </cell>
          <cell r="AO202">
            <v>8.8000000000000007</v>
          </cell>
          <cell r="AQ202">
            <v>4.4000000000000004</v>
          </cell>
          <cell r="AS202" t="str">
            <v>2015-16</v>
          </cell>
          <cell r="AT202" t="str">
            <v>DHS 2015-16</v>
          </cell>
          <cell r="AU202">
            <v>0.4</v>
          </cell>
          <cell r="AW202">
            <v>0.1</v>
          </cell>
          <cell r="AY202">
            <v>0.4</v>
          </cell>
          <cell r="BA202">
            <v>0.9</v>
          </cell>
          <cell r="BC202">
            <v>0.2</v>
          </cell>
          <cell r="BE202">
            <v>0.3</v>
          </cell>
          <cell r="BG202">
            <v>0.1</v>
          </cell>
          <cell r="BI202">
            <v>0.1</v>
          </cell>
          <cell r="BK202" t="str">
            <v>2015-16</v>
          </cell>
          <cell r="BL202" t="str">
            <v>DHS 2015-16</v>
          </cell>
          <cell r="BM202">
            <v>88.9</v>
          </cell>
          <cell r="BN202" t="str">
            <v>x</v>
          </cell>
          <cell r="BO202" t="str">
            <v>2004-05</v>
          </cell>
          <cell r="BP202" t="str">
            <v>DHS 2004-05</v>
          </cell>
          <cell r="BQ202">
            <v>95</v>
          </cell>
          <cell r="BS202" t="str">
            <v>2015-16</v>
          </cell>
          <cell r="BT202" t="str">
            <v>DHS 2015-16</v>
          </cell>
          <cell r="BU202">
            <v>49.6</v>
          </cell>
          <cell r="BW202" t="str">
            <v>DHS 2015-16</v>
          </cell>
          <cell r="BX202">
            <v>59.1</v>
          </cell>
          <cell r="BZ202" t="str">
            <v>DHS 2015-16</v>
          </cell>
          <cell r="CA202" t="str">
            <v>-</v>
          </cell>
          <cell r="CC202" t="str">
            <v>-</v>
          </cell>
          <cell r="CE202" t="str">
            <v>-</v>
          </cell>
          <cell r="CH202" t="str">
            <v>-</v>
          </cell>
          <cell r="CK202">
            <v>7.3</v>
          </cell>
          <cell r="CM202" t="str">
            <v>DHS 2015-16</v>
          </cell>
          <cell r="CN202">
            <v>48.53</v>
          </cell>
          <cell r="CP202" t="str">
            <v>2010</v>
          </cell>
          <cell r="CQ202" t="str">
            <v>Under 18 years old</v>
          </cell>
          <cell r="CS202" t="str">
            <v>SITAN on Res. Care Institutions</v>
          </cell>
          <cell r="CT202" t="str">
            <v>-</v>
          </cell>
        </row>
        <row r="203">
          <cell r="B203" t="str">
            <v>United States</v>
          </cell>
          <cell r="C203" t="str">
            <v>-</v>
          </cell>
          <cell r="E203" t="str">
            <v>-</v>
          </cell>
          <cell r="G203" t="str">
            <v>-</v>
          </cell>
          <cell r="J203" t="str">
            <v>-</v>
          </cell>
          <cell r="L203" t="str">
            <v>-</v>
          </cell>
          <cell r="P203" t="str">
            <v>-</v>
          </cell>
          <cell r="T203" t="str">
            <v>-</v>
          </cell>
          <cell r="V203">
            <v>100</v>
          </cell>
          <cell r="W203" t="str">
            <v>v</v>
          </cell>
          <cell r="X203">
            <v>100</v>
          </cell>
          <cell r="Y203" t="str">
            <v>v</v>
          </cell>
          <cell r="Z203">
            <v>100</v>
          </cell>
          <cell r="AA203" t="str">
            <v>v</v>
          </cell>
          <cell r="AB203" t="str">
            <v>UNSD Population and Vital Statistics Report, January 2022, latest update on 17 Jan 2023</v>
          </cell>
          <cell r="AC203" t="str">
            <v>-</v>
          </cell>
          <cell r="AE203" t="str">
            <v>-</v>
          </cell>
          <cell r="AG203" t="str">
            <v>-</v>
          </cell>
          <cell r="AI203" t="str">
            <v>-</v>
          </cell>
          <cell r="AK203" t="str">
            <v>-</v>
          </cell>
          <cell r="AM203" t="str">
            <v>-</v>
          </cell>
          <cell r="AO203" t="str">
            <v>-</v>
          </cell>
          <cell r="AQ203" t="str">
            <v>-</v>
          </cell>
          <cell r="AU203" t="str">
            <v>-</v>
          </cell>
          <cell r="AW203" t="str">
            <v>-</v>
          </cell>
          <cell r="AY203" t="str">
            <v>-</v>
          </cell>
          <cell r="BA203" t="str">
            <v>-</v>
          </cell>
          <cell r="BC203" t="str">
            <v>-</v>
          </cell>
          <cell r="BE203" t="str">
            <v>-</v>
          </cell>
          <cell r="BG203" t="str">
            <v>-</v>
          </cell>
          <cell r="BI203" t="str">
            <v>-</v>
          </cell>
          <cell r="BM203" t="str">
            <v>-</v>
          </cell>
          <cell r="BQ203" t="str">
            <v>-</v>
          </cell>
          <cell r="BU203" t="str">
            <v>-</v>
          </cell>
          <cell r="BX203" t="str">
            <v>-</v>
          </cell>
          <cell r="CA203" t="str">
            <v>-</v>
          </cell>
          <cell r="CC203" t="str">
            <v>-</v>
          </cell>
          <cell r="CE203" t="str">
            <v>-</v>
          </cell>
          <cell r="CH203" t="str">
            <v>-</v>
          </cell>
          <cell r="CK203" t="str">
            <v>-</v>
          </cell>
          <cell r="CN203">
            <v>77.352000000000004</v>
          </cell>
          <cell r="CP203" t="str">
            <v>2012</v>
          </cell>
          <cell r="CQ203" t="str">
            <v>Under 18 years old</v>
          </cell>
          <cell r="CS203" t="str">
            <v>Adoption and Foster Car Analysis and Reporting System (AFCARS)</v>
          </cell>
          <cell r="CT203">
            <v>137.03299999999999</v>
          </cell>
          <cell r="CV203" t="str">
            <v>2019</v>
          </cell>
          <cell r="CW203" t="str">
            <v>13 to 17 years old</v>
          </cell>
        </row>
        <row r="204">
          <cell r="B204" t="str">
            <v>Uruguay</v>
          </cell>
          <cell r="C204">
            <v>4.2</v>
          </cell>
          <cell r="D204" t="str">
            <v>x</v>
          </cell>
          <cell r="E204">
            <v>5.3</v>
          </cell>
          <cell r="F204" t="str">
            <v>x</v>
          </cell>
          <cell r="G204">
            <v>3</v>
          </cell>
          <cell r="H204" t="str">
            <v>x</v>
          </cell>
          <cell r="I204" t="str">
            <v>CLS (Encuesta Nacional de Trabajo Infantil) 2010, UNICEF and ILO calculations</v>
          </cell>
          <cell r="J204">
            <v>0.7</v>
          </cell>
          <cell r="K204" t="str">
            <v>x</v>
          </cell>
          <cell r="L204">
            <v>24.626999999999999</v>
          </cell>
          <cell r="M204" t="str">
            <v>x</v>
          </cell>
          <cell r="N204" t="str">
            <v>2013</v>
          </cell>
          <cell r="O204" t="str">
            <v>MICS 2013</v>
          </cell>
          <cell r="P204" t="str">
            <v>-</v>
          </cell>
          <cell r="T204">
            <v>99.2</v>
          </cell>
          <cell r="V204">
            <v>99.8</v>
          </cell>
          <cell r="X204">
            <v>99.9</v>
          </cell>
          <cell r="Z204">
            <v>99.7</v>
          </cell>
          <cell r="AB204" t="str">
            <v>MICS 2013</v>
          </cell>
          <cell r="AC204" t="str">
            <v>-</v>
          </cell>
          <cell r="AE204" t="str">
            <v>-</v>
          </cell>
          <cell r="AG204" t="str">
            <v>-</v>
          </cell>
          <cell r="AI204" t="str">
            <v>-</v>
          </cell>
          <cell r="AK204" t="str">
            <v>-</v>
          </cell>
          <cell r="AM204" t="str">
            <v>-</v>
          </cell>
          <cell r="AO204" t="str">
            <v>-</v>
          </cell>
          <cell r="AQ204" t="str">
            <v>-</v>
          </cell>
          <cell r="AU204" t="str">
            <v>-</v>
          </cell>
          <cell r="AW204" t="str">
            <v>-</v>
          </cell>
          <cell r="AY204" t="str">
            <v>-</v>
          </cell>
          <cell r="BA204" t="str">
            <v>-</v>
          </cell>
          <cell r="BC204" t="str">
            <v>-</v>
          </cell>
          <cell r="BE204" t="str">
            <v>-</v>
          </cell>
          <cell r="BG204" t="str">
            <v>-</v>
          </cell>
          <cell r="BI204" t="str">
            <v>-</v>
          </cell>
          <cell r="BM204" t="str">
            <v>-</v>
          </cell>
          <cell r="BQ204" t="str">
            <v>-</v>
          </cell>
          <cell r="BU204" t="str">
            <v>-</v>
          </cell>
          <cell r="BX204">
            <v>3.3</v>
          </cell>
          <cell r="BY204" t="str">
            <v>x</v>
          </cell>
          <cell r="BZ204" t="str">
            <v>MICS 2013</v>
          </cell>
          <cell r="CA204">
            <v>54.6</v>
          </cell>
          <cell r="CB204" t="str">
            <v>x,y</v>
          </cell>
          <cell r="CC204">
            <v>58.4</v>
          </cell>
          <cell r="CD204" t="str">
            <v>x,y</v>
          </cell>
          <cell r="CE204">
            <v>51.2</v>
          </cell>
          <cell r="CF204" t="str">
            <v>x,y</v>
          </cell>
          <cell r="CG204" t="str">
            <v>MICS 2013</v>
          </cell>
          <cell r="CH204" t="str">
            <v>-</v>
          </cell>
          <cell r="CK204" t="str">
            <v>-</v>
          </cell>
          <cell r="CN204">
            <v>320.98599999999999</v>
          </cell>
          <cell r="CP204" t="str">
            <v>2022</v>
          </cell>
          <cell r="CQ204" t="str">
            <v>Under 18 years old</v>
          </cell>
          <cell r="CS204" t="str">
            <v>Instituto del Niño y Adolescente del Uruguay- Sistema de Información para la Infancia (SIPI), table 6</v>
          </cell>
          <cell r="CT204">
            <v>95.817999999999998</v>
          </cell>
          <cell r="CV204" t="str">
            <v>2020</v>
          </cell>
          <cell r="CW204" t="str">
            <v>13 to 17 years old</v>
          </cell>
        </row>
        <row r="205">
          <cell r="B205" t="str">
            <v>Uzbekistan</v>
          </cell>
          <cell r="C205">
            <v>20.556999999999999</v>
          </cell>
          <cell r="E205">
            <v>22.998000000000001</v>
          </cell>
          <cell r="G205">
            <v>18.071000000000002</v>
          </cell>
          <cell r="I205" t="str">
            <v>MICS 2021-22</v>
          </cell>
          <cell r="J205">
            <v>0.17</v>
          </cell>
          <cell r="L205">
            <v>3.407</v>
          </cell>
          <cell r="N205" t="str">
            <v>2021-22</v>
          </cell>
          <cell r="O205" t="str">
            <v>MICS 2021-22</v>
          </cell>
          <cell r="P205">
            <v>0.5</v>
          </cell>
          <cell r="Q205" t="str">
            <v>x</v>
          </cell>
          <cell r="R205" t="str">
            <v>2002</v>
          </cell>
          <cell r="S205" t="str">
            <v>DHS 2002</v>
          </cell>
          <cell r="T205">
            <v>100</v>
          </cell>
          <cell r="V205">
            <v>100</v>
          </cell>
          <cell r="X205">
            <v>100</v>
          </cell>
          <cell r="Z205">
            <v>100</v>
          </cell>
          <cell r="AB205" t="str">
            <v>MICS 2021-22</v>
          </cell>
          <cell r="AC205" t="str">
            <v>-</v>
          </cell>
          <cell r="AE205" t="str">
            <v>-</v>
          </cell>
          <cell r="AG205" t="str">
            <v>-</v>
          </cell>
          <cell r="AI205" t="str">
            <v>-</v>
          </cell>
          <cell r="AK205" t="str">
            <v>-</v>
          </cell>
          <cell r="AM205" t="str">
            <v>-</v>
          </cell>
          <cell r="AO205" t="str">
            <v>-</v>
          </cell>
          <cell r="AQ205" t="str">
            <v>-</v>
          </cell>
          <cell r="AU205" t="str">
            <v>-</v>
          </cell>
          <cell r="AW205" t="str">
            <v>-</v>
          </cell>
          <cell r="AY205" t="str">
            <v>-</v>
          </cell>
          <cell r="BA205" t="str">
            <v>-</v>
          </cell>
          <cell r="BC205" t="str">
            <v>-</v>
          </cell>
          <cell r="BE205" t="str">
            <v>-</v>
          </cell>
          <cell r="BG205" t="str">
            <v>-</v>
          </cell>
          <cell r="BI205" t="str">
            <v>-</v>
          </cell>
          <cell r="BM205" t="str">
            <v>-</v>
          </cell>
          <cell r="BQ205" t="str">
            <v>-</v>
          </cell>
          <cell r="BU205" t="str">
            <v>-</v>
          </cell>
          <cell r="BX205">
            <v>31.53</v>
          </cell>
          <cell r="BZ205" t="str">
            <v>MICS 2021-22</v>
          </cell>
          <cell r="CA205">
            <v>62.21</v>
          </cell>
          <cell r="CC205">
            <v>63.89</v>
          </cell>
          <cell r="CE205">
            <v>60.420999999999999</v>
          </cell>
          <cell r="CG205" t="str">
            <v>MICS 2021-22</v>
          </cell>
          <cell r="CH205" t="str">
            <v>-</v>
          </cell>
          <cell r="CK205" t="str">
            <v>-</v>
          </cell>
          <cell r="CN205">
            <v>263.55700000000002</v>
          </cell>
          <cell r="CP205" t="str">
            <v>2021</v>
          </cell>
          <cell r="CQ205" t="str">
            <v>Under 18 years old</v>
          </cell>
          <cell r="CS205" t="str">
            <v>National Statistical Office, TransMonEE (TM), December 2022</v>
          </cell>
          <cell r="CT205" t="str">
            <v>-</v>
          </cell>
        </row>
        <row r="206">
          <cell r="B206" t="str">
            <v>Vanuatu</v>
          </cell>
          <cell r="C206">
            <v>15.629</v>
          </cell>
          <cell r="D206" t="str">
            <v>x,y</v>
          </cell>
          <cell r="E206">
            <v>15.077999999999999</v>
          </cell>
          <cell r="F206" t="str">
            <v>x,y</v>
          </cell>
          <cell r="G206">
            <v>16.212</v>
          </cell>
          <cell r="H206" t="str">
            <v>x,y</v>
          </cell>
          <cell r="I206" t="str">
            <v>DHS 2013, UNICEF and ILO calculations</v>
          </cell>
          <cell r="J206">
            <v>2.4750000000000001</v>
          </cell>
          <cell r="K206" t="str">
            <v>x</v>
          </cell>
          <cell r="L206">
            <v>21.385999999999999</v>
          </cell>
          <cell r="M206" t="str">
            <v>x</v>
          </cell>
          <cell r="N206" t="str">
            <v>2013</v>
          </cell>
          <cell r="O206" t="str">
            <v>DHS 2013</v>
          </cell>
          <cell r="P206">
            <v>4.5999999999999996</v>
          </cell>
          <cell r="Q206" t="str">
            <v>x</v>
          </cell>
          <cell r="R206" t="str">
            <v>2013</v>
          </cell>
          <cell r="S206" t="str">
            <v>DHS 2013</v>
          </cell>
          <cell r="T206" t="str">
            <v>-</v>
          </cell>
          <cell r="V206">
            <v>43.4</v>
          </cell>
          <cell r="W206" t="str">
            <v>y</v>
          </cell>
          <cell r="X206">
            <v>44</v>
          </cell>
          <cell r="Y206" t="str">
            <v>y</v>
          </cell>
          <cell r="Z206">
            <v>42.9</v>
          </cell>
          <cell r="AA206" t="str">
            <v>y</v>
          </cell>
          <cell r="AB206" t="str">
            <v>DHS 2013</v>
          </cell>
          <cell r="AC206" t="str">
            <v>-</v>
          </cell>
          <cell r="AE206" t="str">
            <v>-</v>
          </cell>
          <cell r="AG206" t="str">
            <v>-</v>
          </cell>
          <cell r="AI206" t="str">
            <v>-</v>
          </cell>
          <cell r="AK206" t="str">
            <v>-</v>
          </cell>
          <cell r="AM206" t="str">
            <v>-</v>
          </cell>
          <cell r="AO206" t="str">
            <v>-</v>
          </cell>
          <cell r="AQ206" t="str">
            <v>-</v>
          </cell>
          <cell r="AU206" t="str">
            <v>-</v>
          </cell>
          <cell r="AW206" t="str">
            <v>-</v>
          </cell>
          <cell r="AY206" t="str">
            <v>-</v>
          </cell>
          <cell r="BA206" t="str">
            <v>-</v>
          </cell>
          <cell r="BC206" t="str">
            <v>-</v>
          </cell>
          <cell r="BE206" t="str">
            <v>-</v>
          </cell>
          <cell r="BG206" t="str">
            <v>-</v>
          </cell>
          <cell r="BI206" t="str">
            <v>-</v>
          </cell>
          <cell r="BM206" t="str">
            <v>-</v>
          </cell>
          <cell r="BQ206" t="str">
            <v>-</v>
          </cell>
          <cell r="BU206">
            <v>62.5</v>
          </cell>
          <cell r="BV206" t="str">
            <v>x</v>
          </cell>
          <cell r="BW206" t="str">
            <v>DHS 2013</v>
          </cell>
          <cell r="BX206">
            <v>55.9</v>
          </cell>
          <cell r="BY206" t="str">
            <v>x</v>
          </cell>
          <cell r="BZ206" t="str">
            <v>DHS 2013</v>
          </cell>
          <cell r="CA206">
            <v>83.5</v>
          </cell>
          <cell r="CB206" t="str">
            <v>x,y</v>
          </cell>
          <cell r="CC206">
            <v>83.3</v>
          </cell>
          <cell r="CD206" t="str">
            <v>x,y</v>
          </cell>
          <cell r="CE206">
            <v>83.6</v>
          </cell>
          <cell r="CF206" t="str">
            <v>x,y</v>
          </cell>
          <cell r="CG206" t="str">
            <v>DHS 2013</v>
          </cell>
          <cell r="CH206" t="str">
            <v>-</v>
          </cell>
          <cell r="CK206" t="str">
            <v>-</v>
          </cell>
          <cell r="CN206" t="str">
            <v>-</v>
          </cell>
          <cell r="CT206" t="str">
            <v>-</v>
          </cell>
        </row>
        <row r="207">
          <cell r="B207" t="str">
            <v>Venezuela (Bolivarian Republic of)</v>
          </cell>
          <cell r="C207" t="str">
            <v>-</v>
          </cell>
          <cell r="E207" t="str">
            <v>-</v>
          </cell>
          <cell r="G207" t="str">
            <v>-</v>
          </cell>
          <cell r="J207" t="str">
            <v>-</v>
          </cell>
          <cell r="L207" t="str">
            <v>-</v>
          </cell>
          <cell r="P207" t="str">
            <v>-</v>
          </cell>
          <cell r="T207" t="str">
            <v>-</v>
          </cell>
          <cell r="V207">
            <v>81.3</v>
          </cell>
          <cell r="W207" t="str">
            <v>y</v>
          </cell>
          <cell r="X207" t="str">
            <v>-</v>
          </cell>
          <cell r="Z207" t="str">
            <v>-</v>
          </cell>
          <cell r="AB207" t="str">
            <v>Vital registration system 2017</v>
          </cell>
          <cell r="AC207" t="str">
            <v>-</v>
          </cell>
          <cell r="AE207" t="str">
            <v>-</v>
          </cell>
          <cell r="AG207" t="str">
            <v>-</v>
          </cell>
          <cell r="AI207" t="str">
            <v>-</v>
          </cell>
          <cell r="AK207" t="str">
            <v>-</v>
          </cell>
          <cell r="AM207" t="str">
            <v>-</v>
          </cell>
          <cell r="AO207" t="str">
            <v>-</v>
          </cell>
          <cell r="AQ207" t="str">
            <v>-</v>
          </cell>
          <cell r="AU207" t="str">
            <v>-</v>
          </cell>
          <cell r="AW207" t="str">
            <v>-</v>
          </cell>
          <cell r="AY207" t="str">
            <v>-</v>
          </cell>
          <cell r="BA207" t="str">
            <v>-</v>
          </cell>
          <cell r="BC207" t="str">
            <v>-</v>
          </cell>
          <cell r="BE207" t="str">
            <v>-</v>
          </cell>
          <cell r="BG207" t="str">
            <v>-</v>
          </cell>
          <cell r="BI207" t="str">
            <v>-</v>
          </cell>
          <cell r="BM207" t="str">
            <v>-</v>
          </cell>
          <cell r="BQ207" t="str">
            <v>-</v>
          </cell>
          <cell r="BU207" t="str">
            <v>-</v>
          </cell>
          <cell r="BX207" t="str">
            <v>-</v>
          </cell>
          <cell r="CA207" t="str">
            <v>-</v>
          </cell>
          <cell r="CC207" t="str">
            <v>-</v>
          </cell>
          <cell r="CE207" t="str">
            <v>-</v>
          </cell>
          <cell r="CH207" t="str">
            <v>-</v>
          </cell>
          <cell r="CK207" t="str">
            <v>-</v>
          </cell>
          <cell r="CN207">
            <v>30.562000000000001</v>
          </cell>
          <cell r="CP207" t="str">
            <v>2011</v>
          </cell>
          <cell r="CQ207" t="str">
            <v>Under 18 years old</v>
          </cell>
          <cell r="CS207" t="str">
            <v>Annual Report of the Ombudsman, p. 158</v>
          </cell>
          <cell r="CT207">
            <v>377.00599999999997</v>
          </cell>
          <cell r="CV207" t="str">
            <v>2018</v>
          </cell>
          <cell r="CW207" t="str">
            <v>14 to 17 years old</v>
          </cell>
        </row>
        <row r="208">
          <cell r="B208" t="str">
            <v>Viet Nam</v>
          </cell>
          <cell r="C208">
            <v>6.94</v>
          </cell>
          <cell r="E208">
            <v>6.359</v>
          </cell>
          <cell r="G208">
            <v>7.5549999999999997</v>
          </cell>
          <cell r="I208" t="str">
            <v>MICS 2020-21, UNICEF and ILO calculations</v>
          </cell>
          <cell r="J208">
            <v>1.0980000000000001</v>
          </cell>
          <cell r="L208">
            <v>14.619</v>
          </cell>
          <cell r="N208" t="str">
            <v>2020-21</v>
          </cell>
          <cell r="O208" t="str">
            <v>MICS 2020-21</v>
          </cell>
          <cell r="P208">
            <v>1.944</v>
          </cell>
          <cell r="R208" t="str">
            <v>2020-21</v>
          </cell>
          <cell r="S208" t="str">
            <v>MICS 2020-21</v>
          </cell>
          <cell r="T208">
            <v>93.001000000000005</v>
          </cell>
          <cell r="V208">
            <v>98.078999999999994</v>
          </cell>
          <cell r="X208">
            <v>97.724000000000004</v>
          </cell>
          <cell r="Z208">
            <v>98.471000000000004</v>
          </cell>
          <cell r="AB208" t="str">
            <v>MICS 2020-21</v>
          </cell>
          <cell r="AC208" t="str">
            <v>-</v>
          </cell>
          <cell r="AE208" t="str">
            <v>-</v>
          </cell>
          <cell r="AG208" t="str">
            <v>-</v>
          </cell>
          <cell r="AI208" t="str">
            <v>-</v>
          </cell>
          <cell r="AK208" t="str">
            <v>-</v>
          </cell>
          <cell r="AM208" t="str">
            <v>-</v>
          </cell>
          <cell r="AO208" t="str">
            <v>-</v>
          </cell>
          <cell r="AQ208" t="str">
            <v>-</v>
          </cell>
          <cell r="AU208" t="str">
            <v>-</v>
          </cell>
          <cell r="AW208" t="str">
            <v>-</v>
          </cell>
          <cell r="AY208" t="str">
            <v>-</v>
          </cell>
          <cell r="BA208" t="str">
            <v>-</v>
          </cell>
          <cell r="BC208" t="str">
            <v>-</v>
          </cell>
          <cell r="BE208" t="str">
            <v>-</v>
          </cell>
          <cell r="BG208" t="str">
            <v>-</v>
          </cell>
          <cell r="BI208" t="str">
            <v>-</v>
          </cell>
          <cell r="BM208" t="str">
            <v>-</v>
          </cell>
          <cell r="BQ208" t="str">
            <v>-</v>
          </cell>
          <cell r="BU208">
            <v>8.2040000000000006</v>
          </cell>
          <cell r="BW208" t="str">
            <v>MICS 2020-21</v>
          </cell>
          <cell r="BX208">
            <v>7.9340000000000002</v>
          </cell>
          <cell r="BZ208" t="str">
            <v>MICS 2020-21</v>
          </cell>
          <cell r="CA208">
            <v>72.391999999999996</v>
          </cell>
          <cell r="CC208">
            <v>74.412999999999997</v>
          </cell>
          <cell r="CE208">
            <v>70.265000000000001</v>
          </cell>
          <cell r="CG208" t="str">
            <v>MICS 2020-21</v>
          </cell>
          <cell r="CH208" t="str">
            <v>-</v>
          </cell>
          <cell r="CK208" t="str">
            <v>-</v>
          </cell>
          <cell r="CN208" t="str">
            <v>-</v>
          </cell>
          <cell r="CT208">
            <v>11.827</v>
          </cell>
          <cell r="CV208" t="str">
            <v>2018</v>
          </cell>
          <cell r="CW208" t="str">
            <v>12 to 17 years old</v>
          </cell>
        </row>
        <row r="209">
          <cell r="B209" t="str">
            <v>Yemen</v>
          </cell>
          <cell r="C209" t="str">
            <v>-</v>
          </cell>
          <cell r="E209" t="str">
            <v>-</v>
          </cell>
          <cell r="G209" t="str">
            <v>-</v>
          </cell>
          <cell r="J209">
            <v>9.4499999999999993</v>
          </cell>
          <cell r="K209" t="str">
            <v>x</v>
          </cell>
          <cell r="L209">
            <v>31.867000000000001</v>
          </cell>
          <cell r="M209" t="str">
            <v>x</v>
          </cell>
          <cell r="N209" t="str">
            <v>2013</v>
          </cell>
          <cell r="O209" t="str">
            <v>DHS 2013</v>
          </cell>
          <cell r="P209" t="str">
            <v>-</v>
          </cell>
          <cell r="T209">
            <v>27.2</v>
          </cell>
          <cell r="V209">
            <v>30.7</v>
          </cell>
          <cell r="X209">
            <v>31.1</v>
          </cell>
          <cell r="Z209">
            <v>30.3</v>
          </cell>
          <cell r="AB209" t="str">
            <v>DHS 2013</v>
          </cell>
          <cell r="AC209">
            <v>18.5</v>
          </cell>
          <cell r="AE209">
            <v>17.100000000000001</v>
          </cell>
          <cell r="AG209">
            <v>19.2</v>
          </cell>
          <cell r="AI209">
            <v>26.454000000000001</v>
          </cell>
          <cell r="AK209">
            <v>21.041</v>
          </cell>
          <cell r="AM209">
            <v>13.327</v>
          </cell>
          <cell r="AO209">
            <v>19.524999999999999</v>
          </cell>
          <cell r="AQ209">
            <v>13.984</v>
          </cell>
          <cell r="AS209" t="str">
            <v>2013</v>
          </cell>
          <cell r="AT209" t="str">
            <v>DHS 2013</v>
          </cell>
          <cell r="AU209">
            <v>15</v>
          </cell>
          <cell r="AW209">
            <v>12.4</v>
          </cell>
          <cell r="AY209">
            <v>15.8</v>
          </cell>
          <cell r="BA209">
            <v>26.4</v>
          </cell>
          <cell r="BC209">
            <v>16.5</v>
          </cell>
          <cell r="BE209">
            <v>5.4</v>
          </cell>
          <cell r="BG209">
            <v>10.1</v>
          </cell>
          <cell r="BI209">
            <v>14.7</v>
          </cell>
          <cell r="BK209" t="str">
            <v>2012-13</v>
          </cell>
          <cell r="BL209" t="str">
            <v>National Social Protection Monitoring Survey (NSPMS) 2012-13</v>
          </cell>
          <cell r="BM209" t="str">
            <v>-</v>
          </cell>
          <cell r="BQ209">
            <v>75.400000000000006</v>
          </cell>
          <cell r="BS209" t="str">
            <v>2013</v>
          </cell>
          <cell r="BT209" t="str">
            <v>DHS 2013</v>
          </cell>
          <cell r="BU209" t="str">
            <v>-</v>
          </cell>
          <cell r="BX209">
            <v>48.5</v>
          </cell>
          <cell r="BY209" t="str">
            <v>x</v>
          </cell>
          <cell r="BZ209" t="str">
            <v>DHS 2013</v>
          </cell>
          <cell r="CA209">
            <v>79.2</v>
          </cell>
          <cell r="CB209" t="str">
            <v>x,y</v>
          </cell>
          <cell r="CC209">
            <v>81.2</v>
          </cell>
          <cell r="CD209" t="str">
            <v>x,y</v>
          </cell>
          <cell r="CE209">
            <v>77.099999999999994</v>
          </cell>
          <cell r="CF209" t="str">
            <v>x,y</v>
          </cell>
          <cell r="CG209" t="str">
            <v>DHS 2013</v>
          </cell>
          <cell r="CH209" t="str">
            <v>-</v>
          </cell>
          <cell r="CK209" t="str">
            <v>-</v>
          </cell>
          <cell r="CN209" t="str">
            <v>-</v>
          </cell>
          <cell r="CT209">
            <v>0.83399999999999996</v>
          </cell>
          <cell r="CV209" t="str">
            <v>2009</v>
          </cell>
          <cell r="CW209" t="str">
            <v>7 to 17 years old</v>
          </cell>
        </row>
        <row r="210">
          <cell r="B210" t="str">
            <v>Zambia</v>
          </cell>
          <cell r="C210">
            <v>23</v>
          </cell>
          <cell r="D210" t="str">
            <v>x</v>
          </cell>
          <cell r="E210">
            <v>22.9</v>
          </cell>
          <cell r="F210" t="str">
            <v>x</v>
          </cell>
          <cell r="G210">
            <v>23</v>
          </cell>
          <cell r="H210" t="str">
            <v>x</v>
          </cell>
          <cell r="I210" t="str">
            <v>Labour Force and CLS 2012, UNICEF and ILO calculations</v>
          </cell>
          <cell r="J210">
            <v>5.1660000000000004</v>
          </cell>
          <cell r="L210">
            <v>29.015999999999998</v>
          </cell>
          <cell r="N210" t="str">
            <v>2018</v>
          </cell>
          <cell r="O210" t="str">
            <v>DHS 2018</v>
          </cell>
          <cell r="P210">
            <v>2.8</v>
          </cell>
          <cell r="R210" t="str">
            <v>2018</v>
          </cell>
          <cell r="S210" t="str">
            <v>DHS 2018</v>
          </cell>
          <cell r="T210">
            <v>13</v>
          </cell>
          <cell r="V210">
            <v>14</v>
          </cell>
          <cell r="X210">
            <v>14.1</v>
          </cell>
          <cell r="Z210">
            <v>14</v>
          </cell>
          <cell r="AB210" t="str">
            <v>DHS 2018</v>
          </cell>
          <cell r="AC210" t="str">
            <v>-</v>
          </cell>
          <cell r="AE210" t="str">
            <v>-</v>
          </cell>
          <cell r="AG210" t="str">
            <v>-</v>
          </cell>
          <cell r="AI210" t="str">
            <v>-</v>
          </cell>
          <cell r="AK210" t="str">
            <v>-</v>
          </cell>
          <cell r="AM210" t="str">
            <v>-</v>
          </cell>
          <cell r="AO210" t="str">
            <v>-</v>
          </cell>
          <cell r="AQ210" t="str">
            <v>-</v>
          </cell>
          <cell r="AU210" t="str">
            <v>-</v>
          </cell>
          <cell r="AW210" t="str">
            <v>-</v>
          </cell>
          <cell r="AY210" t="str">
            <v>-</v>
          </cell>
          <cell r="BA210" t="str">
            <v>-</v>
          </cell>
          <cell r="BC210" t="str">
            <v>-</v>
          </cell>
          <cell r="BE210" t="str">
            <v>-</v>
          </cell>
          <cell r="BG210" t="str">
            <v>-</v>
          </cell>
          <cell r="BI210" t="str">
            <v>-</v>
          </cell>
          <cell r="BM210" t="str">
            <v>-</v>
          </cell>
          <cell r="BQ210" t="str">
            <v>-</v>
          </cell>
          <cell r="BU210">
            <v>31.5</v>
          </cell>
          <cell r="BW210" t="str">
            <v>DHS 2018</v>
          </cell>
          <cell r="BX210">
            <v>46.5</v>
          </cell>
          <cell r="BZ210" t="str">
            <v>DHS 2018</v>
          </cell>
          <cell r="CA210" t="str">
            <v>-</v>
          </cell>
          <cell r="CC210" t="str">
            <v>-</v>
          </cell>
          <cell r="CE210" t="str">
            <v>-</v>
          </cell>
          <cell r="CH210" t="str">
            <v>-</v>
          </cell>
          <cell r="CK210">
            <v>2.887</v>
          </cell>
          <cell r="CM210" t="str">
            <v>DHS 2018</v>
          </cell>
          <cell r="CN210">
            <v>65.131</v>
          </cell>
          <cell r="CP210" t="str">
            <v>2022</v>
          </cell>
          <cell r="CQ210" t="str">
            <v>Under 18 years old</v>
          </cell>
          <cell r="CS210" t="str">
            <v>Ministry of Community Development and Social Services, Alternative Care Case Management Information Management System</v>
          </cell>
          <cell r="CT210" t="str">
            <v>-</v>
          </cell>
        </row>
        <row r="211">
          <cell r="B211" t="str">
            <v>Zimbabwe</v>
          </cell>
          <cell r="C211">
            <v>27.9</v>
          </cell>
          <cell r="E211">
            <v>33.1</v>
          </cell>
          <cell r="G211">
            <v>22.4</v>
          </cell>
          <cell r="I211" t="str">
            <v>MICS 2019, UNICEF and ILO calculations</v>
          </cell>
          <cell r="J211">
            <v>5.4180000000000001</v>
          </cell>
          <cell r="L211">
            <v>33.658000000000001</v>
          </cell>
          <cell r="N211" t="str">
            <v>2019</v>
          </cell>
          <cell r="O211" t="str">
            <v>MICS 2019</v>
          </cell>
          <cell r="P211">
            <v>1.9</v>
          </cell>
          <cell r="R211" t="str">
            <v>2019</v>
          </cell>
          <cell r="S211" t="str">
            <v>MICS 2019</v>
          </cell>
          <cell r="T211">
            <v>29.6</v>
          </cell>
          <cell r="V211">
            <v>48.7</v>
          </cell>
          <cell r="X211">
            <v>48.4</v>
          </cell>
          <cell r="Z211">
            <v>48.9</v>
          </cell>
          <cell r="AB211" t="str">
            <v>MICS 2019</v>
          </cell>
          <cell r="AC211" t="str">
            <v>-</v>
          </cell>
          <cell r="AE211" t="str">
            <v>-</v>
          </cell>
          <cell r="AG211" t="str">
            <v>-</v>
          </cell>
          <cell r="AI211" t="str">
            <v>-</v>
          </cell>
          <cell r="AK211" t="str">
            <v>-</v>
          </cell>
          <cell r="AM211" t="str">
            <v>-</v>
          </cell>
          <cell r="AO211" t="str">
            <v>-</v>
          </cell>
          <cell r="AQ211" t="str">
            <v>-</v>
          </cell>
          <cell r="AU211" t="str">
            <v>-</v>
          </cell>
          <cell r="AW211" t="str">
            <v>-</v>
          </cell>
          <cell r="AY211" t="str">
            <v>-</v>
          </cell>
          <cell r="BA211" t="str">
            <v>-</v>
          </cell>
          <cell r="BC211" t="str">
            <v>-</v>
          </cell>
          <cell r="BE211" t="str">
            <v>-</v>
          </cell>
          <cell r="BG211" t="str">
            <v>-</v>
          </cell>
          <cell r="BI211" t="str">
            <v>-</v>
          </cell>
          <cell r="BM211" t="str">
            <v>-</v>
          </cell>
          <cell r="BQ211" t="str">
            <v>-</v>
          </cell>
          <cell r="BU211">
            <v>48.9</v>
          </cell>
          <cell r="BW211" t="str">
            <v>DHS 2015</v>
          </cell>
          <cell r="BX211">
            <v>53.5</v>
          </cell>
          <cell r="BZ211" t="str">
            <v>DHS 2015</v>
          </cell>
          <cell r="CA211">
            <v>64.099999999999994</v>
          </cell>
          <cell r="CC211">
            <v>65.099999999999994</v>
          </cell>
          <cell r="CE211">
            <v>63.1</v>
          </cell>
          <cell r="CG211" t="str">
            <v>MICS 2019</v>
          </cell>
          <cell r="CH211" t="str">
            <v>-</v>
          </cell>
          <cell r="CK211">
            <v>2.4</v>
          </cell>
          <cell r="CM211" t="str">
            <v>MICS 2019</v>
          </cell>
          <cell r="CN211" t="str">
            <v>-</v>
          </cell>
          <cell r="CT211" t="str">
            <v>-</v>
          </cell>
        </row>
        <row r="213">
          <cell r="B213" t="str">
            <v>SUMMARY</v>
          </cell>
        </row>
        <row r="214">
          <cell r="B214" t="str">
            <v>East Asia and Pacific</v>
          </cell>
          <cell r="C214" t="str">
            <v>-</v>
          </cell>
          <cell r="E214" t="str">
            <v>-</v>
          </cell>
          <cell r="G214" t="str">
            <v>-</v>
          </cell>
          <cell r="J214">
            <v>0.93500000000000005</v>
          </cell>
          <cell r="L214">
            <v>8.2479999999999993</v>
          </cell>
          <cell r="N214" t="str">
            <v>2015-22</v>
          </cell>
          <cell r="O214" t="str">
            <v>DHS, MICS and other national surveys</v>
          </cell>
          <cell r="P214">
            <v>1.373</v>
          </cell>
          <cell r="R214" t="str">
            <v>2015-21</v>
          </cell>
          <cell r="S214" t="str">
            <v>DHS, MICS and other national surveys</v>
          </cell>
          <cell r="T214" t="str">
            <v>-</v>
          </cell>
          <cell r="V214" t="str">
            <v>-</v>
          </cell>
          <cell r="X214" t="str">
            <v>-</v>
          </cell>
          <cell r="Z214" t="str">
            <v>-</v>
          </cell>
          <cell r="AC214" t="str">
            <v>-</v>
          </cell>
          <cell r="AE214" t="str">
            <v>-</v>
          </cell>
          <cell r="AG214" t="str">
            <v>-</v>
          </cell>
          <cell r="AI214" t="str">
            <v>-</v>
          </cell>
          <cell r="AK214" t="str">
            <v>-</v>
          </cell>
          <cell r="AM214" t="str">
            <v>-</v>
          </cell>
          <cell r="AO214" t="str">
            <v>-</v>
          </cell>
          <cell r="AQ214" t="str">
            <v>-</v>
          </cell>
          <cell r="AU214" t="str">
            <v>-</v>
          </cell>
          <cell r="AW214" t="str">
            <v>-</v>
          </cell>
          <cell r="AY214" t="str">
            <v>-</v>
          </cell>
          <cell r="BA214" t="str">
            <v>-</v>
          </cell>
          <cell r="BC214" t="str">
            <v>-</v>
          </cell>
          <cell r="BE214" t="str">
            <v>-</v>
          </cell>
          <cell r="BG214" t="str">
            <v>-</v>
          </cell>
          <cell r="BI214" t="str">
            <v>-</v>
          </cell>
          <cell r="BM214" t="str">
            <v>-</v>
          </cell>
          <cell r="BQ214" t="str">
            <v>-</v>
          </cell>
          <cell r="BU214" t="str">
            <v>-</v>
          </cell>
          <cell r="BX214" t="str">
            <v>-</v>
          </cell>
          <cell r="CA214" t="str">
            <v>-</v>
          </cell>
          <cell r="CC214" t="str">
            <v>-</v>
          </cell>
          <cell r="CE214" t="str">
            <v>-</v>
          </cell>
          <cell r="CH214" t="str">
            <v>-</v>
          </cell>
          <cell r="CK214" t="str">
            <v>-</v>
          </cell>
          <cell r="CN214">
            <v>131.27500000000001</v>
          </cell>
          <cell r="CP214" t="str">
            <v>2010-22</v>
          </cell>
          <cell r="CQ214" t="str">
            <v>Under 18 years old</v>
          </cell>
          <cell r="CR214" t="str">
            <v>Based on 13 countries with a population coverage 91 per cent of the regional population aged 0-17 years</v>
          </cell>
          <cell r="CS214" t="str">
            <v>National surveys and social service administrative records</v>
          </cell>
          <cell r="CT214">
            <v>19.338000000000001</v>
          </cell>
          <cell r="CV214" t="str">
            <v>2009-22</v>
          </cell>
          <cell r="CW214" t="str">
            <v>Under 18 years old</v>
          </cell>
        </row>
        <row r="215">
          <cell r="B215" t="str">
            <v>Europe and Central Asia</v>
          </cell>
          <cell r="C215" t="str">
            <v>-</v>
          </cell>
          <cell r="E215" t="str">
            <v>-</v>
          </cell>
          <cell r="G215" t="str">
            <v>-</v>
          </cell>
          <cell r="J215" t="str">
            <v>-</v>
          </cell>
          <cell r="L215">
            <v>7.0309999999999997</v>
          </cell>
          <cell r="N215" t="str">
            <v>2015-22</v>
          </cell>
          <cell r="O215" t="str">
            <v>DHS, MICS and other national surveys</v>
          </cell>
          <cell r="P215" t="str">
            <v>-</v>
          </cell>
          <cell r="T215">
            <v>98.989000000000004</v>
          </cell>
          <cell r="V215">
            <v>99.632000000000005</v>
          </cell>
          <cell r="X215">
            <v>99.619</v>
          </cell>
          <cell r="Z215">
            <v>99.66</v>
          </cell>
          <cell r="AB215" t="str">
            <v>DHS, MICS, other national surveys, censuses and vital registration systems</v>
          </cell>
          <cell r="AC215" t="str">
            <v>-</v>
          </cell>
          <cell r="AE215" t="str">
            <v>-</v>
          </cell>
          <cell r="AG215" t="str">
            <v>-</v>
          </cell>
          <cell r="AI215" t="str">
            <v>-</v>
          </cell>
          <cell r="AK215" t="str">
            <v>-</v>
          </cell>
          <cell r="AM215" t="str">
            <v>-</v>
          </cell>
          <cell r="AO215" t="str">
            <v>-</v>
          </cell>
          <cell r="AQ215" t="str">
            <v>-</v>
          </cell>
          <cell r="AU215" t="str">
            <v>-</v>
          </cell>
          <cell r="AW215" t="str">
            <v>-</v>
          </cell>
          <cell r="AY215" t="str">
            <v>-</v>
          </cell>
          <cell r="BA215" t="str">
            <v>-</v>
          </cell>
          <cell r="BC215" t="str">
            <v>-</v>
          </cell>
          <cell r="BE215" t="str">
            <v>-</v>
          </cell>
          <cell r="BG215" t="str">
            <v>-</v>
          </cell>
          <cell r="BI215" t="str">
            <v>-</v>
          </cell>
          <cell r="BM215" t="str">
            <v>-</v>
          </cell>
          <cell r="BQ215" t="str">
            <v>-</v>
          </cell>
          <cell r="BU215" t="str">
            <v>-</v>
          </cell>
          <cell r="BX215" t="str">
            <v>-</v>
          </cell>
          <cell r="CA215" t="str">
            <v>-</v>
          </cell>
          <cell r="CC215" t="str">
            <v>-</v>
          </cell>
          <cell r="CE215" t="str">
            <v>-</v>
          </cell>
          <cell r="CH215" t="str">
            <v>-</v>
          </cell>
          <cell r="CK215" t="str">
            <v>-</v>
          </cell>
          <cell r="CN215">
            <v>232.22300000000001</v>
          </cell>
          <cell r="CP215" t="str">
            <v>2010-22</v>
          </cell>
          <cell r="CQ215" t="str">
            <v>Under 18 years old</v>
          </cell>
          <cell r="CR215" t="str">
            <v>Based on 36 countries with a population coverage 77 per cent of the regional population aged 0-17 years</v>
          </cell>
          <cell r="CS215" t="str">
            <v>National surveys and social service administrative records</v>
          </cell>
          <cell r="CT215">
            <v>26.023</v>
          </cell>
          <cell r="CV215" t="str">
            <v>2009-22</v>
          </cell>
          <cell r="CW215" t="str">
            <v>Under 18 years old</v>
          </cell>
        </row>
        <row r="216">
          <cell r="B216" t="str">
            <v xml:space="preserve">   Eastern Europe and Central Asia</v>
          </cell>
          <cell r="C216" t="str">
            <v>-</v>
          </cell>
          <cell r="E216" t="str">
            <v>-</v>
          </cell>
          <cell r="G216" t="str">
            <v>-</v>
          </cell>
          <cell r="J216">
            <v>0.81899999999999995</v>
          </cell>
          <cell r="L216">
            <v>8.9420000000000002</v>
          </cell>
          <cell r="N216" t="str">
            <v>2015-22</v>
          </cell>
          <cell r="O216" t="str">
            <v>DHS, MICS and other national surveys</v>
          </cell>
          <cell r="P216" t="str">
            <v>-</v>
          </cell>
          <cell r="T216">
            <v>98.284999999999997</v>
          </cell>
          <cell r="V216">
            <v>99.295000000000002</v>
          </cell>
          <cell r="X216">
            <v>99.27</v>
          </cell>
          <cell r="Z216">
            <v>99.346999999999994</v>
          </cell>
          <cell r="AB216" t="str">
            <v>DHS, MICS, other national surveys, censuses and vital registration systems</v>
          </cell>
          <cell r="AC216" t="str">
            <v>-</v>
          </cell>
          <cell r="AE216" t="str">
            <v>-</v>
          </cell>
          <cell r="AG216" t="str">
            <v>-</v>
          </cell>
          <cell r="AI216" t="str">
            <v>-</v>
          </cell>
          <cell r="AK216" t="str">
            <v>-</v>
          </cell>
          <cell r="AM216" t="str">
            <v>-</v>
          </cell>
          <cell r="AO216" t="str">
            <v>-</v>
          </cell>
          <cell r="AQ216" t="str">
            <v>-</v>
          </cell>
          <cell r="AU216" t="str">
            <v>-</v>
          </cell>
          <cell r="AW216" t="str">
            <v>-</v>
          </cell>
          <cell r="AY216" t="str">
            <v>-</v>
          </cell>
          <cell r="BA216" t="str">
            <v>-</v>
          </cell>
          <cell r="BC216" t="str">
            <v>-</v>
          </cell>
          <cell r="BE216" t="str">
            <v>-</v>
          </cell>
          <cell r="BG216" t="str">
            <v>-</v>
          </cell>
          <cell r="BI216" t="str">
            <v>-</v>
          </cell>
          <cell r="BM216" t="str">
            <v>-</v>
          </cell>
          <cell r="BQ216" t="str">
            <v>-</v>
          </cell>
          <cell r="BU216" t="str">
            <v>-</v>
          </cell>
          <cell r="BX216">
            <v>15.888</v>
          </cell>
          <cell r="BZ216" t="str">
            <v>DHS, MICS and other national surveys</v>
          </cell>
          <cell r="CA216" t="str">
            <v>-</v>
          </cell>
          <cell r="CC216" t="str">
            <v>-</v>
          </cell>
          <cell r="CE216" t="str">
            <v>-</v>
          </cell>
          <cell r="CH216" t="str">
            <v>-</v>
          </cell>
          <cell r="CK216" t="str">
            <v>-</v>
          </cell>
          <cell r="CN216">
            <v>204.35900000000001</v>
          </cell>
          <cell r="CP216" t="str">
            <v>2010-22</v>
          </cell>
          <cell r="CQ216" t="str">
            <v>Under 18 years old</v>
          </cell>
          <cell r="CR216" t="str">
            <v>Based on 21 countries with a population coverage 100 per cent of the regional population aged 0-17 years</v>
          </cell>
          <cell r="CS216" t="str">
            <v>National surveys and social service administrative records</v>
          </cell>
          <cell r="CT216">
            <v>28.638999999999999</v>
          </cell>
          <cell r="CV216" t="str">
            <v>2009-22</v>
          </cell>
          <cell r="CW216" t="str">
            <v>Under 18 years old</v>
          </cell>
        </row>
        <row r="217">
          <cell r="B217" t="str">
            <v xml:space="preserve">   Western Europe</v>
          </cell>
          <cell r="C217" t="str">
            <v>-</v>
          </cell>
          <cell r="E217" t="str">
            <v>-</v>
          </cell>
          <cell r="G217" t="str">
            <v>-</v>
          </cell>
          <cell r="J217" t="str">
            <v>-</v>
          </cell>
          <cell r="L217" t="str">
            <v>-</v>
          </cell>
          <cell r="P217" t="str">
            <v>-</v>
          </cell>
          <cell r="T217">
            <v>100</v>
          </cell>
          <cell r="V217">
            <v>100</v>
          </cell>
          <cell r="X217">
            <v>100</v>
          </cell>
          <cell r="Z217">
            <v>100</v>
          </cell>
          <cell r="AB217" t="str">
            <v>DHS, MICS, other national surveys, censuses and vital registration systems</v>
          </cell>
          <cell r="AC217" t="str">
            <v>-</v>
          </cell>
          <cell r="AE217" t="str">
            <v>-</v>
          </cell>
          <cell r="AG217" t="str">
            <v>-</v>
          </cell>
          <cell r="AI217" t="str">
            <v>-</v>
          </cell>
          <cell r="AK217" t="str">
            <v>-</v>
          </cell>
          <cell r="AM217" t="str">
            <v>-</v>
          </cell>
          <cell r="AO217" t="str">
            <v>-</v>
          </cell>
          <cell r="AQ217" t="str">
            <v>-</v>
          </cell>
          <cell r="AU217" t="str">
            <v>-</v>
          </cell>
          <cell r="AW217" t="str">
            <v>-</v>
          </cell>
          <cell r="AY217" t="str">
            <v>-</v>
          </cell>
          <cell r="BA217" t="str">
            <v>-</v>
          </cell>
          <cell r="BC217" t="str">
            <v>-</v>
          </cell>
          <cell r="BE217" t="str">
            <v>-</v>
          </cell>
          <cell r="BG217" t="str">
            <v>-</v>
          </cell>
          <cell r="BI217" t="str">
            <v>-</v>
          </cell>
          <cell r="BM217" t="str">
            <v>-</v>
          </cell>
          <cell r="BQ217" t="str">
            <v>-</v>
          </cell>
          <cell r="BU217" t="str">
            <v>-</v>
          </cell>
          <cell r="BX217" t="str">
            <v>-</v>
          </cell>
          <cell r="CA217" t="str">
            <v>-</v>
          </cell>
          <cell r="CC217" t="str">
            <v>-</v>
          </cell>
          <cell r="CE217" t="str">
            <v>-</v>
          </cell>
          <cell r="CH217" t="str">
            <v>-</v>
          </cell>
          <cell r="CK217" t="str">
            <v>-</v>
          </cell>
          <cell r="CN217">
            <v>293.79599999999999</v>
          </cell>
          <cell r="CP217" t="str">
            <v>2010-22</v>
          </cell>
          <cell r="CQ217" t="str">
            <v>Under 18 years old</v>
          </cell>
          <cell r="CR217" t="str">
            <v>Based on 15 countries with a population coverage 52 per cent of the regional population aged 0-17 years</v>
          </cell>
          <cell r="CS217" t="str">
            <v>National surveys and social service administrative records</v>
          </cell>
          <cell r="CT217">
            <v>24.007000000000001</v>
          </cell>
          <cell r="CV217" t="str">
            <v>2009-22</v>
          </cell>
          <cell r="CW217" t="str">
            <v>Under 18 years old</v>
          </cell>
        </row>
        <row r="218">
          <cell r="B218" t="str">
            <v>Latin America and Caribbean</v>
          </cell>
          <cell r="C218" t="str">
            <v>-</v>
          </cell>
          <cell r="E218" t="str">
            <v>-</v>
          </cell>
          <cell r="G218" t="str">
            <v>-</v>
          </cell>
          <cell r="J218">
            <v>3.9929999999999999</v>
          </cell>
          <cell r="L218">
            <v>21.236999999999998</v>
          </cell>
          <cell r="N218" t="str">
            <v>2015-22</v>
          </cell>
          <cell r="O218" t="str">
            <v>DHS, MICS and other national surveys</v>
          </cell>
          <cell r="P218" t="str">
            <v>-</v>
          </cell>
          <cell r="T218">
            <v>84.507999999999996</v>
          </cell>
          <cell r="V218">
            <v>94.763999999999996</v>
          </cell>
          <cell r="X218" t="str">
            <v>-</v>
          </cell>
          <cell r="Z218" t="str">
            <v>-</v>
          </cell>
          <cell r="AB218" t="str">
            <v>DHS, MICS, other national surveys, censuses and vital registration systems</v>
          </cell>
          <cell r="AC218" t="str">
            <v>-</v>
          </cell>
          <cell r="AE218" t="str">
            <v>-</v>
          </cell>
          <cell r="AG218" t="str">
            <v>-</v>
          </cell>
          <cell r="AI218" t="str">
            <v>-</v>
          </cell>
          <cell r="AK218" t="str">
            <v>-</v>
          </cell>
          <cell r="AM218" t="str">
            <v>-</v>
          </cell>
          <cell r="AO218" t="str">
            <v>-</v>
          </cell>
          <cell r="AQ218" t="str">
            <v>-</v>
          </cell>
          <cell r="AU218" t="str">
            <v>-</v>
          </cell>
          <cell r="AW218" t="str">
            <v>-</v>
          </cell>
          <cell r="AY218" t="str">
            <v>-</v>
          </cell>
          <cell r="BA218" t="str">
            <v>-</v>
          </cell>
          <cell r="BC218" t="str">
            <v>-</v>
          </cell>
          <cell r="BE218" t="str">
            <v>-</v>
          </cell>
          <cell r="BG218" t="str">
            <v>-</v>
          </cell>
          <cell r="BI218" t="str">
            <v>-</v>
          </cell>
          <cell r="BM218" t="str">
            <v>-</v>
          </cell>
          <cell r="BQ218" t="str">
            <v>-</v>
          </cell>
          <cell r="BU218" t="str">
            <v>-</v>
          </cell>
          <cell r="BX218">
            <v>7.8929999999999998</v>
          </cell>
          <cell r="BZ218" t="str">
            <v>DHS, MICS and other national surveys</v>
          </cell>
          <cell r="CA218" t="str">
            <v>-</v>
          </cell>
          <cell r="CC218" t="str">
            <v>-</v>
          </cell>
          <cell r="CE218" t="str">
            <v>-</v>
          </cell>
          <cell r="CH218" t="str">
            <v>-</v>
          </cell>
          <cell r="CK218" t="str">
            <v>-</v>
          </cell>
          <cell r="CN218">
            <v>86.066000000000003</v>
          </cell>
          <cell r="CP218" t="str">
            <v>2010-22</v>
          </cell>
          <cell r="CQ218" t="str">
            <v>Under 18 years old</v>
          </cell>
          <cell r="CR218" t="str">
            <v>Based on 36 countries with a population coverage 100 per cent of the regional population aged 0-17 years</v>
          </cell>
          <cell r="CS218" t="str">
            <v>National surveys and social service administrative records</v>
          </cell>
          <cell r="CT218">
            <v>74.555999999999997</v>
          </cell>
          <cell r="CV218" t="str">
            <v>2009-22</v>
          </cell>
          <cell r="CW218" t="str">
            <v>Under 18 years old</v>
          </cell>
        </row>
        <row r="219">
          <cell r="B219" t="str">
            <v>Middle East and North Africa</v>
          </cell>
          <cell r="C219" t="str">
            <v>-</v>
          </cell>
          <cell r="E219" t="str">
            <v>-</v>
          </cell>
          <cell r="G219" t="str">
            <v>-</v>
          </cell>
          <cell r="J219">
            <v>2.3849999999999998</v>
          </cell>
          <cell r="L219">
            <v>15.757</v>
          </cell>
          <cell r="N219" t="str">
            <v>2014-22</v>
          </cell>
          <cell r="O219" t="str">
            <v>DHS, MICS and other national surveys</v>
          </cell>
          <cell r="P219" t="str">
            <v>-</v>
          </cell>
          <cell r="T219" t="str">
            <v>-</v>
          </cell>
          <cell r="V219">
            <v>90.733999999999995</v>
          </cell>
          <cell r="X219">
            <v>90.83</v>
          </cell>
          <cell r="Z219">
            <v>90.626000000000005</v>
          </cell>
          <cell r="AB219" t="str">
            <v>DHS, MICS, other national surveys, censuses and vital registration systems</v>
          </cell>
          <cell r="AC219" t="str">
            <v>-</v>
          </cell>
          <cell r="AE219" t="str">
            <v>-</v>
          </cell>
          <cell r="AG219">
            <v>65.739000000000004</v>
          </cell>
          <cell r="AI219" t="str">
            <v>-</v>
          </cell>
          <cell r="AK219" t="str">
            <v>-</v>
          </cell>
          <cell r="AM219" t="str">
            <v>-</v>
          </cell>
          <cell r="AO219" t="str">
            <v>-</v>
          </cell>
          <cell r="AQ219" t="str">
            <v>-</v>
          </cell>
          <cell r="AS219" t="str">
            <v>2013-21</v>
          </cell>
          <cell r="AT219" t="str">
            <v>DHS, MICS and other national surveys</v>
          </cell>
          <cell r="AU219" t="str">
            <v>-</v>
          </cell>
          <cell r="AW219" t="str">
            <v>-</v>
          </cell>
          <cell r="AY219">
            <v>13.675000000000001</v>
          </cell>
          <cell r="BA219" t="str">
            <v>-</v>
          </cell>
          <cell r="BC219" t="str">
            <v>-</v>
          </cell>
          <cell r="BE219" t="str">
            <v>-</v>
          </cell>
          <cell r="BG219" t="str">
            <v>-</v>
          </cell>
          <cell r="BI219" t="str">
            <v>-</v>
          </cell>
          <cell r="BK219" t="str">
            <v>2013-21</v>
          </cell>
          <cell r="BL219" t="str">
            <v>DHS, MICS and other national surveys</v>
          </cell>
          <cell r="BM219" t="str">
            <v>-</v>
          </cell>
          <cell r="BQ219" t="str">
            <v>-</v>
          </cell>
          <cell r="BU219" t="str">
            <v>-</v>
          </cell>
          <cell r="BX219" t="str">
            <v>-</v>
          </cell>
          <cell r="CA219">
            <v>81.793000000000006</v>
          </cell>
          <cell r="CC219" t="str">
            <v>-</v>
          </cell>
          <cell r="CE219" t="str">
            <v>-</v>
          </cell>
          <cell r="CG219" t="str">
            <v>DHS, MICS and other national surveys</v>
          </cell>
          <cell r="CH219" t="str">
            <v>-</v>
          </cell>
          <cell r="CK219" t="str">
            <v>-</v>
          </cell>
          <cell r="CN219">
            <v>127.23099999999999</v>
          </cell>
          <cell r="CP219" t="str">
            <v>2010-22</v>
          </cell>
          <cell r="CQ219" t="str">
            <v>Under 18 years old</v>
          </cell>
          <cell r="CR219" t="str">
            <v>Based on 9 countries with a population coverage 65 per cent of the regional population aged 0-17 years</v>
          </cell>
          <cell r="CS219" t="str">
            <v>National surveys and social service administrative records</v>
          </cell>
          <cell r="CT219" t="str">
            <v>-</v>
          </cell>
        </row>
        <row r="220">
          <cell r="B220" t="str">
            <v>North America</v>
          </cell>
          <cell r="C220" t="str">
            <v>-</v>
          </cell>
          <cell r="E220" t="str">
            <v>-</v>
          </cell>
          <cell r="G220" t="str">
            <v>-</v>
          </cell>
          <cell r="J220" t="str">
            <v>-</v>
          </cell>
          <cell r="L220" t="str">
            <v>-</v>
          </cell>
          <cell r="P220" t="str">
            <v>-</v>
          </cell>
          <cell r="T220">
            <v>100</v>
          </cell>
          <cell r="V220">
            <v>100</v>
          </cell>
          <cell r="X220">
            <v>100</v>
          </cell>
          <cell r="Z220">
            <v>100</v>
          </cell>
          <cell r="AB220" t="str">
            <v>DHS, MICS, other national surveys, censuses and vital registration systems</v>
          </cell>
          <cell r="AC220" t="str">
            <v>-</v>
          </cell>
          <cell r="AE220" t="str">
            <v>-</v>
          </cell>
          <cell r="AG220" t="str">
            <v>-</v>
          </cell>
          <cell r="AI220" t="str">
            <v>-</v>
          </cell>
          <cell r="AK220" t="str">
            <v>-</v>
          </cell>
          <cell r="AM220" t="str">
            <v>-</v>
          </cell>
          <cell r="AO220" t="str">
            <v>-</v>
          </cell>
          <cell r="AQ220" t="str">
            <v>-</v>
          </cell>
          <cell r="AU220" t="str">
            <v>-</v>
          </cell>
          <cell r="AW220" t="str">
            <v>-</v>
          </cell>
          <cell r="AY220" t="str">
            <v>-</v>
          </cell>
          <cell r="BA220" t="str">
            <v>-</v>
          </cell>
          <cell r="BC220" t="str">
            <v>-</v>
          </cell>
          <cell r="BE220" t="str">
            <v>-</v>
          </cell>
          <cell r="BG220" t="str">
            <v>-</v>
          </cell>
          <cell r="BI220" t="str">
            <v>-</v>
          </cell>
          <cell r="BM220" t="str">
            <v>-</v>
          </cell>
          <cell r="BQ220" t="str">
            <v>-</v>
          </cell>
          <cell r="BU220" t="str">
            <v>-</v>
          </cell>
          <cell r="BX220" t="str">
            <v>-</v>
          </cell>
          <cell r="CA220" t="str">
            <v>-</v>
          </cell>
          <cell r="CC220" t="str">
            <v>-</v>
          </cell>
          <cell r="CE220" t="str">
            <v>-</v>
          </cell>
          <cell r="CH220" t="str">
            <v>-</v>
          </cell>
          <cell r="CK220" t="str">
            <v>-</v>
          </cell>
          <cell r="CN220">
            <v>77.352000000000004</v>
          </cell>
          <cell r="CP220" t="str">
            <v>2010-22</v>
          </cell>
          <cell r="CQ220" t="str">
            <v>Under 18 years old</v>
          </cell>
          <cell r="CR220" t="str">
            <v>Based on 1 countries with a population coverage 91 per cent of the regional population aged 0-17 years</v>
          </cell>
          <cell r="CS220" t="str">
            <v>National surveys and social service administrative records</v>
          </cell>
          <cell r="CT220">
            <v>126.161</v>
          </cell>
          <cell r="CV220" t="str">
            <v>2009-22</v>
          </cell>
          <cell r="CW220" t="str">
            <v>Under 18 years old</v>
          </cell>
        </row>
        <row r="221">
          <cell r="B221" t="str">
            <v>South Asia</v>
          </cell>
          <cell r="C221" t="str">
            <v>-</v>
          </cell>
          <cell r="E221" t="str">
            <v>-</v>
          </cell>
          <cell r="G221" t="str">
            <v>-</v>
          </cell>
          <cell r="J221">
            <v>5.6820000000000004</v>
          </cell>
          <cell r="L221">
            <v>25.526</v>
          </cell>
          <cell r="N221" t="str">
            <v>2015-22</v>
          </cell>
          <cell r="O221" t="str">
            <v>DHS, MICS and other national surveys</v>
          </cell>
          <cell r="P221">
            <v>3.1579999999999999</v>
          </cell>
          <cell r="R221" t="str">
            <v>2015-21</v>
          </cell>
          <cell r="S221" t="str">
            <v>DHS, MICS and other national surveys</v>
          </cell>
          <cell r="T221">
            <v>71.795000000000002</v>
          </cell>
          <cell r="V221">
            <v>75.838999999999999</v>
          </cell>
          <cell r="X221">
            <v>75.835999999999999</v>
          </cell>
          <cell r="Z221">
            <v>75.855999999999995</v>
          </cell>
          <cell r="AB221" t="str">
            <v>DHS, MICS, other national surveys, censuses and vital registration systems</v>
          </cell>
          <cell r="AC221" t="str">
            <v>-</v>
          </cell>
          <cell r="AE221" t="str">
            <v>-</v>
          </cell>
          <cell r="AG221" t="str">
            <v>-</v>
          </cell>
          <cell r="AI221" t="str">
            <v>-</v>
          </cell>
          <cell r="AK221" t="str">
            <v>-</v>
          </cell>
          <cell r="AM221" t="str">
            <v>-</v>
          </cell>
          <cell r="AO221" t="str">
            <v>-</v>
          </cell>
          <cell r="AQ221" t="str">
            <v>-</v>
          </cell>
          <cell r="AU221" t="str">
            <v>-</v>
          </cell>
          <cell r="AW221" t="str">
            <v>-</v>
          </cell>
          <cell r="AY221" t="str">
            <v>-</v>
          </cell>
          <cell r="BA221" t="str">
            <v>-</v>
          </cell>
          <cell r="BC221" t="str">
            <v>-</v>
          </cell>
          <cell r="BE221" t="str">
            <v>-</v>
          </cell>
          <cell r="BG221" t="str">
            <v>-</v>
          </cell>
          <cell r="BI221" t="str">
            <v>-</v>
          </cell>
          <cell r="BM221" t="str">
            <v>-</v>
          </cell>
          <cell r="BQ221" t="str">
            <v>-</v>
          </cell>
          <cell r="BU221">
            <v>38.914999999999999</v>
          </cell>
          <cell r="BW221" t="str">
            <v>DHS, MICS and other national surveys</v>
          </cell>
          <cell r="BX221">
            <v>36.307000000000002</v>
          </cell>
          <cell r="BZ221" t="str">
            <v>DHS, MICS and other national surveys</v>
          </cell>
          <cell r="CA221" t="str">
            <v>-</v>
          </cell>
          <cell r="CC221" t="str">
            <v>-</v>
          </cell>
          <cell r="CE221" t="str">
            <v>-</v>
          </cell>
          <cell r="CH221" t="str">
            <v>-</v>
          </cell>
          <cell r="CK221">
            <v>1.488</v>
          </cell>
          <cell r="CM221" t="str">
            <v>DHS, MICS and other national surveys</v>
          </cell>
          <cell r="CN221">
            <v>75.034999999999997</v>
          </cell>
          <cell r="CP221" t="str">
            <v>2010-22</v>
          </cell>
          <cell r="CQ221" t="str">
            <v>Under 18 years old</v>
          </cell>
          <cell r="CR221" t="str">
            <v>Based on 7 countries with a population coverage 84 per cent of the regional population aged 0-17 years</v>
          </cell>
          <cell r="CS221" t="str">
            <v>National surveys and social service administrative records</v>
          </cell>
          <cell r="CT221">
            <v>23.577999999999999</v>
          </cell>
          <cell r="CV221" t="str">
            <v>2009-22</v>
          </cell>
          <cell r="CW221" t="str">
            <v>Under 18 years old</v>
          </cell>
        </row>
        <row r="222">
          <cell r="B222" t="str">
            <v>Sub-Saharan Africa</v>
          </cell>
          <cell r="C222">
            <v>26.437999999999999</v>
          </cell>
          <cell r="E222">
            <v>27.373999999999999</v>
          </cell>
          <cell r="G222">
            <v>25.385000000000002</v>
          </cell>
          <cell r="I222" t="str">
            <v>DHS, MICS and other national surveys</v>
          </cell>
          <cell r="J222">
            <v>9.9220000000000006</v>
          </cell>
          <cell r="L222">
            <v>32.389000000000003</v>
          </cell>
          <cell r="N222" t="str">
            <v>2015-22</v>
          </cell>
          <cell r="O222" t="str">
            <v>DHS, MICS and other national surveys</v>
          </cell>
          <cell r="P222">
            <v>3.976</v>
          </cell>
          <cell r="R222" t="str">
            <v>2015-21</v>
          </cell>
          <cell r="S222" t="str">
            <v>DHS, MICS and other national surveys</v>
          </cell>
          <cell r="T222">
            <v>42.57</v>
          </cell>
          <cell r="V222">
            <v>50.561</v>
          </cell>
          <cell r="X222">
            <v>49.716000000000001</v>
          </cell>
          <cell r="Z222">
            <v>48.847999999999999</v>
          </cell>
          <cell r="AB222" t="str">
            <v>DHS, MICS, other national surveys, censuses and vital registration systems</v>
          </cell>
          <cell r="AC222">
            <v>35.555</v>
          </cell>
          <cell r="AE222">
            <v>31.033999999999999</v>
          </cell>
          <cell r="AG222">
            <v>38.994</v>
          </cell>
          <cell r="AI222">
            <v>37.390999999999998</v>
          </cell>
          <cell r="AK222">
            <v>35.716999999999999</v>
          </cell>
          <cell r="AM222">
            <v>36.494</v>
          </cell>
          <cell r="AO222">
            <v>36.728999999999999</v>
          </cell>
          <cell r="AQ222">
            <v>32.573999999999998</v>
          </cell>
          <cell r="AS222" t="str">
            <v>2013-21</v>
          </cell>
          <cell r="AT222" t="str">
            <v>DHS, MICS and other national surveys</v>
          </cell>
          <cell r="AU222">
            <v>12.791</v>
          </cell>
          <cell r="AW222">
            <v>11.459</v>
          </cell>
          <cell r="AY222">
            <v>13.343999999999999</v>
          </cell>
          <cell r="BA222">
            <v>13.771000000000001</v>
          </cell>
          <cell r="BC222">
            <v>12.432</v>
          </cell>
          <cell r="BE222">
            <v>13.06</v>
          </cell>
          <cell r="BG222">
            <v>13.859</v>
          </cell>
          <cell r="BI222">
            <v>9.8659999999999997</v>
          </cell>
          <cell r="BK222" t="str">
            <v>2013-21</v>
          </cell>
          <cell r="BL222" t="str">
            <v>DHS, MICS and other national surveys</v>
          </cell>
          <cell r="BM222" t="str">
            <v>-</v>
          </cell>
          <cell r="BQ222">
            <v>74.930999999999997</v>
          </cell>
          <cell r="BS222" t="str">
            <v>2013-21</v>
          </cell>
          <cell r="BT222" t="str">
            <v>DHS, MICS and other national surveys</v>
          </cell>
          <cell r="BU222">
            <v>34.148000000000003</v>
          </cell>
          <cell r="BW222" t="str">
            <v>DHS, MICS and other national surveys</v>
          </cell>
          <cell r="BX222">
            <v>42.82</v>
          </cell>
          <cell r="BZ222" t="str">
            <v>DHS, MICS and other national surveys</v>
          </cell>
          <cell r="CA222">
            <v>85.751999999999995</v>
          </cell>
          <cell r="CC222">
            <v>86.105999999999995</v>
          </cell>
          <cell r="CE222">
            <v>85.41</v>
          </cell>
          <cell r="CG222" t="str">
            <v>DHS, MICS and other national surveys</v>
          </cell>
          <cell r="CH222" t="str">
            <v>-</v>
          </cell>
          <cell r="CK222">
            <v>5.5469999999999997</v>
          </cell>
          <cell r="CM222" t="str">
            <v>DHS, MICS and other national surveys</v>
          </cell>
          <cell r="CN222" t="str">
            <v>-</v>
          </cell>
          <cell r="CT222" t="str">
            <v>-</v>
          </cell>
        </row>
        <row r="223">
          <cell r="B223" t="str">
            <v xml:space="preserve">   Eastern and Southern Africa</v>
          </cell>
          <cell r="C223">
            <v>26.437999999999999</v>
          </cell>
          <cell r="E223">
            <v>28.167999999999999</v>
          </cell>
          <cell r="G223">
            <v>24.481000000000002</v>
          </cell>
          <cell r="I223" t="str">
            <v>DHS, MICS and other national surveys</v>
          </cell>
          <cell r="J223">
            <v>8.7579999999999991</v>
          </cell>
          <cell r="L223">
            <v>32.198999999999998</v>
          </cell>
          <cell r="N223" t="str">
            <v>2015-22</v>
          </cell>
          <cell r="O223" t="str">
            <v>DHS, MICS and other national surveys</v>
          </cell>
          <cell r="P223">
            <v>4.8819999999999997</v>
          </cell>
          <cell r="R223" t="str">
            <v>2015-21</v>
          </cell>
          <cell r="S223" t="str">
            <v>DHS, MICS and other national surveys</v>
          </cell>
          <cell r="T223">
            <v>33.283000000000001</v>
          </cell>
          <cell r="V223">
            <v>40.978000000000002</v>
          </cell>
          <cell r="X223">
            <v>37.552999999999997</v>
          </cell>
          <cell r="Z223">
            <v>37.124000000000002</v>
          </cell>
          <cell r="AB223" t="str">
            <v>DHS, MICS, other national surveys, censuses and vital registration systems</v>
          </cell>
          <cell r="AC223">
            <v>43.956000000000003</v>
          </cell>
          <cell r="AE223" t="str">
            <v>-</v>
          </cell>
          <cell r="AG223">
            <v>46.302999999999997</v>
          </cell>
          <cell r="AI223">
            <v>48.606999999999999</v>
          </cell>
          <cell r="AK223">
            <v>45.48</v>
          </cell>
          <cell r="AM223">
            <v>44.136000000000003</v>
          </cell>
          <cell r="AO223">
            <v>44.581000000000003</v>
          </cell>
          <cell r="AQ223">
            <v>39.133000000000003</v>
          </cell>
          <cell r="AS223" t="str">
            <v>2013-21</v>
          </cell>
          <cell r="AT223" t="str">
            <v>DHS, MICS and other national surveys</v>
          </cell>
          <cell r="AU223" t="str">
            <v>-</v>
          </cell>
          <cell r="AW223" t="str">
            <v>-</v>
          </cell>
          <cell r="AY223">
            <v>12.925000000000001</v>
          </cell>
          <cell r="BA223" t="str">
            <v>-</v>
          </cell>
          <cell r="BC223" t="str">
            <v>-</v>
          </cell>
          <cell r="BE223" t="str">
            <v>-</v>
          </cell>
          <cell r="BG223" t="str">
            <v>-</v>
          </cell>
          <cell r="BI223" t="str">
            <v>-</v>
          </cell>
          <cell r="BK223" t="str">
            <v>2013-21</v>
          </cell>
          <cell r="BL223" t="str">
            <v>DHS, MICS and other national surveys</v>
          </cell>
          <cell r="BM223" t="str">
            <v>-</v>
          </cell>
          <cell r="BQ223" t="str">
            <v>-</v>
          </cell>
          <cell r="BU223">
            <v>33.883000000000003</v>
          </cell>
          <cell r="BW223" t="str">
            <v>DHS, MICS and other national surveys</v>
          </cell>
          <cell r="BX223">
            <v>44.862000000000002</v>
          </cell>
          <cell r="BZ223" t="str">
            <v>DHS, MICS and other national surveys</v>
          </cell>
          <cell r="CA223" t="str">
            <v>-</v>
          </cell>
          <cell r="CC223" t="str">
            <v>-</v>
          </cell>
          <cell r="CE223" t="str">
            <v>-</v>
          </cell>
          <cell r="CH223" t="str">
            <v>-</v>
          </cell>
          <cell r="CK223">
            <v>4.5650000000000004</v>
          </cell>
          <cell r="CM223" t="str">
            <v>DHS, MICS and other national surveys</v>
          </cell>
          <cell r="CN223">
            <v>97.691999999999993</v>
          </cell>
          <cell r="CP223" t="str">
            <v>2010-22</v>
          </cell>
          <cell r="CQ223" t="str">
            <v>Under 18 years old</v>
          </cell>
          <cell r="CR223" t="str">
            <v>Based on 14 countries with a population coverage 61 per cent of the regional population aged 0-17 years</v>
          </cell>
          <cell r="CS223" t="str">
            <v>National surveys and social service administrative records</v>
          </cell>
          <cell r="CT223" t="str">
            <v>-</v>
          </cell>
        </row>
        <row r="224">
          <cell r="B224" t="str">
            <v xml:space="preserve">   West and Central Africa</v>
          </cell>
          <cell r="C224">
            <v>26.439</v>
          </cell>
          <cell r="E224">
            <v>26.677</v>
          </cell>
          <cell r="G224">
            <v>26.178999999999998</v>
          </cell>
          <cell r="I224" t="str">
            <v>DHS, MICS and other national surveys</v>
          </cell>
          <cell r="J224">
            <v>10.968</v>
          </cell>
          <cell r="L224">
            <v>32.558999999999997</v>
          </cell>
          <cell r="N224" t="str">
            <v>2015-22</v>
          </cell>
          <cell r="O224" t="str">
            <v>DHS, MICS and other national surveys</v>
          </cell>
          <cell r="P224">
            <v>3.1680000000000001</v>
          </cell>
          <cell r="R224" t="str">
            <v>2015-21</v>
          </cell>
          <cell r="S224" t="str">
            <v>DHS, MICS and other national surveys</v>
          </cell>
          <cell r="T224">
            <v>53.430999999999997</v>
          </cell>
          <cell r="V224">
            <v>59.131999999999998</v>
          </cell>
          <cell r="X224">
            <v>59.826000000000001</v>
          </cell>
          <cell r="Z224">
            <v>58.570999999999998</v>
          </cell>
          <cell r="AB224" t="str">
            <v>DHS, MICS, other national surveys, censuses and vital registration systems</v>
          </cell>
          <cell r="AC224">
            <v>28.236000000000001</v>
          </cell>
          <cell r="AE224">
            <v>26.879000000000001</v>
          </cell>
          <cell r="AG224">
            <v>30.111999999999998</v>
          </cell>
          <cell r="AI224">
            <v>27.655000000000001</v>
          </cell>
          <cell r="AK224">
            <v>27.241</v>
          </cell>
          <cell r="AM224">
            <v>29.86</v>
          </cell>
          <cell r="AO224">
            <v>29.913</v>
          </cell>
          <cell r="AQ224">
            <v>26.88</v>
          </cell>
          <cell r="AS224" t="str">
            <v>2013-21</v>
          </cell>
          <cell r="AT224" t="str">
            <v>DHS, MICS and other national surveys</v>
          </cell>
          <cell r="AU224">
            <v>13.247999999999999</v>
          </cell>
          <cell r="AW224">
            <v>12.778</v>
          </cell>
          <cell r="AY224">
            <v>13.725</v>
          </cell>
          <cell r="BA224">
            <v>14.445</v>
          </cell>
          <cell r="BC224">
            <v>13.045999999999999</v>
          </cell>
          <cell r="BE224">
            <v>13.698</v>
          </cell>
          <cell r="BG224">
            <v>13.936999999999999</v>
          </cell>
          <cell r="BI224">
            <v>10.266</v>
          </cell>
          <cell r="BK224" t="str">
            <v>2013-21</v>
          </cell>
          <cell r="BL224" t="str">
            <v>DHS, MICS and other national surveys</v>
          </cell>
          <cell r="BM224">
            <v>57.710999999999999</v>
          </cell>
          <cell r="BO224" t="str">
            <v>2013-21</v>
          </cell>
          <cell r="BP224" t="str">
            <v>DHS, MICS and other national surveys</v>
          </cell>
          <cell r="BQ224">
            <v>72.641000000000005</v>
          </cell>
          <cell r="BS224" t="str">
            <v>2013-21</v>
          </cell>
          <cell r="BT224" t="str">
            <v>DHS, MICS and other national surveys</v>
          </cell>
          <cell r="BU224">
            <v>34.363999999999997</v>
          </cell>
          <cell r="BW224" t="str">
            <v>DHS, MICS and other national surveys</v>
          </cell>
          <cell r="BX224">
            <v>41.069000000000003</v>
          </cell>
          <cell r="BZ224" t="str">
            <v>DHS, MICS and other national surveys</v>
          </cell>
          <cell r="CA224">
            <v>88.408000000000001</v>
          </cell>
          <cell r="CC224">
            <v>88.674999999999997</v>
          </cell>
          <cell r="CE224">
            <v>88.147000000000006</v>
          </cell>
          <cell r="CG224" t="str">
            <v>DHS, MICS and other national surveys</v>
          </cell>
          <cell r="CH224" t="str">
            <v>-</v>
          </cell>
          <cell r="CK224">
            <v>6.8040000000000003</v>
          </cell>
          <cell r="CM224" t="str">
            <v>DHS, MICS and other national surveys</v>
          </cell>
          <cell r="CN224" t="str">
            <v>-</v>
          </cell>
          <cell r="CT224" t="str">
            <v>-</v>
          </cell>
        </row>
        <row r="225">
          <cell r="B225" t="str">
            <v>Least developed countries</v>
          </cell>
          <cell r="C225">
            <v>21.931999999999999</v>
          </cell>
          <cell r="E225">
            <v>22.855</v>
          </cell>
          <cell r="G225">
            <v>20.867999999999999</v>
          </cell>
          <cell r="I225" t="str">
            <v>DHS, MICS and other national surveys</v>
          </cell>
          <cell r="J225">
            <v>10.356</v>
          </cell>
          <cell r="L225">
            <v>37.146000000000001</v>
          </cell>
          <cell r="N225" t="str">
            <v>2015-22</v>
          </cell>
          <cell r="O225" t="str">
            <v>DHS, MICS and other national surveys</v>
          </cell>
          <cell r="P225">
            <v>5.4240000000000004</v>
          </cell>
          <cell r="R225" t="str">
            <v>2015-21</v>
          </cell>
          <cell r="S225" t="str">
            <v>DHS, MICS and other national surveys</v>
          </cell>
          <cell r="T225">
            <v>40.590000000000003</v>
          </cell>
          <cell r="V225">
            <v>46.661000000000001</v>
          </cell>
          <cell r="X225">
            <v>46.978999999999999</v>
          </cell>
          <cell r="Z225">
            <v>46.347000000000001</v>
          </cell>
          <cell r="AB225" t="str">
            <v>DHS, MICS, other national surveys, censuses and vital registration systems</v>
          </cell>
          <cell r="AC225" t="str">
            <v>-</v>
          </cell>
          <cell r="AE225" t="str">
            <v>-</v>
          </cell>
          <cell r="AG225" t="str">
            <v>-</v>
          </cell>
          <cell r="AI225" t="str">
            <v>-</v>
          </cell>
          <cell r="AK225" t="str">
            <v>-</v>
          </cell>
          <cell r="AM225" t="str">
            <v>-</v>
          </cell>
          <cell r="AO225" t="str">
            <v>-</v>
          </cell>
          <cell r="AQ225" t="str">
            <v>-</v>
          </cell>
          <cell r="AU225" t="str">
            <v>-</v>
          </cell>
          <cell r="AW225" t="str">
            <v>-</v>
          </cell>
          <cell r="AY225" t="str">
            <v>-</v>
          </cell>
          <cell r="BA225" t="str">
            <v>-</v>
          </cell>
          <cell r="BC225" t="str">
            <v>-</v>
          </cell>
          <cell r="BE225" t="str">
            <v>-</v>
          </cell>
          <cell r="BG225" t="str">
            <v>-</v>
          </cell>
          <cell r="BI225" t="str">
            <v>-</v>
          </cell>
          <cell r="BM225" t="str">
            <v>-</v>
          </cell>
          <cell r="BQ225" t="str">
            <v>-</v>
          </cell>
          <cell r="BU225">
            <v>40.262</v>
          </cell>
          <cell r="BW225" t="str">
            <v>DHS, MICS and other national surveys</v>
          </cell>
          <cell r="BX225">
            <v>44.945</v>
          </cell>
          <cell r="BZ225" t="str">
            <v>DHS, MICS and other national surveys</v>
          </cell>
          <cell r="CA225">
            <v>83.477000000000004</v>
          </cell>
          <cell r="CC225">
            <v>84.12</v>
          </cell>
          <cell r="CE225">
            <v>82.872</v>
          </cell>
          <cell r="CG225" t="str">
            <v>DHS, MICS and other national surveys</v>
          </cell>
          <cell r="CH225" t="str">
            <v>-</v>
          </cell>
          <cell r="CK225">
            <v>4.9550000000000001</v>
          </cell>
          <cell r="CM225" t="str">
            <v>DHS, MICS and other national surveys</v>
          </cell>
          <cell r="CN225">
            <v>62.478999999999999</v>
          </cell>
          <cell r="CP225" t="str">
            <v>2010-22</v>
          </cell>
          <cell r="CQ225" t="str">
            <v>Under 18 years old</v>
          </cell>
          <cell r="CR225" t="str">
            <v>Based on 27 countries with a population coverage 61 per cent of the regional population aged 0-17 years</v>
          </cell>
          <cell r="CS225" t="str">
            <v>National surveys and social service administrative records</v>
          </cell>
          <cell r="CT225">
            <v>18.678000000000001</v>
          </cell>
          <cell r="CV225" t="str">
            <v>2009-22</v>
          </cell>
          <cell r="CW225" t="str">
            <v>Under 18 years old</v>
          </cell>
        </row>
        <row r="226">
          <cell r="B226" t="str">
            <v>World</v>
          </cell>
          <cell r="C226" t="str">
            <v>-</v>
          </cell>
          <cell r="E226" t="str">
            <v>-</v>
          </cell>
          <cell r="G226" t="str">
            <v>-</v>
          </cell>
          <cell r="J226">
            <v>4.24</v>
          </cell>
          <cell r="L226">
            <v>18.675000000000001</v>
          </cell>
          <cell r="N226" t="str">
            <v>2015-22</v>
          </cell>
          <cell r="O226" t="str">
            <v>DHS, MICS and other national surveys</v>
          </cell>
          <cell r="P226">
            <v>2.819</v>
          </cell>
          <cell r="R226" t="str">
            <v>2015-21</v>
          </cell>
          <cell r="S226" t="str">
            <v>DHS, MICS and other national surveys</v>
          </cell>
          <cell r="T226">
            <v>71.462999999999994</v>
          </cell>
          <cell r="V226">
            <v>77.183999999999997</v>
          </cell>
          <cell r="X226">
            <v>77.554000000000002</v>
          </cell>
          <cell r="Z226">
            <v>76.896000000000001</v>
          </cell>
          <cell r="AB226" t="str">
            <v>DHS, MICS, other national surveys, censuses and vital registration systems</v>
          </cell>
          <cell r="AC226" t="str">
            <v>-</v>
          </cell>
          <cell r="AE226" t="str">
            <v>-</v>
          </cell>
          <cell r="AG226" t="str">
            <v>-</v>
          </cell>
          <cell r="AI226" t="str">
            <v>-</v>
          </cell>
          <cell r="AK226" t="str">
            <v>-</v>
          </cell>
          <cell r="AM226" t="str">
            <v>-</v>
          </cell>
          <cell r="AO226" t="str">
            <v>-</v>
          </cell>
          <cell r="AQ226" t="str">
            <v>-</v>
          </cell>
          <cell r="AU226" t="str">
            <v>-</v>
          </cell>
          <cell r="AW226" t="str">
            <v>-</v>
          </cell>
          <cell r="AY226" t="str">
            <v>-</v>
          </cell>
          <cell r="BA226" t="str">
            <v>-</v>
          </cell>
          <cell r="BC226" t="str">
            <v>-</v>
          </cell>
          <cell r="BE226" t="str">
            <v>-</v>
          </cell>
          <cell r="BG226" t="str">
            <v>-</v>
          </cell>
          <cell r="BI226" t="str">
            <v>-</v>
          </cell>
          <cell r="BM226" t="str">
            <v>-</v>
          </cell>
          <cell r="BQ226" t="str">
            <v>-</v>
          </cell>
          <cell r="BU226">
            <v>34.972999999999999</v>
          </cell>
          <cell r="BW226" t="str">
            <v>DHS, MICS and other national surveys</v>
          </cell>
          <cell r="BX226">
            <v>34.344000000000001</v>
          </cell>
          <cell r="BZ226" t="str">
            <v>DHS, MICS and other national surveys</v>
          </cell>
          <cell r="CA226" t="str">
            <v>-</v>
          </cell>
          <cell r="CC226" t="str">
            <v>-</v>
          </cell>
          <cell r="CE226" t="str">
            <v>-</v>
          </cell>
          <cell r="CH226" t="str">
            <v>-</v>
          </cell>
          <cell r="CK226" t="str">
            <v>-</v>
          </cell>
          <cell r="CN226">
            <v>104.828</v>
          </cell>
          <cell r="CP226" t="str">
            <v>2010-22</v>
          </cell>
          <cell r="CQ226" t="str">
            <v>Under 18 years old</v>
          </cell>
          <cell r="CR226" t="str">
            <v>Based on 131 countries with a population coverage 76 per cent of the global population aged 0-17 years</v>
          </cell>
          <cell r="CS226" t="str">
            <v>National surveys and social service administrative records</v>
          </cell>
          <cell r="CT226">
            <v>29.739000000000001</v>
          </cell>
          <cell r="CV226" t="str">
            <v>2009-22</v>
          </cell>
          <cell r="CW226" t="str">
            <v>Under 18 years old</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ta@unicef.org" TargetMode="External"/><Relationship Id="rId1" Type="http://schemas.openxmlformats.org/officeDocument/2006/relationships/hyperlink" Target="mailto:data@unicef.or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data@unicef.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6873D-0FFC-4B43-B5FE-B0B809DAE0B1}">
  <dimension ref="A1:H289"/>
  <sheetViews>
    <sheetView tabSelected="1" zoomScale="85" zoomScaleNormal="85" workbookViewId="0">
      <pane xSplit="1" ySplit="10" topLeftCell="C243" activePane="bottomRight" state="frozen"/>
      <selection pane="bottomRight" activeCell="E5" sqref="E5"/>
      <selection pane="bottomLeft" activeCell="A12" sqref="A12"/>
      <selection pane="topRight" activeCell="B1" sqref="B1"/>
    </sheetView>
  </sheetViews>
  <sheetFormatPr defaultColWidth="10.28515625" defaultRowHeight="16.5"/>
  <cols>
    <col min="1" max="1" width="27.7109375" style="7" customWidth="1"/>
    <col min="2" max="2" width="7" style="7" customWidth="1"/>
    <col min="3" max="3" width="11.28515625" style="7" customWidth="1"/>
    <col min="4" max="4" width="3.28515625" style="7" customWidth="1"/>
    <col min="5" max="5" width="10.28515625" style="9" customWidth="1"/>
    <col min="6" max="6" width="21.28515625" style="9" customWidth="1"/>
    <col min="7" max="7" width="21.42578125" style="7" customWidth="1"/>
    <col min="8" max="8" width="38.7109375" style="7" customWidth="1"/>
    <col min="9" max="16384" width="10.28515625" style="7"/>
  </cols>
  <sheetData>
    <row r="1" spans="1:8" ht="18">
      <c r="A1" s="6"/>
      <c r="B1" s="6"/>
      <c r="C1" s="6"/>
      <c r="D1" s="6"/>
      <c r="E1" s="53"/>
      <c r="F1" s="53"/>
      <c r="G1" s="53"/>
    </row>
    <row r="2" spans="1:8">
      <c r="A2" s="8"/>
      <c r="B2" s="8"/>
      <c r="C2" s="8"/>
      <c r="D2" s="8"/>
      <c r="E2" s="54"/>
      <c r="F2" s="54"/>
      <c r="G2" s="54"/>
    </row>
    <row r="3" spans="1:8">
      <c r="A3" s="8"/>
      <c r="B3" s="8"/>
      <c r="C3" s="8"/>
      <c r="D3" s="8"/>
      <c r="E3" s="10"/>
      <c r="F3" s="10"/>
      <c r="G3" s="10"/>
    </row>
    <row r="4" spans="1:8" s="11" customFormat="1" ht="18.75">
      <c r="A4" s="34" t="s">
        <v>0</v>
      </c>
      <c r="B4" s="34"/>
      <c r="C4" s="34"/>
      <c r="D4" s="34"/>
    </row>
    <row r="5" spans="1:8" s="11" customFormat="1"/>
    <row r="6" spans="1:8" s="11" customFormat="1">
      <c r="A6" s="6" t="s">
        <v>1</v>
      </c>
      <c r="B6" s="6"/>
      <c r="C6" s="6"/>
      <c r="D6" s="6"/>
    </row>
    <row r="7" spans="1:8">
      <c r="A7" s="8"/>
      <c r="B7" s="8"/>
      <c r="C7" s="8"/>
      <c r="D7" s="8"/>
      <c r="E7" s="10"/>
      <c r="F7" s="10"/>
      <c r="G7" s="10"/>
    </row>
    <row r="8" spans="1:8" ht="30.75" customHeight="1">
      <c r="A8" s="55" t="s">
        <v>2</v>
      </c>
      <c r="B8" s="56"/>
      <c r="C8" s="59" t="s">
        <v>3</v>
      </c>
      <c r="D8" s="60"/>
      <c r="E8" s="60"/>
      <c r="F8" s="60"/>
      <c r="G8" s="61"/>
    </row>
    <row r="9" spans="1:8" ht="31.9" customHeight="1">
      <c r="A9" s="57"/>
      <c r="B9" s="58"/>
      <c r="C9" s="62" t="s">
        <v>4</v>
      </c>
      <c r="D9" s="63"/>
      <c r="E9" s="42" t="s">
        <v>5</v>
      </c>
      <c r="F9" s="42" t="s">
        <v>6</v>
      </c>
      <c r="G9" s="42" t="s">
        <v>7</v>
      </c>
      <c r="H9" s="44" t="s">
        <v>8</v>
      </c>
    </row>
    <row r="10" spans="1:8">
      <c r="A10" s="12"/>
      <c r="B10" s="12"/>
      <c r="C10" s="12"/>
      <c r="D10" s="12"/>
      <c r="E10" s="13"/>
      <c r="F10" s="13"/>
      <c r="G10" s="13"/>
      <c r="H10" s="14"/>
    </row>
    <row r="11" spans="1:8">
      <c r="A11" s="7" t="s">
        <v>9</v>
      </c>
      <c r="B11" s="7" t="s">
        <v>10</v>
      </c>
      <c r="C11" s="40">
        <v>14.507999999999999</v>
      </c>
      <c r="E11" s="17" t="s">
        <v>11</v>
      </c>
      <c r="F11" s="17" t="s">
        <v>12</v>
      </c>
      <c r="G11" s="17"/>
      <c r="H11" s="19" t="s">
        <v>13</v>
      </c>
    </row>
    <row r="12" spans="1:8">
      <c r="A12" s="7" t="s">
        <v>14</v>
      </c>
      <c r="B12" s="7" t="s">
        <v>15</v>
      </c>
      <c r="C12" s="40">
        <v>93.838999999999999</v>
      </c>
      <c r="E12" s="15" t="s">
        <v>16</v>
      </c>
      <c r="F12" s="17" t="s">
        <v>12</v>
      </c>
      <c r="G12" s="18"/>
      <c r="H12" s="19" t="s">
        <v>17</v>
      </c>
    </row>
    <row r="13" spans="1:8">
      <c r="A13" s="7" t="s">
        <v>18</v>
      </c>
      <c r="B13" s="7" t="s">
        <v>19</v>
      </c>
      <c r="C13" s="40" t="s">
        <v>20</v>
      </c>
      <c r="E13" s="15"/>
      <c r="F13" s="17"/>
      <c r="G13" s="18"/>
      <c r="H13" s="19"/>
    </row>
    <row r="14" spans="1:8">
      <c r="A14" s="7" t="s">
        <v>21</v>
      </c>
      <c r="B14" s="7" t="s">
        <v>22</v>
      </c>
      <c r="C14" s="40" t="s">
        <v>20</v>
      </c>
      <c r="E14" s="15"/>
      <c r="F14" s="15"/>
      <c r="G14" s="16"/>
      <c r="H14" s="19"/>
    </row>
    <row r="15" spans="1:8">
      <c r="A15" s="7" t="s">
        <v>23</v>
      </c>
      <c r="B15" s="7" t="s">
        <v>24</v>
      </c>
      <c r="C15" s="40" t="s">
        <v>20</v>
      </c>
      <c r="E15" s="15"/>
      <c r="F15" s="17"/>
      <c r="G15" s="18"/>
      <c r="H15" s="19"/>
    </row>
    <row r="16" spans="1:8">
      <c r="A16" s="7" t="s">
        <v>25</v>
      </c>
      <c r="B16" s="7" t="s">
        <v>26</v>
      </c>
      <c r="C16" s="40">
        <v>183.68299999999999</v>
      </c>
      <c r="E16" s="15" t="s">
        <v>27</v>
      </c>
      <c r="F16" s="15" t="s">
        <v>12</v>
      </c>
      <c r="G16" s="18"/>
      <c r="H16" s="19" t="s">
        <v>28</v>
      </c>
    </row>
    <row r="17" spans="1:8">
      <c r="A17" s="7" t="s">
        <v>29</v>
      </c>
      <c r="B17" s="7" t="s">
        <v>30</v>
      </c>
      <c r="C17" s="40">
        <v>37.777999999999999</v>
      </c>
      <c r="E17" s="15" t="s">
        <v>27</v>
      </c>
      <c r="F17" s="17" t="s">
        <v>12</v>
      </c>
      <c r="G17" s="18"/>
      <c r="H17" s="19" t="s">
        <v>31</v>
      </c>
    </row>
    <row r="18" spans="1:8">
      <c r="A18" s="7" t="s">
        <v>32</v>
      </c>
      <c r="B18" s="7" t="s">
        <v>33</v>
      </c>
      <c r="C18" s="40">
        <v>71.87</v>
      </c>
      <c r="E18" s="15" t="s">
        <v>34</v>
      </c>
      <c r="F18" s="17" t="s">
        <v>12</v>
      </c>
      <c r="G18" s="18"/>
      <c r="H18" s="19" t="s">
        <v>35</v>
      </c>
    </row>
    <row r="19" spans="1:8">
      <c r="A19" s="7" t="s">
        <v>36</v>
      </c>
      <c r="B19" s="7" t="s">
        <v>37</v>
      </c>
      <c r="C19" s="40">
        <v>151.82900000000001</v>
      </c>
      <c r="E19" s="15" t="s">
        <v>16</v>
      </c>
      <c r="F19" s="17" t="s">
        <v>12</v>
      </c>
      <c r="G19" s="18"/>
      <c r="H19" s="19" t="s">
        <v>38</v>
      </c>
    </row>
    <row r="20" spans="1:8">
      <c r="A20" s="7" t="s">
        <v>39</v>
      </c>
      <c r="B20" s="7" t="s">
        <v>40</v>
      </c>
      <c r="C20" s="40">
        <v>55.996000000000002</v>
      </c>
      <c r="E20" s="15" t="s">
        <v>41</v>
      </c>
      <c r="F20" s="15" t="s">
        <v>12</v>
      </c>
      <c r="G20" s="16"/>
      <c r="H20" s="19" t="s">
        <v>42</v>
      </c>
    </row>
    <row r="21" spans="1:8">
      <c r="A21" s="7" t="s">
        <v>43</v>
      </c>
      <c r="B21" s="7" t="s">
        <v>44</v>
      </c>
      <c r="C21" s="40">
        <v>410.20400000000001</v>
      </c>
      <c r="E21" s="15" t="s">
        <v>45</v>
      </c>
      <c r="F21" s="15" t="s">
        <v>12</v>
      </c>
      <c r="G21" s="16"/>
      <c r="H21" s="19" t="s">
        <v>46</v>
      </c>
    </row>
    <row r="22" spans="1:8">
      <c r="A22" s="7" t="s">
        <v>47</v>
      </c>
      <c r="B22" s="7" t="s">
        <v>48</v>
      </c>
      <c r="C22" s="40">
        <v>446.803</v>
      </c>
      <c r="E22" s="15" t="s">
        <v>16</v>
      </c>
      <c r="F22" s="17" t="s">
        <v>12</v>
      </c>
      <c r="G22" s="18"/>
      <c r="H22" s="19" t="s">
        <v>49</v>
      </c>
    </row>
    <row r="23" spans="1:8">
      <c r="A23" s="7" t="s">
        <v>50</v>
      </c>
      <c r="B23" s="7" t="s">
        <v>51</v>
      </c>
      <c r="C23" s="40" t="s">
        <v>20</v>
      </c>
      <c r="E23" s="15"/>
      <c r="F23" s="17"/>
      <c r="G23" s="18"/>
      <c r="H23" s="19"/>
    </row>
    <row r="24" spans="1:8">
      <c r="A24" s="7" t="s">
        <v>52</v>
      </c>
      <c r="B24" s="7" t="s">
        <v>53</v>
      </c>
      <c r="C24" s="40" t="s">
        <v>20</v>
      </c>
      <c r="E24" s="15"/>
      <c r="F24" s="17"/>
      <c r="G24" s="18"/>
      <c r="H24" s="19"/>
    </row>
    <row r="25" spans="1:8">
      <c r="A25" s="7" t="s">
        <v>54</v>
      </c>
      <c r="B25" s="7" t="s">
        <v>55</v>
      </c>
      <c r="C25" s="40">
        <v>24.984000000000002</v>
      </c>
      <c r="E25" s="15" t="s">
        <v>11</v>
      </c>
      <c r="F25" s="17" t="s">
        <v>12</v>
      </c>
      <c r="G25" s="18"/>
      <c r="H25" s="19" t="s">
        <v>56</v>
      </c>
    </row>
    <row r="26" spans="1:8">
      <c r="A26" s="7" t="s">
        <v>57</v>
      </c>
      <c r="B26" s="7" t="s">
        <v>58</v>
      </c>
      <c r="C26" s="40">
        <v>168.036</v>
      </c>
      <c r="D26" s="7" t="s">
        <v>59</v>
      </c>
      <c r="E26" s="15" t="s">
        <v>27</v>
      </c>
      <c r="F26" s="17" t="s">
        <v>60</v>
      </c>
      <c r="G26" s="18" t="s">
        <v>61</v>
      </c>
      <c r="H26" s="19" t="s">
        <v>62</v>
      </c>
    </row>
    <row r="27" spans="1:8">
      <c r="A27" s="7" t="s">
        <v>63</v>
      </c>
      <c r="B27" s="7" t="s">
        <v>64</v>
      </c>
      <c r="C27" s="40">
        <v>294.83100000000002</v>
      </c>
      <c r="E27" s="15" t="s">
        <v>16</v>
      </c>
      <c r="F27" s="17" t="s">
        <v>12</v>
      </c>
      <c r="G27" s="18"/>
      <c r="H27" s="19" t="s">
        <v>65</v>
      </c>
    </row>
    <row r="28" spans="1:8">
      <c r="A28" s="7" t="s">
        <v>66</v>
      </c>
      <c r="B28" s="7" t="s">
        <v>67</v>
      </c>
      <c r="C28" s="40" t="s">
        <v>20</v>
      </c>
      <c r="E28" s="15"/>
      <c r="F28" s="15"/>
      <c r="G28" s="16"/>
      <c r="H28" s="19"/>
    </row>
    <row r="29" spans="1:8">
      <c r="A29" s="7" t="s">
        <v>68</v>
      </c>
      <c r="B29" s="7" t="s">
        <v>69</v>
      </c>
      <c r="C29" s="40">
        <v>88.278000000000006</v>
      </c>
      <c r="D29" s="7" t="s">
        <v>59</v>
      </c>
      <c r="E29" s="15" t="s">
        <v>34</v>
      </c>
      <c r="F29" s="17" t="s">
        <v>70</v>
      </c>
      <c r="G29" s="18" t="s">
        <v>71</v>
      </c>
      <c r="H29" s="19" t="s">
        <v>72</v>
      </c>
    </row>
    <row r="30" spans="1:8">
      <c r="A30" s="7" t="s">
        <v>73</v>
      </c>
      <c r="B30" s="7" t="s">
        <v>74</v>
      </c>
      <c r="C30" s="40" t="s">
        <v>20</v>
      </c>
      <c r="E30" s="15"/>
      <c r="F30" s="17"/>
      <c r="G30" s="18"/>
      <c r="H30" s="19"/>
    </row>
    <row r="31" spans="1:8">
      <c r="A31" s="7" t="s">
        <v>75</v>
      </c>
      <c r="B31" s="7" t="s">
        <v>76</v>
      </c>
      <c r="C31" s="40">
        <v>1265.6289999999999</v>
      </c>
      <c r="E31" s="15" t="s">
        <v>77</v>
      </c>
      <c r="F31" s="17" t="s">
        <v>12</v>
      </c>
      <c r="G31" s="18"/>
      <c r="H31" s="19" t="s">
        <v>78</v>
      </c>
    </row>
    <row r="32" spans="1:8">
      <c r="A32" s="7" t="s">
        <v>79</v>
      </c>
      <c r="B32" s="7" t="s">
        <v>80</v>
      </c>
      <c r="C32" s="40">
        <v>128.089</v>
      </c>
      <c r="E32" s="15" t="s">
        <v>11</v>
      </c>
      <c r="F32" s="17" t="s">
        <v>12</v>
      </c>
      <c r="G32" s="16"/>
      <c r="H32" s="19" t="s">
        <v>81</v>
      </c>
    </row>
    <row r="33" spans="1:8">
      <c r="A33" s="7" t="s">
        <v>82</v>
      </c>
      <c r="B33" s="7" t="s">
        <v>83</v>
      </c>
      <c r="C33" s="40">
        <v>157.982</v>
      </c>
      <c r="D33" s="7" t="s">
        <v>59</v>
      </c>
      <c r="E33" s="15" t="s">
        <v>16</v>
      </c>
      <c r="F33" s="17" t="s">
        <v>70</v>
      </c>
      <c r="G33" s="18" t="s">
        <v>71</v>
      </c>
      <c r="H33" s="19" t="s">
        <v>84</v>
      </c>
    </row>
    <row r="34" spans="1:8">
      <c r="A34" s="7" t="s">
        <v>85</v>
      </c>
      <c r="B34" s="7" t="s">
        <v>86</v>
      </c>
      <c r="C34" s="40">
        <v>202.07</v>
      </c>
      <c r="E34" s="15" t="s">
        <v>41</v>
      </c>
      <c r="F34" s="17" t="s">
        <v>12</v>
      </c>
      <c r="G34" s="18"/>
      <c r="H34" s="19" t="s">
        <v>87</v>
      </c>
    </row>
    <row r="35" spans="1:8">
      <c r="A35" s="7" t="s">
        <v>88</v>
      </c>
      <c r="B35" s="7" t="s">
        <v>89</v>
      </c>
      <c r="C35" s="40">
        <v>62.701999999999998</v>
      </c>
      <c r="E35" s="15" t="s">
        <v>45</v>
      </c>
      <c r="F35" s="17" t="s">
        <v>12</v>
      </c>
      <c r="G35" s="18"/>
      <c r="H35" s="19" t="s">
        <v>90</v>
      </c>
    </row>
    <row r="36" spans="1:8">
      <c r="A36" s="7" t="s">
        <v>91</v>
      </c>
      <c r="B36" s="7" t="s">
        <v>92</v>
      </c>
      <c r="C36" s="40">
        <v>17.042999999999999</v>
      </c>
      <c r="D36" s="7" t="s">
        <v>59</v>
      </c>
      <c r="E36" s="15" t="s">
        <v>27</v>
      </c>
      <c r="F36" s="15" t="s">
        <v>60</v>
      </c>
      <c r="G36" s="18" t="s">
        <v>61</v>
      </c>
      <c r="H36" s="19" t="s">
        <v>93</v>
      </c>
    </row>
    <row r="37" spans="1:8">
      <c r="A37" s="7" t="s">
        <v>94</v>
      </c>
      <c r="B37" s="7" t="s">
        <v>95</v>
      </c>
      <c r="C37" s="40" t="s">
        <v>20</v>
      </c>
      <c r="E37" s="15"/>
      <c r="F37" s="17"/>
      <c r="G37" s="18"/>
      <c r="H37" s="19"/>
    </row>
    <row r="38" spans="1:8">
      <c r="A38" s="7" t="s">
        <v>96</v>
      </c>
      <c r="B38" s="7" t="s">
        <v>97</v>
      </c>
      <c r="C38" s="40">
        <v>187.375</v>
      </c>
      <c r="E38" s="15" t="s">
        <v>16</v>
      </c>
      <c r="F38" s="17" t="s">
        <v>12</v>
      </c>
      <c r="G38" s="18"/>
      <c r="H38" s="19" t="s">
        <v>98</v>
      </c>
    </row>
    <row r="39" spans="1:8">
      <c r="A39" s="7" t="s">
        <v>99</v>
      </c>
      <c r="B39" s="7" t="s">
        <v>100</v>
      </c>
      <c r="C39" s="40">
        <v>32.286000000000001</v>
      </c>
      <c r="E39" s="15" t="s">
        <v>101</v>
      </c>
      <c r="F39" s="17" t="s">
        <v>12</v>
      </c>
      <c r="G39" s="18"/>
      <c r="H39" s="19" t="s">
        <v>102</v>
      </c>
    </row>
    <row r="40" spans="1:8">
      <c r="A40" s="7" t="s">
        <v>103</v>
      </c>
      <c r="B40" s="7" t="s">
        <v>104</v>
      </c>
      <c r="C40" s="40">
        <v>113.816</v>
      </c>
      <c r="E40" s="15" t="s">
        <v>77</v>
      </c>
      <c r="F40" s="17" t="s">
        <v>12</v>
      </c>
      <c r="G40" s="18"/>
      <c r="H40" s="19" t="s">
        <v>102</v>
      </c>
    </row>
    <row r="41" spans="1:8">
      <c r="A41" s="7" t="s">
        <v>105</v>
      </c>
      <c r="B41" s="7" t="s">
        <v>106</v>
      </c>
      <c r="C41" s="40">
        <v>184.649</v>
      </c>
      <c r="E41" s="15" t="s">
        <v>27</v>
      </c>
      <c r="F41" s="17" t="s">
        <v>12</v>
      </c>
      <c r="G41" s="18"/>
      <c r="H41" s="19" t="s">
        <v>107</v>
      </c>
    </row>
    <row r="42" spans="1:8">
      <c r="A42" s="7" t="s">
        <v>108</v>
      </c>
      <c r="B42" s="7" t="s">
        <v>109</v>
      </c>
      <c r="C42" s="40">
        <v>97.507999999999996</v>
      </c>
      <c r="D42" s="7" t="s">
        <v>59</v>
      </c>
      <c r="E42" s="15" t="s">
        <v>16</v>
      </c>
      <c r="F42" s="17" t="s">
        <v>12</v>
      </c>
      <c r="G42" s="18" t="s">
        <v>110</v>
      </c>
      <c r="H42" s="19" t="s">
        <v>111</v>
      </c>
    </row>
    <row r="43" spans="1:8">
      <c r="A43" s="7" t="s">
        <v>112</v>
      </c>
      <c r="B43" s="7" t="s">
        <v>113</v>
      </c>
      <c r="C43" s="40">
        <v>36.835999999999999</v>
      </c>
      <c r="E43" s="15" t="s">
        <v>77</v>
      </c>
      <c r="F43" s="17" t="s">
        <v>12</v>
      </c>
      <c r="G43" s="18"/>
      <c r="H43" s="19" t="s">
        <v>114</v>
      </c>
    </row>
    <row r="44" spans="1:8">
      <c r="A44" s="7" t="s">
        <v>115</v>
      </c>
      <c r="B44" s="7" t="s">
        <v>116</v>
      </c>
      <c r="C44" s="40" t="s">
        <v>20</v>
      </c>
      <c r="E44" s="15"/>
      <c r="F44" s="15"/>
      <c r="G44" s="16"/>
      <c r="H44" s="19"/>
    </row>
    <row r="45" spans="1:8">
      <c r="A45" s="7" t="s">
        <v>117</v>
      </c>
      <c r="B45" s="7" t="s">
        <v>118</v>
      </c>
      <c r="C45" s="40" t="s">
        <v>20</v>
      </c>
      <c r="E45" s="15"/>
      <c r="F45" s="17"/>
      <c r="G45" s="18"/>
      <c r="H45" s="19"/>
    </row>
    <row r="46" spans="1:8">
      <c r="A46" s="7" t="s">
        <v>119</v>
      </c>
      <c r="B46" s="7" t="s">
        <v>120</v>
      </c>
      <c r="C46" s="40" t="s">
        <v>20</v>
      </c>
      <c r="E46" s="15"/>
      <c r="F46" s="17"/>
      <c r="G46" s="18"/>
      <c r="H46" s="19"/>
    </row>
    <row r="47" spans="1:8">
      <c r="A47" s="7" t="s">
        <v>121</v>
      </c>
      <c r="B47" s="7" t="s">
        <v>122</v>
      </c>
      <c r="C47" s="40">
        <v>162.24600000000001</v>
      </c>
      <c r="E47" s="15" t="s">
        <v>34</v>
      </c>
      <c r="F47" s="17" t="s">
        <v>12</v>
      </c>
      <c r="G47" s="18"/>
      <c r="H47" s="19" t="s">
        <v>123</v>
      </c>
    </row>
    <row r="48" spans="1:8">
      <c r="A48" s="7" t="s">
        <v>124</v>
      </c>
      <c r="B48" s="7" t="s">
        <v>125</v>
      </c>
      <c r="C48" s="40">
        <v>17.524000000000001</v>
      </c>
      <c r="E48" s="15" t="s">
        <v>34</v>
      </c>
      <c r="F48" s="17" t="s">
        <v>12</v>
      </c>
      <c r="G48" s="18"/>
      <c r="H48" s="19" t="s">
        <v>126</v>
      </c>
    </row>
    <row r="49" spans="1:8">
      <c r="A49" s="7" t="s">
        <v>127</v>
      </c>
      <c r="B49" s="7" t="s">
        <v>128</v>
      </c>
      <c r="C49" s="40">
        <v>74.427999999999997</v>
      </c>
      <c r="E49" s="15" t="s">
        <v>129</v>
      </c>
      <c r="F49" s="17" t="s">
        <v>12</v>
      </c>
      <c r="G49" s="18"/>
      <c r="H49" s="19" t="s">
        <v>130</v>
      </c>
    </row>
    <row r="50" spans="1:8">
      <c r="A50" s="7" t="s">
        <v>131</v>
      </c>
      <c r="B50" s="7" t="s">
        <v>132</v>
      </c>
      <c r="C50" s="40" t="s">
        <v>20</v>
      </c>
      <c r="E50" s="15"/>
      <c r="F50" s="17"/>
      <c r="G50" s="18"/>
      <c r="H50" s="19"/>
    </row>
    <row r="51" spans="1:8">
      <c r="A51" s="7" t="s">
        <v>133</v>
      </c>
      <c r="B51" s="7" t="s">
        <v>134</v>
      </c>
      <c r="C51" s="40" t="s">
        <v>20</v>
      </c>
      <c r="E51" s="15"/>
      <c r="F51" s="17"/>
      <c r="G51" s="18"/>
      <c r="H51" s="19"/>
    </row>
    <row r="52" spans="1:8">
      <c r="A52" s="7" t="s">
        <v>135</v>
      </c>
      <c r="B52" s="7" t="s">
        <v>136</v>
      </c>
      <c r="C52" s="40" t="s">
        <v>20</v>
      </c>
      <c r="E52" s="15"/>
      <c r="F52" s="17"/>
      <c r="G52" s="18"/>
      <c r="H52" s="19"/>
    </row>
    <row r="53" spans="1:8">
      <c r="A53" s="7" t="s">
        <v>137</v>
      </c>
      <c r="B53" s="7" t="s">
        <v>138</v>
      </c>
      <c r="C53" s="40">
        <v>308.47899999999998</v>
      </c>
      <c r="E53" s="15" t="s">
        <v>139</v>
      </c>
      <c r="F53" s="17" t="s">
        <v>12</v>
      </c>
      <c r="G53" s="18"/>
      <c r="H53" s="19" t="s">
        <v>140</v>
      </c>
    </row>
    <row r="54" spans="1:8">
      <c r="A54" s="7" t="s">
        <v>141</v>
      </c>
      <c r="B54" s="7" t="s">
        <v>142</v>
      </c>
      <c r="C54" s="40">
        <v>27.763999999999999</v>
      </c>
      <c r="E54" s="15" t="s">
        <v>34</v>
      </c>
      <c r="F54" s="17" t="s">
        <v>12</v>
      </c>
      <c r="G54" s="18"/>
      <c r="H54" s="19" t="s">
        <v>143</v>
      </c>
    </row>
    <row r="55" spans="1:8">
      <c r="A55" s="7" t="s">
        <v>144</v>
      </c>
      <c r="B55" s="7" t="s">
        <v>145</v>
      </c>
      <c r="C55" s="40">
        <v>203.36099999999999</v>
      </c>
      <c r="E55" s="15" t="s">
        <v>16</v>
      </c>
      <c r="F55" s="17" t="s">
        <v>12</v>
      </c>
      <c r="G55" s="18"/>
      <c r="H55" s="19" t="s">
        <v>49</v>
      </c>
    </row>
    <row r="56" spans="1:8">
      <c r="A56" s="7" t="s">
        <v>146</v>
      </c>
      <c r="B56" s="7" t="s">
        <v>147</v>
      </c>
      <c r="C56" s="40">
        <v>19.001000000000001</v>
      </c>
      <c r="E56" s="15" t="s">
        <v>129</v>
      </c>
      <c r="F56" s="17" t="s">
        <v>12</v>
      </c>
      <c r="G56" s="18"/>
      <c r="H56" s="19" t="s">
        <v>148</v>
      </c>
    </row>
    <row r="57" spans="1:8">
      <c r="A57" s="7" t="s">
        <v>149</v>
      </c>
      <c r="B57" s="7" t="s">
        <v>150</v>
      </c>
      <c r="C57" s="40" t="s">
        <v>20</v>
      </c>
      <c r="E57" s="15"/>
      <c r="F57" s="15"/>
      <c r="G57" s="16"/>
      <c r="H57" s="19"/>
    </row>
    <row r="58" spans="1:8">
      <c r="A58" s="7" t="s">
        <v>151</v>
      </c>
      <c r="B58" s="7" t="s">
        <v>152</v>
      </c>
      <c r="C58" s="40">
        <v>1160.0809999999999</v>
      </c>
      <c r="E58" s="15" t="s">
        <v>129</v>
      </c>
      <c r="F58" s="15" t="s">
        <v>12</v>
      </c>
      <c r="G58" s="16"/>
      <c r="H58" s="19" t="s">
        <v>49</v>
      </c>
    </row>
    <row r="59" spans="1:8">
      <c r="A59" s="7" t="s">
        <v>153</v>
      </c>
      <c r="B59" s="7" t="s">
        <v>154</v>
      </c>
      <c r="C59" s="40" t="s">
        <v>20</v>
      </c>
      <c r="E59" s="15"/>
      <c r="F59" s="17"/>
      <c r="G59" s="18"/>
      <c r="H59" s="19"/>
    </row>
    <row r="60" spans="1:8">
      <c r="A60" s="7" t="s">
        <v>155</v>
      </c>
      <c r="B60" s="7" t="s">
        <v>156</v>
      </c>
      <c r="C60" s="40" t="s">
        <v>20</v>
      </c>
      <c r="E60" s="15"/>
      <c r="F60" s="17"/>
      <c r="G60" s="18"/>
      <c r="H60" s="19"/>
    </row>
    <row r="61" spans="1:8">
      <c r="A61" s="7" t="s">
        <v>157</v>
      </c>
      <c r="B61" s="7" t="s">
        <v>158</v>
      </c>
      <c r="C61" s="40">
        <v>553.63199999999995</v>
      </c>
      <c r="D61" s="7" t="s">
        <v>59</v>
      </c>
      <c r="E61" s="15" t="s">
        <v>45</v>
      </c>
      <c r="F61" s="15" t="s">
        <v>159</v>
      </c>
      <c r="G61" s="16" t="s">
        <v>160</v>
      </c>
      <c r="H61" s="19" t="s">
        <v>161</v>
      </c>
    </row>
    <row r="62" spans="1:8">
      <c r="A62" s="7" t="s">
        <v>162</v>
      </c>
      <c r="B62" s="7" t="s">
        <v>163</v>
      </c>
      <c r="C62" s="40" t="s">
        <v>20</v>
      </c>
      <c r="E62" s="15"/>
      <c r="F62" s="17"/>
      <c r="G62" s="18"/>
      <c r="H62" s="19"/>
    </row>
    <row r="63" spans="1:8">
      <c r="A63" s="7" t="s">
        <v>164</v>
      </c>
      <c r="B63" s="7" t="s">
        <v>165</v>
      </c>
      <c r="C63" s="40">
        <v>148.19499999999999</v>
      </c>
      <c r="E63" s="15" t="s">
        <v>27</v>
      </c>
      <c r="F63" s="17" t="s">
        <v>12</v>
      </c>
      <c r="G63" s="18"/>
      <c r="H63" s="19" t="s">
        <v>166</v>
      </c>
    </row>
    <row r="64" spans="1:8">
      <c r="A64" s="7" t="s">
        <v>167</v>
      </c>
      <c r="B64" s="7" t="s">
        <v>168</v>
      </c>
      <c r="C64" s="40">
        <v>84.108999999999995</v>
      </c>
      <c r="E64" s="15" t="s">
        <v>77</v>
      </c>
      <c r="F64" s="17" t="s">
        <v>12</v>
      </c>
      <c r="G64" s="18"/>
      <c r="H64" s="19" t="s">
        <v>169</v>
      </c>
    </row>
    <row r="65" spans="1:8">
      <c r="A65" s="7" t="s">
        <v>170</v>
      </c>
      <c r="B65" s="7" t="s">
        <v>171</v>
      </c>
      <c r="C65" s="40">
        <v>29.954000000000001</v>
      </c>
      <c r="E65" s="15" t="s">
        <v>27</v>
      </c>
      <c r="F65" s="17" t="s">
        <v>12</v>
      </c>
      <c r="G65" s="18"/>
      <c r="H65" s="7" t="s">
        <v>172</v>
      </c>
    </row>
    <row r="66" spans="1:8">
      <c r="A66" s="7" t="s">
        <v>173</v>
      </c>
      <c r="B66" s="7" t="s">
        <v>174</v>
      </c>
      <c r="C66" s="40">
        <v>28.254999999999999</v>
      </c>
      <c r="D66" s="7" t="s">
        <v>59</v>
      </c>
      <c r="E66" s="15" t="s">
        <v>27</v>
      </c>
      <c r="F66" s="17" t="s">
        <v>12</v>
      </c>
      <c r="G66" s="18" t="s">
        <v>175</v>
      </c>
      <c r="H66" s="19" t="s">
        <v>176</v>
      </c>
    </row>
    <row r="67" spans="1:8">
      <c r="A67" s="7" t="s">
        <v>177</v>
      </c>
      <c r="B67" s="7" t="s">
        <v>178</v>
      </c>
      <c r="C67" s="40">
        <v>32.072000000000003</v>
      </c>
      <c r="E67" s="15" t="s">
        <v>16</v>
      </c>
      <c r="F67" s="17" t="s">
        <v>12</v>
      </c>
      <c r="G67" s="18"/>
      <c r="H67" s="19" t="s">
        <v>179</v>
      </c>
    </row>
    <row r="68" spans="1:8">
      <c r="A68" s="7" t="s">
        <v>180</v>
      </c>
      <c r="B68" s="7" t="s">
        <v>181</v>
      </c>
      <c r="C68" s="40" t="s">
        <v>20</v>
      </c>
      <c r="E68" s="15"/>
      <c r="F68" s="17"/>
      <c r="G68" s="18"/>
      <c r="H68" s="19"/>
    </row>
    <row r="69" spans="1:8">
      <c r="A69" s="7" t="s">
        <v>182</v>
      </c>
      <c r="B69" s="7" t="s">
        <v>183</v>
      </c>
      <c r="C69" s="40">
        <v>21.960999999999999</v>
      </c>
      <c r="E69" s="15" t="s">
        <v>45</v>
      </c>
      <c r="F69" s="17" t="s">
        <v>12</v>
      </c>
      <c r="G69" s="18"/>
      <c r="H69" s="19" t="s">
        <v>184</v>
      </c>
    </row>
    <row r="70" spans="1:8">
      <c r="A70" s="7" t="s">
        <v>185</v>
      </c>
      <c r="B70" s="7" t="s">
        <v>186</v>
      </c>
      <c r="C70" s="40">
        <v>368.35199999999998</v>
      </c>
      <c r="E70" s="15" t="s">
        <v>41</v>
      </c>
      <c r="F70" s="15" t="s">
        <v>12</v>
      </c>
      <c r="G70" s="16"/>
      <c r="H70" s="19" t="s">
        <v>49</v>
      </c>
    </row>
    <row r="71" spans="1:8">
      <c r="A71" s="7" t="s">
        <v>187</v>
      </c>
      <c r="B71" s="7" t="s">
        <v>188</v>
      </c>
      <c r="C71" s="40">
        <v>352.45299999999997</v>
      </c>
      <c r="E71" s="15" t="s">
        <v>27</v>
      </c>
      <c r="F71" s="17" t="s">
        <v>12</v>
      </c>
      <c r="G71" s="18"/>
      <c r="H71" s="19" t="s">
        <v>189</v>
      </c>
    </row>
    <row r="72" spans="1:8">
      <c r="A72" s="7" t="s">
        <v>190</v>
      </c>
      <c r="B72" s="7" t="s">
        <v>191</v>
      </c>
      <c r="C72" s="40" t="s">
        <v>20</v>
      </c>
      <c r="E72" s="15"/>
      <c r="F72" s="17"/>
      <c r="G72" s="18"/>
      <c r="H72" s="19"/>
    </row>
    <row r="73" spans="1:8">
      <c r="A73" s="7" t="s">
        <v>192</v>
      </c>
      <c r="B73" s="7" t="s">
        <v>193</v>
      </c>
      <c r="C73" s="40">
        <v>40.064</v>
      </c>
      <c r="E73" s="15" t="s">
        <v>41</v>
      </c>
      <c r="F73" s="17" t="s">
        <v>12</v>
      </c>
      <c r="G73" s="18"/>
      <c r="H73" s="19" t="s">
        <v>194</v>
      </c>
    </row>
    <row r="74" spans="1:8">
      <c r="A74" s="7" t="s">
        <v>195</v>
      </c>
      <c r="B74" s="7" t="s">
        <v>196</v>
      </c>
      <c r="C74" s="40" t="s">
        <v>20</v>
      </c>
      <c r="E74" s="15"/>
      <c r="F74" s="15"/>
      <c r="G74" s="16"/>
      <c r="H74" s="19"/>
    </row>
    <row r="75" spans="1:8">
      <c r="A75" s="7" t="s">
        <v>197</v>
      </c>
      <c r="B75" s="7" t="s">
        <v>198</v>
      </c>
      <c r="C75" s="40" t="s">
        <v>20</v>
      </c>
      <c r="E75" s="15"/>
      <c r="F75" s="15"/>
      <c r="G75" s="16"/>
      <c r="H75" s="19"/>
    </row>
    <row r="76" spans="1:8">
      <c r="A76" s="7" t="s">
        <v>199</v>
      </c>
      <c r="B76" s="7" t="s">
        <v>200</v>
      </c>
      <c r="C76" s="40">
        <v>47.392000000000003</v>
      </c>
      <c r="E76" s="15" t="s">
        <v>41</v>
      </c>
      <c r="F76" s="17" t="s">
        <v>12</v>
      </c>
      <c r="G76" s="18"/>
      <c r="H76" s="19" t="s">
        <v>201</v>
      </c>
    </row>
    <row r="77" spans="1:8">
      <c r="A77" s="7" t="s">
        <v>202</v>
      </c>
      <c r="B77" s="7" t="s">
        <v>203</v>
      </c>
      <c r="C77" s="40" t="s">
        <v>20</v>
      </c>
      <c r="E77" s="15"/>
      <c r="F77" s="17"/>
      <c r="G77" s="18"/>
      <c r="H77" s="19"/>
    </row>
    <row r="78" spans="1:8">
      <c r="A78" s="7" t="s">
        <v>204</v>
      </c>
      <c r="B78" s="7" t="s">
        <v>205</v>
      </c>
      <c r="C78" s="40">
        <v>54.451000000000001</v>
      </c>
      <c r="D78" s="7" t="s">
        <v>59</v>
      </c>
      <c r="E78" s="15" t="s">
        <v>16</v>
      </c>
      <c r="F78" s="17" t="s">
        <v>12</v>
      </c>
      <c r="G78" s="18" t="s">
        <v>206</v>
      </c>
      <c r="H78" s="19" t="s">
        <v>207</v>
      </c>
    </row>
    <row r="79" spans="1:8">
      <c r="A79" s="7" t="s">
        <v>208</v>
      </c>
      <c r="B79" s="7" t="s">
        <v>209</v>
      </c>
      <c r="C79" s="40">
        <v>428.83</v>
      </c>
      <c r="E79" s="15" t="s">
        <v>41</v>
      </c>
      <c r="F79" s="17" t="s">
        <v>12</v>
      </c>
      <c r="G79" s="18"/>
      <c r="H79" s="19" t="s">
        <v>210</v>
      </c>
    </row>
    <row r="80" spans="1:8">
      <c r="A80" s="7" t="s">
        <v>211</v>
      </c>
      <c r="B80" s="7" t="s">
        <v>212</v>
      </c>
      <c r="C80" s="40">
        <v>23.916</v>
      </c>
      <c r="E80" s="15" t="s">
        <v>27</v>
      </c>
      <c r="F80" s="17" t="s">
        <v>12</v>
      </c>
      <c r="G80" s="18"/>
      <c r="H80" s="19" t="s">
        <v>213</v>
      </c>
    </row>
    <row r="81" spans="1:8">
      <c r="A81" s="7" t="s">
        <v>214</v>
      </c>
      <c r="B81" s="7" t="s">
        <v>215</v>
      </c>
      <c r="C81" s="40">
        <v>189.83099999999999</v>
      </c>
      <c r="E81" s="15" t="s">
        <v>27</v>
      </c>
      <c r="F81" s="15" t="s">
        <v>12</v>
      </c>
      <c r="G81" s="16"/>
      <c r="H81" s="19" t="s">
        <v>216</v>
      </c>
    </row>
    <row r="82" spans="1:8">
      <c r="A82" s="7" t="s">
        <v>217</v>
      </c>
      <c r="B82" s="7" t="s">
        <v>218</v>
      </c>
      <c r="C82" s="40">
        <v>276.08699999999999</v>
      </c>
      <c r="E82" s="15" t="s">
        <v>27</v>
      </c>
      <c r="F82" s="17" t="s">
        <v>12</v>
      </c>
      <c r="G82" s="18"/>
      <c r="H82" s="19" t="s">
        <v>219</v>
      </c>
    </row>
    <row r="83" spans="1:8">
      <c r="A83" s="7" t="s">
        <v>220</v>
      </c>
      <c r="B83" s="7" t="s">
        <v>221</v>
      </c>
      <c r="C83" s="40">
        <v>72.594999999999999</v>
      </c>
      <c r="E83" s="15" t="s">
        <v>222</v>
      </c>
      <c r="F83" s="17" t="s">
        <v>12</v>
      </c>
      <c r="G83" s="18"/>
      <c r="H83" s="19" t="s">
        <v>223</v>
      </c>
    </row>
    <row r="84" spans="1:8">
      <c r="A84" s="7" t="s">
        <v>224</v>
      </c>
      <c r="B84" s="7" t="s">
        <v>225</v>
      </c>
      <c r="C84" s="40">
        <v>18.154</v>
      </c>
      <c r="E84" s="15" t="s">
        <v>41</v>
      </c>
      <c r="F84" s="17" t="s">
        <v>12</v>
      </c>
      <c r="G84" s="18"/>
      <c r="H84" s="19" t="s">
        <v>226</v>
      </c>
    </row>
    <row r="85" spans="1:8">
      <c r="A85" s="7" t="s">
        <v>227</v>
      </c>
      <c r="B85" s="7" t="s">
        <v>228</v>
      </c>
      <c r="C85" s="40">
        <v>41.165999999999997</v>
      </c>
      <c r="E85" s="15" t="s">
        <v>34</v>
      </c>
      <c r="F85" s="17" t="s">
        <v>12</v>
      </c>
      <c r="G85" s="18"/>
      <c r="H85" s="19" t="s">
        <v>229</v>
      </c>
    </row>
    <row r="86" spans="1:8">
      <c r="A86" s="7" t="s">
        <v>230</v>
      </c>
      <c r="B86" s="7" t="s">
        <v>231</v>
      </c>
      <c r="C86" s="40">
        <v>308.56200000000001</v>
      </c>
      <c r="E86" s="15" t="s">
        <v>139</v>
      </c>
      <c r="F86" s="17" t="s">
        <v>12</v>
      </c>
      <c r="G86" s="18"/>
      <c r="H86" s="19" t="s">
        <v>232</v>
      </c>
    </row>
    <row r="87" spans="1:8">
      <c r="A87" s="7" t="s">
        <v>233</v>
      </c>
      <c r="B87" s="7" t="s">
        <v>234</v>
      </c>
      <c r="C87" s="40">
        <v>594.14499999999998</v>
      </c>
      <c r="E87" s="15" t="s">
        <v>235</v>
      </c>
      <c r="F87" s="17" t="s">
        <v>12</v>
      </c>
      <c r="G87" s="18"/>
      <c r="H87" s="19" t="s">
        <v>236</v>
      </c>
    </row>
    <row r="88" spans="1:8">
      <c r="A88" s="7" t="s">
        <v>237</v>
      </c>
      <c r="B88" s="7" t="s">
        <v>238</v>
      </c>
      <c r="C88" s="40" t="s">
        <v>20</v>
      </c>
      <c r="E88" s="17"/>
      <c r="F88" s="17"/>
      <c r="G88" s="18"/>
      <c r="H88" s="19"/>
    </row>
    <row r="89" spans="1:8">
      <c r="A89" s="7" t="s">
        <v>239</v>
      </c>
      <c r="B89" s="7" t="s">
        <v>240</v>
      </c>
      <c r="C89" s="40">
        <v>172.17599999999999</v>
      </c>
      <c r="E89" s="15" t="s">
        <v>129</v>
      </c>
      <c r="F89" s="17" t="s">
        <v>12</v>
      </c>
      <c r="G89" s="18"/>
      <c r="H89" s="19" t="s">
        <v>241</v>
      </c>
    </row>
    <row r="90" spans="1:8">
      <c r="A90" s="7" t="s">
        <v>242</v>
      </c>
      <c r="B90" s="7" t="s">
        <v>243</v>
      </c>
      <c r="C90" s="40">
        <v>340.87099999999998</v>
      </c>
      <c r="E90" s="15" t="s">
        <v>16</v>
      </c>
      <c r="F90" s="15" t="s">
        <v>12</v>
      </c>
      <c r="G90" s="16"/>
      <c r="H90" s="19" t="s">
        <v>49</v>
      </c>
    </row>
    <row r="91" spans="1:8">
      <c r="A91" s="7" t="s">
        <v>244</v>
      </c>
      <c r="B91" s="7" t="s">
        <v>245</v>
      </c>
      <c r="C91" s="40" t="s">
        <v>20</v>
      </c>
      <c r="E91" s="15"/>
      <c r="F91" s="15"/>
      <c r="G91" s="16"/>
      <c r="H91" s="19"/>
    </row>
    <row r="92" spans="1:8">
      <c r="A92" s="7" t="s">
        <v>246</v>
      </c>
      <c r="B92" s="7" t="s">
        <v>247</v>
      </c>
      <c r="C92" s="40">
        <v>81.679000000000002</v>
      </c>
      <c r="E92" s="15" t="s">
        <v>129</v>
      </c>
      <c r="F92" s="17" t="s">
        <v>12</v>
      </c>
      <c r="G92" s="18"/>
      <c r="H92" s="19" t="s">
        <v>248</v>
      </c>
    </row>
    <row r="93" spans="1:8">
      <c r="A93" s="7" t="s">
        <v>249</v>
      </c>
      <c r="B93" s="7" t="s">
        <v>250</v>
      </c>
      <c r="C93" s="40">
        <v>617.88800000000003</v>
      </c>
      <c r="E93" s="15" t="s">
        <v>45</v>
      </c>
      <c r="F93" s="17" t="s">
        <v>12</v>
      </c>
      <c r="G93" s="18"/>
      <c r="H93" s="19" t="s">
        <v>251</v>
      </c>
    </row>
    <row r="94" spans="1:8">
      <c r="A94" s="7" t="s">
        <v>252</v>
      </c>
      <c r="B94" s="7" t="s">
        <v>253</v>
      </c>
      <c r="C94" s="40">
        <v>34.578000000000003</v>
      </c>
      <c r="E94" s="15" t="s">
        <v>27</v>
      </c>
      <c r="F94" s="17" t="s">
        <v>12</v>
      </c>
      <c r="G94" s="18"/>
      <c r="H94" s="19" t="s">
        <v>254</v>
      </c>
    </row>
    <row r="95" spans="1:8">
      <c r="A95" s="7" t="s">
        <v>255</v>
      </c>
      <c r="B95" s="7" t="s">
        <v>256</v>
      </c>
      <c r="C95" s="40">
        <v>2.758</v>
      </c>
      <c r="E95" s="15" t="s">
        <v>257</v>
      </c>
      <c r="F95" s="17" t="s">
        <v>12</v>
      </c>
      <c r="G95" s="18"/>
      <c r="H95" s="19" t="s">
        <v>258</v>
      </c>
    </row>
    <row r="96" spans="1:8">
      <c r="A96" s="7" t="s">
        <v>259</v>
      </c>
      <c r="B96" s="7" t="s">
        <v>260</v>
      </c>
      <c r="C96" s="40">
        <v>51.658999999999999</v>
      </c>
      <c r="E96" s="15" t="s">
        <v>45</v>
      </c>
      <c r="F96" s="15" t="s">
        <v>12</v>
      </c>
      <c r="G96" s="16"/>
      <c r="H96" s="19" t="s">
        <v>261</v>
      </c>
    </row>
    <row r="97" spans="1:8">
      <c r="A97" s="7" t="s">
        <v>262</v>
      </c>
      <c r="B97" s="7" t="s">
        <v>263</v>
      </c>
      <c r="C97" s="40" t="s">
        <v>20</v>
      </c>
      <c r="E97" s="15"/>
      <c r="F97" s="15"/>
      <c r="G97" s="16"/>
      <c r="H97" s="19"/>
    </row>
    <row r="98" spans="1:8">
      <c r="A98" s="7" t="s">
        <v>264</v>
      </c>
      <c r="B98" s="7" t="s">
        <v>265</v>
      </c>
      <c r="C98" s="40" t="s">
        <v>20</v>
      </c>
      <c r="E98" s="15"/>
      <c r="F98" s="15"/>
      <c r="G98" s="16"/>
      <c r="H98" s="19"/>
    </row>
    <row r="99" spans="1:8">
      <c r="A99" s="7" t="s">
        <v>266</v>
      </c>
      <c r="B99" s="7" t="s">
        <v>267</v>
      </c>
      <c r="C99" s="40">
        <v>182.41200000000001</v>
      </c>
      <c r="E99" s="15" t="s">
        <v>34</v>
      </c>
      <c r="F99" s="17" t="s">
        <v>12</v>
      </c>
      <c r="G99" s="18"/>
      <c r="H99" s="19" t="s">
        <v>268</v>
      </c>
    </row>
    <row r="100" spans="1:8">
      <c r="A100" s="7" t="s">
        <v>269</v>
      </c>
      <c r="B100" s="7" t="s">
        <v>270</v>
      </c>
      <c r="C100" s="40">
        <v>169.33099999999999</v>
      </c>
      <c r="E100" s="15" t="s">
        <v>257</v>
      </c>
      <c r="F100" s="15" t="s">
        <v>12</v>
      </c>
      <c r="G100" s="16"/>
      <c r="H100" s="19" t="s">
        <v>271</v>
      </c>
    </row>
    <row r="101" spans="1:8">
      <c r="A101" s="7" t="s">
        <v>272</v>
      </c>
      <c r="B101" s="7" t="s">
        <v>273</v>
      </c>
      <c r="C101" s="40">
        <v>15.026</v>
      </c>
      <c r="E101" s="15" t="s">
        <v>27</v>
      </c>
      <c r="F101" s="17" t="s">
        <v>12</v>
      </c>
      <c r="G101" s="18"/>
      <c r="H101" s="19" t="s">
        <v>28</v>
      </c>
    </row>
    <row r="102" spans="1:8">
      <c r="A102" s="7" t="s">
        <v>274</v>
      </c>
      <c r="B102" s="7" t="s">
        <v>275</v>
      </c>
      <c r="C102" s="40">
        <v>173.17400000000001</v>
      </c>
      <c r="E102" s="15" t="s">
        <v>16</v>
      </c>
      <c r="F102" s="17" t="s">
        <v>12</v>
      </c>
      <c r="G102" s="18"/>
      <c r="H102" s="19" t="s">
        <v>49</v>
      </c>
    </row>
    <row r="103" spans="1:8">
      <c r="A103" s="7" t="s">
        <v>276</v>
      </c>
      <c r="B103" s="7" t="s">
        <v>277</v>
      </c>
      <c r="C103" s="40">
        <v>224.54300000000001</v>
      </c>
      <c r="E103" s="15" t="s">
        <v>41</v>
      </c>
      <c r="F103" s="17" t="s">
        <v>12</v>
      </c>
      <c r="G103" s="18"/>
      <c r="H103" s="19" t="s">
        <v>278</v>
      </c>
    </row>
    <row r="104" spans="1:8">
      <c r="A104" s="7" t="s">
        <v>279</v>
      </c>
      <c r="B104" s="7" t="s">
        <v>280</v>
      </c>
      <c r="C104" s="40" t="s">
        <v>20</v>
      </c>
      <c r="E104" s="15"/>
      <c r="F104" s="17"/>
      <c r="G104" s="18"/>
      <c r="H104" s="19"/>
    </row>
    <row r="105" spans="1:8">
      <c r="A105" s="7" t="s">
        <v>281</v>
      </c>
      <c r="B105" s="7" t="s">
        <v>282</v>
      </c>
      <c r="C105" s="40">
        <v>27.789000000000001</v>
      </c>
      <c r="E105" s="15" t="s">
        <v>45</v>
      </c>
      <c r="F105" s="17" t="s">
        <v>12</v>
      </c>
      <c r="G105" s="18"/>
      <c r="H105" s="19" t="s">
        <v>283</v>
      </c>
    </row>
    <row r="106" spans="1:8">
      <c r="A106" s="7" t="s">
        <v>284</v>
      </c>
      <c r="B106" s="7" t="s">
        <v>285</v>
      </c>
      <c r="C106" s="40">
        <v>864.173</v>
      </c>
      <c r="E106" s="15" t="s">
        <v>16</v>
      </c>
      <c r="F106" s="15" t="s">
        <v>12</v>
      </c>
      <c r="G106" s="18"/>
      <c r="H106" s="19" t="s">
        <v>49</v>
      </c>
    </row>
    <row r="107" spans="1:8">
      <c r="A107" s="7" t="s">
        <v>286</v>
      </c>
      <c r="B107" s="7" t="s">
        <v>287</v>
      </c>
      <c r="C107" s="40" t="s">
        <v>20</v>
      </c>
      <c r="E107" s="15"/>
      <c r="F107" s="17"/>
      <c r="G107" s="18"/>
      <c r="H107" s="19"/>
    </row>
    <row r="108" spans="1:8">
      <c r="A108" s="7" t="s">
        <v>288</v>
      </c>
      <c r="B108" s="7" t="s">
        <v>289</v>
      </c>
      <c r="C108" s="40">
        <v>316.06599999999997</v>
      </c>
      <c r="E108" s="15" t="s">
        <v>16</v>
      </c>
      <c r="F108" s="15" t="s">
        <v>12</v>
      </c>
      <c r="G108" s="16"/>
      <c r="H108" s="19" t="s">
        <v>49</v>
      </c>
    </row>
    <row r="109" spans="1:8">
      <c r="A109" s="7" t="s">
        <v>290</v>
      </c>
      <c r="B109" s="7" t="s">
        <v>291</v>
      </c>
      <c r="C109" s="40" t="s">
        <v>20</v>
      </c>
      <c r="E109" s="15"/>
      <c r="F109" s="17"/>
      <c r="G109" s="18"/>
      <c r="H109" s="19"/>
    </row>
    <row r="110" spans="1:8">
      <c r="A110" s="7" t="s">
        <v>292</v>
      </c>
      <c r="B110" s="7" t="s">
        <v>293</v>
      </c>
      <c r="C110" s="40" t="s">
        <v>20</v>
      </c>
      <c r="E110" s="15"/>
      <c r="F110" s="17"/>
      <c r="G110" s="18"/>
      <c r="H110" s="19"/>
    </row>
    <row r="111" spans="1:8">
      <c r="A111" s="7" t="s">
        <v>294</v>
      </c>
      <c r="B111" s="7" t="s">
        <v>295</v>
      </c>
      <c r="C111" s="40">
        <v>176.76300000000001</v>
      </c>
      <c r="E111" s="15" t="s">
        <v>41</v>
      </c>
      <c r="F111" s="17" t="s">
        <v>12</v>
      </c>
      <c r="G111" s="18"/>
      <c r="H111" s="19" t="s">
        <v>296</v>
      </c>
    </row>
    <row r="112" spans="1:8">
      <c r="A112" s="7" t="s">
        <v>297</v>
      </c>
      <c r="B112" s="7" t="s">
        <v>298</v>
      </c>
      <c r="C112" s="40" t="s">
        <v>20</v>
      </c>
      <c r="E112" s="15"/>
      <c r="F112" s="17"/>
      <c r="G112" s="18"/>
      <c r="H112" s="19"/>
    </row>
    <row r="113" spans="1:8">
      <c r="A113" s="7" t="s">
        <v>299</v>
      </c>
      <c r="B113" s="7" t="s">
        <v>300</v>
      </c>
      <c r="C113" s="40" t="s">
        <v>20</v>
      </c>
      <c r="E113" s="15"/>
      <c r="F113" s="15"/>
      <c r="G113" s="16"/>
      <c r="H113" s="19"/>
    </row>
    <row r="114" spans="1:8">
      <c r="A114" s="7" t="s">
        <v>301</v>
      </c>
      <c r="B114" s="7" t="s">
        <v>302</v>
      </c>
      <c r="C114" s="40">
        <v>292.512</v>
      </c>
      <c r="E114" s="15" t="s">
        <v>16</v>
      </c>
      <c r="F114" s="15" t="s">
        <v>12</v>
      </c>
      <c r="G114" s="16"/>
      <c r="H114" s="19" t="s">
        <v>49</v>
      </c>
    </row>
    <row r="115" spans="1:8">
      <c r="A115" s="7" t="s">
        <v>303</v>
      </c>
      <c r="B115" s="7" t="s">
        <v>304</v>
      </c>
      <c r="C115" s="40" t="s">
        <v>20</v>
      </c>
      <c r="E115" s="15"/>
      <c r="F115" s="15"/>
      <c r="G115" s="16"/>
      <c r="H115" s="19"/>
    </row>
    <row r="116" spans="1:8">
      <c r="A116" s="7" t="s">
        <v>305</v>
      </c>
      <c r="B116" s="7" t="s">
        <v>306</v>
      </c>
      <c r="C116" s="40" t="s">
        <v>20</v>
      </c>
      <c r="E116" s="15"/>
      <c r="F116" s="17"/>
      <c r="G116" s="18"/>
      <c r="H116" s="19"/>
    </row>
    <row r="117" spans="1:8">
      <c r="A117" s="7" t="s">
        <v>307</v>
      </c>
      <c r="B117" s="7" t="s">
        <v>308</v>
      </c>
      <c r="C117" s="40">
        <v>68.468000000000004</v>
      </c>
      <c r="E117" s="15" t="s">
        <v>309</v>
      </c>
      <c r="F117" s="17" t="s">
        <v>12</v>
      </c>
      <c r="G117" s="18"/>
      <c r="H117" s="19" t="s">
        <v>310</v>
      </c>
    </row>
    <row r="118" spans="1:8">
      <c r="A118" s="7" t="s">
        <v>311</v>
      </c>
      <c r="B118" s="7" t="s">
        <v>312</v>
      </c>
      <c r="C118" s="40">
        <v>78.772999999999996</v>
      </c>
      <c r="E118" s="15" t="s">
        <v>41</v>
      </c>
      <c r="F118" s="17" t="s">
        <v>12</v>
      </c>
      <c r="G118" s="18"/>
      <c r="H118" s="19" t="s">
        <v>313</v>
      </c>
    </row>
    <row r="119" spans="1:8">
      <c r="A119" s="7" t="s">
        <v>314</v>
      </c>
      <c r="B119" s="7" t="s">
        <v>315</v>
      </c>
      <c r="C119" s="40">
        <v>156.477</v>
      </c>
      <c r="E119" s="15" t="s">
        <v>16</v>
      </c>
      <c r="F119" s="17" t="s">
        <v>12</v>
      </c>
      <c r="G119" s="18"/>
      <c r="H119" s="19" t="s">
        <v>316</v>
      </c>
    </row>
    <row r="120" spans="1:8">
      <c r="A120" s="7" t="s">
        <v>317</v>
      </c>
      <c r="B120" s="7" t="s">
        <v>318</v>
      </c>
      <c r="C120" s="40">
        <v>8.0730000000000004</v>
      </c>
      <c r="E120" s="15" t="s">
        <v>16</v>
      </c>
      <c r="F120" s="17" t="s">
        <v>12</v>
      </c>
      <c r="G120" s="18"/>
      <c r="H120" s="19" t="s">
        <v>319</v>
      </c>
    </row>
    <row r="121" spans="1:8">
      <c r="A121" s="7" t="s">
        <v>320</v>
      </c>
      <c r="B121" s="7" t="s">
        <v>321</v>
      </c>
      <c r="C121" s="40">
        <v>283.911</v>
      </c>
      <c r="E121" s="15" t="s">
        <v>45</v>
      </c>
      <c r="F121" s="15" t="s">
        <v>12</v>
      </c>
      <c r="G121" s="16"/>
      <c r="H121" s="19" t="s">
        <v>322</v>
      </c>
    </row>
    <row r="122" spans="1:8">
      <c r="A122" s="7" t="s">
        <v>323</v>
      </c>
      <c r="B122" s="7" t="s">
        <v>324</v>
      </c>
      <c r="C122" s="40" t="s">
        <v>20</v>
      </c>
      <c r="E122" s="15"/>
      <c r="F122" s="17"/>
      <c r="G122" s="18"/>
      <c r="H122" s="19"/>
    </row>
    <row r="123" spans="1:8">
      <c r="A123" s="7" t="s">
        <v>325</v>
      </c>
      <c r="B123" s="7" t="s">
        <v>326</v>
      </c>
      <c r="C123" s="40">
        <v>7.3540000000000001</v>
      </c>
      <c r="E123" s="15" t="s">
        <v>77</v>
      </c>
      <c r="F123" s="17" t="s">
        <v>12</v>
      </c>
      <c r="G123" s="18"/>
      <c r="H123" s="19" t="s">
        <v>327</v>
      </c>
    </row>
    <row r="124" spans="1:8">
      <c r="A124" s="7" t="s">
        <v>328</v>
      </c>
      <c r="B124" s="7" t="s">
        <v>329</v>
      </c>
      <c r="C124" s="40" t="s">
        <v>20</v>
      </c>
      <c r="E124" s="15"/>
      <c r="F124" s="17"/>
      <c r="G124" s="18"/>
      <c r="H124" s="19"/>
    </row>
    <row r="125" spans="1:8">
      <c r="A125" s="7" t="s">
        <v>330</v>
      </c>
      <c r="B125" s="7" t="s">
        <v>331</v>
      </c>
      <c r="C125" s="40">
        <v>57.103999999999999</v>
      </c>
      <c r="E125" s="15" t="s">
        <v>34</v>
      </c>
      <c r="F125" s="17" t="s">
        <v>12</v>
      </c>
      <c r="G125" s="18"/>
      <c r="H125" s="19" t="s">
        <v>332</v>
      </c>
    </row>
    <row r="126" spans="1:8">
      <c r="A126" s="7" t="s">
        <v>333</v>
      </c>
      <c r="B126" s="7" t="s">
        <v>334</v>
      </c>
      <c r="C126" s="40" t="s">
        <v>20</v>
      </c>
      <c r="E126" s="15"/>
      <c r="F126" s="17"/>
      <c r="G126" s="18"/>
      <c r="H126" s="19"/>
    </row>
    <row r="127" spans="1:8">
      <c r="A127" s="7" t="s">
        <v>335</v>
      </c>
      <c r="B127" s="7" t="s">
        <v>336</v>
      </c>
      <c r="C127" s="40" t="s">
        <v>20</v>
      </c>
      <c r="E127" s="15"/>
      <c r="F127" s="15"/>
      <c r="G127" s="16"/>
      <c r="H127" s="19"/>
    </row>
    <row r="128" spans="1:8">
      <c r="A128" s="7" t="s">
        <v>337</v>
      </c>
      <c r="B128" s="7" t="s">
        <v>338</v>
      </c>
      <c r="C128" s="40">
        <v>89.66</v>
      </c>
      <c r="D128" s="7" t="s">
        <v>59</v>
      </c>
      <c r="E128" s="15" t="s">
        <v>34</v>
      </c>
      <c r="F128" s="17" t="s">
        <v>70</v>
      </c>
      <c r="G128" s="18" t="s">
        <v>71</v>
      </c>
      <c r="H128" s="19" t="s">
        <v>339</v>
      </c>
    </row>
    <row r="129" spans="1:8">
      <c r="A129" s="7" t="s">
        <v>340</v>
      </c>
      <c r="B129" s="7" t="s">
        <v>341</v>
      </c>
      <c r="C129" s="40">
        <v>78.436000000000007</v>
      </c>
      <c r="E129" s="15" t="s">
        <v>16</v>
      </c>
      <c r="F129" s="17" t="s">
        <v>12</v>
      </c>
      <c r="G129" s="18"/>
      <c r="H129" s="19" t="s">
        <v>49</v>
      </c>
    </row>
    <row r="130" spans="1:8">
      <c r="A130" s="7" t="s">
        <v>342</v>
      </c>
      <c r="B130" s="7" t="s">
        <v>343</v>
      </c>
      <c r="C130" s="40">
        <v>0</v>
      </c>
      <c r="E130" s="15" t="s">
        <v>27</v>
      </c>
      <c r="F130" s="17" t="s">
        <v>12</v>
      </c>
      <c r="G130" s="18"/>
      <c r="H130" s="19" t="s">
        <v>344</v>
      </c>
    </row>
    <row r="131" spans="1:8">
      <c r="A131" s="7" t="s">
        <v>345</v>
      </c>
      <c r="B131" s="7" t="s">
        <v>346</v>
      </c>
      <c r="C131" s="40">
        <v>957.54899999999998</v>
      </c>
      <c r="D131" s="7" t="s">
        <v>59</v>
      </c>
      <c r="E131" s="15" t="s">
        <v>347</v>
      </c>
      <c r="F131" s="17" t="s">
        <v>70</v>
      </c>
      <c r="G131" s="18" t="s">
        <v>71</v>
      </c>
      <c r="H131" s="19" t="s">
        <v>348</v>
      </c>
    </row>
    <row r="132" spans="1:8">
      <c r="A132" s="7" t="s">
        <v>349</v>
      </c>
      <c r="B132" s="7" t="s">
        <v>350</v>
      </c>
      <c r="C132" s="40">
        <v>24.004999999999999</v>
      </c>
      <c r="E132" s="15" t="s">
        <v>16</v>
      </c>
      <c r="F132" s="17" t="s">
        <v>12</v>
      </c>
      <c r="G132" s="18"/>
      <c r="H132" s="19" t="s">
        <v>351</v>
      </c>
    </row>
    <row r="133" spans="1:8">
      <c r="A133" s="7" t="s">
        <v>352</v>
      </c>
      <c r="B133" s="7" t="s">
        <v>353</v>
      </c>
      <c r="C133" s="40">
        <v>2.3149999999999999</v>
      </c>
      <c r="D133" s="7" t="s">
        <v>59</v>
      </c>
      <c r="E133" s="15" t="s">
        <v>34</v>
      </c>
      <c r="F133" s="17" t="s">
        <v>354</v>
      </c>
      <c r="G133" s="18" t="s">
        <v>355</v>
      </c>
      <c r="H133" s="19" t="s">
        <v>356</v>
      </c>
    </row>
    <row r="134" spans="1:8">
      <c r="A134" s="7" t="s">
        <v>357</v>
      </c>
      <c r="B134" s="7" t="s">
        <v>358</v>
      </c>
      <c r="C134" s="40">
        <v>92.763999999999996</v>
      </c>
      <c r="E134" s="15" t="s">
        <v>257</v>
      </c>
      <c r="F134" s="17" t="s">
        <v>12</v>
      </c>
      <c r="G134" s="18"/>
      <c r="H134" s="19" t="s">
        <v>359</v>
      </c>
    </row>
    <row r="135" spans="1:8">
      <c r="A135" s="7" t="s">
        <v>360</v>
      </c>
      <c r="B135" s="7" t="s">
        <v>361</v>
      </c>
      <c r="C135" s="40" t="s">
        <v>20</v>
      </c>
      <c r="E135" s="15"/>
      <c r="F135" s="17"/>
      <c r="G135" s="18"/>
      <c r="H135" s="19"/>
    </row>
    <row r="136" spans="1:8">
      <c r="A136" s="7" t="s">
        <v>362</v>
      </c>
      <c r="B136" s="7" t="s">
        <v>363</v>
      </c>
      <c r="C136" s="40">
        <v>101.92</v>
      </c>
      <c r="E136" s="15" t="s">
        <v>27</v>
      </c>
      <c r="F136" s="17" t="s">
        <v>12</v>
      </c>
      <c r="G136" s="18"/>
      <c r="H136" s="19" t="s">
        <v>364</v>
      </c>
    </row>
    <row r="137" spans="1:8">
      <c r="A137" s="7" t="s">
        <v>365</v>
      </c>
      <c r="B137" s="7" t="s">
        <v>366</v>
      </c>
      <c r="C137" s="40" t="s">
        <v>20</v>
      </c>
      <c r="E137" s="15"/>
      <c r="F137" s="15"/>
      <c r="G137" s="16"/>
      <c r="H137" s="19"/>
    </row>
    <row r="138" spans="1:8">
      <c r="A138" s="7" t="s">
        <v>367</v>
      </c>
      <c r="B138" s="7" t="s">
        <v>368</v>
      </c>
      <c r="C138" s="40">
        <v>91.320999999999998</v>
      </c>
      <c r="E138" s="15" t="s">
        <v>369</v>
      </c>
      <c r="F138" s="15" t="s">
        <v>12</v>
      </c>
      <c r="G138" s="16"/>
      <c r="H138" s="19" t="s">
        <v>370</v>
      </c>
    </row>
    <row r="139" spans="1:8">
      <c r="A139" s="7" t="s">
        <v>371</v>
      </c>
      <c r="B139" s="7" t="s">
        <v>372</v>
      </c>
      <c r="C139" s="40">
        <v>100.009</v>
      </c>
      <c r="E139" s="15" t="s">
        <v>257</v>
      </c>
      <c r="F139" s="17" t="s">
        <v>12</v>
      </c>
      <c r="G139" s="18"/>
      <c r="H139" s="19" t="s">
        <v>373</v>
      </c>
    </row>
    <row r="140" spans="1:8">
      <c r="A140" s="7" t="s">
        <v>374</v>
      </c>
      <c r="B140" s="7" t="s">
        <v>375</v>
      </c>
      <c r="C140" s="40">
        <v>17.234999999999999</v>
      </c>
      <c r="E140" s="15" t="s">
        <v>41</v>
      </c>
      <c r="F140" s="17" t="s">
        <v>12</v>
      </c>
      <c r="G140" s="18"/>
      <c r="H140" s="19" t="s">
        <v>376</v>
      </c>
    </row>
    <row r="141" spans="1:8">
      <c r="A141" s="7" t="s">
        <v>377</v>
      </c>
      <c r="B141" s="7" t="s">
        <v>378</v>
      </c>
      <c r="C141" s="40" t="s">
        <v>20</v>
      </c>
      <c r="E141" s="15"/>
      <c r="F141" s="17"/>
      <c r="G141" s="18"/>
      <c r="H141" s="19"/>
    </row>
    <row r="142" spans="1:8">
      <c r="A142" s="7" t="s">
        <v>379</v>
      </c>
      <c r="B142" s="7" t="s">
        <v>380</v>
      </c>
      <c r="C142" s="40" t="s">
        <v>20</v>
      </c>
      <c r="E142" s="15"/>
      <c r="F142" s="17"/>
      <c r="G142" s="18"/>
      <c r="H142" s="19"/>
    </row>
    <row r="143" spans="1:8">
      <c r="A143" s="7" t="s">
        <v>381</v>
      </c>
      <c r="B143" s="7" t="s">
        <v>382</v>
      </c>
      <c r="C143" s="40">
        <v>22.308</v>
      </c>
      <c r="E143" s="15" t="s">
        <v>16</v>
      </c>
      <c r="F143" s="17" t="s">
        <v>12</v>
      </c>
      <c r="G143" s="18"/>
      <c r="H143" s="19" t="s">
        <v>49</v>
      </c>
    </row>
    <row r="144" spans="1:8">
      <c r="A144" s="7" t="s">
        <v>383</v>
      </c>
      <c r="B144" s="7" t="s">
        <v>384</v>
      </c>
      <c r="C144" s="40" t="s">
        <v>20</v>
      </c>
      <c r="E144" s="15"/>
      <c r="F144" s="15"/>
      <c r="G144" s="16"/>
      <c r="H144" s="19"/>
    </row>
    <row r="145" spans="1:8">
      <c r="A145" s="7" t="s">
        <v>385</v>
      </c>
      <c r="B145" s="7" t="s">
        <v>386</v>
      </c>
      <c r="C145" s="40">
        <v>13.327999999999999</v>
      </c>
      <c r="E145" s="15" t="s">
        <v>222</v>
      </c>
      <c r="F145" s="17" t="s">
        <v>12</v>
      </c>
      <c r="G145" s="18"/>
      <c r="H145" s="19" t="s">
        <v>387</v>
      </c>
    </row>
    <row r="146" spans="1:8">
      <c r="A146" s="7" t="s">
        <v>388</v>
      </c>
      <c r="B146" s="7" t="s">
        <v>389</v>
      </c>
      <c r="C146" s="40" t="s">
        <v>20</v>
      </c>
      <c r="E146" s="15"/>
      <c r="F146" s="17"/>
      <c r="G146" s="18"/>
      <c r="H146" s="19"/>
    </row>
    <row r="147" spans="1:8">
      <c r="A147" s="7" t="s">
        <v>390</v>
      </c>
      <c r="B147" s="7" t="s">
        <v>391</v>
      </c>
      <c r="C147" s="40" t="s">
        <v>20</v>
      </c>
      <c r="E147" s="15"/>
      <c r="F147" s="17"/>
      <c r="G147" s="18"/>
      <c r="H147" s="19"/>
    </row>
    <row r="148" spans="1:8">
      <c r="A148" s="7" t="s">
        <v>392</v>
      </c>
      <c r="B148" s="7" t="s">
        <v>393</v>
      </c>
      <c r="C148" s="40">
        <v>79.450999999999993</v>
      </c>
      <c r="E148" s="15" t="s">
        <v>16</v>
      </c>
      <c r="F148" s="17" t="s">
        <v>12</v>
      </c>
      <c r="G148" s="18"/>
      <c r="H148" s="19" t="s">
        <v>394</v>
      </c>
    </row>
    <row r="149" spans="1:8">
      <c r="A149" s="7" t="s">
        <v>395</v>
      </c>
      <c r="B149" s="7" t="s">
        <v>396</v>
      </c>
      <c r="C149" s="40" t="s">
        <v>20</v>
      </c>
      <c r="E149" s="15"/>
      <c r="F149" s="17"/>
      <c r="G149" s="18"/>
      <c r="H149" s="19"/>
    </row>
    <row r="150" spans="1:8">
      <c r="A150" s="7" t="s">
        <v>397</v>
      </c>
      <c r="B150" s="7" t="s">
        <v>398</v>
      </c>
      <c r="C150" s="40">
        <v>73.736999999999995</v>
      </c>
      <c r="E150" s="15" t="s">
        <v>257</v>
      </c>
      <c r="F150" s="17" t="s">
        <v>12</v>
      </c>
      <c r="G150" s="18"/>
      <c r="H150" s="19" t="s">
        <v>399</v>
      </c>
    </row>
    <row r="151" spans="1:8">
      <c r="A151" s="7" t="s">
        <v>400</v>
      </c>
      <c r="B151" s="7" t="s">
        <v>401</v>
      </c>
      <c r="C151" s="40">
        <v>84.864999999999995</v>
      </c>
      <c r="E151" s="15" t="s">
        <v>41</v>
      </c>
      <c r="F151" s="17" t="s">
        <v>12</v>
      </c>
      <c r="G151" s="18"/>
      <c r="H151" s="19" t="s">
        <v>402</v>
      </c>
    </row>
    <row r="152" spans="1:8">
      <c r="A152" s="7" t="s">
        <v>403</v>
      </c>
      <c r="B152" s="7" t="s">
        <v>404</v>
      </c>
      <c r="C152" s="40">
        <v>8.0670000000000002</v>
      </c>
      <c r="E152" s="15" t="s">
        <v>16</v>
      </c>
      <c r="F152" s="17" t="s">
        <v>12</v>
      </c>
      <c r="G152" s="18"/>
      <c r="H152" s="19" t="s">
        <v>405</v>
      </c>
    </row>
    <row r="153" spans="1:8">
      <c r="A153" s="7" t="s">
        <v>406</v>
      </c>
      <c r="B153" s="7" t="s">
        <v>407</v>
      </c>
      <c r="C153" s="40">
        <v>206.49700000000001</v>
      </c>
      <c r="E153" s="15" t="s">
        <v>16</v>
      </c>
      <c r="F153" s="17" t="s">
        <v>12</v>
      </c>
      <c r="G153" s="18"/>
      <c r="H153" s="19" t="s">
        <v>49</v>
      </c>
    </row>
    <row r="154" spans="1:8">
      <c r="A154" s="7" t="s">
        <v>408</v>
      </c>
      <c r="B154" s="7" t="s">
        <v>409</v>
      </c>
      <c r="C154" s="40" t="s">
        <v>20</v>
      </c>
      <c r="E154" s="15"/>
      <c r="F154" s="15"/>
      <c r="G154" s="16"/>
      <c r="H154" s="19"/>
    </row>
    <row r="155" spans="1:8">
      <c r="A155" s="7" t="s">
        <v>410</v>
      </c>
      <c r="B155" s="7" t="s">
        <v>411</v>
      </c>
      <c r="C155" s="40" t="s">
        <v>20</v>
      </c>
      <c r="E155" s="15"/>
      <c r="F155" s="17"/>
      <c r="G155" s="18"/>
      <c r="H155" s="19"/>
    </row>
    <row r="156" spans="1:8">
      <c r="A156" s="7" t="s">
        <v>412</v>
      </c>
      <c r="B156" s="7" t="s">
        <v>413</v>
      </c>
      <c r="C156" s="40" t="s">
        <v>20</v>
      </c>
      <c r="E156" s="15"/>
      <c r="F156" s="17"/>
      <c r="G156" s="18"/>
      <c r="H156" s="19"/>
    </row>
    <row r="157" spans="1:8">
      <c r="A157" s="20" t="s">
        <v>414</v>
      </c>
      <c r="B157" s="20" t="s">
        <v>415</v>
      </c>
      <c r="C157" s="40">
        <v>116.815</v>
      </c>
      <c r="D157" s="20"/>
      <c r="E157" s="15" t="s">
        <v>16</v>
      </c>
      <c r="F157" s="17" t="s">
        <v>12</v>
      </c>
      <c r="G157" s="18"/>
      <c r="H157" s="19" t="s">
        <v>416</v>
      </c>
    </row>
    <row r="158" spans="1:8">
      <c r="A158" s="7" t="s">
        <v>417</v>
      </c>
      <c r="B158" s="7" t="s">
        <v>418</v>
      </c>
      <c r="C158" s="40">
        <v>289.101</v>
      </c>
      <c r="E158" s="15" t="s">
        <v>16</v>
      </c>
      <c r="F158" s="17" t="s">
        <v>12</v>
      </c>
      <c r="G158" s="18"/>
      <c r="H158" s="19" t="s">
        <v>419</v>
      </c>
    </row>
    <row r="159" spans="1:8">
      <c r="A159" s="7" t="s">
        <v>420</v>
      </c>
      <c r="B159" s="7" t="s">
        <v>421</v>
      </c>
      <c r="C159" s="40">
        <v>123.83499999999999</v>
      </c>
      <c r="E159" s="15" t="s">
        <v>34</v>
      </c>
      <c r="F159" s="15" t="s">
        <v>12</v>
      </c>
      <c r="G159" s="16"/>
      <c r="H159" s="19" t="s">
        <v>49</v>
      </c>
    </row>
    <row r="160" spans="1:8">
      <c r="A160" s="7" t="s">
        <v>422</v>
      </c>
      <c r="B160" s="7" t="s">
        <v>423</v>
      </c>
      <c r="C160" s="40">
        <v>45.451000000000001</v>
      </c>
      <c r="E160" s="15" t="s">
        <v>41</v>
      </c>
      <c r="F160" s="17" t="s">
        <v>12</v>
      </c>
      <c r="G160" s="18"/>
      <c r="H160" s="19" t="s">
        <v>424</v>
      </c>
    </row>
    <row r="161" spans="1:8">
      <c r="A161" s="7" t="s">
        <v>425</v>
      </c>
      <c r="B161" s="7" t="s">
        <v>426</v>
      </c>
      <c r="C161" s="40">
        <v>44.616999999999997</v>
      </c>
      <c r="E161" s="15" t="s">
        <v>27</v>
      </c>
      <c r="F161" s="17" t="s">
        <v>12</v>
      </c>
      <c r="G161" s="18"/>
      <c r="H161" s="19" t="s">
        <v>427</v>
      </c>
    </row>
    <row r="162" spans="1:8">
      <c r="A162" s="7" t="s">
        <v>428</v>
      </c>
      <c r="B162" s="7" t="s">
        <v>429</v>
      </c>
      <c r="C162" s="40">
        <v>107.84</v>
      </c>
      <c r="E162" s="15" t="s">
        <v>27</v>
      </c>
      <c r="F162" s="17" t="s">
        <v>12</v>
      </c>
      <c r="G162" s="18"/>
      <c r="H162" s="19" t="s">
        <v>430</v>
      </c>
    </row>
    <row r="163" spans="1:8">
      <c r="A163" s="7" t="s">
        <v>431</v>
      </c>
      <c r="B163" s="7" t="s">
        <v>432</v>
      </c>
      <c r="C163" s="40">
        <v>84.47</v>
      </c>
      <c r="E163" s="15" t="s">
        <v>27</v>
      </c>
      <c r="F163" s="17" t="s">
        <v>12</v>
      </c>
      <c r="G163" s="18"/>
      <c r="H163" s="19" t="s">
        <v>433</v>
      </c>
    </row>
    <row r="164" spans="1:8">
      <c r="A164" s="7" t="s">
        <v>434</v>
      </c>
      <c r="B164" s="7" t="s">
        <v>435</v>
      </c>
      <c r="C164" s="40" t="s">
        <v>20</v>
      </c>
      <c r="E164" s="15"/>
      <c r="F164" s="17"/>
      <c r="G164" s="18"/>
      <c r="H164" s="19"/>
    </row>
    <row r="165" spans="1:8">
      <c r="A165" s="7" t="s">
        <v>436</v>
      </c>
      <c r="B165" s="7" t="s">
        <v>437</v>
      </c>
      <c r="C165" s="40" t="s">
        <v>20</v>
      </c>
      <c r="E165" s="15"/>
      <c r="F165" s="15"/>
      <c r="G165" s="16"/>
      <c r="H165" s="19"/>
    </row>
    <row r="166" spans="1:8">
      <c r="A166" s="7" t="s">
        <v>438</v>
      </c>
      <c r="B166" s="7" t="s">
        <v>439</v>
      </c>
      <c r="C166" s="40" t="s">
        <v>20</v>
      </c>
      <c r="E166" s="15"/>
      <c r="F166" s="17"/>
      <c r="G166" s="18"/>
      <c r="H166" s="19"/>
    </row>
    <row r="167" spans="1:8">
      <c r="A167" s="7" t="s">
        <v>440</v>
      </c>
      <c r="B167" s="7" t="s">
        <v>441</v>
      </c>
      <c r="C167" s="40" t="s">
        <v>20</v>
      </c>
      <c r="E167" s="15"/>
      <c r="F167" s="17"/>
      <c r="G167" s="18"/>
      <c r="H167" s="19"/>
    </row>
    <row r="168" spans="1:8">
      <c r="A168" s="7" t="s">
        <v>442</v>
      </c>
      <c r="B168" s="7" t="s">
        <v>443</v>
      </c>
      <c r="C168" s="40">
        <v>115.961</v>
      </c>
      <c r="E168" s="15" t="s">
        <v>45</v>
      </c>
      <c r="F168" s="17" t="s">
        <v>12</v>
      </c>
      <c r="G168" s="18"/>
      <c r="H168" s="19" t="s">
        <v>444</v>
      </c>
    </row>
    <row r="169" spans="1:8">
      <c r="A169" s="7" t="s">
        <v>445</v>
      </c>
      <c r="B169" s="7" t="s">
        <v>446</v>
      </c>
      <c r="C169" s="40">
        <v>44.212000000000003</v>
      </c>
      <c r="E169" s="15" t="s">
        <v>16</v>
      </c>
      <c r="F169" s="17" t="s">
        <v>12</v>
      </c>
      <c r="G169" s="18"/>
      <c r="H169" s="19" t="s">
        <v>49</v>
      </c>
    </row>
    <row r="170" spans="1:8">
      <c r="A170" s="7" t="s">
        <v>447</v>
      </c>
      <c r="B170" s="7" t="s">
        <v>448</v>
      </c>
      <c r="C170" s="40" t="s">
        <v>20</v>
      </c>
      <c r="E170" s="15"/>
      <c r="F170" s="17"/>
      <c r="G170" s="18"/>
      <c r="H170" s="19"/>
    </row>
    <row r="171" spans="1:8">
      <c r="A171" s="7" t="s">
        <v>449</v>
      </c>
      <c r="B171" s="7" t="s">
        <v>450</v>
      </c>
      <c r="C171" s="40">
        <v>57.493000000000002</v>
      </c>
      <c r="E171" s="15" t="s">
        <v>16</v>
      </c>
      <c r="F171" s="17" t="s">
        <v>12</v>
      </c>
      <c r="G171" s="18"/>
      <c r="H171" s="19" t="s">
        <v>451</v>
      </c>
    </row>
    <row r="172" spans="1:8">
      <c r="A172" s="7" t="s">
        <v>452</v>
      </c>
      <c r="B172" s="7" t="s">
        <v>453</v>
      </c>
      <c r="C172" s="40" t="s">
        <v>20</v>
      </c>
      <c r="E172" s="15"/>
      <c r="F172" s="17"/>
      <c r="G172" s="18"/>
      <c r="H172" s="19"/>
    </row>
    <row r="173" spans="1:8">
      <c r="A173" s="7" t="s">
        <v>454</v>
      </c>
      <c r="B173" s="7" t="s">
        <v>455</v>
      </c>
      <c r="C173" s="40">
        <v>480.197</v>
      </c>
      <c r="D173" s="7" t="s">
        <v>59</v>
      </c>
      <c r="E173" s="15" t="s">
        <v>16</v>
      </c>
      <c r="F173" s="17" t="s">
        <v>70</v>
      </c>
      <c r="G173" s="18" t="s">
        <v>71</v>
      </c>
      <c r="H173" s="19" t="s">
        <v>49</v>
      </c>
    </row>
    <row r="174" spans="1:8">
      <c r="A174" s="7" t="s">
        <v>456</v>
      </c>
      <c r="B174" s="7" t="s">
        <v>457</v>
      </c>
      <c r="C174" s="40">
        <v>103.152</v>
      </c>
      <c r="E174" s="15" t="s">
        <v>16</v>
      </c>
      <c r="F174" s="15" t="s">
        <v>12</v>
      </c>
      <c r="G174" s="16"/>
      <c r="H174" s="19" t="s">
        <v>49</v>
      </c>
    </row>
    <row r="175" spans="1:8">
      <c r="A175" s="7" t="s">
        <v>458</v>
      </c>
      <c r="B175" s="7" t="s">
        <v>459</v>
      </c>
      <c r="C175" s="40" t="s">
        <v>20</v>
      </c>
      <c r="E175" s="15"/>
      <c r="F175" s="17"/>
      <c r="G175" s="21"/>
      <c r="H175" s="19"/>
    </row>
    <row r="176" spans="1:8">
      <c r="A176" s="7" t="s">
        <v>460</v>
      </c>
      <c r="B176" s="7" t="s">
        <v>461</v>
      </c>
      <c r="C176" s="40" t="s">
        <v>20</v>
      </c>
      <c r="E176" s="15"/>
      <c r="F176" s="17"/>
      <c r="G176" s="18"/>
      <c r="H176" s="19"/>
    </row>
    <row r="177" spans="1:8">
      <c r="A177" s="7" t="s">
        <v>462</v>
      </c>
      <c r="B177" s="7" t="s">
        <v>463</v>
      </c>
      <c r="C177" s="40">
        <v>72.489999999999995</v>
      </c>
      <c r="E177" s="15" t="s">
        <v>464</v>
      </c>
      <c r="F177" s="17" t="s">
        <v>12</v>
      </c>
      <c r="G177" s="18"/>
      <c r="H177" s="19" t="s">
        <v>465</v>
      </c>
    </row>
    <row r="178" spans="1:8">
      <c r="A178" s="7" t="s">
        <v>466</v>
      </c>
      <c r="B178" s="7" t="s">
        <v>467</v>
      </c>
      <c r="C178" s="40" t="s">
        <v>20</v>
      </c>
      <c r="E178" s="15"/>
      <c r="F178" s="17"/>
      <c r="G178" s="18"/>
      <c r="H178" s="19"/>
    </row>
    <row r="179" spans="1:8">
      <c r="A179" s="7" t="s">
        <v>468</v>
      </c>
      <c r="B179" s="7" t="s">
        <v>469</v>
      </c>
      <c r="C179" s="40" t="s">
        <v>20</v>
      </c>
      <c r="E179" s="15"/>
      <c r="F179" s="15"/>
      <c r="G179" s="16"/>
      <c r="H179" s="19"/>
    </row>
    <row r="180" spans="1:8">
      <c r="A180" s="7" t="s">
        <v>470</v>
      </c>
      <c r="B180" s="7" t="s">
        <v>471</v>
      </c>
      <c r="C180" s="40">
        <v>162.25399999999999</v>
      </c>
      <c r="E180" s="15" t="s">
        <v>11</v>
      </c>
      <c r="F180" s="17" t="s">
        <v>12</v>
      </c>
      <c r="G180" s="18"/>
      <c r="H180" s="19" t="s">
        <v>472</v>
      </c>
    </row>
    <row r="181" spans="1:8">
      <c r="A181" s="7" t="s">
        <v>473</v>
      </c>
      <c r="B181" s="7" t="s">
        <v>474</v>
      </c>
      <c r="C181" s="40">
        <v>165.30600000000001</v>
      </c>
      <c r="E181" s="15" t="s">
        <v>41</v>
      </c>
      <c r="F181" s="17" t="s">
        <v>12</v>
      </c>
      <c r="G181" s="18"/>
      <c r="H181" s="19" t="s">
        <v>475</v>
      </c>
    </row>
    <row r="182" spans="1:8">
      <c r="A182" s="7" t="s">
        <v>476</v>
      </c>
      <c r="B182" s="7" t="s">
        <v>477</v>
      </c>
      <c r="C182" s="40">
        <v>3.34</v>
      </c>
      <c r="E182" s="15" t="s">
        <v>41</v>
      </c>
      <c r="F182" s="17" t="s">
        <v>12</v>
      </c>
      <c r="G182" s="18"/>
      <c r="H182" s="19" t="s">
        <v>251</v>
      </c>
    </row>
    <row r="183" spans="1:8">
      <c r="A183" s="7" t="s">
        <v>478</v>
      </c>
      <c r="B183" s="7" t="s">
        <v>479</v>
      </c>
      <c r="C183" s="40">
        <v>820.05</v>
      </c>
      <c r="E183" s="15" t="s">
        <v>257</v>
      </c>
      <c r="F183" s="17" t="s">
        <v>12</v>
      </c>
      <c r="G183" s="18"/>
      <c r="H183" s="19" t="s">
        <v>480</v>
      </c>
    </row>
    <row r="184" spans="1:8">
      <c r="A184" s="7" t="s">
        <v>481</v>
      </c>
      <c r="B184" s="7" t="s">
        <v>482</v>
      </c>
      <c r="C184" s="40" t="s">
        <v>20</v>
      </c>
      <c r="E184" s="15"/>
      <c r="F184" s="15"/>
      <c r="G184" s="16"/>
      <c r="H184" s="19"/>
    </row>
    <row r="185" spans="1:8">
      <c r="A185" s="7" t="s">
        <v>483</v>
      </c>
      <c r="B185" s="7" t="s">
        <v>484</v>
      </c>
      <c r="C185" s="40" t="s">
        <v>20</v>
      </c>
      <c r="E185" s="15"/>
      <c r="F185" s="15"/>
      <c r="G185" s="16"/>
      <c r="H185" s="19"/>
    </row>
    <row r="186" spans="1:8">
      <c r="A186" s="7" t="s">
        <v>485</v>
      </c>
      <c r="B186" s="7" t="s">
        <v>486</v>
      </c>
      <c r="C186" s="40" t="s">
        <v>20</v>
      </c>
      <c r="E186" s="15"/>
      <c r="F186" s="17"/>
      <c r="G186" s="18"/>
      <c r="H186" s="19"/>
    </row>
    <row r="187" spans="1:8">
      <c r="A187" s="7" t="s">
        <v>487</v>
      </c>
      <c r="B187" s="7" t="s">
        <v>488</v>
      </c>
      <c r="C187" s="40">
        <v>158.351</v>
      </c>
      <c r="E187" s="15" t="s">
        <v>16</v>
      </c>
      <c r="F187" s="17" t="s">
        <v>12</v>
      </c>
      <c r="G187" s="18"/>
      <c r="H187" s="19" t="s">
        <v>489</v>
      </c>
    </row>
    <row r="188" spans="1:8">
      <c r="A188" s="7" t="s">
        <v>490</v>
      </c>
      <c r="B188" s="7" t="s">
        <v>491</v>
      </c>
      <c r="C188" s="40">
        <v>190.904</v>
      </c>
      <c r="E188" s="15" t="s">
        <v>11</v>
      </c>
      <c r="F188" s="17" t="s">
        <v>12</v>
      </c>
      <c r="G188" s="18"/>
      <c r="H188" s="19" t="s">
        <v>492</v>
      </c>
    </row>
    <row r="189" spans="1:8">
      <c r="A189" s="7" t="s">
        <v>493</v>
      </c>
      <c r="B189" s="7" t="s">
        <v>494</v>
      </c>
      <c r="C189" s="40">
        <v>256.00700000000001</v>
      </c>
      <c r="E189" s="15" t="s">
        <v>129</v>
      </c>
      <c r="F189" s="17" t="s">
        <v>12</v>
      </c>
      <c r="G189" s="18"/>
      <c r="H189" s="19" t="s">
        <v>495</v>
      </c>
    </row>
    <row r="190" spans="1:8">
      <c r="A190" s="7" t="s">
        <v>496</v>
      </c>
      <c r="B190" s="7" t="s">
        <v>497</v>
      </c>
      <c r="C190" s="40">
        <v>119.926</v>
      </c>
      <c r="D190" s="7" t="s">
        <v>59</v>
      </c>
      <c r="E190" s="15" t="s">
        <v>222</v>
      </c>
      <c r="F190" s="17" t="s">
        <v>70</v>
      </c>
      <c r="G190" s="18" t="s">
        <v>71</v>
      </c>
      <c r="H190" s="19" t="s">
        <v>498</v>
      </c>
    </row>
    <row r="191" spans="1:8">
      <c r="A191" s="7" t="s">
        <v>499</v>
      </c>
      <c r="B191" s="7" t="s">
        <v>500</v>
      </c>
      <c r="C191" s="40" t="s">
        <v>20</v>
      </c>
      <c r="E191" s="17"/>
      <c r="F191" s="17"/>
      <c r="G191" s="18"/>
      <c r="H191" s="19"/>
    </row>
    <row r="192" spans="1:8">
      <c r="A192" s="7" t="s">
        <v>501</v>
      </c>
      <c r="B192" s="7" t="s">
        <v>502</v>
      </c>
      <c r="C192" s="40" t="s">
        <v>20</v>
      </c>
      <c r="E192" s="15"/>
      <c r="F192" s="17"/>
      <c r="G192" s="18"/>
      <c r="H192" s="19"/>
    </row>
    <row r="193" spans="1:8">
      <c r="A193" s="7" t="s">
        <v>503</v>
      </c>
      <c r="B193" s="7" t="s">
        <v>504</v>
      </c>
      <c r="C193" s="40">
        <v>170.86699999999999</v>
      </c>
      <c r="E193" s="15" t="s">
        <v>27</v>
      </c>
      <c r="F193" s="17" t="s">
        <v>12</v>
      </c>
      <c r="G193" s="18"/>
      <c r="H193" s="19" t="s">
        <v>505</v>
      </c>
    </row>
    <row r="194" spans="1:8">
      <c r="A194" s="7" t="s">
        <v>506</v>
      </c>
      <c r="B194" s="7" t="s">
        <v>507</v>
      </c>
      <c r="C194" s="40">
        <v>60.999000000000002</v>
      </c>
      <c r="E194" s="15" t="s">
        <v>16</v>
      </c>
      <c r="F194" s="17" t="s">
        <v>12</v>
      </c>
      <c r="G194" s="18"/>
      <c r="H194" s="19" t="s">
        <v>508</v>
      </c>
    </row>
    <row r="195" spans="1:8">
      <c r="A195" s="7" t="s">
        <v>509</v>
      </c>
      <c r="B195" s="7" t="s">
        <v>510</v>
      </c>
      <c r="C195" s="40">
        <v>56.19</v>
      </c>
      <c r="D195" s="7" t="s">
        <v>59</v>
      </c>
      <c r="E195" s="15" t="s">
        <v>16</v>
      </c>
      <c r="F195" s="17" t="s">
        <v>70</v>
      </c>
      <c r="G195" s="18" t="s">
        <v>71</v>
      </c>
      <c r="H195" s="19" t="s">
        <v>511</v>
      </c>
    </row>
    <row r="196" spans="1:8">
      <c r="A196" s="7" t="s">
        <v>512</v>
      </c>
      <c r="B196" s="7" t="s">
        <v>513</v>
      </c>
      <c r="C196" s="40">
        <v>240.87899999999999</v>
      </c>
      <c r="D196" s="7" t="s">
        <v>59</v>
      </c>
      <c r="E196" s="15" t="s">
        <v>16</v>
      </c>
      <c r="F196" s="15" t="s">
        <v>70</v>
      </c>
      <c r="G196" s="18" t="s">
        <v>71</v>
      </c>
      <c r="H196" s="19" t="s">
        <v>49</v>
      </c>
    </row>
    <row r="197" spans="1:8">
      <c r="A197" s="7" t="s">
        <v>514</v>
      </c>
      <c r="B197" s="7" t="s">
        <v>515</v>
      </c>
      <c r="C197" s="40">
        <v>164.56399999999999</v>
      </c>
      <c r="E197" s="17" t="s">
        <v>27</v>
      </c>
      <c r="F197" s="17" t="s">
        <v>12</v>
      </c>
      <c r="G197" s="18"/>
      <c r="H197" s="19" t="s">
        <v>516</v>
      </c>
    </row>
    <row r="198" spans="1:8">
      <c r="A198" s="7" t="s">
        <v>517</v>
      </c>
      <c r="B198" s="7" t="s">
        <v>518</v>
      </c>
      <c r="C198" s="40" t="s">
        <v>20</v>
      </c>
      <c r="E198" s="15"/>
      <c r="F198" s="17"/>
      <c r="G198" s="18"/>
      <c r="H198" s="19"/>
    </row>
    <row r="199" spans="1:8">
      <c r="A199" s="7" t="s">
        <v>519</v>
      </c>
      <c r="B199" s="7" t="s">
        <v>520</v>
      </c>
      <c r="C199" s="40">
        <v>223.58099999999999</v>
      </c>
      <c r="E199" s="15" t="s">
        <v>41</v>
      </c>
      <c r="F199" s="17" t="s">
        <v>12</v>
      </c>
      <c r="G199" s="18"/>
      <c r="H199" s="19" t="s">
        <v>521</v>
      </c>
    </row>
    <row r="200" spans="1:8">
      <c r="A200" s="7" t="s">
        <v>522</v>
      </c>
      <c r="B200" s="7" t="s">
        <v>523</v>
      </c>
      <c r="C200" s="40">
        <v>650.98800000000006</v>
      </c>
      <c r="E200" s="15" t="s">
        <v>34</v>
      </c>
      <c r="F200" s="17" t="s">
        <v>12</v>
      </c>
      <c r="G200" s="18"/>
      <c r="H200" s="19" t="s">
        <v>524</v>
      </c>
    </row>
    <row r="201" spans="1:8">
      <c r="A201" s="7" t="s">
        <v>525</v>
      </c>
      <c r="B201" s="7" t="s">
        <v>526</v>
      </c>
      <c r="C201" s="40" t="s">
        <v>20</v>
      </c>
      <c r="E201" s="15"/>
      <c r="F201" s="15"/>
      <c r="G201" s="16"/>
      <c r="H201" s="19"/>
    </row>
    <row r="202" spans="1:8">
      <c r="A202" s="7" t="s">
        <v>527</v>
      </c>
      <c r="B202" s="7" t="s">
        <v>528</v>
      </c>
      <c r="C202" s="40">
        <v>66.850999999999999</v>
      </c>
      <c r="E202" s="15" t="s">
        <v>77</v>
      </c>
      <c r="F202" s="15" t="s">
        <v>12</v>
      </c>
      <c r="G202" s="16"/>
      <c r="H202" s="19" t="s">
        <v>529</v>
      </c>
    </row>
    <row r="203" spans="1:8">
      <c r="A203" s="7" t="s">
        <v>530</v>
      </c>
      <c r="B203" s="7" t="s">
        <v>531</v>
      </c>
      <c r="C203" s="40">
        <v>48.53</v>
      </c>
      <c r="E203" s="15" t="s">
        <v>45</v>
      </c>
      <c r="F203" s="17" t="s">
        <v>12</v>
      </c>
      <c r="G203" s="18"/>
      <c r="H203" s="19" t="s">
        <v>532</v>
      </c>
    </row>
    <row r="204" spans="1:8">
      <c r="A204" s="7" t="s">
        <v>533</v>
      </c>
      <c r="B204" s="7" t="s">
        <v>534</v>
      </c>
      <c r="C204" s="40">
        <v>77.352000000000004</v>
      </c>
      <c r="E204" s="15" t="s">
        <v>41</v>
      </c>
      <c r="F204" s="15" t="s">
        <v>12</v>
      </c>
      <c r="G204" s="16"/>
      <c r="H204" s="19" t="s">
        <v>535</v>
      </c>
    </row>
    <row r="205" spans="1:8">
      <c r="A205" s="7" t="s">
        <v>536</v>
      </c>
      <c r="B205" s="7" t="s">
        <v>537</v>
      </c>
      <c r="C205" s="40">
        <v>320.98599999999999</v>
      </c>
      <c r="E205" s="15" t="s">
        <v>27</v>
      </c>
      <c r="F205" s="17" t="s">
        <v>12</v>
      </c>
      <c r="G205" s="18"/>
      <c r="H205" s="19" t="s">
        <v>538</v>
      </c>
    </row>
    <row r="206" spans="1:8">
      <c r="A206" s="7" t="s">
        <v>539</v>
      </c>
      <c r="B206" s="7" t="s">
        <v>540</v>
      </c>
      <c r="C206" s="40">
        <v>263.55700000000002</v>
      </c>
      <c r="E206" s="15" t="s">
        <v>16</v>
      </c>
      <c r="F206" s="17" t="s">
        <v>12</v>
      </c>
      <c r="G206" s="18"/>
      <c r="H206" s="19" t="s">
        <v>49</v>
      </c>
    </row>
    <row r="207" spans="1:8">
      <c r="A207" s="7" t="s">
        <v>541</v>
      </c>
      <c r="B207" s="7" t="s">
        <v>542</v>
      </c>
      <c r="C207" s="40" t="s">
        <v>20</v>
      </c>
      <c r="E207" s="15"/>
      <c r="F207" s="17"/>
      <c r="G207" s="18"/>
      <c r="H207" s="19"/>
    </row>
    <row r="208" spans="1:8">
      <c r="A208" s="7" t="s">
        <v>543</v>
      </c>
      <c r="B208" s="7" t="s">
        <v>544</v>
      </c>
      <c r="C208" s="40">
        <v>30.562000000000001</v>
      </c>
      <c r="E208" s="15" t="s">
        <v>77</v>
      </c>
      <c r="F208" s="17" t="s">
        <v>12</v>
      </c>
      <c r="G208" s="18"/>
      <c r="H208" s="19" t="s">
        <v>545</v>
      </c>
    </row>
    <row r="209" spans="1:8">
      <c r="A209" s="7" t="s">
        <v>546</v>
      </c>
      <c r="B209" s="7" t="s">
        <v>547</v>
      </c>
      <c r="C209" s="40" t="s">
        <v>20</v>
      </c>
      <c r="E209" s="15"/>
      <c r="F209" s="17"/>
      <c r="G209" s="18"/>
      <c r="H209" s="19"/>
    </row>
    <row r="210" spans="1:8">
      <c r="A210" s="7" t="s">
        <v>548</v>
      </c>
      <c r="B210" s="7" t="s">
        <v>549</v>
      </c>
      <c r="C210" s="40" t="s">
        <v>20</v>
      </c>
      <c r="E210" s="15"/>
      <c r="F210" s="17"/>
      <c r="G210" s="18"/>
      <c r="H210" s="19"/>
    </row>
    <row r="211" spans="1:8">
      <c r="A211" s="7" t="s">
        <v>550</v>
      </c>
      <c r="B211" s="7" t="s">
        <v>551</v>
      </c>
      <c r="C211" s="40">
        <v>65.131</v>
      </c>
      <c r="E211" s="15" t="s">
        <v>27</v>
      </c>
      <c r="F211" s="17" t="s">
        <v>12</v>
      </c>
      <c r="G211" s="18"/>
      <c r="H211" s="19" t="s">
        <v>552</v>
      </c>
    </row>
    <row r="212" spans="1:8">
      <c r="A212" s="7" t="s">
        <v>553</v>
      </c>
      <c r="B212" s="7" t="s">
        <v>554</v>
      </c>
      <c r="C212" s="40" t="s">
        <v>20</v>
      </c>
      <c r="E212" s="15"/>
      <c r="F212" s="17"/>
      <c r="G212" s="18"/>
      <c r="H212" s="19"/>
    </row>
    <row r="213" spans="1:8">
      <c r="E213" s="22"/>
      <c r="F213" s="23"/>
      <c r="G213" s="18"/>
    </row>
    <row r="214" spans="1:8">
      <c r="A214" s="1" t="s">
        <v>555</v>
      </c>
      <c r="B214" s="35"/>
      <c r="C214" s="35"/>
      <c r="D214" s="35"/>
      <c r="E214" s="24"/>
      <c r="F214" s="24"/>
      <c r="G214" s="25"/>
    </row>
    <row r="215" spans="1:8">
      <c r="A215" s="2" t="s">
        <v>556</v>
      </c>
      <c r="B215" s="36"/>
      <c r="C215" s="20">
        <v>131.27500000000001</v>
      </c>
      <c r="D215" s="36"/>
      <c r="E215" s="15" t="s">
        <v>557</v>
      </c>
      <c r="F215" s="15" t="s">
        <v>12</v>
      </c>
      <c r="G215" s="45" t="s">
        <v>558</v>
      </c>
      <c r="H215" s="7" t="s">
        <v>559</v>
      </c>
    </row>
    <row r="216" spans="1:8">
      <c r="A216" s="3" t="s">
        <v>560</v>
      </c>
      <c r="B216" s="37"/>
      <c r="C216" s="15">
        <v>232.22300000000001</v>
      </c>
      <c r="D216" s="37"/>
      <c r="E216" s="15" t="s">
        <v>557</v>
      </c>
      <c r="F216" s="15" t="s">
        <v>12</v>
      </c>
      <c r="G216" s="45" t="s">
        <v>561</v>
      </c>
      <c r="H216" s="7" t="s">
        <v>559</v>
      </c>
    </row>
    <row r="217" spans="1:8">
      <c r="A217" s="4" t="s">
        <v>562</v>
      </c>
      <c r="B217" s="38"/>
      <c r="C217" s="15">
        <v>204.35900000000001</v>
      </c>
      <c r="D217" s="38"/>
      <c r="E217" s="15" t="s">
        <v>557</v>
      </c>
      <c r="F217" s="15" t="s">
        <v>12</v>
      </c>
      <c r="G217" s="45" t="s">
        <v>563</v>
      </c>
      <c r="H217" s="7" t="s">
        <v>559</v>
      </c>
    </row>
    <row r="218" spans="1:8">
      <c r="A218" s="2" t="s">
        <v>564</v>
      </c>
      <c r="B218" s="36"/>
      <c r="C218" s="15">
        <v>293.79599999999999</v>
      </c>
      <c r="D218" s="36"/>
      <c r="E218" s="15" t="s">
        <v>557</v>
      </c>
      <c r="F218" s="15" t="s">
        <v>12</v>
      </c>
      <c r="G218" s="45" t="s">
        <v>565</v>
      </c>
      <c r="H218" s="7" t="s">
        <v>559</v>
      </c>
    </row>
    <row r="219" spans="1:8">
      <c r="A219" s="2" t="s">
        <v>566</v>
      </c>
      <c r="B219" s="36"/>
      <c r="C219" s="15">
        <v>86.066000000000003</v>
      </c>
      <c r="D219" s="36"/>
      <c r="E219" s="15" t="s">
        <v>557</v>
      </c>
      <c r="F219" s="15" t="s">
        <v>12</v>
      </c>
      <c r="G219" s="45" t="s">
        <v>567</v>
      </c>
      <c r="H219" s="7" t="s">
        <v>559</v>
      </c>
    </row>
    <row r="220" spans="1:8">
      <c r="A220" s="2" t="s">
        <v>568</v>
      </c>
      <c r="B220" s="36"/>
      <c r="C220" s="15">
        <v>127.23099999999999</v>
      </c>
      <c r="D220" s="36"/>
      <c r="E220" s="15" t="s">
        <v>557</v>
      </c>
      <c r="F220" s="15" t="s">
        <v>12</v>
      </c>
      <c r="G220" s="45" t="s">
        <v>569</v>
      </c>
      <c r="H220" s="7" t="s">
        <v>559</v>
      </c>
    </row>
    <row r="221" spans="1:8">
      <c r="A221" s="2" t="s">
        <v>570</v>
      </c>
      <c r="B221" s="36"/>
      <c r="C221" s="15">
        <v>77.352000000000004</v>
      </c>
      <c r="D221" s="36"/>
      <c r="E221" s="17" t="s">
        <v>557</v>
      </c>
      <c r="F221" s="17" t="s">
        <v>12</v>
      </c>
      <c r="G221" s="45" t="s">
        <v>571</v>
      </c>
      <c r="H221" s="7" t="s">
        <v>559</v>
      </c>
    </row>
    <row r="222" spans="1:8">
      <c r="A222" s="2" t="s">
        <v>572</v>
      </c>
      <c r="B222" s="36"/>
      <c r="C222" s="15">
        <v>75.034999999999997</v>
      </c>
      <c r="D222" s="36"/>
      <c r="E222" s="15" t="s">
        <v>557</v>
      </c>
      <c r="F222" s="17" t="s">
        <v>12</v>
      </c>
      <c r="G222" s="45" t="s">
        <v>573</v>
      </c>
      <c r="H222" s="7" t="s">
        <v>559</v>
      </c>
    </row>
    <row r="223" spans="1:8">
      <c r="A223" s="3" t="s">
        <v>574</v>
      </c>
      <c r="B223" s="37"/>
      <c r="C223" s="15" t="s">
        <v>20</v>
      </c>
      <c r="D223" s="37"/>
      <c r="E223" s="15"/>
      <c r="F223" s="15"/>
      <c r="G223" s="26"/>
    </row>
    <row r="224" spans="1:8">
      <c r="A224" s="4" t="s">
        <v>575</v>
      </c>
      <c r="B224" s="38"/>
      <c r="C224" s="15">
        <v>97.691999999999993</v>
      </c>
      <c r="D224" s="38"/>
      <c r="E224" s="15" t="s">
        <v>557</v>
      </c>
      <c r="F224" s="15" t="s">
        <v>12</v>
      </c>
      <c r="G224" s="45" t="s">
        <v>576</v>
      </c>
      <c r="H224" s="7" t="s">
        <v>559</v>
      </c>
    </row>
    <row r="225" spans="1:8">
      <c r="A225" s="2" t="s">
        <v>577</v>
      </c>
      <c r="B225" s="36"/>
      <c r="C225" s="15" t="s">
        <v>20</v>
      </c>
      <c r="D225" s="36"/>
      <c r="E225" s="15"/>
      <c r="F225" s="15"/>
      <c r="G225" s="26"/>
    </row>
    <row r="226" spans="1:8">
      <c r="A226" s="2" t="s">
        <v>578</v>
      </c>
      <c r="B226" s="36"/>
      <c r="C226" s="15">
        <v>62.478999999999999</v>
      </c>
      <c r="D226" s="36"/>
      <c r="E226" s="15" t="s">
        <v>557</v>
      </c>
      <c r="F226" s="15" t="s">
        <v>12</v>
      </c>
      <c r="G226" s="45" t="s">
        <v>579</v>
      </c>
      <c r="H226" s="7" t="s">
        <v>559</v>
      </c>
    </row>
    <row r="227" spans="1:8">
      <c r="A227" s="5" t="s">
        <v>580</v>
      </c>
      <c r="B227" s="39"/>
      <c r="C227" s="27">
        <v>104.828</v>
      </c>
      <c r="D227" s="39"/>
      <c r="E227" s="27" t="s">
        <v>557</v>
      </c>
      <c r="F227" s="27" t="s">
        <v>12</v>
      </c>
      <c r="G227" s="46" t="s">
        <v>581</v>
      </c>
      <c r="H227" s="7" t="s">
        <v>559</v>
      </c>
    </row>
    <row r="228" spans="1:8">
      <c r="A228" s="20"/>
      <c r="B228" s="20"/>
      <c r="C228" s="20"/>
      <c r="D228" s="20"/>
      <c r="E228" s="15"/>
      <c r="F228" s="15"/>
      <c r="G228" s="15"/>
    </row>
    <row r="229" spans="1:8">
      <c r="A229" s="28"/>
      <c r="B229" s="28"/>
      <c r="C229" s="28"/>
      <c r="D229" s="28"/>
      <c r="E229" s="29"/>
      <c r="F229" s="15"/>
      <c r="G229" s="15"/>
    </row>
    <row r="230" spans="1:8">
      <c r="A230" s="28" t="s">
        <v>582</v>
      </c>
      <c r="B230" s="28"/>
      <c r="C230" s="29" t="s">
        <v>583</v>
      </c>
      <c r="D230" s="28"/>
      <c r="E230" s="29"/>
      <c r="F230" s="7"/>
    </row>
    <row r="231" spans="1:8">
      <c r="A231" s="28"/>
      <c r="B231" s="28"/>
      <c r="C231" s="7" t="s">
        <v>584</v>
      </c>
      <c r="D231" s="28"/>
      <c r="E231" s="29"/>
      <c r="F231" s="7"/>
    </row>
    <row r="232" spans="1:8">
      <c r="C232" s="7" t="s">
        <v>585</v>
      </c>
      <c r="E232" s="7"/>
      <c r="F232" s="7"/>
    </row>
    <row r="233" spans="1:8">
      <c r="C233" s="29" t="s">
        <v>586</v>
      </c>
      <c r="E233" s="30"/>
      <c r="F233" s="7"/>
    </row>
    <row r="234" spans="1:8">
      <c r="C234" s="29" t="s">
        <v>587</v>
      </c>
      <c r="E234" s="30"/>
      <c r="F234" s="7"/>
    </row>
    <row r="235" spans="1:8">
      <c r="C235" s="29"/>
      <c r="E235" s="30"/>
      <c r="F235" s="7"/>
    </row>
    <row r="236" spans="1:8">
      <c r="A236" s="6" t="s">
        <v>588</v>
      </c>
      <c r="B236" s="6"/>
      <c r="C236" s="7" t="s">
        <v>589</v>
      </c>
      <c r="D236" s="6"/>
      <c r="E236" s="7"/>
      <c r="F236" s="7"/>
    </row>
    <row r="237" spans="1:8">
      <c r="E237" s="30"/>
      <c r="F237" s="7"/>
    </row>
    <row r="238" spans="1:8">
      <c r="A238" s="6" t="s">
        <v>590</v>
      </c>
      <c r="B238" s="6"/>
      <c r="C238" s="6" t="s">
        <v>591</v>
      </c>
      <c r="D238" s="6"/>
      <c r="E238" s="30"/>
      <c r="F238" s="7"/>
    </row>
    <row r="239" spans="1:8">
      <c r="E239" s="30"/>
      <c r="F239" s="7"/>
    </row>
    <row r="240" spans="1:8" s="11" customFormat="1">
      <c r="A240" s="31" t="s">
        <v>592</v>
      </c>
      <c r="B240" s="31"/>
      <c r="C240" s="31"/>
      <c r="D240" s="31"/>
      <c r="E240" s="32"/>
    </row>
    <row r="241" spans="1:6" s="11" customFormat="1">
      <c r="A241" s="6" t="s">
        <v>593</v>
      </c>
      <c r="B241" s="6"/>
      <c r="C241" s="43" t="s">
        <v>594</v>
      </c>
      <c r="D241" s="6"/>
      <c r="E241" s="33"/>
    </row>
    <row r="242" spans="1:6">
      <c r="E242" s="30"/>
      <c r="F242" s="7"/>
    </row>
    <row r="243" spans="1:6">
      <c r="E243" s="30"/>
      <c r="F243" s="7"/>
    </row>
    <row r="244" spans="1:6">
      <c r="E244" s="30"/>
      <c r="F244" s="7"/>
    </row>
    <row r="245" spans="1:6">
      <c r="E245" s="30"/>
      <c r="F245" s="7"/>
    </row>
    <row r="246" spans="1:6">
      <c r="E246" s="30"/>
      <c r="F246" s="7"/>
    </row>
    <row r="247" spans="1:6">
      <c r="E247" s="30"/>
      <c r="F247" s="7"/>
    </row>
    <row r="248" spans="1:6">
      <c r="E248" s="30"/>
      <c r="F248" s="7"/>
    </row>
    <row r="249" spans="1:6">
      <c r="E249" s="30"/>
      <c r="F249" s="7"/>
    </row>
    <row r="250" spans="1:6">
      <c r="E250" s="30"/>
      <c r="F250" s="7"/>
    </row>
    <row r="251" spans="1:6">
      <c r="E251" s="30"/>
      <c r="F251" s="7"/>
    </row>
    <row r="252" spans="1:6">
      <c r="E252" s="30"/>
      <c r="F252" s="7"/>
    </row>
    <row r="253" spans="1:6">
      <c r="E253" s="30"/>
      <c r="F253" s="7"/>
    </row>
    <row r="254" spans="1:6">
      <c r="E254" s="30"/>
      <c r="F254" s="7"/>
    </row>
    <row r="255" spans="1:6">
      <c r="E255" s="30"/>
      <c r="F255" s="7"/>
    </row>
    <row r="256" spans="1:6">
      <c r="E256" s="30"/>
      <c r="F256" s="7"/>
    </row>
    <row r="257" spans="5:6">
      <c r="E257" s="30"/>
      <c r="F257" s="7"/>
    </row>
    <row r="258" spans="5:6">
      <c r="E258" s="30"/>
      <c r="F258" s="7"/>
    </row>
    <row r="259" spans="5:6">
      <c r="E259" s="30"/>
      <c r="F259" s="7"/>
    </row>
    <row r="260" spans="5:6">
      <c r="E260" s="30"/>
      <c r="F260" s="7"/>
    </row>
    <row r="261" spans="5:6">
      <c r="E261" s="30"/>
      <c r="F261" s="7"/>
    </row>
    <row r="262" spans="5:6">
      <c r="E262" s="30"/>
      <c r="F262" s="7"/>
    </row>
    <row r="263" spans="5:6">
      <c r="E263" s="30"/>
      <c r="F263" s="7"/>
    </row>
    <row r="264" spans="5:6">
      <c r="E264" s="30"/>
      <c r="F264" s="7"/>
    </row>
    <row r="265" spans="5:6">
      <c r="E265" s="30"/>
      <c r="F265" s="7"/>
    </row>
    <row r="266" spans="5:6">
      <c r="E266" s="30"/>
      <c r="F266" s="7"/>
    </row>
    <row r="267" spans="5:6">
      <c r="E267" s="30"/>
      <c r="F267" s="7"/>
    </row>
    <row r="268" spans="5:6">
      <c r="E268" s="30"/>
      <c r="F268" s="7"/>
    </row>
    <row r="269" spans="5:6">
      <c r="E269" s="30"/>
      <c r="F269" s="7"/>
    </row>
    <row r="270" spans="5:6">
      <c r="E270" s="30"/>
      <c r="F270" s="7"/>
    </row>
    <row r="271" spans="5:6">
      <c r="E271" s="30"/>
      <c r="F271" s="7"/>
    </row>
    <row r="272" spans="5:6">
      <c r="E272" s="30"/>
      <c r="F272" s="7"/>
    </row>
    <row r="273" spans="5:6">
      <c r="E273" s="30"/>
      <c r="F273" s="7"/>
    </row>
    <row r="274" spans="5:6">
      <c r="E274" s="30"/>
      <c r="F274" s="7"/>
    </row>
    <row r="275" spans="5:6">
      <c r="E275" s="30"/>
      <c r="F275" s="7"/>
    </row>
    <row r="276" spans="5:6">
      <c r="E276" s="30"/>
      <c r="F276" s="7"/>
    </row>
    <row r="277" spans="5:6">
      <c r="E277" s="30"/>
      <c r="F277" s="7"/>
    </row>
    <row r="278" spans="5:6">
      <c r="E278" s="30"/>
      <c r="F278" s="7"/>
    </row>
    <row r="279" spans="5:6">
      <c r="E279" s="30"/>
      <c r="F279" s="7"/>
    </row>
    <row r="280" spans="5:6">
      <c r="E280" s="30"/>
      <c r="F280" s="7"/>
    </row>
    <row r="281" spans="5:6">
      <c r="E281" s="30"/>
      <c r="F281" s="7"/>
    </row>
    <row r="282" spans="5:6">
      <c r="E282" s="30"/>
      <c r="F282" s="7"/>
    </row>
    <row r="283" spans="5:6">
      <c r="E283" s="30"/>
      <c r="F283" s="7"/>
    </row>
    <row r="284" spans="5:6">
      <c r="E284" s="30"/>
      <c r="F284" s="7"/>
    </row>
    <row r="285" spans="5:6">
      <c r="E285" s="30"/>
      <c r="F285" s="7"/>
    </row>
    <row r="286" spans="5:6">
      <c r="E286" s="30"/>
      <c r="F286" s="7"/>
    </row>
    <row r="287" spans="5:6">
      <c r="E287" s="30"/>
      <c r="F287" s="7"/>
    </row>
    <row r="288" spans="5:6">
      <c r="E288" s="30"/>
      <c r="F288" s="7"/>
    </row>
    <row r="289" spans="5:6">
      <c r="E289" s="30"/>
      <c r="F289" s="7"/>
    </row>
  </sheetData>
  <autoFilter ref="A10:I227" xr:uid="{7CCB2D63-014C-4862-8BAD-BFC65DBE0C61}"/>
  <mergeCells count="5">
    <mergeCell ref="E1:G1"/>
    <mergeCell ref="E2:G2"/>
    <mergeCell ref="A8:B9"/>
    <mergeCell ref="C8:G8"/>
    <mergeCell ref="C9:D9"/>
  </mergeCells>
  <hyperlinks>
    <hyperlink ref="C241" r:id="rId1" xr:uid="{88D558AA-1BEC-43E7-BC89-663AB23CD042}"/>
  </hyperlinks>
  <pageMargins left="0.25" right="0.2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0B930-3F65-49E6-A9A2-A7866B2AC9C3}">
  <dimension ref="A1:Y289"/>
  <sheetViews>
    <sheetView zoomScale="85" zoomScaleNormal="85" workbookViewId="0">
      <pane xSplit="1" ySplit="10" topLeftCell="B221" activePane="bottomRight" state="frozen"/>
      <selection pane="bottomRight" activeCell="C239" sqref="C239"/>
      <selection pane="bottomLeft" activeCell="A12" sqref="A12"/>
      <selection pane="topRight" activeCell="B1" sqref="B1"/>
    </sheetView>
  </sheetViews>
  <sheetFormatPr defaultColWidth="10.28515625" defaultRowHeight="16.5"/>
  <cols>
    <col min="1" max="1" width="27.7109375" style="7" customWidth="1"/>
    <col min="2" max="2" width="7" style="7" customWidth="1"/>
    <col min="3" max="3" width="11.28515625" style="7" customWidth="1"/>
    <col min="4" max="4" width="3.28515625" style="7" customWidth="1"/>
    <col min="5" max="5" width="10.28515625" style="9" customWidth="1"/>
    <col min="6" max="6" width="21.28515625" style="9" customWidth="1"/>
    <col min="7" max="7" width="21.42578125" style="7" customWidth="1"/>
    <col min="8" max="8" width="38.7109375" style="7" customWidth="1"/>
    <col min="9" max="9" width="10.28515625" style="7"/>
    <col min="10" max="10" width="11.42578125" style="7" customWidth="1"/>
    <col min="11" max="11" width="3.85546875" style="7" customWidth="1"/>
    <col min="12" max="15" width="11.42578125" style="7" customWidth="1"/>
    <col min="16" max="16384" width="10.28515625" style="7"/>
  </cols>
  <sheetData>
    <row r="1" spans="1:25" ht="18">
      <c r="A1" s="6"/>
      <c r="B1" s="6"/>
      <c r="C1" s="6"/>
      <c r="D1" s="6"/>
      <c r="E1" s="53"/>
      <c r="F1" s="53"/>
      <c r="G1" s="53"/>
    </row>
    <row r="2" spans="1:25">
      <c r="A2" s="8"/>
      <c r="B2" s="8"/>
      <c r="C2" s="8"/>
      <c r="D2" s="8"/>
      <c r="E2" s="54"/>
      <c r="F2" s="54"/>
      <c r="G2" s="54"/>
    </row>
    <row r="3" spans="1:25">
      <c r="A3" s="8"/>
      <c r="B3" s="8"/>
      <c r="C3" s="8"/>
      <c r="D3" s="8"/>
      <c r="E3" s="10"/>
      <c r="F3" s="10"/>
      <c r="G3" s="10"/>
    </row>
    <row r="4" spans="1:25" s="11" customFormat="1" ht="18.75">
      <c r="A4" s="34" t="s">
        <v>0</v>
      </c>
      <c r="B4" s="34"/>
      <c r="C4" s="34"/>
      <c r="D4" s="34"/>
    </row>
    <row r="5" spans="1:25" s="11" customFormat="1"/>
    <row r="6" spans="1:25" s="11" customFormat="1">
      <c r="A6" s="6" t="s">
        <v>595</v>
      </c>
      <c r="B6" s="6"/>
      <c r="C6" s="6"/>
      <c r="D6" s="6"/>
    </row>
    <row r="7" spans="1:25">
      <c r="A7" s="8"/>
      <c r="B7" s="8"/>
      <c r="C7" s="8"/>
      <c r="D7" s="8"/>
      <c r="E7" s="10"/>
      <c r="F7" s="10"/>
      <c r="G7" s="10"/>
    </row>
    <row r="8" spans="1:25" ht="30.75" customHeight="1">
      <c r="A8" s="55" t="s">
        <v>2</v>
      </c>
      <c r="B8" s="56"/>
      <c r="C8" s="59" t="s">
        <v>3</v>
      </c>
      <c r="D8" s="60"/>
      <c r="E8" s="60"/>
      <c r="F8" s="60"/>
      <c r="G8" s="61"/>
      <c r="J8" s="59" t="s">
        <v>3</v>
      </c>
      <c r="K8" s="60"/>
      <c r="L8" s="60"/>
      <c r="M8" s="60"/>
      <c r="N8" s="61"/>
      <c r="R8" s="55" t="s">
        <v>2</v>
      </c>
      <c r="S8" s="56"/>
      <c r="T8" s="59" t="s">
        <v>3</v>
      </c>
      <c r="U8" s="60"/>
      <c r="V8" s="60"/>
      <c r="W8" s="60"/>
      <c r="X8" s="61"/>
    </row>
    <row r="9" spans="1:25" ht="31.9" customHeight="1">
      <c r="A9" s="57"/>
      <c r="B9" s="58"/>
      <c r="C9" s="62" t="s">
        <v>4</v>
      </c>
      <c r="D9" s="63"/>
      <c r="E9" s="42" t="s">
        <v>5</v>
      </c>
      <c r="F9" s="42" t="s">
        <v>6</v>
      </c>
      <c r="G9" s="42" t="s">
        <v>7</v>
      </c>
      <c r="H9" s="44" t="s">
        <v>8</v>
      </c>
      <c r="J9" s="62" t="s">
        <v>4</v>
      </c>
      <c r="K9" s="63"/>
      <c r="L9" s="42" t="s">
        <v>5</v>
      </c>
      <c r="M9" s="42" t="s">
        <v>6</v>
      </c>
      <c r="N9" s="42" t="s">
        <v>7</v>
      </c>
      <c r="O9" s="44" t="s">
        <v>8</v>
      </c>
      <c r="R9" s="57"/>
      <c r="S9" s="58"/>
      <c r="T9" s="62" t="s">
        <v>4</v>
      </c>
      <c r="U9" s="63"/>
      <c r="V9" s="42" t="s">
        <v>5</v>
      </c>
      <c r="W9" s="42" t="s">
        <v>6</v>
      </c>
      <c r="X9" s="42" t="s">
        <v>7</v>
      </c>
      <c r="Y9" s="44" t="s">
        <v>8</v>
      </c>
    </row>
    <row r="10" spans="1:25">
      <c r="A10" s="12"/>
      <c r="B10" s="12"/>
      <c r="C10" s="12"/>
      <c r="D10" s="12"/>
      <c r="E10" s="13"/>
      <c r="F10" s="13"/>
      <c r="G10" s="13"/>
      <c r="H10" s="14"/>
      <c r="R10" s="12"/>
      <c r="S10" s="12"/>
      <c r="T10" s="12"/>
      <c r="U10" s="12"/>
      <c r="V10" s="13"/>
      <c r="W10" s="13"/>
      <c r="X10" s="13"/>
      <c r="Y10" s="14"/>
    </row>
    <row r="11" spans="1:25">
      <c r="A11" s="7" t="s">
        <v>9</v>
      </c>
      <c r="B11" s="7" t="s">
        <v>10</v>
      </c>
      <c r="C11" s="40">
        <v>14.507999999999999</v>
      </c>
      <c r="E11" s="17" t="s">
        <v>11</v>
      </c>
      <c r="F11" s="17" t="s">
        <v>12</v>
      </c>
      <c r="G11" s="17"/>
      <c r="H11" s="19" t="s">
        <v>13</v>
      </c>
      <c r="J11" s="20" t="str">
        <f>IF(VLOOKUP($A11,'[1]2. Child Protection'!$B$8:$CW$226,'[1]2. Child Protection'!CN$1,FALSE)=C11,"",VLOOKUP($A11,'[1]2. Child Protection'!$B$8:$CW$226,'[1]2. Child Protection'!CN$1,FALSE)-C11)</f>
        <v/>
      </c>
      <c r="K11" s="7" t="str">
        <f>IF(VLOOKUP($A11,'[1]2. Child Protection'!$B$8:$CW$226,'[1]2. Child Protection'!CO$1,FALSE)=D11,"",VLOOKUP($A11,'[1]2. Child Protection'!$B$8:$CW$226,'[1]2. Child Protection'!CO$1,FALSE))</f>
        <v/>
      </c>
      <c r="L11" s="20" t="str">
        <f>IF(VLOOKUP($A11,'[1]2. Child Protection'!$B$8:$CW$226,'[1]2. Child Protection'!CP$1,FALSE)=E11,"",VLOOKUP($A11,'[1]2. Child Protection'!$B$8:$CW$226,'[1]2. Child Protection'!CP$1,FALSE)-E11)</f>
        <v/>
      </c>
      <c r="M11" s="20" t="str">
        <f>IF(VLOOKUP($A11,'[1]2. Child Protection'!$B$8:$CW$226,'[1]2. Child Protection'!CQ$1,FALSE)=F11,"",VLOOKUP($A11,'[1]2. Child Protection'!$B$8:$CW$226,'[1]2. Child Protection'!CQ$1,FALSE)-F11)</f>
        <v/>
      </c>
      <c r="N11" s="20" t="str">
        <f>IF(VLOOKUP($A11,'[1]2. Child Protection'!$B$8:$CW$226,'[1]2. Child Protection'!CR$1,FALSE)=G11,"",VLOOKUP($A11,'[1]2. Child Protection'!$B$8:$CW$226,'[1]2. Child Protection'!CR$1,FALSE)-G11)</f>
        <v/>
      </c>
      <c r="O11" s="20" t="str">
        <f>IF(VLOOKUP($A11,'[1]2. Child Protection'!$B$8:$CW$226,'[1]2. Child Protection'!CS$1,FALSE)=H11,"",VLOOKUP($A11,'[1]2. Child Protection'!$B$8:$CW$226,'[1]2. Child Protection'!CS$1,FALSE)-H11)</f>
        <v/>
      </c>
      <c r="R11" s="7" t="s">
        <v>9</v>
      </c>
      <c r="S11" s="7" t="s">
        <v>10</v>
      </c>
      <c r="T11" s="20">
        <v>14.920823050966831</v>
      </c>
      <c r="U11" s="7" t="s">
        <v>596</v>
      </c>
      <c r="V11" s="17">
        <v>2019</v>
      </c>
      <c r="W11" s="17" t="s">
        <v>597</v>
      </c>
      <c r="X11" s="17"/>
      <c r="Y11" s="19" t="s">
        <v>13</v>
      </c>
    </row>
    <row r="12" spans="1:25">
      <c r="A12" s="7" t="s">
        <v>14</v>
      </c>
      <c r="B12" s="7" t="s">
        <v>15</v>
      </c>
      <c r="C12" s="40">
        <v>93.838999999999999</v>
      </c>
      <c r="E12" s="15" t="s">
        <v>16</v>
      </c>
      <c r="F12" s="17" t="s">
        <v>12</v>
      </c>
      <c r="G12" s="18"/>
      <c r="H12" s="19" t="s">
        <v>17</v>
      </c>
      <c r="J12" s="20" t="str">
        <f>IF(VLOOKUP($A12,'[1]2. Child Protection'!$B$8:$CW$226,'[1]2. Child Protection'!CN$1,FALSE)=C12,"",VLOOKUP($A12,'[1]2. Child Protection'!$B$8:$CW$226,'[1]2. Child Protection'!CN$1,FALSE)-C12)</f>
        <v/>
      </c>
      <c r="K12" s="7" t="str">
        <f>IF(VLOOKUP($A12,'[1]2. Child Protection'!$B$8:$CW$226,'[1]2. Child Protection'!CO$1,FALSE)=D12,"",VLOOKUP($A12,'[1]2. Child Protection'!$B$8:$CW$226,'[1]2. Child Protection'!CO$1,FALSE))</f>
        <v/>
      </c>
      <c r="L12" s="20" t="str">
        <f>IF(VLOOKUP($A12,'[1]2. Child Protection'!$B$8:$CW$226,'[1]2. Child Protection'!CP$1,FALSE)=E12,"",VLOOKUP($A12,'[1]2. Child Protection'!$B$8:$CW$226,'[1]2. Child Protection'!CP$1,FALSE)-E12)</f>
        <v/>
      </c>
      <c r="M12" s="20" t="str">
        <f>IF(VLOOKUP($A12,'[1]2. Child Protection'!$B$8:$CW$226,'[1]2. Child Protection'!CQ$1,FALSE)=F12,"",VLOOKUP($A12,'[1]2. Child Protection'!$B$8:$CW$226,'[1]2. Child Protection'!CQ$1,FALSE)-F12)</f>
        <v/>
      </c>
      <c r="N12" s="20" t="str">
        <f>IF(VLOOKUP($A12,'[1]2. Child Protection'!$B$8:$CW$226,'[1]2. Child Protection'!CR$1,FALSE)=G12,"",VLOOKUP($A12,'[1]2. Child Protection'!$B$8:$CW$226,'[1]2. Child Protection'!CR$1,FALSE)-G12)</f>
        <v/>
      </c>
      <c r="O12" s="20" t="str">
        <f>IF(VLOOKUP($A12,'[1]2. Child Protection'!$B$8:$CW$226,'[1]2. Child Protection'!CS$1,FALSE)=H12,"",VLOOKUP($A12,'[1]2. Child Protection'!$B$8:$CW$226,'[1]2. Child Protection'!CS$1,FALSE)-H12)</f>
        <v/>
      </c>
      <c r="R12" s="7" t="s">
        <v>14</v>
      </c>
      <c r="S12" s="7" t="s">
        <v>15</v>
      </c>
      <c r="T12" s="20">
        <v>95.136622296360216</v>
      </c>
      <c r="U12" s="7" t="s">
        <v>596</v>
      </c>
      <c r="V12" s="15">
        <v>2020</v>
      </c>
      <c r="W12" s="17" t="s">
        <v>597</v>
      </c>
      <c r="X12" s="18"/>
      <c r="Y12" s="19" t="s">
        <v>598</v>
      </c>
    </row>
    <row r="13" spans="1:25">
      <c r="A13" s="7" t="s">
        <v>18</v>
      </c>
      <c r="B13" s="7" t="s">
        <v>19</v>
      </c>
      <c r="C13" s="40" t="s">
        <v>20</v>
      </c>
      <c r="E13" s="15"/>
      <c r="F13" s="17"/>
      <c r="G13" s="18"/>
      <c r="H13" s="19"/>
      <c r="J13" s="20" t="str">
        <f>IF(VLOOKUP($A13,'[1]2. Child Protection'!$B$8:$CW$226,'[1]2. Child Protection'!CN$1,FALSE)=C13,"",VLOOKUP($A13,'[1]2. Child Protection'!$B$8:$CW$226,'[1]2. Child Protection'!CN$1,FALSE)-C13)</f>
        <v/>
      </c>
      <c r="K13" s="7" t="str">
        <f>IF(VLOOKUP($A13,'[1]2. Child Protection'!$B$8:$CW$226,'[1]2. Child Protection'!CO$1,FALSE)=D13,"",VLOOKUP($A13,'[1]2. Child Protection'!$B$8:$CW$226,'[1]2. Child Protection'!CO$1,FALSE))</f>
        <v/>
      </c>
      <c r="L13" s="20" t="str">
        <f>IF(VLOOKUP($A13,'[1]2. Child Protection'!$B$8:$CW$226,'[1]2. Child Protection'!CP$1,FALSE)=E13,"",VLOOKUP($A13,'[1]2. Child Protection'!$B$8:$CW$226,'[1]2. Child Protection'!CP$1,FALSE)-E13)</f>
        <v/>
      </c>
      <c r="M13" s="20" t="str">
        <f>IF(VLOOKUP($A13,'[1]2. Child Protection'!$B$8:$CW$226,'[1]2. Child Protection'!CQ$1,FALSE)=F13,"",VLOOKUP($A13,'[1]2. Child Protection'!$B$8:$CW$226,'[1]2. Child Protection'!CQ$1,FALSE)-F13)</f>
        <v/>
      </c>
      <c r="N13" s="20" t="str">
        <f>IF(VLOOKUP($A13,'[1]2. Child Protection'!$B$8:$CW$226,'[1]2. Child Protection'!CR$1,FALSE)=G13,"",VLOOKUP($A13,'[1]2. Child Protection'!$B$8:$CW$226,'[1]2. Child Protection'!CR$1,FALSE)-G13)</f>
        <v/>
      </c>
      <c r="O13" s="20" t="str">
        <f>IF(VLOOKUP($A13,'[1]2. Child Protection'!$B$8:$CW$226,'[1]2. Child Protection'!CS$1,FALSE)=H13,"",VLOOKUP($A13,'[1]2. Child Protection'!$B$8:$CW$226,'[1]2. Child Protection'!CS$1,FALSE)-H13)</f>
        <v/>
      </c>
      <c r="R13" s="7" t="s">
        <v>18</v>
      </c>
      <c r="S13" s="7" t="s">
        <v>19</v>
      </c>
      <c r="T13" s="20" t="s">
        <v>596</v>
      </c>
      <c r="U13" s="7" t="s">
        <v>596</v>
      </c>
      <c r="V13" s="15" t="s">
        <v>596</v>
      </c>
      <c r="W13" s="17" t="s">
        <v>596</v>
      </c>
      <c r="X13" s="18" t="s">
        <v>596</v>
      </c>
      <c r="Y13" s="19" t="s">
        <v>596</v>
      </c>
    </row>
    <row r="14" spans="1:25">
      <c r="A14" s="7" t="s">
        <v>21</v>
      </c>
      <c r="B14" s="7" t="s">
        <v>22</v>
      </c>
      <c r="C14" s="40" t="s">
        <v>20</v>
      </c>
      <c r="E14" s="15"/>
      <c r="F14" s="15"/>
      <c r="G14" s="16"/>
      <c r="H14" s="19"/>
      <c r="J14" s="20" t="str">
        <f>IF(VLOOKUP($A14,'[1]2. Child Protection'!$B$8:$CW$226,'[1]2. Child Protection'!CN$1,FALSE)=C14,"",VLOOKUP($A14,'[1]2. Child Protection'!$B$8:$CW$226,'[1]2. Child Protection'!CN$1,FALSE)-C14)</f>
        <v/>
      </c>
      <c r="K14" s="7" t="str">
        <f>IF(VLOOKUP($A14,'[1]2. Child Protection'!$B$8:$CW$226,'[1]2. Child Protection'!CO$1,FALSE)=D14,"",VLOOKUP($A14,'[1]2. Child Protection'!$B$8:$CW$226,'[1]2. Child Protection'!CO$1,FALSE))</f>
        <v/>
      </c>
      <c r="L14" s="20" t="str">
        <f>IF(VLOOKUP($A14,'[1]2. Child Protection'!$B$8:$CW$226,'[1]2. Child Protection'!CP$1,FALSE)=E14,"",VLOOKUP($A14,'[1]2. Child Protection'!$B$8:$CW$226,'[1]2. Child Protection'!CP$1,FALSE)-E14)</f>
        <v/>
      </c>
      <c r="M14" s="20" t="str">
        <f>IF(VLOOKUP($A14,'[1]2. Child Protection'!$B$8:$CW$226,'[1]2. Child Protection'!CQ$1,FALSE)=F14,"",VLOOKUP($A14,'[1]2. Child Protection'!$B$8:$CW$226,'[1]2. Child Protection'!CQ$1,FALSE)-F14)</f>
        <v/>
      </c>
      <c r="N14" s="20" t="str">
        <f>IF(VLOOKUP($A14,'[1]2. Child Protection'!$B$8:$CW$226,'[1]2. Child Protection'!CR$1,FALSE)=G14,"",VLOOKUP($A14,'[1]2. Child Protection'!$B$8:$CW$226,'[1]2. Child Protection'!CR$1,FALSE)-G14)</f>
        <v/>
      </c>
      <c r="O14" s="20" t="str">
        <f>IF(VLOOKUP($A14,'[1]2. Child Protection'!$B$8:$CW$226,'[1]2. Child Protection'!CS$1,FALSE)=H14,"",VLOOKUP($A14,'[1]2. Child Protection'!$B$8:$CW$226,'[1]2. Child Protection'!CS$1,FALSE)-H14)</f>
        <v/>
      </c>
      <c r="R14" s="7" t="s">
        <v>21</v>
      </c>
      <c r="S14" s="7" t="s">
        <v>22</v>
      </c>
      <c r="T14" s="40" t="s">
        <v>596</v>
      </c>
      <c r="U14" s="7" t="s">
        <v>596</v>
      </c>
      <c r="V14" s="15" t="s">
        <v>596</v>
      </c>
      <c r="W14" s="15" t="s">
        <v>596</v>
      </c>
      <c r="X14" s="16" t="s">
        <v>596</v>
      </c>
      <c r="Y14" s="19" t="s">
        <v>596</v>
      </c>
    </row>
    <row r="15" spans="1:25">
      <c r="A15" s="7" t="s">
        <v>23</v>
      </c>
      <c r="B15" s="7" t="s">
        <v>24</v>
      </c>
      <c r="C15" s="40" t="s">
        <v>20</v>
      </c>
      <c r="E15" s="15"/>
      <c r="F15" s="17"/>
      <c r="G15" s="18"/>
      <c r="H15" s="19"/>
      <c r="J15" s="20" t="str">
        <f>IF(VLOOKUP($A15,'[1]2. Child Protection'!$B$8:$CW$226,'[1]2. Child Protection'!CN$1,FALSE)=C15,"",VLOOKUP($A15,'[1]2. Child Protection'!$B$8:$CW$226,'[1]2. Child Protection'!CN$1,FALSE)-C15)</f>
        <v/>
      </c>
      <c r="K15" s="7" t="str">
        <f>IF(VLOOKUP($A15,'[1]2. Child Protection'!$B$8:$CW$226,'[1]2. Child Protection'!CO$1,FALSE)=D15,"",VLOOKUP($A15,'[1]2. Child Protection'!$B$8:$CW$226,'[1]2. Child Protection'!CO$1,FALSE))</f>
        <v/>
      </c>
      <c r="L15" s="20" t="str">
        <f>IF(VLOOKUP($A15,'[1]2. Child Protection'!$B$8:$CW$226,'[1]2. Child Protection'!CP$1,FALSE)=E15,"",VLOOKUP($A15,'[1]2. Child Protection'!$B$8:$CW$226,'[1]2. Child Protection'!CP$1,FALSE)-E15)</f>
        <v/>
      </c>
      <c r="M15" s="20" t="str">
        <f>IF(VLOOKUP($A15,'[1]2. Child Protection'!$B$8:$CW$226,'[1]2. Child Protection'!CQ$1,FALSE)=F15,"",VLOOKUP($A15,'[1]2. Child Protection'!$B$8:$CW$226,'[1]2. Child Protection'!CQ$1,FALSE)-F15)</f>
        <v/>
      </c>
      <c r="N15" s="20" t="str">
        <f>IF(VLOOKUP($A15,'[1]2. Child Protection'!$B$8:$CW$226,'[1]2. Child Protection'!CR$1,FALSE)=G15,"",VLOOKUP($A15,'[1]2. Child Protection'!$B$8:$CW$226,'[1]2. Child Protection'!CR$1,FALSE)-G15)</f>
        <v/>
      </c>
      <c r="O15" s="20" t="str">
        <f>IF(VLOOKUP($A15,'[1]2. Child Protection'!$B$8:$CW$226,'[1]2. Child Protection'!CS$1,FALSE)=H15,"",VLOOKUP($A15,'[1]2. Child Protection'!$B$8:$CW$226,'[1]2. Child Protection'!CS$1,FALSE)-H15)</f>
        <v/>
      </c>
      <c r="R15" s="7" t="s">
        <v>23</v>
      </c>
      <c r="S15" s="7" t="s">
        <v>24</v>
      </c>
      <c r="T15" s="20" t="s">
        <v>596</v>
      </c>
      <c r="U15" s="7" t="s">
        <v>596</v>
      </c>
      <c r="V15" s="15" t="s">
        <v>596</v>
      </c>
      <c r="W15" s="17" t="s">
        <v>596</v>
      </c>
      <c r="X15" s="18" t="s">
        <v>596</v>
      </c>
      <c r="Y15" s="19" t="s">
        <v>596</v>
      </c>
    </row>
    <row r="16" spans="1:25">
      <c r="A16" s="7" t="s">
        <v>25</v>
      </c>
      <c r="B16" s="7" t="s">
        <v>26</v>
      </c>
      <c r="C16" s="40">
        <v>183.68299999999999</v>
      </c>
      <c r="E16" s="15" t="s">
        <v>27</v>
      </c>
      <c r="F16" s="15" t="s">
        <v>12</v>
      </c>
      <c r="G16" s="18"/>
      <c r="H16" s="19" t="s">
        <v>28</v>
      </c>
      <c r="J16" s="20" t="str">
        <f>IF(VLOOKUP($A16,'[1]2. Child Protection'!$B$8:$CW$226,'[1]2. Child Protection'!CN$1,FALSE)=C16,"",VLOOKUP($A16,'[1]2. Child Protection'!$B$8:$CW$226,'[1]2. Child Protection'!CN$1,FALSE)-C16)</f>
        <v/>
      </c>
      <c r="K16" s="7" t="str">
        <f>IF(VLOOKUP($A16,'[1]2. Child Protection'!$B$8:$CW$226,'[1]2. Child Protection'!CO$1,FALSE)=D16,"",VLOOKUP($A16,'[1]2. Child Protection'!$B$8:$CW$226,'[1]2. Child Protection'!CO$1,FALSE))</f>
        <v/>
      </c>
      <c r="L16" s="20" t="str">
        <f>IF(VLOOKUP($A16,'[1]2. Child Protection'!$B$8:$CW$226,'[1]2. Child Protection'!CP$1,FALSE)=E16,"",VLOOKUP($A16,'[1]2. Child Protection'!$B$8:$CW$226,'[1]2. Child Protection'!CP$1,FALSE)-E16)</f>
        <v/>
      </c>
      <c r="M16" s="20" t="str">
        <f>IF(VLOOKUP($A16,'[1]2. Child Protection'!$B$8:$CW$226,'[1]2. Child Protection'!CQ$1,FALSE)=F16,"",VLOOKUP($A16,'[1]2. Child Protection'!$B$8:$CW$226,'[1]2. Child Protection'!CQ$1,FALSE)-F16)</f>
        <v/>
      </c>
      <c r="N16" s="20" t="str">
        <f>IF(VLOOKUP($A16,'[1]2. Child Protection'!$B$8:$CW$226,'[1]2. Child Protection'!CR$1,FALSE)=G16,"",VLOOKUP($A16,'[1]2. Child Protection'!$B$8:$CW$226,'[1]2. Child Protection'!CR$1,FALSE)-G16)</f>
        <v/>
      </c>
      <c r="O16" s="20" t="str">
        <f>IF(VLOOKUP($A16,'[1]2. Child Protection'!$B$8:$CW$226,'[1]2. Child Protection'!CS$1,FALSE)=H16,"",VLOOKUP($A16,'[1]2. Child Protection'!$B$8:$CW$226,'[1]2. Child Protection'!CS$1,FALSE)-H16)</f>
        <v/>
      </c>
      <c r="R16" s="7" t="s">
        <v>25</v>
      </c>
      <c r="S16" s="7" t="s">
        <v>26</v>
      </c>
      <c r="T16" s="40">
        <v>139.59735086081605</v>
      </c>
      <c r="U16" s="7" t="s">
        <v>596</v>
      </c>
      <c r="V16" s="15">
        <v>2021</v>
      </c>
      <c r="W16" s="15" t="s">
        <v>597</v>
      </c>
      <c r="X16" s="18"/>
      <c r="Y16" s="19" t="s">
        <v>28</v>
      </c>
    </row>
    <row r="17" spans="1:25">
      <c r="A17" s="7" t="s">
        <v>29</v>
      </c>
      <c r="B17" s="7" t="s">
        <v>30</v>
      </c>
      <c r="C17" s="40">
        <v>37.777999999999999</v>
      </c>
      <c r="E17" s="15" t="s">
        <v>27</v>
      </c>
      <c r="F17" s="17" t="s">
        <v>12</v>
      </c>
      <c r="G17" s="18"/>
      <c r="H17" s="19" t="s">
        <v>31</v>
      </c>
      <c r="J17" s="20" t="str">
        <f>IF(VLOOKUP($A17,'[1]2. Child Protection'!$B$8:$CW$226,'[1]2. Child Protection'!CN$1,FALSE)=C17,"",VLOOKUP($A17,'[1]2. Child Protection'!$B$8:$CW$226,'[1]2. Child Protection'!CN$1,FALSE)-C17)</f>
        <v/>
      </c>
      <c r="K17" s="7" t="str">
        <f>IF(VLOOKUP($A17,'[1]2. Child Protection'!$B$8:$CW$226,'[1]2. Child Protection'!CO$1,FALSE)=D17,"",VLOOKUP($A17,'[1]2. Child Protection'!$B$8:$CW$226,'[1]2. Child Protection'!CO$1,FALSE))</f>
        <v/>
      </c>
      <c r="L17" s="20" t="str">
        <f>IF(VLOOKUP($A17,'[1]2. Child Protection'!$B$8:$CW$226,'[1]2. Child Protection'!CP$1,FALSE)=E17,"",VLOOKUP($A17,'[1]2. Child Protection'!$B$8:$CW$226,'[1]2. Child Protection'!CP$1,FALSE)-E17)</f>
        <v/>
      </c>
      <c r="M17" s="20" t="str">
        <f>IF(VLOOKUP($A17,'[1]2. Child Protection'!$B$8:$CW$226,'[1]2. Child Protection'!CQ$1,FALSE)=F17,"",VLOOKUP($A17,'[1]2. Child Protection'!$B$8:$CW$226,'[1]2. Child Protection'!CQ$1,FALSE)-F17)</f>
        <v/>
      </c>
      <c r="N17" s="20" t="str">
        <f>IF(VLOOKUP($A17,'[1]2. Child Protection'!$B$8:$CW$226,'[1]2. Child Protection'!CR$1,FALSE)=G17,"",VLOOKUP($A17,'[1]2. Child Protection'!$B$8:$CW$226,'[1]2. Child Protection'!CR$1,FALSE)-G17)</f>
        <v/>
      </c>
      <c r="O17" s="20" t="str">
        <f>IF(VLOOKUP($A17,'[1]2. Child Protection'!$B$8:$CW$226,'[1]2. Child Protection'!CS$1,FALSE)=H17,"",VLOOKUP($A17,'[1]2. Child Protection'!$B$8:$CW$226,'[1]2. Child Protection'!CS$1,FALSE)-H17)</f>
        <v/>
      </c>
      <c r="R17" s="7" t="s">
        <v>29</v>
      </c>
      <c r="S17" s="7" t="s">
        <v>30</v>
      </c>
      <c r="T17" s="40">
        <v>35.179611460735643</v>
      </c>
      <c r="U17" s="7" t="s">
        <v>596</v>
      </c>
      <c r="V17" s="15">
        <v>2021</v>
      </c>
      <c r="W17" s="17" t="s">
        <v>597</v>
      </c>
      <c r="X17" s="18"/>
      <c r="Y17" s="19" t="s">
        <v>31</v>
      </c>
    </row>
    <row r="18" spans="1:25">
      <c r="A18" s="7" t="s">
        <v>32</v>
      </c>
      <c r="B18" s="7" t="s">
        <v>33</v>
      </c>
      <c r="C18" s="40">
        <v>71.87</v>
      </c>
      <c r="E18" s="15" t="s">
        <v>34</v>
      </c>
      <c r="F18" s="17" t="s">
        <v>12</v>
      </c>
      <c r="G18" s="18"/>
      <c r="H18" s="19" t="s">
        <v>35</v>
      </c>
      <c r="J18" s="20" t="str">
        <f>IF(VLOOKUP($A18,'[1]2. Child Protection'!$B$8:$CW$226,'[1]2. Child Protection'!CN$1,FALSE)=C18,"",VLOOKUP($A18,'[1]2. Child Protection'!$B$8:$CW$226,'[1]2. Child Protection'!CN$1,FALSE)-C18)</f>
        <v/>
      </c>
      <c r="K18" s="7" t="str">
        <f>IF(VLOOKUP($A18,'[1]2. Child Protection'!$B$8:$CW$226,'[1]2. Child Protection'!CO$1,FALSE)=D18,"",VLOOKUP($A18,'[1]2. Child Protection'!$B$8:$CW$226,'[1]2. Child Protection'!CO$1,FALSE))</f>
        <v/>
      </c>
      <c r="L18" s="20" t="str">
        <f>IF(VLOOKUP($A18,'[1]2. Child Protection'!$B$8:$CW$226,'[1]2. Child Protection'!CP$1,FALSE)=E18,"",VLOOKUP($A18,'[1]2. Child Protection'!$B$8:$CW$226,'[1]2. Child Protection'!CP$1,FALSE)-E18)</f>
        <v/>
      </c>
      <c r="M18" s="20" t="str">
        <f>IF(VLOOKUP($A18,'[1]2. Child Protection'!$B$8:$CW$226,'[1]2. Child Protection'!CQ$1,FALSE)=F18,"",VLOOKUP($A18,'[1]2. Child Protection'!$B$8:$CW$226,'[1]2. Child Protection'!CQ$1,FALSE)-F18)</f>
        <v/>
      </c>
      <c r="N18" s="20" t="str">
        <f>IF(VLOOKUP($A18,'[1]2. Child Protection'!$B$8:$CW$226,'[1]2. Child Protection'!CR$1,FALSE)=G18,"",VLOOKUP($A18,'[1]2. Child Protection'!$B$8:$CW$226,'[1]2. Child Protection'!CR$1,FALSE)-G18)</f>
        <v/>
      </c>
      <c r="O18" s="20" t="str">
        <f>IF(VLOOKUP($A18,'[1]2. Child Protection'!$B$8:$CW$226,'[1]2. Child Protection'!CS$1,FALSE)=H18,"",VLOOKUP($A18,'[1]2. Child Protection'!$B$8:$CW$226,'[1]2. Child Protection'!CS$1,FALSE)-H18)</f>
        <v/>
      </c>
      <c r="R18" s="7" t="s">
        <v>32</v>
      </c>
      <c r="S18" s="7" t="s">
        <v>33</v>
      </c>
      <c r="T18" s="20">
        <v>73.718965059502651</v>
      </c>
      <c r="U18" s="7" t="s">
        <v>59</v>
      </c>
      <c r="V18" s="15">
        <v>2020</v>
      </c>
      <c r="W18" s="17" t="s">
        <v>599</v>
      </c>
      <c r="X18" s="18" t="s">
        <v>600</v>
      </c>
      <c r="Y18" s="19" t="s">
        <v>35</v>
      </c>
    </row>
    <row r="19" spans="1:25">
      <c r="A19" s="7" t="s">
        <v>36</v>
      </c>
      <c r="B19" s="7" t="s">
        <v>37</v>
      </c>
      <c r="C19" s="40">
        <v>151.82900000000001</v>
      </c>
      <c r="E19" s="15" t="s">
        <v>16</v>
      </c>
      <c r="F19" s="17" t="s">
        <v>12</v>
      </c>
      <c r="G19" s="18"/>
      <c r="H19" s="19" t="s">
        <v>38</v>
      </c>
      <c r="J19" s="20" t="str">
        <f>IF(VLOOKUP($A19,'[1]2. Child Protection'!$B$8:$CW$226,'[1]2. Child Protection'!CN$1,FALSE)=C19,"",VLOOKUP($A19,'[1]2. Child Protection'!$B$8:$CW$226,'[1]2. Child Protection'!CN$1,FALSE)-C19)</f>
        <v/>
      </c>
      <c r="K19" s="7" t="str">
        <f>IF(VLOOKUP($A19,'[1]2. Child Protection'!$B$8:$CW$226,'[1]2. Child Protection'!CO$1,FALSE)=D19,"",VLOOKUP($A19,'[1]2. Child Protection'!$B$8:$CW$226,'[1]2. Child Protection'!CO$1,FALSE))</f>
        <v/>
      </c>
      <c r="L19" s="20" t="str">
        <f>IF(VLOOKUP($A19,'[1]2. Child Protection'!$B$8:$CW$226,'[1]2. Child Protection'!CP$1,FALSE)=E19,"",VLOOKUP($A19,'[1]2. Child Protection'!$B$8:$CW$226,'[1]2. Child Protection'!CP$1,FALSE)-E19)</f>
        <v/>
      </c>
      <c r="M19" s="20" t="str">
        <f>IF(VLOOKUP($A19,'[1]2. Child Protection'!$B$8:$CW$226,'[1]2. Child Protection'!CQ$1,FALSE)=F19,"",VLOOKUP($A19,'[1]2. Child Protection'!$B$8:$CW$226,'[1]2. Child Protection'!CQ$1,FALSE)-F19)</f>
        <v/>
      </c>
      <c r="N19" s="20" t="str">
        <f>IF(VLOOKUP($A19,'[1]2. Child Protection'!$B$8:$CW$226,'[1]2. Child Protection'!CR$1,FALSE)=G19,"",VLOOKUP($A19,'[1]2. Child Protection'!$B$8:$CW$226,'[1]2. Child Protection'!CR$1,FALSE)-G19)</f>
        <v/>
      </c>
      <c r="O19" s="20" t="str">
        <f>IF(VLOOKUP($A19,'[1]2. Child Protection'!$B$8:$CW$226,'[1]2. Child Protection'!CS$1,FALSE)=H19,"",VLOOKUP($A19,'[1]2. Child Protection'!$B$8:$CW$226,'[1]2. Child Protection'!CS$1,FALSE)-H19)</f>
        <v/>
      </c>
      <c r="R19" s="7" t="s">
        <v>36</v>
      </c>
      <c r="S19" s="7" t="s">
        <v>37</v>
      </c>
      <c r="T19" s="20">
        <v>127.94903109452567</v>
      </c>
      <c r="U19" s="7" t="s">
        <v>596</v>
      </c>
      <c r="V19" s="15">
        <v>2020</v>
      </c>
      <c r="W19" s="17" t="s">
        <v>597</v>
      </c>
      <c r="X19" s="18"/>
      <c r="Y19" s="19" t="s">
        <v>601</v>
      </c>
    </row>
    <row r="20" spans="1:25">
      <c r="A20" s="7" t="s">
        <v>39</v>
      </c>
      <c r="B20" s="7" t="s">
        <v>40</v>
      </c>
      <c r="C20" s="40">
        <v>55.996000000000002</v>
      </c>
      <c r="E20" s="15" t="s">
        <v>41</v>
      </c>
      <c r="F20" s="15" t="s">
        <v>12</v>
      </c>
      <c r="G20" s="16"/>
      <c r="H20" s="19" t="s">
        <v>42</v>
      </c>
      <c r="J20" s="20" t="str">
        <f>IF(VLOOKUP($A20,'[1]2. Child Protection'!$B$8:$CW$226,'[1]2. Child Protection'!CN$1,FALSE)=C20,"",VLOOKUP($A20,'[1]2. Child Protection'!$B$8:$CW$226,'[1]2. Child Protection'!CN$1,FALSE)-C20)</f>
        <v/>
      </c>
      <c r="K20" s="7" t="str">
        <f>IF(VLOOKUP($A20,'[1]2. Child Protection'!$B$8:$CW$226,'[1]2. Child Protection'!CO$1,FALSE)=D20,"",VLOOKUP($A20,'[1]2. Child Protection'!$B$8:$CW$226,'[1]2. Child Protection'!CO$1,FALSE))</f>
        <v/>
      </c>
      <c r="L20" s="20" t="str">
        <f>IF(VLOOKUP($A20,'[1]2. Child Protection'!$B$8:$CW$226,'[1]2. Child Protection'!CP$1,FALSE)=E20,"",VLOOKUP($A20,'[1]2. Child Protection'!$B$8:$CW$226,'[1]2. Child Protection'!CP$1,FALSE)-E20)</f>
        <v/>
      </c>
      <c r="M20" s="20" t="str">
        <f>IF(VLOOKUP($A20,'[1]2. Child Protection'!$B$8:$CW$226,'[1]2. Child Protection'!CQ$1,FALSE)=F20,"",VLOOKUP($A20,'[1]2. Child Protection'!$B$8:$CW$226,'[1]2. Child Protection'!CQ$1,FALSE)-F20)</f>
        <v/>
      </c>
      <c r="N20" s="20" t="str">
        <f>IF(VLOOKUP($A20,'[1]2. Child Protection'!$B$8:$CW$226,'[1]2. Child Protection'!CR$1,FALSE)=G20,"",VLOOKUP($A20,'[1]2. Child Protection'!$B$8:$CW$226,'[1]2. Child Protection'!CR$1,FALSE)-G20)</f>
        <v/>
      </c>
      <c r="O20" s="20" t="str">
        <f>IF(VLOOKUP($A20,'[1]2. Child Protection'!$B$8:$CW$226,'[1]2. Child Protection'!CS$1,FALSE)=H20,"",VLOOKUP($A20,'[1]2. Child Protection'!$B$8:$CW$226,'[1]2. Child Protection'!CS$1,FALSE)-H20)</f>
        <v/>
      </c>
      <c r="R20" s="7" t="s">
        <v>39</v>
      </c>
      <c r="S20" s="7" t="s">
        <v>40</v>
      </c>
      <c r="T20" s="40">
        <v>55.211840545488201</v>
      </c>
      <c r="U20" s="7" t="s">
        <v>596</v>
      </c>
      <c r="V20" s="15">
        <v>2012</v>
      </c>
      <c r="W20" s="15" t="s">
        <v>597</v>
      </c>
      <c r="X20" s="16"/>
      <c r="Y20" s="19" t="s">
        <v>42</v>
      </c>
    </row>
    <row r="21" spans="1:25">
      <c r="A21" s="7" t="s">
        <v>43</v>
      </c>
      <c r="B21" s="7" t="s">
        <v>44</v>
      </c>
      <c r="C21" s="40">
        <v>410.20400000000001</v>
      </c>
      <c r="E21" s="15" t="s">
        <v>45</v>
      </c>
      <c r="F21" s="15" t="s">
        <v>12</v>
      </c>
      <c r="G21" s="16"/>
      <c r="H21" s="19" t="s">
        <v>46</v>
      </c>
      <c r="J21" s="20" t="str">
        <f>IF(VLOOKUP($A21,'[1]2. Child Protection'!$B$8:$CW$226,'[1]2. Child Protection'!CN$1,FALSE)=C21,"",VLOOKUP($A21,'[1]2. Child Protection'!$B$8:$CW$226,'[1]2. Child Protection'!CN$1,FALSE)-C21)</f>
        <v/>
      </c>
      <c r="K21" s="7" t="str">
        <f>IF(VLOOKUP($A21,'[1]2. Child Protection'!$B$8:$CW$226,'[1]2. Child Protection'!CO$1,FALSE)=D21,"",VLOOKUP($A21,'[1]2. Child Protection'!$B$8:$CW$226,'[1]2. Child Protection'!CO$1,FALSE))</f>
        <v/>
      </c>
      <c r="L21" s="20" t="str">
        <f>IF(VLOOKUP($A21,'[1]2. Child Protection'!$B$8:$CW$226,'[1]2. Child Protection'!CP$1,FALSE)=E21,"",VLOOKUP($A21,'[1]2. Child Protection'!$B$8:$CW$226,'[1]2. Child Protection'!CP$1,FALSE)-E21)</f>
        <v/>
      </c>
      <c r="M21" s="20" t="str">
        <f>IF(VLOOKUP($A21,'[1]2. Child Protection'!$B$8:$CW$226,'[1]2. Child Protection'!CQ$1,FALSE)=F21,"",VLOOKUP($A21,'[1]2. Child Protection'!$B$8:$CW$226,'[1]2. Child Protection'!CQ$1,FALSE)-F21)</f>
        <v/>
      </c>
      <c r="N21" s="20" t="str">
        <f>IF(VLOOKUP($A21,'[1]2. Child Protection'!$B$8:$CW$226,'[1]2. Child Protection'!CR$1,FALSE)=G21,"",VLOOKUP($A21,'[1]2. Child Protection'!$B$8:$CW$226,'[1]2. Child Protection'!CR$1,FALSE)-G21)</f>
        <v/>
      </c>
      <c r="O21" s="20" t="str">
        <f>IF(VLOOKUP($A21,'[1]2. Child Protection'!$B$8:$CW$226,'[1]2. Child Protection'!CS$1,FALSE)=H21,"",VLOOKUP($A21,'[1]2. Child Protection'!$B$8:$CW$226,'[1]2. Child Protection'!CS$1,FALSE)-H21)</f>
        <v/>
      </c>
      <c r="R21" s="7" t="s">
        <v>43</v>
      </c>
      <c r="S21" s="7" t="s">
        <v>44</v>
      </c>
      <c r="T21" s="40">
        <v>409.43897483981868</v>
      </c>
      <c r="U21" s="7" t="s">
        <v>596</v>
      </c>
      <c r="V21" s="15">
        <v>2010</v>
      </c>
      <c r="W21" s="15" t="s">
        <v>597</v>
      </c>
      <c r="X21" s="16"/>
      <c r="Y21" s="19" t="s">
        <v>46</v>
      </c>
    </row>
    <row r="22" spans="1:25">
      <c r="A22" s="7" t="s">
        <v>47</v>
      </c>
      <c r="B22" s="7" t="s">
        <v>48</v>
      </c>
      <c r="C22" s="40">
        <v>446.803</v>
      </c>
      <c r="E22" s="15" t="s">
        <v>16</v>
      </c>
      <c r="F22" s="17" t="s">
        <v>12</v>
      </c>
      <c r="G22" s="18"/>
      <c r="H22" s="19" t="s">
        <v>49</v>
      </c>
      <c r="J22" s="20" t="str">
        <f>IF(VLOOKUP($A22,'[1]2. Child Protection'!$B$8:$CW$226,'[1]2. Child Protection'!CN$1,FALSE)=C22,"",VLOOKUP($A22,'[1]2. Child Protection'!$B$8:$CW$226,'[1]2. Child Protection'!CN$1,FALSE)-C22)</f>
        <v/>
      </c>
      <c r="K22" s="7" t="str">
        <f>IF(VLOOKUP($A22,'[1]2. Child Protection'!$B$8:$CW$226,'[1]2. Child Protection'!CO$1,FALSE)=D22,"",VLOOKUP($A22,'[1]2. Child Protection'!$B$8:$CW$226,'[1]2. Child Protection'!CO$1,FALSE))</f>
        <v/>
      </c>
      <c r="L22" s="20" t="str">
        <f>IF(VLOOKUP($A22,'[1]2. Child Protection'!$B$8:$CW$226,'[1]2. Child Protection'!CP$1,FALSE)=E22,"",VLOOKUP($A22,'[1]2. Child Protection'!$B$8:$CW$226,'[1]2. Child Protection'!CP$1,FALSE)-E22)</f>
        <v/>
      </c>
      <c r="M22" s="20" t="str">
        <f>IF(VLOOKUP($A22,'[1]2. Child Protection'!$B$8:$CW$226,'[1]2. Child Protection'!CQ$1,FALSE)=F22,"",VLOOKUP($A22,'[1]2. Child Protection'!$B$8:$CW$226,'[1]2. Child Protection'!CQ$1,FALSE)-F22)</f>
        <v/>
      </c>
      <c r="N22" s="20" t="str">
        <f>IF(VLOOKUP($A22,'[1]2. Child Protection'!$B$8:$CW$226,'[1]2. Child Protection'!CR$1,FALSE)=G22,"",VLOOKUP($A22,'[1]2. Child Protection'!$B$8:$CW$226,'[1]2. Child Protection'!CR$1,FALSE)-G22)</f>
        <v/>
      </c>
      <c r="O22" s="20" t="str">
        <f>IF(VLOOKUP($A22,'[1]2. Child Protection'!$B$8:$CW$226,'[1]2. Child Protection'!CS$1,FALSE)=H22,"",VLOOKUP($A22,'[1]2. Child Protection'!$B$8:$CW$226,'[1]2. Child Protection'!CS$1,FALSE)-H22)</f>
        <v/>
      </c>
      <c r="R22" s="7" t="s">
        <v>47</v>
      </c>
      <c r="S22" s="7" t="s">
        <v>48</v>
      </c>
      <c r="T22" s="20">
        <v>478.32426729157334</v>
      </c>
      <c r="U22" s="7" t="s">
        <v>596</v>
      </c>
      <c r="V22" s="15">
        <v>2021</v>
      </c>
      <c r="W22" s="17" t="s">
        <v>597</v>
      </c>
      <c r="X22" s="18"/>
      <c r="Y22" s="19" t="s">
        <v>602</v>
      </c>
    </row>
    <row r="23" spans="1:25">
      <c r="A23" s="7" t="s">
        <v>50</v>
      </c>
      <c r="B23" s="7" t="s">
        <v>51</v>
      </c>
      <c r="C23" s="40" t="s">
        <v>20</v>
      </c>
      <c r="E23" s="15"/>
      <c r="F23" s="17"/>
      <c r="G23" s="18"/>
      <c r="H23" s="19"/>
      <c r="J23" s="20" t="str">
        <f>IF(VLOOKUP($A23,'[1]2. Child Protection'!$B$8:$CW$226,'[1]2. Child Protection'!CN$1,FALSE)=C23,"",VLOOKUP($A23,'[1]2. Child Protection'!$B$8:$CW$226,'[1]2. Child Protection'!CN$1,FALSE)-C23)</f>
        <v/>
      </c>
      <c r="K23" s="7" t="str">
        <f>IF(VLOOKUP($A23,'[1]2. Child Protection'!$B$8:$CW$226,'[1]2. Child Protection'!CO$1,FALSE)=D23,"",VLOOKUP($A23,'[1]2. Child Protection'!$B$8:$CW$226,'[1]2. Child Protection'!CO$1,FALSE))</f>
        <v/>
      </c>
      <c r="L23" s="20" t="str">
        <f>IF(VLOOKUP($A23,'[1]2. Child Protection'!$B$8:$CW$226,'[1]2. Child Protection'!CP$1,FALSE)=E23,"",VLOOKUP($A23,'[1]2. Child Protection'!$B$8:$CW$226,'[1]2. Child Protection'!CP$1,FALSE)-E23)</f>
        <v/>
      </c>
      <c r="M23" s="20" t="str">
        <f>IF(VLOOKUP($A23,'[1]2. Child Protection'!$B$8:$CW$226,'[1]2. Child Protection'!CQ$1,FALSE)=F23,"",VLOOKUP($A23,'[1]2. Child Protection'!$B$8:$CW$226,'[1]2. Child Protection'!CQ$1,FALSE)-F23)</f>
        <v/>
      </c>
      <c r="N23" s="20" t="str">
        <f>IF(VLOOKUP($A23,'[1]2. Child Protection'!$B$8:$CW$226,'[1]2. Child Protection'!CR$1,FALSE)=G23,"",VLOOKUP($A23,'[1]2. Child Protection'!$B$8:$CW$226,'[1]2. Child Protection'!CR$1,FALSE)-G23)</f>
        <v/>
      </c>
      <c r="O23" s="20" t="str">
        <f>IF(VLOOKUP($A23,'[1]2. Child Protection'!$B$8:$CW$226,'[1]2. Child Protection'!CS$1,FALSE)=H23,"",VLOOKUP($A23,'[1]2. Child Protection'!$B$8:$CW$226,'[1]2. Child Protection'!CS$1,FALSE)-H23)</f>
        <v/>
      </c>
      <c r="R23" s="7" t="s">
        <v>50</v>
      </c>
      <c r="S23" s="7" t="s">
        <v>51</v>
      </c>
      <c r="T23" s="40" t="s">
        <v>596</v>
      </c>
      <c r="U23" s="7" t="s">
        <v>596</v>
      </c>
      <c r="V23" s="15" t="s">
        <v>596</v>
      </c>
      <c r="W23" s="17" t="s">
        <v>596</v>
      </c>
      <c r="X23" s="18" t="s">
        <v>596</v>
      </c>
      <c r="Y23" s="19" t="s">
        <v>596</v>
      </c>
    </row>
    <row r="24" spans="1:25">
      <c r="A24" s="7" t="s">
        <v>52</v>
      </c>
      <c r="B24" s="7" t="s">
        <v>53</v>
      </c>
      <c r="C24" s="40" t="s">
        <v>20</v>
      </c>
      <c r="E24" s="15"/>
      <c r="F24" s="17"/>
      <c r="G24" s="18"/>
      <c r="H24" s="19"/>
      <c r="J24" s="20" t="str">
        <f>IF(VLOOKUP($A24,'[1]2. Child Protection'!$B$8:$CW$226,'[1]2. Child Protection'!CN$1,FALSE)=C24,"",VLOOKUP($A24,'[1]2. Child Protection'!$B$8:$CW$226,'[1]2. Child Protection'!CN$1,FALSE)-C24)</f>
        <v/>
      </c>
      <c r="K24" s="7" t="str">
        <f>IF(VLOOKUP($A24,'[1]2. Child Protection'!$B$8:$CW$226,'[1]2. Child Protection'!CO$1,FALSE)=D24,"",VLOOKUP($A24,'[1]2. Child Protection'!$B$8:$CW$226,'[1]2. Child Protection'!CO$1,FALSE))</f>
        <v/>
      </c>
      <c r="L24" s="20" t="str">
        <f>IF(VLOOKUP($A24,'[1]2. Child Protection'!$B$8:$CW$226,'[1]2. Child Protection'!CP$1,FALSE)=E24,"",VLOOKUP($A24,'[1]2. Child Protection'!$B$8:$CW$226,'[1]2. Child Protection'!CP$1,FALSE)-E24)</f>
        <v/>
      </c>
      <c r="M24" s="20" t="str">
        <f>IF(VLOOKUP($A24,'[1]2. Child Protection'!$B$8:$CW$226,'[1]2. Child Protection'!CQ$1,FALSE)=F24,"",VLOOKUP($A24,'[1]2. Child Protection'!$B$8:$CW$226,'[1]2. Child Protection'!CQ$1,FALSE)-F24)</f>
        <v/>
      </c>
      <c r="N24" s="20" t="str">
        <f>IF(VLOOKUP($A24,'[1]2. Child Protection'!$B$8:$CW$226,'[1]2. Child Protection'!CR$1,FALSE)=G24,"",VLOOKUP($A24,'[1]2. Child Protection'!$B$8:$CW$226,'[1]2. Child Protection'!CR$1,FALSE)-G24)</f>
        <v/>
      </c>
      <c r="O24" s="20" t="str">
        <f>IF(VLOOKUP($A24,'[1]2. Child Protection'!$B$8:$CW$226,'[1]2. Child Protection'!CS$1,FALSE)=H24,"",VLOOKUP($A24,'[1]2. Child Protection'!$B$8:$CW$226,'[1]2. Child Protection'!CS$1,FALSE)-H24)</f>
        <v/>
      </c>
      <c r="R24" s="7" t="s">
        <v>52</v>
      </c>
      <c r="S24" s="7" t="s">
        <v>53</v>
      </c>
      <c r="T24" s="40"/>
      <c r="V24" s="15"/>
      <c r="W24" s="17"/>
      <c r="X24" s="18"/>
      <c r="Y24" s="19"/>
    </row>
    <row r="25" spans="1:25">
      <c r="A25" s="7" t="s">
        <v>54</v>
      </c>
      <c r="B25" s="7" t="s">
        <v>55</v>
      </c>
      <c r="C25" s="40">
        <v>24.984000000000002</v>
      </c>
      <c r="E25" s="15" t="s">
        <v>11</v>
      </c>
      <c r="F25" s="17" t="s">
        <v>12</v>
      </c>
      <c r="G25" s="18"/>
      <c r="H25" s="19" t="s">
        <v>56</v>
      </c>
      <c r="J25" s="20" t="str">
        <f>IF(VLOOKUP($A25,'[1]2. Child Protection'!$B$8:$CW$226,'[1]2. Child Protection'!CN$1,FALSE)=C25,"",VLOOKUP($A25,'[1]2. Child Protection'!$B$8:$CW$226,'[1]2. Child Protection'!CN$1,FALSE)-C25)</f>
        <v/>
      </c>
      <c r="K25" s="7" t="str">
        <f>IF(VLOOKUP($A25,'[1]2. Child Protection'!$B$8:$CW$226,'[1]2. Child Protection'!CO$1,FALSE)=D25,"",VLOOKUP($A25,'[1]2. Child Protection'!$B$8:$CW$226,'[1]2. Child Protection'!CO$1,FALSE))</f>
        <v/>
      </c>
      <c r="L25" s="20" t="str">
        <f>IF(VLOOKUP($A25,'[1]2. Child Protection'!$B$8:$CW$226,'[1]2. Child Protection'!CP$1,FALSE)=E25,"",VLOOKUP($A25,'[1]2. Child Protection'!$B$8:$CW$226,'[1]2. Child Protection'!CP$1,FALSE)-E25)</f>
        <v/>
      </c>
      <c r="M25" s="20" t="str">
        <f>IF(VLOOKUP($A25,'[1]2. Child Protection'!$B$8:$CW$226,'[1]2. Child Protection'!CQ$1,FALSE)=F25,"",VLOOKUP($A25,'[1]2. Child Protection'!$B$8:$CW$226,'[1]2. Child Protection'!CQ$1,FALSE)-F25)</f>
        <v/>
      </c>
      <c r="N25" s="20" t="str">
        <f>IF(VLOOKUP($A25,'[1]2. Child Protection'!$B$8:$CW$226,'[1]2. Child Protection'!CR$1,FALSE)=G25,"",VLOOKUP($A25,'[1]2. Child Protection'!$B$8:$CW$226,'[1]2. Child Protection'!CR$1,FALSE)-G25)</f>
        <v/>
      </c>
      <c r="O25" s="20" t="str">
        <f>IF(VLOOKUP($A25,'[1]2. Child Protection'!$B$8:$CW$226,'[1]2. Child Protection'!CS$1,FALSE)=H25,"",VLOOKUP($A25,'[1]2. Child Protection'!$B$8:$CW$226,'[1]2. Child Protection'!CS$1,FALSE)-H25)</f>
        <v/>
      </c>
      <c r="R25" s="7" t="s">
        <v>54</v>
      </c>
      <c r="S25" s="7" t="s">
        <v>55</v>
      </c>
      <c r="T25" s="20">
        <v>25.910925574068671</v>
      </c>
      <c r="U25" s="7" t="s">
        <v>596</v>
      </c>
      <c r="V25" s="15">
        <v>2019</v>
      </c>
      <c r="W25" s="17" t="s">
        <v>597</v>
      </c>
      <c r="X25" s="18"/>
      <c r="Y25" s="19" t="s">
        <v>56</v>
      </c>
    </row>
    <row r="26" spans="1:25">
      <c r="A26" s="7" t="s">
        <v>57</v>
      </c>
      <c r="B26" s="7" t="s">
        <v>58</v>
      </c>
      <c r="C26" s="40">
        <v>168.036</v>
      </c>
      <c r="D26" s="7" t="s">
        <v>59</v>
      </c>
      <c r="E26" s="15" t="s">
        <v>27</v>
      </c>
      <c r="F26" s="17" t="s">
        <v>60</v>
      </c>
      <c r="G26" s="18" t="s">
        <v>61</v>
      </c>
      <c r="H26" s="19" t="s">
        <v>62</v>
      </c>
      <c r="J26" s="20" t="str">
        <f>IF(VLOOKUP($A26,'[1]2. Child Protection'!$B$8:$CW$226,'[1]2. Child Protection'!CN$1,FALSE)=C26,"",VLOOKUP($A26,'[1]2. Child Protection'!$B$8:$CW$226,'[1]2. Child Protection'!CN$1,FALSE)-C26)</f>
        <v/>
      </c>
      <c r="K26" s="7" t="str">
        <f>IF(VLOOKUP($A26,'[1]2. Child Protection'!$B$8:$CW$226,'[1]2. Child Protection'!CO$1,FALSE)=D26,"",VLOOKUP($A26,'[1]2. Child Protection'!$B$8:$CW$226,'[1]2. Child Protection'!CO$1,FALSE))</f>
        <v/>
      </c>
      <c r="L26" s="20" t="str">
        <f>IF(VLOOKUP($A26,'[1]2. Child Protection'!$B$8:$CW$226,'[1]2. Child Protection'!CP$1,FALSE)=E26,"",VLOOKUP($A26,'[1]2. Child Protection'!$B$8:$CW$226,'[1]2. Child Protection'!CP$1,FALSE)-E26)</f>
        <v/>
      </c>
      <c r="M26" s="20" t="str">
        <f>IF(VLOOKUP($A26,'[1]2. Child Protection'!$B$8:$CW$226,'[1]2. Child Protection'!CQ$1,FALSE)=F26,"",VLOOKUP($A26,'[1]2. Child Protection'!$B$8:$CW$226,'[1]2. Child Protection'!CQ$1,FALSE)-F26)</f>
        <v/>
      </c>
      <c r="N26" s="20" t="str">
        <f>IF(VLOOKUP($A26,'[1]2. Child Protection'!$B$8:$CW$226,'[1]2. Child Protection'!CR$1,FALSE)=G26,"",VLOOKUP($A26,'[1]2. Child Protection'!$B$8:$CW$226,'[1]2. Child Protection'!CR$1,FALSE)-G26)</f>
        <v/>
      </c>
      <c r="O26" s="20" t="str">
        <f>IF(VLOOKUP($A26,'[1]2. Child Protection'!$B$8:$CW$226,'[1]2. Child Protection'!CS$1,FALSE)=H26,"",VLOOKUP($A26,'[1]2. Child Protection'!$B$8:$CW$226,'[1]2. Child Protection'!CS$1,FALSE)-H26)</f>
        <v/>
      </c>
      <c r="R26" s="7" t="s">
        <v>57</v>
      </c>
      <c r="S26" s="7" t="s">
        <v>58</v>
      </c>
      <c r="T26" s="20">
        <v>168.459025319902</v>
      </c>
      <c r="U26" s="7" t="s">
        <v>59</v>
      </c>
      <c r="V26" s="15">
        <v>2021</v>
      </c>
      <c r="W26" s="17" t="s">
        <v>603</v>
      </c>
      <c r="X26" s="18" t="s">
        <v>61</v>
      </c>
      <c r="Y26" s="19" t="s">
        <v>62</v>
      </c>
    </row>
    <row r="27" spans="1:25">
      <c r="A27" s="7" t="s">
        <v>63</v>
      </c>
      <c r="B27" s="7" t="s">
        <v>64</v>
      </c>
      <c r="C27" s="40">
        <v>294.83100000000002</v>
      </c>
      <c r="E27" s="15" t="s">
        <v>16</v>
      </c>
      <c r="F27" s="17" t="s">
        <v>12</v>
      </c>
      <c r="G27" s="18"/>
      <c r="H27" s="19" t="s">
        <v>65</v>
      </c>
      <c r="J27" s="20" t="str">
        <f>IF(VLOOKUP($A27,'[1]2. Child Protection'!$B$8:$CW$226,'[1]2. Child Protection'!CN$1,FALSE)=C27,"",VLOOKUP($A27,'[1]2. Child Protection'!$B$8:$CW$226,'[1]2. Child Protection'!CN$1,FALSE)-C27)</f>
        <v/>
      </c>
      <c r="K27" s="7" t="str">
        <f>IF(VLOOKUP($A27,'[1]2. Child Protection'!$B$8:$CW$226,'[1]2. Child Protection'!CO$1,FALSE)=D27,"",VLOOKUP($A27,'[1]2. Child Protection'!$B$8:$CW$226,'[1]2. Child Protection'!CO$1,FALSE))</f>
        <v/>
      </c>
      <c r="L27" s="20" t="str">
        <f>IF(VLOOKUP($A27,'[1]2. Child Protection'!$B$8:$CW$226,'[1]2. Child Protection'!CP$1,FALSE)=E27,"",VLOOKUP($A27,'[1]2. Child Protection'!$B$8:$CW$226,'[1]2. Child Protection'!CP$1,FALSE)-E27)</f>
        <v/>
      </c>
      <c r="M27" s="20" t="str">
        <f>IF(VLOOKUP($A27,'[1]2. Child Protection'!$B$8:$CW$226,'[1]2. Child Protection'!CQ$1,FALSE)=F27,"",VLOOKUP($A27,'[1]2. Child Protection'!$B$8:$CW$226,'[1]2. Child Protection'!CQ$1,FALSE)-F27)</f>
        <v/>
      </c>
      <c r="N27" s="20" t="str">
        <f>IF(VLOOKUP($A27,'[1]2. Child Protection'!$B$8:$CW$226,'[1]2. Child Protection'!CR$1,FALSE)=G27,"",VLOOKUP($A27,'[1]2. Child Protection'!$B$8:$CW$226,'[1]2. Child Protection'!CR$1,FALSE)-G27)</f>
        <v/>
      </c>
      <c r="O27" s="20" t="str">
        <f>IF(VLOOKUP($A27,'[1]2. Child Protection'!$B$8:$CW$226,'[1]2. Child Protection'!CS$1,FALSE)=H27,"",VLOOKUP($A27,'[1]2. Child Protection'!$B$8:$CW$226,'[1]2. Child Protection'!CS$1,FALSE)-H27)</f>
        <v/>
      </c>
      <c r="R27" s="7" t="s">
        <v>63</v>
      </c>
      <c r="S27" s="7" t="s">
        <v>64</v>
      </c>
      <c r="T27" s="40">
        <v>309.26701980918102</v>
      </c>
      <c r="U27" s="7" t="s">
        <v>596</v>
      </c>
      <c r="V27" s="15">
        <v>2020</v>
      </c>
      <c r="W27" s="17" t="s">
        <v>597</v>
      </c>
      <c r="X27" s="18"/>
      <c r="Y27" s="19" t="s">
        <v>65</v>
      </c>
    </row>
    <row r="28" spans="1:25">
      <c r="A28" s="7" t="s">
        <v>66</v>
      </c>
      <c r="B28" s="7" t="s">
        <v>67</v>
      </c>
      <c r="C28" s="40" t="s">
        <v>20</v>
      </c>
      <c r="E28" s="15"/>
      <c r="F28" s="15"/>
      <c r="G28" s="16"/>
      <c r="H28" s="19"/>
      <c r="J28" s="20" t="str">
        <f>IF(VLOOKUP($A28,'[1]2. Child Protection'!$B$8:$CW$226,'[1]2. Child Protection'!CN$1,FALSE)=C28,"",VLOOKUP($A28,'[1]2. Child Protection'!$B$8:$CW$226,'[1]2. Child Protection'!CN$1,FALSE)-C28)</f>
        <v/>
      </c>
      <c r="K28" s="7" t="str">
        <f>IF(VLOOKUP($A28,'[1]2. Child Protection'!$B$8:$CW$226,'[1]2. Child Protection'!CO$1,FALSE)=D28,"",VLOOKUP($A28,'[1]2. Child Protection'!$B$8:$CW$226,'[1]2. Child Protection'!CO$1,FALSE))</f>
        <v/>
      </c>
      <c r="L28" s="20" t="str">
        <f>IF(VLOOKUP($A28,'[1]2. Child Protection'!$B$8:$CW$226,'[1]2. Child Protection'!CP$1,FALSE)=E28,"",VLOOKUP($A28,'[1]2. Child Protection'!$B$8:$CW$226,'[1]2. Child Protection'!CP$1,FALSE)-E28)</f>
        <v/>
      </c>
      <c r="M28" s="20" t="str">
        <f>IF(VLOOKUP($A28,'[1]2. Child Protection'!$B$8:$CW$226,'[1]2. Child Protection'!CQ$1,FALSE)=F28,"",VLOOKUP($A28,'[1]2. Child Protection'!$B$8:$CW$226,'[1]2. Child Protection'!CQ$1,FALSE)-F28)</f>
        <v/>
      </c>
      <c r="N28" s="20" t="str">
        <f>IF(VLOOKUP($A28,'[1]2. Child Protection'!$B$8:$CW$226,'[1]2. Child Protection'!CR$1,FALSE)=G28,"",VLOOKUP($A28,'[1]2. Child Protection'!$B$8:$CW$226,'[1]2. Child Protection'!CR$1,FALSE)-G28)</f>
        <v/>
      </c>
      <c r="O28" s="20" t="str">
        <f>IF(VLOOKUP($A28,'[1]2. Child Protection'!$B$8:$CW$226,'[1]2. Child Protection'!CS$1,FALSE)=H28,"",VLOOKUP($A28,'[1]2. Child Protection'!$B$8:$CW$226,'[1]2. Child Protection'!CS$1,FALSE)-H28)</f>
        <v/>
      </c>
      <c r="R28" s="7" t="s">
        <v>66</v>
      </c>
      <c r="S28" s="7" t="s">
        <v>67</v>
      </c>
      <c r="T28" s="40"/>
      <c r="V28" s="15"/>
      <c r="W28" s="15"/>
      <c r="X28" s="16"/>
      <c r="Y28" s="19"/>
    </row>
    <row r="29" spans="1:25">
      <c r="A29" s="7" t="s">
        <v>68</v>
      </c>
      <c r="B29" s="7" t="s">
        <v>69</v>
      </c>
      <c r="C29" s="40">
        <v>88.278000000000006</v>
      </c>
      <c r="D29" s="7" t="s">
        <v>59</v>
      </c>
      <c r="E29" s="15" t="s">
        <v>34</v>
      </c>
      <c r="F29" s="17" t="s">
        <v>70</v>
      </c>
      <c r="G29" s="18" t="s">
        <v>71</v>
      </c>
      <c r="H29" s="19" t="s">
        <v>72</v>
      </c>
      <c r="J29" s="20" t="str">
        <f>IF(VLOOKUP($A29,'[1]2. Child Protection'!$B$8:$CW$226,'[1]2. Child Protection'!CN$1,FALSE)=C29,"",VLOOKUP($A29,'[1]2. Child Protection'!$B$8:$CW$226,'[1]2. Child Protection'!CN$1,FALSE)-C29)</f>
        <v/>
      </c>
      <c r="K29" s="7" t="str">
        <f>IF(VLOOKUP($A29,'[1]2. Child Protection'!$B$8:$CW$226,'[1]2. Child Protection'!CO$1,FALSE)=D29,"",VLOOKUP($A29,'[1]2. Child Protection'!$B$8:$CW$226,'[1]2. Child Protection'!CO$1,FALSE))</f>
        <v/>
      </c>
      <c r="L29" s="20" t="str">
        <f>IF(VLOOKUP($A29,'[1]2. Child Protection'!$B$8:$CW$226,'[1]2. Child Protection'!CP$1,FALSE)=E29,"",VLOOKUP($A29,'[1]2. Child Protection'!$B$8:$CW$226,'[1]2. Child Protection'!CP$1,FALSE)-E29)</f>
        <v/>
      </c>
      <c r="M29" s="20" t="str">
        <f>IF(VLOOKUP($A29,'[1]2. Child Protection'!$B$8:$CW$226,'[1]2. Child Protection'!CQ$1,FALSE)=F29,"",VLOOKUP($A29,'[1]2. Child Protection'!$B$8:$CW$226,'[1]2. Child Protection'!CQ$1,FALSE)-F29)</f>
        <v/>
      </c>
      <c r="N29" s="20" t="str">
        <f>IF(VLOOKUP($A29,'[1]2. Child Protection'!$B$8:$CW$226,'[1]2. Child Protection'!CR$1,FALSE)=G29,"",VLOOKUP($A29,'[1]2. Child Protection'!$B$8:$CW$226,'[1]2. Child Protection'!CR$1,FALSE)-G29)</f>
        <v/>
      </c>
      <c r="O29" s="20" t="str">
        <f>IF(VLOOKUP($A29,'[1]2. Child Protection'!$B$8:$CW$226,'[1]2. Child Protection'!CS$1,FALSE)=H29,"",VLOOKUP($A29,'[1]2. Child Protection'!$B$8:$CW$226,'[1]2. Child Protection'!CS$1,FALSE)-H29)</f>
        <v/>
      </c>
      <c r="R29" s="7" t="s">
        <v>68</v>
      </c>
      <c r="S29" s="7" t="s">
        <v>69</v>
      </c>
      <c r="T29" s="20">
        <v>86.487259211607849</v>
      </c>
      <c r="U29" s="7" t="s">
        <v>59</v>
      </c>
      <c r="V29" s="15">
        <v>2020</v>
      </c>
      <c r="W29" s="17" t="s">
        <v>604</v>
      </c>
      <c r="X29" s="18" t="s">
        <v>71</v>
      </c>
      <c r="Y29" s="19" t="s">
        <v>72</v>
      </c>
    </row>
    <row r="30" spans="1:25">
      <c r="A30" s="7" t="s">
        <v>73</v>
      </c>
      <c r="B30" s="7" t="s">
        <v>74</v>
      </c>
      <c r="C30" s="40" t="s">
        <v>20</v>
      </c>
      <c r="E30" s="15"/>
      <c r="F30" s="17"/>
      <c r="G30" s="18"/>
      <c r="H30" s="19"/>
      <c r="J30" s="20" t="str">
        <f>IF(VLOOKUP($A30,'[1]2. Child Protection'!$B$8:$CW$226,'[1]2. Child Protection'!CN$1,FALSE)=C30,"",VLOOKUP($A30,'[1]2. Child Protection'!$B$8:$CW$226,'[1]2. Child Protection'!CN$1,FALSE)-C30)</f>
        <v/>
      </c>
      <c r="K30" s="7" t="str">
        <f>IF(VLOOKUP($A30,'[1]2. Child Protection'!$B$8:$CW$226,'[1]2. Child Protection'!CO$1,FALSE)=D30,"",VLOOKUP($A30,'[1]2. Child Protection'!$B$8:$CW$226,'[1]2. Child Protection'!CO$1,FALSE))</f>
        <v/>
      </c>
      <c r="L30" s="20" t="str">
        <f>IF(VLOOKUP($A30,'[1]2. Child Protection'!$B$8:$CW$226,'[1]2. Child Protection'!CP$1,FALSE)=E30,"",VLOOKUP($A30,'[1]2. Child Protection'!$B$8:$CW$226,'[1]2. Child Protection'!CP$1,FALSE)-E30)</f>
        <v/>
      </c>
      <c r="M30" s="20" t="str">
        <f>IF(VLOOKUP($A30,'[1]2. Child Protection'!$B$8:$CW$226,'[1]2. Child Protection'!CQ$1,FALSE)=F30,"",VLOOKUP($A30,'[1]2. Child Protection'!$B$8:$CW$226,'[1]2. Child Protection'!CQ$1,FALSE)-F30)</f>
        <v/>
      </c>
      <c r="N30" s="20" t="str">
        <f>IF(VLOOKUP($A30,'[1]2. Child Protection'!$B$8:$CW$226,'[1]2. Child Protection'!CR$1,FALSE)=G30,"",VLOOKUP($A30,'[1]2. Child Protection'!$B$8:$CW$226,'[1]2. Child Protection'!CR$1,FALSE)-G30)</f>
        <v/>
      </c>
      <c r="O30" s="20" t="str">
        <f>IF(VLOOKUP($A30,'[1]2. Child Protection'!$B$8:$CW$226,'[1]2. Child Protection'!CS$1,FALSE)=H30,"",VLOOKUP($A30,'[1]2. Child Protection'!$B$8:$CW$226,'[1]2. Child Protection'!CS$1,FALSE)-H30)</f>
        <v/>
      </c>
      <c r="R30" s="7" t="s">
        <v>73</v>
      </c>
      <c r="S30" s="7" t="s">
        <v>74</v>
      </c>
      <c r="T30" s="20" t="s">
        <v>596</v>
      </c>
      <c r="U30" s="7" t="s">
        <v>596</v>
      </c>
      <c r="V30" s="15" t="s">
        <v>596</v>
      </c>
      <c r="W30" s="17" t="s">
        <v>596</v>
      </c>
      <c r="X30" s="18" t="s">
        <v>596</v>
      </c>
      <c r="Y30" s="19" t="s">
        <v>596</v>
      </c>
    </row>
    <row r="31" spans="1:25">
      <c r="A31" s="7" t="s">
        <v>75</v>
      </c>
      <c r="B31" s="7" t="s">
        <v>76</v>
      </c>
      <c r="C31" s="40">
        <v>1265.6289999999999</v>
      </c>
      <c r="E31" s="15" t="s">
        <v>77</v>
      </c>
      <c r="F31" s="17" t="s">
        <v>12</v>
      </c>
      <c r="G31" s="18"/>
      <c r="H31" s="19" t="s">
        <v>78</v>
      </c>
      <c r="J31" s="20" t="str">
        <f>IF(VLOOKUP($A31,'[1]2. Child Protection'!$B$8:$CW$226,'[1]2. Child Protection'!CN$1,FALSE)=C31,"",VLOOKUP($A31,'[1]2. Child Protection'!$B$8:$CW$226,'[1]2. Child Protection'!CN$1,FALSE)-C31)</f>
        <v/>
      </c>
      <c r="K31" s="7" t="str">
        <f>IF(VLOOKUP($A31,'[1]2. Child Protection'!$B$8:$CW$226,'[1]2. Child Protection'!CO$1,FALSE)=D31,"",VLOOKUP($A31,'[1]2. Child Protection'!$B$8:$CW$226,'[1]2. Child Protection'!CO$1,FALSE))</f>
        <v/>
      </c>
      <c r="L31" s="20" t="str">
        <f>IF(VLOOKUP($A31,'[1]2. Child Protection'!$B$8:$CW$226,'[1]2. Child Protection'!CP$1,FALSE)=E31,"",VLOOKUP($A31,'[1]2. Child Protection'!$B$8:$CW$226,'[1]2. Child Protection'!CP$1,FALSE)-E31)</f>
        <v/>
      </c>
      <c r="M31" s="20" t="str">
        <f>IF(VLOOKUP($A31,'[1]2. Child Protection'!$B$8:$CW$226,'[1]2. Child Protection'!CQ$1,FALSE)=F31,"",VLOOKUP($A31,'[1]2. Child Protection'!$B$8:$CW$226,'[1]2. Child Protection'!CQ$1,FALSE)-F31)</f>
        <v/>
      </c>
      <c r="N31" s="20" t="str">
        <f>IF(VLOOKUP($A31,'[1]2. Child Protection'!$B$8:$CW$226,'[1]2. Child Protection'!CR$1,FALSE)=G31,"",VLOOKUP($A31,'[1]2. Child Protection'!$B$8:$CW$226,'[1]2. Child Protection'!CR$1,FALSE)-G31)</f>
        <v/>
      </c>
      <c r="O31" s="20" t="str">
        <f>IF(VLOOKUP($A31,'[1]2. Child Protection'!$B$8:$CW$226,'[1]2. Child Protection'!CS$1,FALSE)=H31,"",VLOOKUP($A31,'[1]2. Child Protection'!$B$8:$CW$226,'[1]2. Child Protection'!CS$1,FALSE)-H31)</f>
        <v/>
      </c>
      <c r="R31" s="7" t="s">
        <v>75</v>
      </c>
      <c r="S31" s="7" t="s">
        <v>76</v>
      </c>
      <c r="T31" s="20">
        <v>1249.1648928732345</v>
      </c>
      <c r="U31" s="7" t="s">
        <v>596</v>
      </c>
      <c r="V31" s="15">
        <v>2011</v>
      </c>
      <c r="W31" s="17" t="s">
        <v>597</v>
      </c>
      <c r="X31" s="18"/>
      <c r="Y31" s="19" t="s">
        <v>78</v>
      </c>
    </row>
    <row r="32" spans="1:25">
      <c r="A32" s="7" t="s">
        <v>79</v>
      </c>
      <c r="B32" s="7" t="s">
        <v>80</v>
      </c>
      <c r="C32" s="40">
        <v>128.089</v>
      </c>
      <c r="E32" s="15" t="s">
        <v>11</v>
      </c>
      <c r="F32" s="17" t="s">
        <v>12</v>
      </c>
      <c r="G32" s="16"/>
      <c r="H32" s="19" t="s">
        <v>81</v>
      </c>
      <c r="J32" s="20" t="str">
        <f>IF(VLOOKUP($A32,'[1]2. Child Protection'!$B$8:$CW$226,'[1]2. Child Protection'!CN$1,FALSE)=C32,"",VLOOKUP($A32,'[1]2. Child Protection'!$B$8:$CW$226,'[1]2. Child Protection'!CN$1,FALSE)-C32)</f>
        <v/>
      </c>
      <c r="K32" s="7" t="str">
        <f>IF(VLOOKUP($A32,'[1]2. Child Protection'!$B$8:$CW$226,'[1]2. Child Protection'!CO$1,FALSE)=D32,"",VLOOKUP($A32,'[1]2. Child Protection'!$B$8:$CW$226,'[1]2. Child Protection'!CO$1,FALSE))</f>
        <v/>
      </c>
      <c r="L32" s="20" t="str">
        <f>IF(VLOOKUP($A32,'[1]2. Child Protection'!$B$8:$CW$226,'[1]2. Child Protection'!CP$1,FALSE)=E32,"",VLOOKUP($A32,'[1]2. Child Protection'!$B$8:$CW$226,'[1]2. Child Protection'!CP$1,FALSE)-E32)</f>
        <v/>
      </c>
      <c r="M32" s="20" t="str">
        <f>IF(VLOOKUP($A32,'[1]2. Child Protection'!$B$8:$CW$226,'[1]2. Child Protection'!CQ$1,FALSE)=F32,"",VLOOKUP($A32,'[1]2. Child Protection'!$B$8:$CW$226,'[1]2. Child Protection'!CQ$1,FALSE)-F32)</f>
        <v/>
      </c>
      <c r="N32" s="20" t="str">
        <f>IF(VLOOKUP($A32,'[1]2. Child Protection'!$B$8:$CW$226,'[1]2. Child Protection'!CR$1,FALSE)=G32,"",VLOOKUP($A32,'[1]2. Child Protection'!$B$8:$CW$226,'[1]2. Child Protection'!CR$1,FALSE)-G32)</f>
        <v/>
      </c>
      <c r="O32" s="20" t="str">
        <f>IF(VLOOKUP($A32,'[1]2. Child Protection'!$B$8:$CW$226,'[1]2. Child Protection'!CS$1,FALSE)=H32,"",VLOOKUP($A32,'[1]2. Child Protection'!$B$8:$CW$226,'[1]2. Child Protection'!CS$1,FALSE)-H32)</f>
        <v/>
      </c>
      <c r="R32" s="7" t="s">
        <v>79</v>
      </c>
      <c r="S32" s="7" t="s">
        <v>80</v>
      </c>
      <c r="T32" s="40">
        <v>134.8239476584846</v>
      </c>
      <c r="U32" s="7" t="s">
        <v>596</v>
      </c>
      <c r="V32" s="15">
        <v>2019</v>
      </c>
      <c r="W32" s="17" t="s">
        <v>597</v>
      </c>
      <c r="X32" s="16"/>
      <c r="Y32" s="19" t="s">
        <v>81</v>
      </c>
    </row>
    <row r="33" spans="1:25">
      <c r="A33" s="7" t="s">
        <v>82</v>
      </c>
      <c r="B33" s="7" t="s">
        <v>83</v>
      </c>
      <c r="C33" s="40">
        <v>157.982</v>
      </c>
      <c r="D33" s="7" t="s">
        <v>59</v>
      </c>
      <c r="E33" s="15" t="s">
        <v>16</v>
      </c>
      <c r="F33" s="17" t="s">
        <v>70</v>
      </c>
      <c r="G33" s="18" t="s">
        <v>71</v>
      </c>
      <c r="H33" s="19" t="s">
        <v>84</v>
      </c>
      <c r="J33" s="20" t="str">
        <f>IF(VLOOKUP($A33,'[1]2. Child Protection'!$B$8:$CW$226,'[1]2. Child Protection'!CN$1,FALSE)=C33,"",VLOOKUP($A33,'[1]2. Child Protection'!$B$8:$CW$226,'[1]2. Child Protection'!CN$1,FALSE)-C33)</f>
        <v/>
      </c>
      <c r="K33" s="7" t="str">
        <f>IF(VLOOKUP($A33,'[1]2. Child Protection'!$B$8:$CW$226,'[1]2. Child Protection'!CO$1,FALSE)=D33,"",VLOOKUP($A33,'[1]2. Child Protection'!$B$8:$CW$226,'[1]2. Child Protection'!CO$1,FALSE))</f>
        <v/>
      </c>
      <c r="L33" s="20" t="str">
        <f>IF(VLOOKUP($A33,'[1]2. Child Protection'!$B$8:$CW$226,'[1]2. Child Protection'!CP$1,FALSE)=E33,"",VLOOKUP($A33,'[1]2. Child Protection'!$B$8:$CW$226,'[1]2. Child Protection'!CP$1,FALSE)-E33)</f>
        <v/>
      </c>
      <c r="M33" s="20" t="str">
        <f>IF(VLOOKUP($A33,'[1]2. Child Protection'!$B$8:$CW$226,'[1]2. Child Protection'!CQ$1,FALSE)=F33,"",VLOOKUP($A33,'[1]2. Child Protection'!$B$8:$CW$226,'[1]2. Child Protection'!CQ$1,FALSE)-F33)</f>
        <v/>
      </c>
      <c r="N33" s="20" t="str">
        <f>IF(VLOOKUP($A33,'[1]2. Child Protection'!$B$8:$CW$226,'[1]2. Child Protection'!CR$1,FALSE)=G33,"",VLOOKUP($A33,'[1]2. Child Protection'!$B$8:$CW$226,'[1]2. Child Protection'!CR$1,FALSE)-G33)</f>
        <v/>
      </c>
      <c r="O33" s="20" t="str">
        <f>IF(VLOOKUP($A33,'[1]2. Child Protection'!$B$8:$CW$226,'[1]2. Child Protection'!CS$1,FALSE)=H33,"",VLOOKUP($A33,'[1]2. Child Protection'!$B$8:$CW$226,'[1]2. Child Protection'!CS$1,FALSE)-H33)</f>
        <v/>
      </c>
      <c r="R33" s="7" t="s">
        <v>82</v>
      </c>
      <c r="S33" s="7" t="s">
        <v>83</v>
      </c>
      <c r="T33" s="20">
        <v>135.71060064182717</v>
      </c>
      <c r="U33" s="7" t="s">
        <v>59</v>
      </c>
      <c r="V33" s="15">
        <v>2020</v>
      </c>
      <c r="W33" s="17" t="s">
        <v>604</v>
      </c>
      <c r="X33" s="18" t="s">
        <v>71</v>
      </c>
      <c r="Y33" s="19" t="s">
        <v>605</v>
      </c>
    </row>
    <row r="34" spans="1:25">
      <c r="A34" s="7" t="s">
        <v>85</v>
      </c>
      <c r="B34" s="7" t="s">
        <v>86</v>
      </c>
      <c r="C34" s="40">
        <v>202.07</v>
      </c>
      <c r="E34" s="15" t="s">
        <v>41</v>
      </c>
      <c r="F34" s="17" t="s">
        <v>12</v>
      </c>
      <c r="G34" s="18"/>
      <c r="H34" s="19" t="s">
        <v>87</v>
      </c>
      <c r="J34" s="20" t="str">
        <f>IF(VLOOKUP($A34,'[1]2. Child Protection'!$B$8:$CW$226,'[1]2. Child Protection'!CN$1,FALSE)=C34,"",VLOOKUP($A34,'[1]2. Child Protection'!$B$8:$CW$226,'[1]2. Child Protection'!CN$1,FALSE)-C34)</f>
        <v/>
      </c>
      <c r="K34" s="7" t="str">
        <f>IF(VLOOKUP($A34,'[1]2. Child Protection'!$B$8:$CW$226,'[1]2. Child Protection'!CO$1,FALSE)=D34,"",VLOOKUP($A34,'[1]2. Child Protection'!$B$8:$CW$226,'[1]2. Child Protection'!CO$1,FALSE))</f>
        <v/>
      </c>
      <c r="L34" s="20" t="str">
        <f>IF(VLOOKUP($A34,'[1]2. Child Protection'!$B$8:$CW$226,'[1]2. Child Protection'!CP$1,FALSE)=E34,"",VLOOKUP($A34,'[1]2. Child Protection'!$B$8:$CW$226,'[1]2. Child Protection'!CP$1,FALSE)-E34)</f>
        <v/>
      </c>
      <c r="M34" s="20" t="str">
        <f>IF(VLOOKUP($A34,'[1]2. Child Protection'!$B$8:$CW$226,'[1]2. Child Protection'!CQ$1,FALSE)=F34,"",VLOOKUP($A34,'[1]2. Child Protection'!$B$8:$CW$226,'[1]2. Child Protection'!CQ$1,FALSE)-F34)</f>
        <v/>
      </c>
      <c r="N34" s="20" t="str">
        <f>IF(VLOOKUP($A34,'[1]2. Child Protection'!$B$8:$CW$226,'[1]2. Child Protection'!CR$1,FALSE)=G34,"",VLOOKUP($A34,'[1]2. Child Protection'!$B$8:$CW$226,'[1]2. Child Protection'!CR$1,FALSE)-G34)</f>
        <v/>
      </c>
      <c r="O34" s="20" t="str">
        <f>IF(VLOOKUP($A34,'[1]2. Child Protection'!$B$8:$CW$226,'[1]2. Child Protection'!CS$1,FALSE)=H34,"",VLOOKUP($A34,'[1]2. Child Protection'!$B$8:$CW$226,'[1]2. Child Protection'!CS$1,FALSE)-H34)</f>
        <v/>
      </c>
      <c r="R34" s="7" t="s">
        <v>85</v>
      </c>
      <c r="S34" s="7" t="s">
        <v>86</v>
      </c>
      <c r="T34" s="20">
        <v>214.30805944531608</v>
      </c>
      <c r="U34" s="7" t="s">
        <v>596</v>
      </c>
      <c r="V34" s="15">
        <v>2012</v>
      </c>
      <c r="W34" s="17" t="s">
        <v>597</v>
      </c>
      <c r="X34" s="18"/>
      <c r="Y34" s="19" t="s">
        <v>87</v>
      </c>
    </row>
    <row r="35" spans="1:25">
      <c r="A35" s="7" t="s">
        <v>88</v>
      </c>
      <c r="B35" s="7" t="s">
        <v>89</v>
      </c>
      <c r="C35" s="40">
        <v>62.701999999999998</v>
      </c>
      <c r="E35" s="15" t="s">
        <v>45</v>
      </c>
      <c r="F35" s="17" t="s">
        <v>12</v>
      </c>
      <c r="G35" s="18"/>
      <c r="H35" s="19" t="s">
        <v>90</v>
      </c>
      <c r="J35" s="20" t="str">
        <f>IF(VLOOKUP($A35,'[1]2. Child Protection'!$B$8:$CW$226,'[1]2. Child Protection'!CN$1,FALSE)=C35,"",VLOOKUP($A35,'[1]2. Child Protection'!$B$8:$CW$226,'[1]2. Child Protection'!CN$1,FALSE)-C35)</f>
        <v/>
      </c>
      <c r="K35" s="7" t="str">
        <f>IF(VLOOKUP($A35,'[1]2. Child Protection'!$B$8:$CW$226,'[1]2. Child Protection'!CO$1,FALSE)=D35,"",VLOOKUP($A35,'[1]2. Child Protection'!$B$8:$CW$226,'[1]2. Child Protection'!CO$1,FALSE))</f>
        <v/>
      </c>
      <c r="L35" s="20" t="str">
        <f>IF(VLOOKUP($A35,'[1]2. Child Protection'!$B$8:$CW$226,'[1]2. Child Protection'!CP$1,FALSE)=E35,"",VLOOKUP($A35,'[1]2. Child Protection'!$B$8:$CW$226,'[1]2. Child Protection'!CP$1,FALSE)-E35)</f>
        <v/>
      </c>
      <c r="M35" s="20" t="str">
        <f>IF(VLOOKUP($A35,'[1]2. Child Protection'!$B$8:$CW$226,'[1]2. Child Protection'!CQ$1,FALSE)=F35,"",VLOOKUP($A35,'[1]2. Child Protection'!$B$8:$CW$226,'[1]2. Child Protection'!CQ$1,FALSE)-F35)</f>
        <v/>
      </c>
      <c r="N35" s="20" t="str">
        <f>IF(VLOOKUP($A35,'[1]2. Child Protection'!$B$8:$CW$226,'[1]2. Child Protection'!CR$1,FALSE)=G35,"",VLOOKUP($A35,'[1]2. Child Protection'!$B$8:$CW$226,'[1]2. Child Protection'!CR$1,FALSE)-G35)</f>
        <v/>
      </c>
      <c r="O35" s="20" t="str">
        <f>IF(VLOOKUP($A35,'[1]2. Child Protection'!$B$8:$CW$226,'[1]2. Child Protection'!CS$1,FALSE)=H35,"",VLOOKUP($A35,'[1]2. Child Protection'!$B$8:$CW$226,'[1]2. Child Protection'!CS$1,FALSE)-H35)</f>
        <v/>
      </c>
      <c r="R35" s="7" t="s">
        <v>88</v>
      </c>
      <c r="S35" s="7" t="s">
        <v>89</v>
      </c>
      <c r="T35" s="40">
        <v>62.700751195035167</v>
      </c>
      <c r="U35" s="7" t="s">
        <v>596</v>
      </c>
      <c r="V35" s="15">
        <v>2010</v>
      </c>
      <c r="W35" s="17" t="s">
        <v>597</v>
      </c>
      <c r="X35" s="18"/>
      <c r="Y35" s="19" t="s">
        <v>90</v>
      </c>
    </row>
    <row r="36" spans="1:25">
      <c r="A36" s="7" t="s">
        <v>91</v>
      </c>
      <c r="B36" s="7" t="s">
        <v>92</v>
      </c>
      <c r="C36" s="40">
        <v>17.042999999999999</v>
      </c>
      <c r="D36" s="7" t="s">
        <v>59</v>
      </c>
      <c r="E36" s="15" t="s">
        <v>27</v>
      </c>
      <c r="F36" s="15" t="s">
        <v>60</v>
      </c>
      <c r="G36" s="18" t="s">
        <v>61</v>
      </c>
      <c r="H36" s="19" t="s">
        <v>93</v>
      </c>
      <c r="J36" s="20" t="str">
        <f>IF(VLOOKUP($A36,'[1]2. Child Protection'!$B$8:$CW$226,'[1]2. Child Protection'!CN$1,FALSE)=C36,"",VLOOKUP($A36,'[1]2. Child Protection'!$B$8:$CW$226,'[1]2. Child Protection'!CN$1,FALSE)-C36)</f>
        <v/>
      </c>
      <c r="K36" s="7" t="str">
        <f>IF(VLOOKUP($A36,'[1]2. Child Protection'!$B$8:$CW$226,'[1]2. Child Protection'!CO$1,FALSE)=D36,"",VLOOKUP($A36,'[1]2. Child Protection'!$B$8:$CW$226,'[1]2. Child Protection'!CO$1,FALSE))</f>
        <v/>
      </c>
      <c r="L36" s="20" t="str">
        <f>IF(VLOOKUP($A36,'[1]2. Child Protection'!$B$8:$CW$226,'[1]2. Child Protection'!CP$1,FALSE)=E36,"",VLOOKUP($A36,'[1]2. Child Protection'!$B$8:$CW$226,'[1]2. Child Protection'!CP$1,FALSE)-E36)</f>
        <v/>
      </c>
      <c r="M36" s="20" t="str">
        <f>IF(VLOOKUP($A36,'[1]2. Child Protection'!$B$8:$CW$226,'[1]2. Child Protection'!CQ$1,FALSE)=F36,"",VLOOKUP($A36,'[1]2. Child Protection'!$B$8:$CW$226,'[1]2. Child Protection'!CQ$1,FALSE)-F36)</f>
        <v/>
      </c>
      <c r="N36" s="20" t="str">
        <f>IF(VLOOKUP($A36,'[1]2. Child Protection'!$B$8:$CW$226,'[1]2. Child Protection'!CR$1,FALSE)=G36,"",VLOOKUP($A36,'[1]2. Child Protection'!$B$8:$CW$226,'[1]2. Child Protection'!CR$1,FALSE)-G36)</f>
        <v/>
      </c>
      <c r="O36" s="20" t="str">
        <f>IF(VLOOKUP($A36,'[1]2. Child Protection'!$B$8:$CW$226,'[1]2. Child Protection'!CS$1,FALSE)=H36,"",VLOOKUP($A36,'[1]2. Child Protection'!$B$8:$CW$226,'[1]2. Child Protection'!CS$1,FALSE)-H36)</f>
        <v/>
      </c>
      <c r="R36" s="7" t="s">
        <v>91</v>
      </c>
      <c r="S36" s="7" t="s">
        <v>92</v>
      </c>
      <c r="T36" s="40">
        <v>11.566961026032075</v>
      </c>
      <c r="U36" s="7" t="s">
        <v>59</v>
      </c>
      <c r="V36" s="15">
        <v>2021</v>
      </c>
      <c r="W36" s="15" t="s">
        <v>603</v>
      </c>
      <c r="X36" s="18" t="s">
        <v>61</v>
      </c>
      <c r="Y36" s="19" t="s">
        <v>93</v>
      </c>
    </row>
    <row r="37" spans="1:25">
      <c r="A37" s="7" t="s">
        <v>94</v>
      </c>
      <c r="B37" s="7" t="s">
        <v>95</v>
      </c>
      <c r="C37" s="40" t="s">
        <v>20</v>
      </c>
      <c r="E37" s="15"/>
      <c r="F37" s="17"/>
      <c r="G37" s="18"/>
      <c r="H37" s="19"/>
      <c r="J37" s="20" t="str">
        <f>IF(VLOOKUP($A37,'[1]2. Child Protection'!$B$8:$CW$226,'[1]2. Child Protection'!CN$1,FALSE)=C37,"",VLOOKUP($A37,'[1]2. Child Protection'!$B$8:$CW$226,'[1]2. Child Protection'!CN$1,FALSE)-C37)</f>
        <v/>
      </c>
      <c r="K37" s="7" t="str">
        <f>IF(VLOOKUP($A37,'[1]2. Child Protection'!$B$8:$CW$226,'[1]2. Child Protection'!CO$1,FALSE)=D37,"",VLOOKUP($A37,'[1]2. Child Protection'!$B$8:$CW$226,'[1]2. Child Protection'!CO$1,FALSE))</f>
        <v/>
      </c>
      <c r="L37" s="20" t="str">
        <f>IF(VLOOKUP($A37,'[1]2. Child Protection'!$B$8:$CW$226,'[1]2. Child Protection'!CP$1,FALSE)=E37,"",VLOOKUP($A37,'[1]2. Child Protection'!$B$8:$CW$226,'[1]2. Child Protection'!CP$1,FALSE)-E37)</f>
        <v/>
      </c>
      <c r="M37" s="20" t="str">
        <f>IF(VLOOKUP($A37,'[1]2. Child Protection'!$B$8:$CW$226,'[1]2. Child Protection'!CQ$1,FALSE)=F37,"",VLOOKUP($A37,'[1]2. Child Protection'!$B$8:$CW$226,'[1]2. Child Protection'!CQ$1,FALSE)-F37)</f>
        <v/>
      </c>
      <c r="N37" s="20" t="str">
        <f>IF(VLOOKUP($A37,'[1]2. Child Protection'!$B$8:$CW$226,'[1]2. Child Protection'!CR$1,FALSE)=G37,"",VLOOKUP($A37,'[1]2. Child Protection'!$B$8:$CW$226,'[1]2. Child Protection'!CR$1,FALSE)-G37)</f>
        <v/>
      </c>
      <c r="O37" s="20" t="str">
        <f>IF(VLOOKUP($A37,'[1]2. Child Protection'!$B$8:$CW$226,'[1]2. Child Protection'!CS$1,FALSE)=H37,"",VLOOKUP($A37,'[1]2. Child Protection'!$B$8:$CW$226,'[1]2. Child Protection'!CS$1,FALSE)-H37)</f>
        <v/>
      </c>
      <c r="R37" s="7" t="s">
        <v>94</v>
      </c>
      <c r="S37" s="7" t="s">
        <v>95</v>
      </c>
      <c r="T37" s="40" t="s">
        <v>596</v>
      </c>
      <c r="U37" s="7" t="s">
        <v>596</v>
      </c>
      <c r="V37" s="15" t="s">
        <v>596</v>
      </c>
      <c r="W37" s="17" t="s">
        <v>596</v>
      </c>
      <c r="X37" s="18" t="s">
        <v>596</v>
      </c>
      <c r="Y37" s="19" t="s">
        <v>596</v>
      </c>
    </row>
    <row r="38" spans="1:25">
      <c r="A38" s="7" t="s">
        <v>96</v>
      </c>
      <c r="B38" s="7" t="s">
        <v>97</v>
      </c>
      <c r="C38" s="40">
        <v>187.375</v>
      </c>
      <c r="E38" s="15" t="s">
        <v>16</v>
      </c>
      <c r="F38" s="17" t="s">
        <v>12</v>
      </c>
      <c r="G38" s="18"/>
      <c r="H38" s="19" t="s">
        <v>98</v>
      </c>
      <c r="J38" s="20" t="str">
        <f>IF(VLOOKUP($A38,'[1]2. Child Protection'!$B$8:$CW$226,'[1]2. Child Protection'!CN$1,FALSE)=C38,"",VLOOKUP($A38,'[1]2. Child Protection'!$B$8:$CW$226,'[1]2. Child Protection'!CN$1,FALSE)-C38)</f>
        <v/>
      </c>
      <c r="K38" s="7" t="str">
        <f>IF(VLOOKUP($A38,'[1]2. Child Protection'!$B$8:$CW$226,'[1]2. Child Protection'!CO$1,FALSE)=D38,"",VLOOKUP($A38,'[1]2. Child Protection'!$B$8:$CW$226,'[1]2. Child Protection'!CO$1,FALSE))</f>
        <v/>
      </c>
      <c r="L38" s="20" t="str">
        <f>IF(VLOOKUP($A38,'[1]2. Child Protection'!$B$8:$CW$226,'[1]2. Child Protection'!CP$1,FALSE)=E38,"",VLOOKUP($A38,'[1]2. Child Protection'!$B$8:$CW$226,'[1]2. Child Protection'!CP$1,FALSE)-E38)</f>
        <v/>
      </c>
      <c r="M38" s="20" t="str">
        <f>IF(VLOOKUP($A38,'[1]2. Child Protection'!$B$8:$CW$226,'[1]2. Child Protection'!CQ$1,FALSE)=F38,"",VLOOKUP($A38,'[1]2. Child Protection'!$B$8:$CW$226,'[1]2. Child Protection'!CQ$1,FALSE)-F38)</f>
        <v/>
      </c>
      <c r="N38" s="20" t="str">
        <f>IF(VLOOKUP($A38,'[1]2. Child Protection'!$B$8:$CW$226,'[1]2. Child Protection'!CR$1,FALSE)=G38,"",VLOOKUP($A38,'[1]2. Child Protection'!$B$8:$CW$226,'[1]2. Child Protection'!CR$1,FALSE)-G38)</f>
        <v/>
      </c>
      <c r="O38" s="20" t="str">
        <f>IF(VLOOKUP($A38,'[1]2. Child Protection'!$B$8:$CW$226,'[1]2. Child Protection'!CS$1,FALSE)=H38,"",VLOOKUP($A38,'[1]2. Child Protection'!$B$8:$CW$226,'[1]2. Child Protection'!CS$1,FALSE)-H38)</f>
        <v/>
      </c>
      <c r="R38" s="7" t="s">
        <v>96</v>
      </c>
      <c r="S38" s="7" t="s">
        <v>97</v>
      </c>
      <c r="T38" s="40">
        <v>192.46815100562347</v>
      </c>
      <c r="U38" s="7" t="s">
        <v>596</v>
      </c>
      <c r="V38" s="15">
        <v>2020</v>
      </c>
      <c r="W38" s="17" t="s">
        <v>597</v>
      </c>
      <c r="X38" s="18"/>
      <c r="Y38" s="19" t="s">
        <v>98</v>
      </c>
    </row>
    <row r="39" spans="1:25">
      <c r="A39" s="7" t="s">
        <v>99</v>
      </c>
      <c r="B39" s="7" t="s">
        <v>100</v>
      </c>
      <c r="C39" s="40">
        <v>32.286000000000001</v>
      </c>
      <c r="E39" s="15" t="s">
        <v>101</v>
      </c>
      <c r="F39" s="17" t="s">
        <v>12</v>
      </c>
      <c r="G39" s="18"/>
      <c r="H39" s="19" t="s">
        <v>102</v>
      </c>
      <c r="J39" s="20" t="str">
        <f>IF(VLOOKUP($A39,'[1]2. Child Protection'!$B$8:$CW$226,'[1]2. Child Protection'!CN$1,FALSE)=C39,"",VLOOKUP($A39,'[1]2. Child Protection'!$B$8:$CW$226,'[1]2. Child Protection'!CN$1,FALSE)-C39)</f>
        <v/>
      </c>
      <c r="K39" s="7" t="str">
        <f>IF(VLOOKUP($A39,'[1]2. Child Protection'!$B$8:$CW$226,'[1]2. Child Protection'!CO$1,FALSE)=D39,"",VLOOKUP($A39,'[1]2. Child Protection'!$B$8:$CW$226,'[1]2. Child Protection'!CO$1,FALSE))</f>
        <v/>
      </c>
      <c r="L39" s="20" t="str">
        <f>IF(VLOOKUP($A39,'[1]2. Child Protection'!$B$8:$CW$226,'[1]2. Child Protection'!CP$1,FALSE)=E39,"",VLOOKUP($A39,'[1]2. Child Protection'!$B$8:$CW$226,'[1]2. Child Protection'!CP$1,FALSE)-E39)</f>
        <v/>
      </c>
      <c r="M39" s="20" t="str">
        <f>IF(VLOOKUP($A39,'[1]2. Child Protection'!$B$8:$CW$226,'[1]2. Child Protection'!CQ$1,FALSE)=F39,"",VLOOKUP($A39,'[1]2. Child Protection'!$B$8:$CW$226,'[1]2. Child Protection'!CQ$1,FALSE)-F39)</f>
        <v/>
      </c>
      <c r="N39" s="20" t="str">
        <f>IF(VLOOKUP($A39,'[1]2. Child Protection'!$B$8:$CW$226,'[1]2. Child Protection'!CR$1,FALSE)=G39,"",VLOOKUP($A39,'[1]2. Child Protection'!$B$8:$CW$226,'[1]2. Child Protection'!CR$1,FALSE)-G39)</f>
        <v/>
      </c>
      <c r="O39" s="20" t="str">
        <f>IF(VLOOKUP($A39,'[1]2. Child Protection'!$B$8:$CW$226,'[1]2. Child Protection'!CS$1,FALSE)=H39,"",VLOOKUP($A39,'[1]2. Child Protection'!$B$8:$CW$226,'[1]2. Child Protection'!CS$1,FALSE)-H39)</f>
        <v/>
      </c>
      <c r="R39" s="7" t="s">
        <v>99</v>
      </c>
      <c r="S39" s="7" t="s">
        <v>100</v>
      </c>
      <c r="T39" s="20">
        <v>33.083773699423354</v>
      </c>
      <c r="U39" s="7" t="s">
        <v>596</v>
      </c>
      <c r="V39" s="15">
        <v>2013</v>
      </c>
      <c r="W39" s="17" t="s">
        <v>597</v>
      </c>
      <c r="X39" s="18"/>
      <c r="Y39" s="19" t="s">
        <v>102</v>
      </c>
    </row>
    <row r="40" spans="1:25">
      <c r="A40" s="7" t="s">
        <v>103</v>
      </c>
      <c r="B40" s="7" t="s">
        <v>104</v>
      </c>
      <c r="C40" s="40">
        <v>113.816</v>
      </c>
      <c r="E40" s="15" t="s">
        <v>77</v>
      </c>
      <c r="F40" s="17" t="s">
        <v>12</v>
      </c>
      <c r="G40" s="18"/>
      <c r="H40" s="19" t="s">
        <v>102</v>
      </c>
      <c r="J40" s="20" t="str">
        <f>IF(VLOOKUP($A40,'[1]2. Child Protection'!$B$8:$CW$226,'[1]2. Child Protection'!CN$1,FALSE)=C40,"",VLOOKUP($A40,'[1]2. Child Protection'!$B$8:$CW$226,'[1]2. Child Protection'!CN$1,FALSE)-C40)</f>
        <v/>
      </c>
      <c r="K40" s="7" t="str">
        <f>IF(VLOOKUP($A40,'[1]2. Child Protection'!$B$8:$CW$226,'[1]2. Child Protection'!CO$1,FALSE)=D40,"",VLOOKUP($A40,'[1]2. Child Protection'!$B$8:$CW$226,'[1]2. Child Protection'!CO$1,FALSE))</f>
        <v/>
      </c>
      <c r="L40" s="20" t="str">
        <f>IF(VLOOKUP($A40,'[1]2. Child Protection'!$B$8:$CW$226,'[1]2. Child Protection'!CP$1,FALSE)=E40,"",VLOOKUP($A40,'[1]2. Child Protection'!$B$8:$CW$226,'[1]2. Child Protection'!CP$1,FALSE)-E40)</f>
        <v/>
      </c>
      <c r="M40" s="20" t="str">
        <f>IF(VLOOKUP($A40,'[1]2. Child Protection'!$B$8:$CW$226,'[1]2. Child Protection'!CQ$1,FALSE)=F40,"",VLOOKUP($A40,'[1]2. Child Protection'!$B$8:$CW$226,'[1]2. Child Protection'!CQ$1,FALSE)-F40)</f>
        <v/>
      </c>
      <c r="N40" s="20" t="str">
        <f>IF(VLOOKUP($A40,'[1]2. Child Protection'!$B$8:$CW$226,'[1]2. Child Protection'!CR$1,FALSE)=G40,"",VLOOKUP($A40,'[1]2. Child Protection'!$B$8:$CW$226,'[1]2. Child Protection'!CR$1,FALSE)-G40)</f>
        <v/>
      </c>
      <c r="O40" s="20" t="str">
        <f>IF(VLOOKUP($A40,'[1]2. Child Protection'!$B$8:$CW$226,'[1]2. Child Protection'!CS$1,FALSE)=H40,"",VLOOKUP($A40,'[1]2. Child Protection'!$B$8:$CW$226,'[1]2. Child Protection'!CS$1,FALSE)-H40)</f>
        <v/>
      </c>
      <c r="R40" s="7" t="s">
        <v>103</v>
      </c>
      <c r="S40" s="7" t="s">
        <v>104</v>
      </c>
      <c r="T40" s="20">
        <v>118.09264967387601</v>
      </c>
      <c r="U40" s="7" t="s">
        <v>596</v>
      </c>
      <c r="V40" s="15">
        <v>2011</v>
      </c>
      <c r="W40" s="17" t="s">
        <v>597</v>
      </c>
      <c r="X40" s="18"/>
      <c r="Y40" s="19" t="s">
        <v>102</v>
      </c>
    </row>
    <row r="41" spans="1:25">
      <c r="A41" s="7" t="s">
        <v>105</v>
      </c>
      <c r="B41" s="7" t="s">
        <v>106</v>
      </c>
      <c r="C41" s="40">
        <v>184.649</v>
      </c>
      <c r="E41" s="15" t="s">
        <v>27</v>
      </c>
      <c r="F41" s="17" t="s">
        <v>12</v>
      </c>
      <c r="G41" s="18"/>
      <c r="H41" s="19" t="s">
        <v>107</v>
      </c>
      <c r="J41" s="20" t="str">
        <f>IF(VLOOKUP($A41,'[1]2. Child Protection'!$B$8:$CW$226,'[1]2. Child Protection'!CN$1,FALSE)=C41,"",VLOOKUP($A41,'[1]2. Child Protection'!$B$8:$CW$226,'[1]2. Child Protection'!CN$1,FALSE)-C41)</f>
        <v/>
      </c>
      <c r="K41" s="7" t="str">
        <f>IF(VLOOKUP($A41,'[1]2. Child Protection'!$B$8:$CW$226,'[1]2. Child Protection'!CO$1,FALSE)=D41,"",VLOOKUP($A41,'[1]2. Child Protection'!$B$8:$CW$226,'[1]2. Child Protection'!CO$1,FALSE))</f>
        <v/>
      </c>
      <c r="L41" s="20" t="str">
        <f>IF(VLOOKUP($A41,'[1]2. Child Protection'!$B$8:$CW$226,'[1]2. Child Protection'!CP$1,FALSE)=E41,"",VLOOKUP($A41,'[1]2. Child Protection'!$B$8:$CW$226,'[1]2. Child Protection'!CP$1,FALSE)-E41)</f>
        <v/>
      </c>
      <c r="M41" s="20" t="str">
        <f>IF(VLOOKUP($A41,'[1]2. Child Protection'!$B$8:$CW$226,'[1]2. Child Protection'!CQ$1,FALSE)=F41,"",VLOOKUP($A41,'[1]2. Child Protection'!$B$8:$CW$226,'[1]2. Child Protection'!CQ$1,FALSE)-F41)</f>
        <v/>
      </c>
      <c r="N41" s="20" t="str">
        <f>IF(VLOOKUP($A41,'[1]2. Child Protection'!$B$8:$CW$226,'[1]2. Child Protection'!CR$1,FALSE)=G41,"",VLOOKUP($A41,'[1]2. Child Protection'!$B$8:$CW$226,'[1]2. Child Protection'!CR$1,FALSE)-G41)</f>
        <v/>
      </c>
      <c r="O41" s="20" t="str">
        <f>IF(VLOOKUP($A41,'[1]2. Child Protection'!$B$8:$CW$226,'[1]2. Child Protection'!CS$1,FALSE)=H41,"",VLOOKUP($A41,'[1]2. Child Protection'!$B$8:$CW$226,'[1]2. Child Protection'!CS$1,FALSE)-H41)</f>
        <v/>
      </c>
      <c r="R41" s="7" t="s">
        <v>105</v>
      </c>
      <c r="S41" s="7" t="s">
        <v>106</v>
      </c>
      <c r="T41" s="40">
        <v>203.91936260324437</v>
      </c>
      <c r="U41" s="7" t="s">
        <v>596</v>
      </c>
      <c r="V41" s="15">
        <v>2021</v>
      </c>
      <c r="W41" s="17" t="s">
        <v>597</v>
      </c>
      <c r="X41" s="18"/>
      <c r="Y41" s="19" t="s">
        <v>107</v>
      </c>
    </row>
    <row r="42" spans="1:25">
      <c r="A42" s="7" t="s">
        <v>108</v>
      </c>
      <c r="B42" s="7" t="s">
        <v>109</v>
      </c>
      <c r="C42" s="40">
        <v>97.507999999999996</v>
      </c>
      <c r="D42" s="7" t="s">
        <v>59</v>
      </c>
      <c r="E42" s="15" t="s">
        <v>16</v>
      </c>
      <c r="F42" s="17" t="s">
        <v>12</v>
      </c>
      <c r="G42" s="18" t="s">
        <v>110</v>
      </c>
      <c r="H42" s="19" t="s">
        <v>111</v>
      </c>
      <c r="J42" s="20" t="str">
        <f>IF(VLOOKUP($A42,'[1]2. Child Protection'!$B$8:$CW$226,'[1]2. Child Protection'!CN$1,FALSE)=C42,"",VLOOKUP($A42,'[1]2. Child Protection'!$B$8:$CW$226,'[1]2. Child Protection'!CN$1,FALSE)-C42)</f>
        <v/>
      </c>
      <c r="K42" s="7" t="str">
        <f>IF(VLOOKUP($A42,'[1]2. Child Protection'!$B$8:$CW$226,'[1]2. Child Protection'!CO$1,FALSE)=D42,"",VLOOKUP($A42,'[1]2. Child Protection'!$B$8:$CW$226,'[1]2. Child Protection'!CO$1,FALSE))</f>
        <v/>
      </c>
      <c r="L42" s="20" t="str">
        <f>IF(VLOOKUP($A42,'[1]2. Child Protection'!$B$8:$CW$226,'[1]2. Child Protection'!CP$1,FALSE)=E42,"",VLOOKUP($A42,'[1]2. Child Protection'!$B$8:$CW$226,'[1]2. Child Protection'!CP$1,FALSE)-E42)</f>
        <v/>
      </c>
      <c r="M42" s="20" t="str">
        <f>IF(VLOOKUP($A42,'[1]2. Child Protection'!$B$8:$CW$226,'[1]2. Child Protection'!CQ$1,FALSE)=F42,"",VLOOKUP($A42,'[1]2. Child Protection'!$B$8:$CW$226,'[1]2. Child Protection'!CQ$1,FALSE)-F42)</f>
        <v/>
      </c>
      <c r="N42" s="20" t="str">
        <f>IF(VLOOKUP($A42,'[1]2. Child Protection'!$B$8:$CW$226,'[1]2. Child Protection'!CR$1,FALSE)=G42,"",VLOOKUP($A42,'[1]2. Child Protection'!$B$8:$CW$226,'[1]2. Child Protection'!CR$1,FALSE)-G42)</f>
        <v/>
      </c>
      <c r="O42" s="20" t="str">
        <f>IF(VLOOKUP($A42,'[1]2. Child Protection'!$B$8:$CW$226,'[1]2. Child Protection'!CS$1,FALSE)=H42,"",VLOOKUP($A42,'[1]2. Child Protection'!$B$8:$CW$226,'[1]2. Child Protection'!CS$1,FALSE)-H42)</f>
        <v/>
      </c>
      <c r="R42" s="7" t="s">
        <v>108</v>
      </c>
      <c r="S42" s="7" t="s">
        <v>109</v>
      </c>
      <c r="T42" s="20">
        <v>159.73271370337577</v>
      </c>
      <c r="U42" s="7" t="s">
        <v>596</v>
      </c>
      <c r="V42" s="15">
        <v>2019</v>
      </c>
      <c r="W42" s="17" t="s">
        <v>597</v>
      </c>
      <c r="X42" s="18"/>
      <c r="Y42" s="19" t="s">
        <v>606</v>
      </c>
    </row>
    <row r="43" spans="1:25">
      <c r="A43" s="7" t="s">
        <v>112</v>
      </c>
      <c r="B43" s="7" t="s">
        <v>113</v>
      </c>
      <c r="C43" s="40">
        <v>36.835999999999999</v>
      </c>
      <c r="E43" s="15" t="s">
        <v>77</v>
      </c>
      <c r="F43" s="17" t="s">
        <v>12</v>
      </c>
      <c r="G43" s="18"/>
      <c r="H43" s="19" t="s">
        <v>114</v>
      </c>
      <c r="J43" s="20" t="str">
        <f>IF(VLOOKUP($A43,'[1]2. Child Protection'!$B$8:$CW$226,'[1]2. Child Protection'!CN$1,FALSE)=C43,"",VLOOKUP($A43,'[1]2. Child Protection'!$B$8:$CW$226,'[1]2. Child Protection'!CN$1,FALSE)-C43)</f>
        <v/>
      </c>
      <c r="K43" s="7" t="str">
        <f>IF(VLOOKUP($A43,'[1]2. Child Protection'!$B$8:$CW$226,'[1]2. Child Protection'!CO$1,FALSE)=D43,"",VLOOKUP($A43,'[1]2. Child Protection'!$B$8:$CW$226,'[1]2. Child Protection'!CO$1,FALSE))</f>
        <v/>
      </c>
      <c r="L43" s="20" t="str">
        <f>IF(VLOOKUP($A43,'[1]2. Child Protection'!$B$8:$CW$226,'[1]2. Child Protection'!CP$1,FALSE)=E43,"",VLOOKUP($A43,'[1]2. Child Protection'!$B$8:$CW$226,'[1]2. Child Protection'!CP$1,FALSE)-E43)</f>
        <v/>
      </c>
      <c r="M43" s="20" t="str">
        <f>IF(VLOOKUP($A43,'[1]2. Child Protection'!$B$8:$CW$226,'[1]2. Child Protection'!CQ$1,FALSE)=F43,"",VLOOKUP($A43,'[1]2. Child Protection'!$B$8:$CW$226,'[1]2. Child Protection'!CQ$1,FALSE)-F43)</f>
        <v/>
      </c>
      <c r="N43" s="20" t="str">
        <f>IF(VLOOKUP($A43,'[1]2. Child Protection'!$B$8:$CW$226,'[1]2. Child Protection'!CR$1,FALSE)=G43,"",VLOOKUP($A43,'[1]2. Child Protection'!$B$8:$CW$226,'[1]2. Child Protection'!CR$1,FALSE)-G43)</f>
        <v/>
      </c>
      <c r="O43" s="20" t="str">
        <f>IF(VLOOKUP($A43,'[1]2. Child Protection'!$B$8:$CW$226,'[1]2. Child Protection'!CS$1,FALSE)=H43,"",VLOOKUP($A43,'[1]2. Child Protection'!$B$8:$CW$226,'[1]2. Child Protection'!CS$1,FALSE)-H43)</f>
        <v/>
      </c>
      <c r="R43" s="7" t="s">
        <v>112</v>
      </c>
      <c r="S43" s="7" t="s">
        <v>113</v>
      </c>
      <c r="T43" s="20">
        <v>36.11576944613514</v>
      </c>
      <c r="U43" s="7" t="s">
        <v>596</v>
      </c>
      <c r="V43" s="15">
        <v>2011</v>
      </c>
      <c r="W43" s="17" t="s">
        <v>597</v>
      </c>
      <c r="X43" s="18"/>
      <c r="Y43" s="19" t="s">
        <v>114</v>
      </c>
    </row>
    <row r="44" spans="1:25">
      <c r="A44" s="7" t="s">
        <v>115</v>
      </c>
      <c r="B44" s="7" t="s">
        <v>116</v>
      </c>
      <c r="C44" s="40" t="s">
        <v>20</v>
      </c>
      <c r="E44" s="15"/>
      <c r="F44" s="15"/>
      <c r="G44" s="16"/>
      <c r="H44" s="19"/>
      <c r="J44" s="20" t="str">
        <f>IF(VLOOKUP($A44,'[1]2. Child Protection'!$B$8:$CW$226,'[1]2. Child Protection'!CN$1,FALSE)=C44,"",VLOOKUP($A44,'[1]2. Child Protection'!$B$8:$CW$226,'[1]2. Child Protection'!CN$1,FALSE)-C44)</f>
        <v/>
      </c>
      <c r="K44" s="7" t="str">
        <f>IF(VLOOKUP($A44,'[1]2. Child Protection'!$B$8:$CW$226,'[1]2. Child Protection'!CO$1,FALSE)=D44,"",VLOOKUP($A44,'[1]2. Child Protection'!$B$8:$CW$226,'[1]2. Child Protection'!CO$1,FALSE))</f>
        <v/>
      </c>
      <c r="L44" s="20" t="str">
        <f>IF(VLOOKUP($A44,'[1]2. Child Protection'!$B$8:$CW$226,'[1]2. Child Protection'!CP$1,FALSE)=E44,"",VLOOKUP($A44,'[1]2. Child Protection'!$B$8:$CW$226,'[1]2. Child Protection'!CP$1,FALSE)-E44)</f>
        <v/>
      </c>
      <c r="M44" s="20" t="str">
        <f>IF(VLOOKUP($A44,'[1]2. Child Protection'!$B$8:$CW$226,'[1]2. Child Protection'!CQ$1,FALSE)=F44,"",VLOOKUP($A44,'[1]2. Child Protection'!$B$8:$CW$226,'[1]2. Child Protection'!CQ$1,FALSE)-F44)</f>
        <v/>
      </c>
      <c r="N44" s="20" t="str">
        <f>IF(VLOOKUP($A44,'[1]2. Child Protection'!$B$8:$CW$226,'[1]2. Child Protection'!CR$1,FALSE)=G44,"",VLOOKUP($A44,'[1]2. Child Protection'!$B$8:$CW$226,'[1]2. Child Protection'!CR$1,FALSE)-G44)</f>
        <v/>
      </c>
      <c r="O44" s="20" t="str">
        <f>IF(VLOOKUP($A44,'[1]2. Child Protection'!$B$8:$CW$226,'[1]2. Child Protection'!CS$1,FALSE)=H44,"",VLOOKUP($A44,'[1]2. Child Protection'!$B$8:$CW$226,'[1]2. Child Protection'!CS$1,FALSE)-H44)</f>
        <v/>
      </c>
      <c r="R44" s="7" t="s">
        <v>115</v>
      </c>
      <c r="S44" s="7" t="s">
        <v>116</v>
      </c>
      <c r="T44" s="40" t="s">
        <v>596</v>
      </c>
      <c r="U44" s="7" t="s">
        <v>596</v>
      </c>
      <c r="V44" s="15" t="s">
        <v>596</v>
      </c>
      <c r="W44" s="15" t="s">
        <v>596</v>
      </c>
      <c r="X44" s="16" t="s">
        <v>596</v>
      </c>
      <c r="Y44" s="19" t="s">
        <v>596</v>
      </c>
    </row>
    <row r="45" spans="1:25">
      <c r="A45" s="7" t="s">
        <v>117</v>
      </c>
      <c r="B45" s="7" t="s">
        <v>118</v>
      </c>
      <c r="C45" s="40" t="s">
        <v>20</v>
      </c>
      <c r="E45" s="15"/>
      <c r="F45" s="17"/>
      <c r="G45" s="18"/>
      <c r="H45" s="19"/>
      <c r="J45" s="20" t="str">
        <f>IF(VLOOKUP($A45,'[1]2. Child Protection'!$B$8:$CW$226,'[1]2. Child Protection'!CN$1,FALSE)=C45,"",VLOOKUP($A45,'[1]2. Child Protection'!$B$8:$CW$226,'[1]2. Child Protection'!CN$1,FALSE)-C45)</f>
        <v/>
      </c>
      <c r="K45" s="7" t="str">
        <f>IF(VLOOKUP($A45,'[1]2. Child Protection'!$B$8:$CW$226,'[1]2. Child Protection'!CO$1,FALSE)=D45,"",VLOOKUP($A45,'[1]2. Child Protection'!$B$8:$CW$226,'[1]2. Child Protection'!CO$1,FALSE))</f>
        <v/>
      </c>
      <c r="L45" s="20" t="str">
        <f>IF(VLOOKUP($A45,'[1]2. Child Protection'!$B$8:$CW$226,'[1]2. Child Protection'!CP$1,FALSE)=E45,"",VLOOKUP($A45,'[1]2. Child Protection'!$B$8:$CW$226,'[1]2. Child Protection'!CP$1,FALSE)-E45)</f>
        <v/>
      </c>
      <c r="M45" s="20" t="str">
        <f>IF(VLOOKUP($A45,'[1]2. Child Protection'!$B$8:$CW$226,'[1]2. Child Protection'!CQ$1,FALSE)=F45,"",VLOOKUP($A45,'[1]2. Child Protection'!$B$8:$CW$226,'[1]2. Child Protection'!CQ$1,FALSE)-F45)</f>
        <v/>
      </c>
      <c r="N45" s="20" t="str">
        <f>IF(VLOOKUP($A45,'[1]2. Child Protection'!$B$8:$CW$226,'[1]2. Child Protection'!CR$1,FALSE)=G45,"",VLOOKUP($A45,'[1]2. Child Protection'!$B$8:$CW$226,'[1]2. Child Protection'!CR$1,FALSE)-G45)</f>
        <v/>
      </c>
      <c r="O45" s="20" t="str">
        <f>IF(VLOOKUP($A45,'[1]2. Child Protection'!$B$8:$CW$226,'[1]2. Child Protection'!CS$1,FALSE)=H45,"",VLOOKUP($A45,'[1]2. Child Protection'!$B$8:$CW$226,'[1]2. Child Protection'!CS$1,FALSE)-H45)</f>
        <v/>
      </c>
      <c r="R45" s="7" t="s">
        <v>117</v>
      </c>
      <c r="S45" s="7" t="s">
        <v>118</v>
      </c>
      <c r="T45" s="20" t="s">
        <v>596</v>
      </c>
      <c r="U45" s="7" t="s">
        <v>596</v>
      </c>
      <c r="V45" s="15" t="s">
        <v>596</v>
      </c>
      <c r="W45" s="17" t="s">
        <v>596</v>
      </c>
      <c r="X45" s="18" t="s">
        <v>596</v>
      </c>
      <c r="Y45" s="19" t="s">
        <v>596</v>
      </c>
    </row>
    <row r="46" spans="1:25">
      <c r="A46" s="7" t="s">
        <v>119</v>
      </c>
      <c r="B46" s="7" t="s">
        <v>120</v>
      </c>
      <c r="C46" s="40" t="s">
        <v>20</v>
      </c>
      <c r="E46" s="15"/>
      <c r="F46" s="17"/>
      <c r="G46" s="18"/>
      <c r="H46" s="19"/>
      <c r="J46" s="20" t="str">
        <f>IF(VLOOKUP($A46,'[1]2. Child Protection'!$B$8:$CW$226,'[1]2. Child Protection'!CN$1,FALSE)=C46,"",VLOOKUP($A46,'[1]2. Child Protection'!$B$8:$CW$226,'[1]2. Child Protection'!CN$1,FALSE)-C46)</f>
        <v/>
      </c>
      <c r="K46" s="7" t="str">
        <f>IF(VLOOKUP($A46,'[1]2. Child Protection'!$B$8:$CW$226,'[1]2. Child Protection'!CO$1,FALSE)=D46,"",VLOOKUP($A46,'[1]2. Child Protection'!$B$8:$CW$226,'[1]2. Child Protection'!CO$1,FALSE))</f>
        <v/>
      </c>
      <c r="L46" s="20" t="str">
        <f>IF(VLOOKUP($A46,'[1]2. Child Protection'!$B$8:$CW$226,'[1]2. Child Protection'!CP$1,FALSE)=E46,"",VLOOKUP($A46,'[1]2. Child Protection'!$B$8:$CW$226,'[1]2. Child Protection'!CP$1,FALSE)-E46)</f>
        <v/>
      </c>
      <c r="M46" s="20" t="str">
        <f>IF(VLOOKUP($A46,'[1]2. Child Protection'!$B$8:$CW$226,'[1]2. Child Protection'!CQ$1,FALSE)=F46,"",VLOOKUP($A46,'[1]2. Child Protection'!$B$8:$CW$226,'[1]2. Child Protection'!CQ$1,FALSE)-F46)</f>
        <v/>
      </c>
      <c r="N46" s="20" t="str">
        <f>IF(VLOOKUP($A46,'[1]2. Child Protection'!$B$8:$CW$226,'[1]2. Child Protection'!CR$1,FALSE)=G46,"",VLOOKUP($A46,'[1]2. Child Protection'!$B$8:$CW$226,'[1]2. Child Protection'!CR$1,FALSE)-G46)</f>
        <v/>
      </c>
      <c r="O46" s="20" t="str">
        <f>IF(VLOOKUP($A46,'[1]2. Child Protection'!$B$8:$CW$226,'[1]2. Child Protection'!CS$1,FALSE)=H46,"",VLOOKUP($A46,'[1]2. Child Protection'!$B$8:$CW$226,'[1]2. Child Protection'!CS$1,FALSE)-H46)</f>
        <v/>
      </c>
      <c r="R46" s="7" t="s">
        <v>119</v>
      </c>
      <c r="S46" s="7" t="s">
        <v>120</v>
      </c>
      <c r="T46" s="20" t="s">
        <v>596</v>
      </c>
      <c r="U46" s="7" t="s">
        <v>596</v>
      </c>
      <c r="V46" s="15" t="s">
        <v>596</v>
      </c>
      <c r="W46" s="17" t="s">
        <v>596</v>
      </c>
      <c r="X46" s="18" t="s">
        <v>596</v>
      </c>
      <c r="Y46" s="19" t="s">
        <v>596</v>
      </c>
    </row>
    <row r="47" spans="1:25">
      <c r="A47" s="7" t="s">
        <v>121</v>
      </c>
      <c r="B47" s="7" t="s">
        <v>122</v>
      </c>
      <c r="C47" s="40">
        <v>162.24600000000001</v>
      </c>
      <c r="E47" s="15" t="s">
        <v>34</v>
      </c>
      <c r="F47" s="17" t="s">
        <v>12</v>
      </c>
      <c r="G47" s="18"/>
      <c r="H47" s="19" t="s">
        <v>123</v>
      </c>
      <c r="J47" s="20" t="str">
        <f>IF(VLOOKUP($A47,'[1]2. Child Protection'!$B$8:$CW$226,'[1]2. Child Protection'!CN$1,FALSE)=C47,"",VLOOKUP($A47,'[1]2. Child Protection'!$B$8:$CW$226,'[1]2. Child Protection'!CN$1,FALSE)-C47)</f>
        <v/>
      </c>
      <c r="K47" s="7" t="str">
        <f>IF(VLOOKUP($A47,'[1]2. Child Protection'!$B$8:$CW$226,'[1]2. Child Protection'!CO$1,FALSE)=D47,"",VLOOKUP($A47,'[1]2. Child Protection'!$B$8:$CW$226,'[1]2. Child Protection'!CO$1,FALSE))</f>
        <v/>
      </c>
      <c r="L47" s="20" t="str">
        <f>IF(VLOOKUP($A47,'[1]2. Child Protection'!$B$8:$CW$226,'[1]2. Child Protection'!CP$1,FALSE)=E47,"",VLOOKUP($A47,'[1]2. Child Protection'!$B$8:$CW$226,'[1]2. Child Protection'!CP$1,FALSE)-E47)</f>
        <v/>
      </c>
      <c r="M47" s="20" t="str">
        <f>IF(VLOOKUP($A47,'[1]2. Child Protection'!$B$8:$CW$226,'[1]2. Child Protection'!CQ$1,FALSE)=F47,"",VLOOKUP($A47,'[1]2. Child Protection'!$B$8:$CW$226,'[1]2. Child Protection'!CQ$1,FALSE)-F47)</f>
        <v/>
      </c>
      <c r="N47" s="20" t="str">
        <f>IF(VLOOKUP($A47,'[1]2. Child Protection'!$B$8:$CW$226,'[1]2. Child Protection'!CR$1,FALSE)=G47,"",VLOOKUP($A47,'[1]2. Child Protection'!$B$8:$CW$226,'[1]2. Child Protection'!CR$1,FALSE)-G47)</f>
        <v/>
      </c>
      <c r="O47" s="20" t="str">
        <f>IF(VLOOKUP($A47,'[1]2. Child Protection'!$B$8:$CW$226,'[1]2. Child Protection'!CS$1,FALSE)=H47,"",VLOOKUP($A47,'[1]2. Child Protection'!$B$8:$CW$226,'[1]2. Child Protection'!CS$1,FALSE)-H47)</f>
        <v/>
      </c>
      <c r="R47" s="7" t="s">
        <v>121</v>
      </c>
      <c r="S47" s="7" t="s">
        <v>122</v>
      </c>
      <c r="T47" s="40">
        <v>158.75497312924247</v>
      </c>
      <c r="U47" s="7" t="s">
        <v>596</v>
      </c>
      <c r="V47" s="15">
        <v>2020</v>
      </c>
      <c r="W47" s="17" t="s">
        <v>597</v>
      </c>
      <c r="X47" s="18"/>
      <c r="Y47" s="19" t="s">
        <v>123</v>
      </c>
    </row>
    <row r="48" spans="1:25">
      <c r="A48" s="7" t="s">
        <v>124</v>
      </c>
      <c r="B48" s="7" t="s">
        <v>125</v>
      </c>
      <c r="C48" s="40">
        <v>17.524000000000001</v>
      </c>
      <c r="E48" s="15" t="s">
        <v>34</v>
      </c>
      <c r="F48" s="17" t="s">
        <v>12</v>
      </c>
      <c r="G48" s="18"/>
      <c r="H48" s="19" t="s">
        <v>126</v>
      </c>
      <c r="J48" s="20" t="str">
        <f>IF(VLOOKUP($A48,'[1]2. Child Protection'!$B$8:$CW$226,'[1]2. Child Protection'!CN$1,FALSE)=C48,"",VLOOKUP($A48,'[1]2. Child Protection'!$B$8:$CW$226,'[1]2. Child Protection'!CN$1,FALSE)-C48)</f>
        <v/>
      </c>
      <c r="K48" s="7" t="str">
        <f>IF(VLOOKUP($A48,'[1]2. Child Protection'!$B$8:$CW$226,'[1]2. Child Protection'!CO$1,FALSE)=D48,"",VLOOKUP($A48,'[1]2. Child Protection'!$B$8:$CW$226,'[1]2. Child Protection'!CO$1,FALSE))</f>
        <v/>
      </c>
      <c r="L48" s="20" t="str">
        <f>IF(VLOOKUP($A48,'[1]2. Child Protection'!$B$8:$CW$226,'[1]2. Child Protection'!CP$1,FALSE)=E48,"",VLOOKUP($A48,'[1]2. Child Protection'!$B$8:$CW$226,'[1]2. Child Protection'!CP$1,FALSE)-E48)</f>
        <v/>
      </c>
      <c r="M48" s="20" t="str">
        <f>IF(VLOOKUP($A48,'[1]2. Child Protection'!$B$8:$CW$226,'[1]2. Child Protection'!CQ$1,FALSE)=F48,"",VLOOKUP($A48,'[1]2. Child Protection'!$B$8:$CW$226,'[1]2. Child Protection'!CQ$1,FALSE)-F48)</f>
        <v/>
      </c>
      <c r="N48" s="20" t="str">
        <f>IF(VLOOKUP($A48,'[1]2. Child Protection'!$B$8:$CW$226,'[1]2. Child Protection'!CR$1,FALSE)=G48,"",VLOOKUP($A48,'[1]2. Child Protection'!$B$8:$CW$226,'[1]2. Child Protection'!CR$1,FALSE)-G48)</f>
        <v/>
      </c>
      <c r="O48" s="20" t="str">
        <f>IF(VLOOKUP($A48,'[1]2. Child Protection'!$B$8:$CW$226,'[1]2. Child Protection'!CS$1,FALSE)=H48,"",VLOOKUP($A48,'[1]2. Child Protection'!$B$8:$CW$226,'[1]2. Child Protection'!CS$1,FALSE)-H48)</f>
        <v/>
      </c>
      <c r="R48" s="7" t="s">
        <v>124</v>
      </c>
      <c r="S48" s="7" t="s">
        <v>125</v>
      </c>
      <c r="T48" s="40">
        <v>19.014585624374352</v>
      </c>
      <c r="U48" s="7" t="s">
        <v>596</v>
      </c>
      <c r="V48" s="15">
        <v>2019</v>
      </c>
      <c r="W48" s="17" t="s">
        <v>597</v>
      </c>
      <c r="X48" s="18"/>
      <c r="Y48" s="19" t="s">
        <v>607</v>
      </c>
    </row>
    <row r="49" spans="1:25">
      <c r="A49" s="7" t="s">
        <v>127</v>
      </c>
      <c r="B49" s="7" t="s">
        <v>128</v>
      </c>
      <c r="C49" s="40">
        <v>74.427999999999997</v>
      </c>
      <c r="E49" s="15" t="s">
        <v>129</v>
      </c>
      <c r="F49" s="17" t="s">
        <v>12</v>
      </c>
      <c r="G49" s="18"/>
      <c r="H49" s="19" t="s">
        <v>130</v>
      </c>
      <c r="J49" s="20" t="str">
        <f>IF(VLOOKUP($A49,'[1]2. Child Protection'!$B$8:$CW$226,'[1]2. Child Protection'!CN$1,FALSE)=C49,"",VLOOKUP($A49,'[1]2. Child Protection'!$B$8:$CW$226,'[1]2. Child Protection'!CN$1,FALSE)-C49)</f>
        <v/>
      </c>
      <c r="K49" s="7" t="str">
        <f>IF(VLOOKUP($A49,'[1]2. Child Protection'!$B$8:$CW$226,'[1]2. Child Protection'!CO$1,FALSE)=D49,"",VLOOKUP($A49,'[1]2. Child Protection'!$B$8:$CW$226,'[1]2. Child Protection'!CO$1,FALSE))</f>
        <v/>
      </c>
      <c r="L49" s="20" t="str">
        <f>IF(VLOOKUP($A49,'[1]2. Child Protection'!$B$8:$CW$226,'[1]2. Child Protection'!CP$1,FALSE)=E49,"",VLOOKUP($A49,'[1]2. Child Protection'!$B$8:$CW$226,'[1]2. Child Protection'!CP$1,FALSE)-E49)</f>
        <v/>
      </c>
      <c r="M49" s="20" t="str">
        <f>IF(VLOOKUP($A49,'[1]2. Child Protection'!$B$8:$CW$226,'[1]2. Child Protection'!CQ$1,FALSE)=F49,"",VLOOKUP($A49,'[1]2. Child Protection'!$B$8:$CW$226,'[1]2. Child Protection'!CQ$1,FALSE)-F49)</f>
        <v/>
      </c>
      <c r="N49" s="20" t="str">
        <f>IF(VLOOKUP($A49,'[1]2. Child Protection'!$B$8:$CW$226,'[1]2. Child Protection'!CR$1,FALSE)=G49,"",VLOOKUP($A49,'[1]2. Child Protection'!$B$8:$CW$226,'[1]2. Child Protection'!CR$1,FALSE)-G49)</f>
        <v/>
      </c>
      <c r="O49" s="20" t="str">
        <f>IF(VLOOKUP($A49,'[1]2. Child Protection'!$B$8:$CW$226,'[1]2. Child Protection'!CS$1,FALSE)=H49,"",VLOOKUP($A49,'[1]2. Child Protection'!$B$8:$CW$226,'[1]2. Child Protection'!CS$1,FALSE)-H49)</f>
        <v/>
      </c>
      <c r="R49" s="7" t="s">
        <v>127</v>
      </c>
      <c r="S49" s="7" t="s">
        <v>128</v>
      </c>
      <c r="T49" s="20">
        <v>72.987164762481072</v>
      </c>
      <c r="U49" s="7" t="s">
        <v>596</v>
      </c>
      <c r="V49" s="15">
        <v>2016</v>
      </c>
      <c r="W49" s="17" t="s">
        <v>597</v>
      </c>
      <c r="X49" s="18"/>
      <c r="Y49" s="19" t="s">
        <v>130</v>
      </c>
    </row>
    <row r="50" spans="1:25">
      <c r="A50" s="7" t="s">
        <v>131</v>
      </c>
      <c r="B50" s="7" t="s">
        <v>132</v>
      </c>
      <c r="C50" s="40" t="s">
        <v>20</v>
      </c>
      <c r="E50" s="15"/>
      <c r="F50" s="17"/>
      <c r="G50" s="18"/>
      <c r="H50" s="19"/>
      <c r="J50" s="20" t="str">
        <f>IF(VLOOKUP($A50,'[1]2. Child Protection'!$B$8:$CW$226,'[1]2. Child Protection'!CN$1,FALSE)=C50,"",VLOOKUP($A50,'[1]2. Child Protection'!$B$8:$CW$226,'[1]2. Child Protection'!CN$1,FALSE)-C50)</f>
        <v/>
      </c>
      <c r="K50" s="7" t="str">
        <f>IF(VLOOKUP($A50,'[1]2. Child Protection'!$B$8:$CW$226,'[1]2. Child Protection'!CO$1,FALSE)=D50,"",VLOOKUP($A50,'[1]2. Child Protection'!$B$8:$CW$226,'[1]2. Child Protection'!CO$1,FALSE))</f>
        <v/>
      </c>
      <c r="L50" s="20" t="str">
        <f>IF(VLOOKUP($A50,'[1]2. Child Protection'!$B$8:$CW$226,'[1]2. Child Protection'!CP$1,FALSE)=E50,"",VLOOKUP($A50,'[1]2. Child Protection'!$B$8:$CW$226,'[1]2. Child Protection'!CP$1,FALSE)-E50)</f>
        <v/>
      </c>
      <c r="M50" s="20" t="str">
        <f>IF(VLOOKUP($A50,'[1]2. Child Protection'!$B$8:$CW$226,'[1]2. Child Protection'!CQ$1,FALSE)=F50,"",VLOOKUP($A50,'[1]2. Child Protection'!$B$8:$CW$226,'[1]2. Child Protection'!CQ$1,FALSE)-F50)</f>
        <v/>
      </c>
      <c r="N50" s="20" t="str">
        <f>IF(VLOOKUP($A50,'[1]2. Child Protection'!$B$8:$CW$226,'[1]2. Child Protection'!CR$1,FALSE)=G50,"",VLOOKUP($A50,'[1]2. Child Protection'!$B$8:$CW$226,'[1]2. Child Protection'!CR$1,FALSE)-G50)</f>
        <v/>
      </c>
      <c r="O50" s="20" t="str">
        <f>IF(VLOOKUP($A50,'[1]2. Child Protection'!$B$8:$CW$226,'[1]2. Child Protection'!CS$1,FALSE)=H50,"",VLOOKUP($A50,'[1]2. Child Protection'!$B$8:$CW$226,'[1]2. Child Protection'!CS$1,FALSE)-H50)</f>
        <v/>
      </c>
      <c r="R50" s="7" t="s">
        <v>131</v>
      </c>
      <c r="S50" s="7" t="s">
        <v>132</v>
      </c>
      <c r="T50" s="20" t="s">
        <v>596</v>
      </c>
      <c r="U50" s="7" t="s">
        <v>596</v>
      </c>
      <c r="V50" s="15" t="s">
        <v>596</v>
      </c>
      <c r="W50" s="17" t="s">
        <v>596</v>
      </c>
      <c r="X50" s="18" t="s">
        <v>596</v>
      </c>
      <c r="Y50" s="19" t="s">
        <v>596</v>
      </c>
    </row>
    <row r="51" spans="1:25">
      <c r="A51" s="7" t="s">
        <v>133</v>
      </c>
      <c r="B51" s="7" t="s">
        <v>134</v>
      </c>
      <c r="C51" s="40" t="s">
        <v>20</v>
      </c>
      <c r="E51" s="15"/>
      <c r="F51" s="17"/>
      <c r="G51" s="18"/>
      <c r="H51" s="19"/>
      <c r="J51" s="20" t="str">
        <f>IF(VLOOKUP($A51,'[1]2. Child Protection'!$B$8:$CW$226,'[1]2. Child Protection'!CN$1,FALSE)=C51,"",VLOOKUP($A51,'[1]2. Child Protection'!$B$8:$CW$226,'[1]2. Child Protection'!CN$1,FALSE)-C51)</f>
        <v/>
      </c>
      <c r="K51" s="7" t="str">
        <f>IF(VLOOKUP($A51,'[1]2. Child Protection'!$B$8:$CW$226,'[1]2. Child Protection'!CO$1,FALSE)=D51,"",VLOOKUP($A51,'[1]2. Child Protection'!$B$8:$CW$226,'[1]2. Child Protection'!CO$1,FALSE))</f>
        <v/>
      </c>
      <c r="L51" s="20" t="str">
        <f>IF(VLOOKUP($A51,'[1]2. Child Protection'!$B$8:$CW$226,'[1]2. Child Protection'!CP$1,FALSE)=E51,"",VLOOKUP($A51,'[1]2. Child Protection'!$B$8:$CW$226,'[1]2. Child Protection'!CP$1,FALSE)-E51)</f>
        <v/>
      </c>
      <c r="M51" s="20" t="str">
        <f>IF(VLOOKUP($A51,'[1]2. Child Protection'!$B$8:$CW$226,'[1]2. Child Protection'!CQ$1,FALSE)=F51,"",VLOOKUP($A51,'[1]2. Child Protection'!$B$8:$CW$226,'[1]2. Child Protection'!CQ$1,FALSE)-F51)</f>
        <v/>
      </c>
      <c r="N51" s="20" t="str">
        <f>IF(VLOOKUP($A51,'[1]2. Child Protection'!$B$8:$CW$226,'[1]2. Child Protection'!CR$1,FALSE)=G51,"",VLOOKUP($A51,'[1]2. Child Protection'!$B$8:$CW$226,'[1]2. Child Protection'!CR$1,FALSE)-G51)</f>
        <v/>
      </c>
      <c r="O51" s="20" t="str">
        <f>IF(VLOOKUP($A51,'[1]2. Child Protection'!$B$8:$CW$226,'[1]2. Child Protection'!CS$1,FALSE)=H51,"",VLOOKUP($A51,'[1]2. Child Protection'!$B$8:$CW$226,'[1]2. Child Protection'!CS$1,FALSE)-H51)</f>
        <v/>
      </c>
      <c r="R51" s="7" t="s">
        <v>133</v>
      </c>
      <c r="S51" s="7" t="s">
        <v>134</v>
      </c>
      <c r="T51" s="20" t="s">
        <v>596</v>
      </c>
      <c r="U51" s="7" t="s">
        <v>596</v>
      </c>
      <c r="V51" s="15" t="s">
        <v>596</v>
      </c>
      <c r="W51" s="17" t="s">
        <v>596</v>
      </c>
      <c r="X51" s="18" t="s">
        <v>596</v>
      </c>
      <c r="Y51" s="19" t="s">
        <v>596</v>
      </c>
    </row>
    <row r="52" spans="1:25">
      <c r="A52" s="7" t="s">
        <v>135</v>
      </c>
      <c r="B52" s="7" t="s">
        <v>136</v>
      </c>
      <c r="C52" s="40" t="s">
        <v>20</v>
      </c>
      <c r="E52" s="15"/>
      <c r="F52" s="17"/>
      <c r="G52" s="18"/>
      <c r="H52" s="19"/>
      <c r="J52" s="20" t="str">
        <f>IF(VLOOKUP($A52,'[1]2. Child Protection'!$B$8:$CW$226,'[1]2. Child Protection'!CN$1,FALSE)=C52,"",VLOOKUP($A52,'[1]2. Child Protection'!$B$8:$CW$226,'[1]2. Child Protection'!CN$1,FALSE)-C52)</f>
        <v/>
      </c>
      <c r="K52" s="7" t="str">
        <f>IF(VLOOKUP($A52,'[1]2. Child Protection'!$B$8:$CW$226,'[1]2. Child Protection'!CO$1,FALSE)=D52,"",VLOOKUP($A52,'[1]2. Child Protection'!$B$8:$CW$226,'[1]2. Child Protection'!CO$1,FALSE))</f>
        <v/>
      </c>
      <c r="L52" s="20" t="str">
        <f>IF(VLOOKUP($A52,'[1]2. Child Protection'!$B$8:$CW$226,'[1]2. Child Protection'!CP$1,FALSE)=E52,"",VLOOKUP($A52,'[1]2. Child Protection'!$B$8:$CW$226,'[1]2. Child Protection'!CP$1,FALSE)-E52)</f>
        <v/>
      </c>
      <c r="M52" s="20" t="str">
        <f>IF(VLOOKUP($A52,'[1]2. Child Protection'!$B$8:$CW$226,'[1]2. Child Protection'!CQ$1,FALSE)=F52,"",VLOOKUP($A52,'[1]2. Child Protection'!$B$8:$CW$226,'[1]2. Child Protection'!CQ$1,FALSE)-F52)</f>
        <v/>
      </c>
      <c r="N52" s="20" t="str">
        <f>IF(VLOOKUP($A52,'[1]2. Child Protection'!$B$8:$CW$226,'[1]2. Child Protection'!CR$1,FALSE)=G52,"",VLOOKUP($A52,'[1]2. Child Protection'!$B$8:$CW$226,'[1]2. Child Protection'!CR$1,FALSE)-G52)</f>
        <v/>
      </c>
      <c r="O52" s="20" t="str">
        <f>IF(VLOOKUP($A52,'[1]2. Child Protection'!$B$8:$CW$226,'[1]2. Child Protection'!CS$1,FALSE)=H52,"",VLOOKUP($A52,'[1]2. Child Protection'!$B$8:$CW$226,'[1]2. Child Protection'!CS$1,FALSE)-H52)</f>
        <v/>
      </c>
      <c r="R52" s="7" t="s">
        <v>135</v>
      </c>
      <c r="S52" s="7" t="s">
        <v>136</v>
      </c>
      <c r="T52" s="40" t="s">
        <v>596</v>
      </c>
      <c r="U52" s="7" t="s">
        <v>596</v>
      </c>
      <c r="V52" s="15" t="s">
        <v>596</v>
      </c>
      <c r="W52" s="17" t="s">
        <v>596</v>
      </c>
      <c r="X52" s="18" t="s">
        <v>596</v>
      </c>
      <c r="Y52" s="19" t="s">
        <v>596</v>
      </c>
    </row>
    <row r="53" spans="1:25">
      <c r="A53" s="7" t="s">
        <v>137</v>
      </c>
      <c r="B53" s="7" t="s">
        <v>138</v>
      </c>
      <c r="C53" s="40">
        <v>308.47899999999998</v>
      </c>
      <c r="E53" s="15" t="s">
        <v>139</v>
      </c>
      <c r="F53" s="17" t="s">
        <v>12</v>
      </c>
      <c r="G53" s="18"/>
      <c r="H53" s="19" t="s">
        <v>140</v>
      </c>
      <c r="J53" s="20" t="str">
        <f>IF(VLOOKUP($A53,'[1]2. Child Protection'!$B$8:$CW$226,'[1]2. Child Protection'!CN$1,FALSE)=C53,"",VLOOKUP($A53,'[1]2. Child Protection'!$B$8:$CW$226,'[1]2. Child Protection'!CN$1,FALSE)-C53)</f>
        <v/>
      </c>
      <c r="K53" s="7" t="str">
        <f>IF(VLOOKUP($A53,'[1]2. Child Protection'!$B$8:$CW$226,'[1]2. Child Protection'!CO$1,FALSE)=D53,"",VLOOKUP($A53,'[1]2. Child Protection'!$B$8:$CW$226,'[1]2. Child Protection'!CO$1,FALSE))</f>
        <v/>
      </c>
      <c r="L53" s="20" t="str">
        <f>IF(VLOOKUP($A53,'[1]2. Child Protection'!$B$8:$CW$226,'[1]2. Child Protection'!CP$1,FALSE)=E53,"",VLOOKUP($A53,'[1]2. Child Protection'!$B$8:$CW$226,'[1]2. Child Protection'!CP$1,FALSE)-E53)</f>
        <v/>
      </c>
      <c r="M53" s="20" t="str">
        <f>IF(VLOOKUP($A53,'[1]2. Child Protection'!$B$8:$CW$226,'[1]2. Child Protection'!CQ$1,FALSE)=F53,"",VLOOKUP($A53,'[1]2. Child Protection'!$B$8:$CW$226,'[1]2. Child Protection'!CQ$1,FALSE)-F53)</f>
        <v/>
      </c>
      <c r="N53" s="20" t="str">
        <f>IF(VLOOKUP($A53,'[1]2. Child Protection'!$B$8:$CW$226,'[1]2. Child Protection'!CR$1,FALSE)=G53,"",VLOOKUP($A53,'[1]2. Child Protection'!$B$8:$CW$226,'[1]2. Child Protection'!CR$1,FALSE)-G53)</f>
        <v/>
      </c>
      <c r="O53" s="20" t="str">
        <f>IF(VLOOKUP($A53,'[1]2. Child Protection'!$B$8:$CW$226,'[1]2. Child Protection'!CS$1,FALSE)=H53,"",VLOOKUP($A53,'[1]2. Child Protection'!$B$8:$CW$226,'[1]2. Child Protection'!CS$1,FALSE)-H53)</f>
        <v/>
      </c>
      <c r="R53" s="7" t="s">
        <v>137</v>
      </c>
      <c r="S53" s="7" t="s">
        <v>138</v>
      </c>
      <c r="T53" s="40">
        <v>316.13908603894635</v>
      </c>
      <c r="U53" s="7" t="s">
        <v>596</v>
      </c>
      <c r="V53" s="15">
        <v>2014</v>
      </c>
      <c r="W53" s="17" t="s">
        <v>597</v>
      </c>
      <c r="X53" s="18"/>
      <c r="Y53" s="19" t="s">
        <v>140</v>
      </c>
    </row>
    <row r="54" spans="1:25">
      <c r="A54" s="7" t="s">
        <v>141</v>
      </c>
      <c r="B54" s="7" t="s">
        <v>142</v>
      </c>
      <c r="C54" s="40">
        <v>27.763999999999999</v>
      </c>
      <c r="E54" s="15" t="s">
        <v>34</v>
      </c>
      <c r="F54" s="17" t="s">
        <v>12</v>
      </c>
      <c r="G54" s="18"/>
      <c r="H54" s="19" t="s">
        <v>143</v>
      </c>
      <c r="J54" s="20" t="str">
        <f>IF(VLOOKUP($A54,'[1]2. Child Protection'!$B$8:$CW$226,'[1]2. Child Protection'!CN$1,FALSE)=C54,"",VLOOKUP($A54,'[1]2. Child Protection'!$B$8:$CW$226,'[1]2. Child Protection'!CN$1,FALSE)-C54)</f>
        <v/>
      </c>
      <c r="K54" s="7" t="str">
        <f>IF(VLOOKUP($A54,'[1]2. Child Protection'!$B$8:$CW$226,'[1]2. Child Protection'!CO$1,FALSE)=D54,"",VLOOKUP($A54,'[1]2. Child Protection'!$B$8:$CW$226,'[1]2. Child Protection'!CO$1,FALSE))</f>
        <v/>
      </c>
      <c r="L54" s="20" t="str">
        <f>IF(VLOOKUP($A54,'[1]2. Child Protection'!$B$8:$CW$226,'[1]2. Child Protection'!CP$1,FALSE)=E54,"",VLOOKUP($A54,'[1]2. Child Protection'!$B$8:$CW$226,'[1]2. Child Protection'!CP$1,FALSE)-E54)</f>
        <v/>
      </c>
      <c r="M54" s="20" t="str">
        <f>IF(VLOOKUP($A54,'[1]2. Child Protection'!$B$8:$CW$226,'[1]2. Child Protection'!CQ$1,FALSE)=F54,"",VLOOKUP($A54,'[1]2. Child Protection'!$B$8:$CW$226,'[1]2. Child Protection'!CQ$1,FALSE)-F54)</f>
        <v/>
      </c>
      <c r="N54" s="20" t="str">
        <f>IF(VLOOKUP($A54,'[1]2. Child Protection'!$B$8:$CW$226,'[1]2. Child Protection'!CR$1,FALSE)=G54,"",VLOOKUP($A54,'[1]2. Child Protection'!$B$8:$CW$226,'[1]2. Child Protection'!CR$1,FALSE)-G54)</f>
        <v/>
      </c>
      <c r="O54" s="20" t="str">
        <f>IF(VLOOKUP($A54,'[1]2. Child Protection'!$B$8:$CW$226,'[1]2. Child Protection'!CS$1,FALSE)=H54,"",VLOOKUP($A54,'[1]2. Child Protection'!$B$8:$CW$226,'[1]2. Child Protection'!CS$1,FALSE)-H54)</f>
        <v/>
      </c>
      <c r="R54" s="7" t="s">
        <v>141</v>
      </c>
      <c r="S54" s="7" t="s">
        <v>142</v>
      </c>
      <c r="T54" s="20">
        <v>28.653432414933754</v>
      </c>
      <c r="U54" s="7" t="s">
        <v>596</v>
      </c>
      <c r="V54" s="15">
        <v>2020</v>
      </c>
      <c r="W54" s="17" t="s">
        <v>597</v>
      </c>
      <c r="X54" s="18"/>
      <c r="Y54" s="19" t="s">
        <v>143</v>
      </c>
    </row>
    <row r="55" spans="1:25">
      <c r="A55" s="7" t="s">
        <v>144</v>
      </c>
      <c r="B55" s="7" t="s">
        <v>145</v>
      </c>
      <c r="C55" s="40">
        <v>203.36099999999999</v>
      </c>
      <c r="E55" s="15" t="s">
        <v>16</v>
      </c>
      <c r="F55" s="17" t="s">
        <v>12</v>
      </c>
      <c r="G55" s="18"/>
      <c r="H55" s="19" t="s">
        <v>49</v>
      </c>
      <c r="J55" s="20" t="str">
        <f>IF(VLOOKUP($A55,'[1]2. Child Protection'!$B$8:$CW$226,'[1]2. Child Protection'!CN$1,FALSE)=C55,"",VLOOKUP($A55,'[1]2. Child Protection'!$B$8:$CW$226,'[1]2. Child Protection'!CN$1,FALSE)-C55)</f>
        <v/>
      </c>
      <c r="K55" s="7" t="str">
        <f>IF(VLOOKUP($A55,'[1]2. Child Protection'!$B$8:$CW$226,'[1]2. Child Protection'!CO$1,FALSE)=D55,"",VLOOKUP($A55,'[1]2. Child Protection'!$B$8:$CW$226,'[1]2. Child Protection'!CO$1,FALSE))</f>
        <v/>
      </c>
      <c r="L55" s="20" t="str">
        <f>IF(VLOOKUP($A55,'[1]2. Child Protection'!$B$8:$CW$226,'[1]2. Child Protection'!CP$1,FALSE)=E55,"",VLOOKUP($A55,'[1]2. Child Protection'!$B$8:$CW$226,'[1]2. Child Protection'!CP$1,FALSE)-E55)</f>
        <v/>
      </c>
      <c r="M55" s="20" t="str">
        <f>IF(VLOOKUP($A55,'[1]2. Child Protection'!$B$8:$CW$226,'[1]2. Child Protection'!CQ$1,FALSE)=F55,"",VLOOKUP($A55,'[1]2. Child Protection'!$B$8:$CW$226,'[1]2. Child Protection'!CQ$1,FALSE)-F55)</f>
        <v/>
      </c>
      <c r="N55" s="20" t="str">
        <f>IF(VLOOKUP($A55,'[1]2. Child Protection'!$B$8:$CW$226,'[1]2. Child Protection'!CR$1,FALSE)=G55,"",VLOOKUP($A55,'[1]2. Child Protection'!$B$8:$CW$226,'[1]2. Child Protection'!CR$1,FALSE)-G55)</f>
        <v/>
      </c>
      <c r="O55" s="20" t="str">
        <f>IF(VLOOKUP($A55,'[1]2. Child Protection'!$B$8:$CW$226,'[1]2. Child Protection'!CS$1,FALSE)=H55,"",VLOOKUP($A55,'[1]2. Child Protection'!$B$8:$CW$226,'[1]2. Child Protection'!CS$1,FALSE)-H55)</f>
        <v/>
      </c>
      <c r="R55" s="7" t="s">
        <v>144</v>
      </c>
      <c r="S55" s="7" t="s">
        <v>145</v>
      </c>
      <c r="T55" s="40">
        <v>176.79520800798107</v>
      </c>
      <c r="U55" s="7" t="s">
        <v>596</v>
      </c>
      <c r="V55" s="15">
        <v>2020</v>
      </c>
      <c r="W55" s="17" t="s">
        <v>597</v>
      </c>
      <c r="X55" s="18"/>
      <c r="Y55" s="19" t="s">
        <v>608</v>
      </c>
    </row>
    <row r="56" spans="1:25">
      <c r="A56" s="7" t="s">
        <v>146</v>
      </c>
      <c r="B56" s="7" t="s">
        <v>147</v>
      </c>
      <c r="C56" s="40">
        <v>19.001000000000001</v>
      </c>
      <c r="E56" s="15" t="s">
        <v>129</v>
      </c>
      <c r="F56" s="17" t="s">
        <v>12</v>
      </c>
      <c r="G56" s="18"/>
      <c r="H56" s="19" t="s">
        <v>148</v>
      </c>
      <c r="J56" s="20" t="str">
        <f>IF(VLOOKUP($A56,'[1]2. Child Protection'!$B$8:$CW$226,'[1]2. Child Protection'!CN$1,FALSE)=C56,"",VLOOKUP($A56,'[1]2. Child Protection'!$B$8:$CW$226,'[1]2. Child Protection'!CN$1,FALSE)-C56)</f>
        <v/>
      </c>
      <c r="K56" s="7" t="str">
        <f>IF(VLOOKUP($A56,'[1]2. Child Protection'!$B$8:$CW$226,'[1]2. Child Protection'!CO$1,FALSE)=D56,"",VLOOKUP($A56,'[1]2. Child Protection'!$B$8:$CW$226,'[1]2. Child Protection'!CO$1,FALSE))</f>
        <v/>
      </c>
      <c r="L56" s="20" t="str">
        <f>IF(VLOOKUP($A56,'[1]2. Child Protection'!$B$8:$CW$226,'[1]2. Child Protection'!CP$1,FALSE)=E56,"",VLOOKUP($A56,'[1]2. Child Protection'!$B$8:$CW$226,'[1]2. Child Protection'!CP$1,FALSE)-E56)</f>
        <v/>
      </c>
      <c r="M56" s="20" t="str">
        <f>IF(VLOOKUP($A56,'[1]2. Child Protection'!$B$8:$CW$226,'[1]2. Child Protection'!CQ$1,FALSE)=F56,"",VLOOKUP($A56,'[1]2. Child Protection'!$B$8:$CW$226,'[1]2. Child Protection'!CQ$1,FALSE)-F56)</f>
        <v/>
      </c>
      <c r="N56" s="20" t="str">
        <f>IF(VLOOKUP($A56,'[1]2. Child Protection'!$B$8:$CW$226,'[1]2. Child Protection'!CR$1,FALSE)=G56,"",VLOOKUP($A56,'[1]2. Child Protection'!$B$8:$CW$226,'[1]2. Child Protection'!CR$1,FALSE)-G56)</f>
        <v/>
      </c>
      <c r="O56" s="20" t="str">
        <f>IF(VLOOKUP($A56,'[1]2. Child Protection'!$B$8:$CW$226,'[1]2. Child Protection'!CS$1,FALSE)=H56,"",VLOOKUP($A56,'[1]2. Child Protection'!$B$8:$CW$226,'[1]2. Child Protection'!CS$1,FALSE)-H56)</f>
        <v/>
      </c>
      <c r="R56" s="7" t="s">
        <v>146</v>
      </c>
      <c r="S56" s="7" t="s">
        <v>147</v>
      </c>
      <c r="T56" s="20">
        <v>19.045485587971626</v>
      </c>
      <c r="U56" s="7" t="s">
        <v>596</v>
      </c>
      <c r="V56" s="15">
        <v>2016</v>
      </c>
      <c r="W56" s="17" t="s">
        <v>597</v>
      </c>
      <c r="X56" s="18"/>
      <c r="Y56" s="19" t="s">
        <v>148</v>
      </c>
    </row>
    <row r="57" spans="1:25">
      <c r="A57" s="7" t="s">
        <v>149</v>
      </c>
      <c r="B57" s="7" t="s">
        <v>150</v>
      </c>
      <c r="C57" s="40" t="s">
        <v>20</v>
      </c>
      <c r="E57" s="15"/>
      <c r="F57" s="15"/>
      <c r="G57" s="16"/>
      <c r="H57" s="19"/>
      <c r="J57" s="20" t="str">
        <f>IF(VLOOKUP($A57,'[1]2. Child Protection'!$B$8:$CW$226,'[1]2. Child Protection'!CN$1,FALSE)=C57,"",VLOOKUP($A57,'[1]2. Child Protection'!$B$8:$CW$226,'[1]2. Child Protection'!CN$1,FALSE)-C57)</f>
        <v/>
      </c>
      <c r="K57" s="7" t="str">
        <f>IF(VLOOKUP($A57,'[1]2. Child Protection'!$B$8:$CW$226,'[1]2. Child Protection'!CO$1,FALSE)=D57,"",VLOOKUP($A57,'[1]2. Child Protection'!$B$8:$CW$226,'[1]2. Child Protection'!CO$1,FALSE))</f>
        <v/>
      </c>
      <c r="L57" s="20" t="str">
        <f>IF(VLOOKUP($A57,'[1]2. Child Protection'!$B$8:$CW$226,'[1]2. Child Protection'!CP$1,FALSE)=E57,"",VLOOKUP($A57,'[1]2. Child Protection'!$B$8:$CW$226,'[1]2. Child Protection'!CP$1,FALSE)-E57)</f>
        <v/>
      </c>
      <c r="M57" s="20" t="str">
        <f>IF(VLOOKUP($A57,'[1]2. Child Protection'!$B$8:$CW$226,'[1]2. Child Protection'!CQ$1,FALSE)=F57,"",VLOOKUP($A57,'[1]2. Child Protection'!$B$8:$CW$226,'[1]2. Child Protection'!CQ$1,FALSE)-F57)</f>
        <v/>
      </c>
      <c r="N57" s="20" t="str">
        <f>IF(VLOOKUP($A57,'[1]2. Child Protection'!$B$8:$CW$226,'[1]2. Child Protection'!CR$1,FALSE)=G57,"",VLOOKUP($A57,'[1]2. Child Protection'!$B$8:$CW$226,'[1]2. Child Protection'!CR$1,FALSE)-G57)</f>
        <v/>
      </c>
      <c r="O57" s="20" t="str">
        <f>IF(VLOOKUP($A57,'[1]2. Child Protection'!$B$8:$CW$226,'[1]2. Child Protection'!CS$1,FALSE)=H57,"",VLOOKUP($A57,'[1]2. Child Protection'!$B$8:$CW$226,'[1]2. Child Protection'!CS$1,FALSE)-H57)</f>
        <v/>
      </c>
      <c r="R57" s="7" t="s">
        <v>149</v>
      </c>
      <c r="S57" s="7" t="s">
        <v>150</v>
      </c>
      <c r="T57" s="40" t="s">
        <v>596</v>
      </c>
      <c r="U57" s="7" t="s">
        <v>596</v>
      </c>
      <c r="V57" s="15" t="s">
        <v>596</v>
      </c>
      <c r="W57" s="15" t="s">
        <v>596</v>
      </c>
      <c r="X57" s="16" t="s">
        <v>596</v>
      </c>
      <c r="Y57" s="19" t="s">
        <v>596</v>
      </c>
    </row>
    <row r="58" spans="1:25">
      <c r="A58" s="7" t="s">
        <v>151</v>
      </c>
      <c r="B58" s="7" t="s">
        <v>152</v>
      </c>
      <c r="C58" s="40">
        <v>1160.0809999999999</v>
      </c>
      <c r="E58" s="15" t="s">
        <v>129</v>
      </c>
      <c r="F58" s="15" t="s">
        <v>12</v>
      </c>
      <c r="G58" s="16"/>
      <c r="H58" s="19" t="s">
        <v>49</v>
      </c>
      <c r="J58" s="20" t="str">
        <f>IF(VLOOKUP($A58,'[1]2. Child Protection'!$B$8:$CW$226,'[1]2. Child Protection'!CN$1,FALSE)=C58,"",VLOOKUP($A58,'[1]2. Child Protection'!$B$8:$CW$226,'[1]2. Child Protection'!CN$1,FALSE)-C58)</f>
        <v/>
      </c>
      <c r="K58" s="7" t="str">
        <f>IF(VLOOKUP($A58,'[1]2. Child Protection'!$B$8:$CW$226,'[1]2. Child Protection'!CO$1,FALSE)=D58,"",VLOOKUP($A58,'[1]2. Child Protection'!$B$8:$CW$226,'[1]2. Child Protection'!CO$1,FALSE))</f>
        <v/>
      </c>
      <c r="L58" s="20" t="str">
        <f>IF(VLOOKUP($A58,'[1]2. Child Protection'!$B$8:$CW$226,'[1]2. Child Protection'!CP$1,FALSE)=E58,"",VLOOKUP($A58,'[1]2. Child Protection'!$B$8:$CW$226,'[1]2. Child Protection'!CP$1,FALSE)-E58)</f>
        <v/>
      </c>
      <c r="M58" s="20" t="str">
        <f>IF(VLOOKUP($A58,'[1]2. Child Protection'!$B$8:$CW$226,'[1]2. Child Protection'!CQ$1,FALSE)=F58,"",VLOOKUP($A58,'[1]2. Child Protection'!$B$8:$CW$226,'[1]2. Child Protection'!CQ$1,FALSE)-F58)</f>
        <v/>
      </c>
      <c r="N58" s="20" t="str">
        <f>IF(VLOOKUP($A58,'[1]2. Child Protection'!$B$8:$CW$226,'[1]2. Child Protection'!CR$1,FALSE)=G58,"",VLOOKUP($A58,'[1]2. Child Protection'!$B$8:$CW$226,'[1]2. Child Protection'!CR$1,FALSE)-G58)</f>
        <v/>
      </c>
      <c r="O58" s="20" t="str">
        <f>IF(VLOOKUP($A58,'[1]2. Child Protection'!$B$8:$CW$226,'[1]2. Child Protection'!CS$1,FALSE)=H58,"",VLOOKUP($A58,'[1]2. Child Protection'!$B$8:$CW$226,'[1]2. Child Protection'!CS$1,FALSE)-H58)</f>
        <v/>
      </c>
      <c r="R58" s="7" t="s">
        <v>151</v>
      </c>
      <c r="S58" s="7" t="s">
        <v>152</v>
      </c>
      <c r="T58" s="40"/>
      <c r="V58" s="15"/>
      <c r="W58" s="15"/>
      <c r="X58" s="16"/>
      <c r="Y58" s="19"/>
    </row>
    <row r="59" spans="1:25">
      <c r="A59" s="7" t="s">
        <v>153</v>
      </c>
      <c r="B59" s="7" t="s">
        <v>154</v>
      </c>
      <c r="C59" s="40" t="s">
        <v>20</v>
      </c>
      <c r="E59" s="15"/>
      <c r="F59" s="17"/>
      <c r="G59" s="18"/>
      <c r="H59" s="19"/>
      <c r="J59" s="20" t="str">
        <f>IF(VLOOKUP($A59,'[1]2. Child Protection'!$B$8:$CW$226,'[1]2. Child Protection'!CN$1,FALSE)=C59,"",VLOOKUP($A59,'[1]2. Child Protection'!$B$8:$CW$226,'[1]2. Child Protection'!CN$1,FALSE)-C59)</f>
        <v/>
      </c>
      <c r="K59" s="7" t="str">
        <f>IF(VLOOKUP($A59,'[1]2. Child Protection'!$B$8:$CW$226,'[1]2. Child Protection'!CO$1,FALSE)=D59,"",VLOOKUP($A59,'[1]2. Child Protection'!$B$8:$CW$226,'[1]2. Child Protection'!CO$1,FALSE))</f>
        <v/>
      </c>
      <c r="L59" s="20" t="str">
        <f>IF(VLOOKUP($A59,'[1]2. Child Protection'!$B$8:$CW$226,'[1]2. Child Protection'!CP$1,FALSE)=E59,"",VLOOKUP($A59,'[1]2. Child Protection'!$B$8:$CW$226,'[1]2. Child Protection'!CP$1,FALSE)-E59)</f>
        <v/>
      </c>
      <c r="M59" s="20" t="str">
        <f>IF(VLOOKUP($A59,'[1]2. Child Protection'!$B$8:$CW$226,'[1]2. Child Protection'!CQ$1,FALSE)=F59,"",VLOOKUP($A59,'[1]2. Child Protection'!$B$8:$CW$226,'[1]2. Child Protection'!CQ$1,FALSE)-F59)</f>
        <v/>
      </c>
      <c r="N59" s="20" t="str">
        <f>IF(VLOOKUP($A59,'[1]2. Child Protection'!$B$8:$CW$226,'[1]2. Child Protection'!CR$1,FALSE)=G59,"",VLOOKUP($A59,'[1]2. Child Protection'!$B$8:$CW$226,'[1]2. Child Protection'!CR$1,FALSE)-G59)</f>
        <v/>
      </c>
      <c r="O59" s="20" t="str">
        <f>IF(VLOOKUP($A59,'[1]2. Child Protection'!$B$8:$CW$226,'[1]2. Child Protection'!CS$1,FALSE)=H59,"",VLOOKUP($A59,'[1]2. Child Protection'!$B$8:$CW$226,'[1]2. Child Protection'!CS$1,FALSE)-H59)</f>
        <v/>
      </c>
      <c r="R59" s="7" t="s">
        <v>153</v>
      </c>
      <c r="S59" s="7" t="s">
        <v>154</v>
      </c>
      <c r="T59" s="20" t="s">
        <v>596</v>
      </c>
      <c r="U59" s="7" t="s">
        <v>596</v>
      </c>
      <c r="V59" s="15" t="s">
        <v>596</v>
      </c>
      <c r="W59" s="17" t="s">
        <v>596</v>
      </c>
      <c r="X59" s="18" t="s">
        <v>596</v>
      </c>
      <c r="Y59" s="19" t="s">
        <v>596</v>
      </c>
    </row>
    <row r="60" spans="1:25">
      <c r="A60" s="7" t="s">
        <v>155</v>
      </c>
      <c r="B60" s="7" t="s">
        <v>156</v>
      </c>
      <c r="C60" s="40" t="s">
        <v>20</v>
      </c>
      <c r="E60" s="15"/>
      <c r="F60" s="17"/>
      <c r="G60" s="18"/>
      <c r="H60" s="19"/>
      <c r="J60" s="20" t="str">
        <f>IF(VLOOKUP($A60,'[1]2. Child Protection'!$B$8:$CW$226,'[1]2. Child Protection'!CN$1,FALSE)=C60,"",VLOOKUP($A60,'[1]2. Child Protection'!$B$8:$CW$226,'[1]2. Child Protection'!CN$1,FALSE)-C60)</f>
        <v/>
      </c>
      <c r="K60" s="7" t="str">
        <f>IF(VLOOKUP($A60,'[1]2. Child Protection'!$B$8:$CW$226,'[1]2. Child Protection'!CO$1,FALSE)=D60,"",VLOOKUP($A60,'[1]2. Child Protection'!$B$8:$CW$226,'[1]2. Child Protection'!CO$1,FALSE))</f>
        <v/>
      </c>
      <c r="L60" s="20" t="str">
        <f>IF(VLOOKUP($A60,'[1]2. Child Protection'!$B$8:$CW$226,'[1]2. Child Protection'!CP$1,FALSE)=E60,"",VLOOKUP($A60,'[1]2. Child Protection'!$B$8:$CW$226,'[1]2. Child Protection'!CP$1,FALSE)-E60)</f>
        <v/>
      </c>
      <c r="M60" s="20" t="str">
        <f>IF(VLOOKUP($A60,'[1]2. Child Protection'!$B$8:$CW$226,'[1]2. Child Protection'!CQ$1,FALSE)=F60,"",VLOOKUP($A60,'[1]2. Child Protection'!$B$8:$CW$226,'[1]2. Child Protection'!CQ$1,FALSE)-F60)</f>
        <v/>
      </c>
      <c r="N60" s="20" t="str">
        <f>IF(VLOOKUP($A60,'[1]2. Child Protection'!$B$8:$CW$226,'[1]2. Child Protection'!CR$1,FALSE)=G60,"",VLOOKUP($A60,'[1]2. Child Protection'!$B$8:$CW$226,'[1]2. Child Protection'!CR$1,FALSE)-G60)</f>
        <v/>
      </c>
      <c r="O60" s="20" t="str">
        <f>IF(VLOOKUP($A60,'[1]2. Child Protection'!$B$8:$CW$226,'[1]2. Child Protection'!CS$1,FALSE)=H60,"",VLOOKUP($A60,'[1]2. Child Protection'!$B$8:$CW$226,'[1]2. Child Protection'!CS$1,FALSE)-H60)</f>
        <v/>
      </c>
      <c r="R60" s="7" t="s">
        <v>155</v>
      </c>
      <c r="S60" s="7" t="s">
        <v>156</v>
      </c>
      <c r="T60" s="20" t="s">
        <v>596</v>
      </c>
      <c r="U60" s="7" t="s">
        <v>596</v>
      </c>
      <c r="V60" s="15" t="s">
        <v>596</v>
      </c>
      <c r="W60" s="17" t="s">
        <v>596</v>
      </c>
      <c r="X60" s="18" t="s">
        <v>596</v>
      </c>
      <c r="Y60" s="19" t="s">
        <v>596</v>
      </c>
    </row>
    <row r="61" spans="1:25">
      <c r="A61" s="7" t="s">
        <v>157</v>
      </c>
      <c r="B61" s="7" t="s">
        <v>158</v>
      </c>
      <c r="C61" s="40">
        <v>553.63199999999995</v>
      </c>
      <c r="D61" s="7" t="s">
        <v>59</v>
      </c>
      <c r="E61" s="15" t="s">
        <v>45</v>
      </c>
      <c r="F61" s="15" t="s">
        <v>159</v>
      </c>
      <c r="G61" s="16" t="s">
        <v>160</v>
      </c>
      <c r="H61" s="19" t="s">
        <v>161</v>
      </c>
      <c r="J61" s="20" t="str">
        <f>IF(VLOOKUP($A61,'[1]2. Child Protection'!$B$8:$CW$226,'[1]2. Child Protection'!CN$1,FALSE)=C61,"",VLOOKUP($A61,'[1]2. Child Protection'!$B$8:$CW$226,'[1]2. Child Protection'!CN$1,FALSE)-C61)</f>
        <v/>
      </c>
      <c r="K61" s="7" t="str">
        <f>IF(VLOOKUP($A61,'[1]2. Child Protection'!$B$8:$CW$226,'[1]2. Child Protection'!CO$1,FALSE)=D61,"",VLOOKUP($A61,'[1]2. Child Protection'!$B$8:$CW$226,'[1]2. Child Protection'!CO$1,FALSE))</f>
        <v/>
      </c>
      <c r="L61" s="20" t="str">
        <f>IF(VLOOKUP($A61,'[1]2. Child Protection'!$B$8:$CW$226,'[1]2. Child Protection'!CP$1,FALSE)=E61,"",VLOOKUP($A61,'[1]2. Child Protection'!$B$8:$CW$226,'[1]2. Child Protection'!CP$1,FALSE)-E61)</f>
        <v/>
      </c>
      <c r="M61" s="20" t="str">
        <f>IF(VLOOKUP($A61,'[1]2. Child Protection'!$B$8:$CW$226,'[1]2. Child Protection'!CQ$1,FALSE)=F61,"",VLOOKUP($A61,'[1]2. Child Protection'!$B$8:$CW$226,'[1]2. Child Protection'!CQ$1,FALSE)-F61)</f>
        <v/>
      </c>
      <c r="N61" s="20" t="str">
        <f>IF(VLOOKUP($A61,'[1]2. Child Protection'!$B$8:$CW$226,'[1]2. Child Protection'!CR$1,FALSE)=G61,"",VLOOKUP($A61,'[1]2. Child Protection'!$B$8:$CW$226,'[1]2. Child Protection'!CR$1,FALSE)-G61)</f>
        <v/>
      </c>
      <c r="O61" s="20" t="str">
        <f>IF(VLOOKUP($A61,'[1]2. Child Protection'!$B$8:$CW$226,'[1]2. Child Protection'!CS$1,FALSE)=H61,"",VLOOKUP($A61,'[1]2. Child Protection'!$B$8:$CW$226,'[1]2. Child Protection'!CS$1,FALSE)-H61)</f>
        <v/>
      </c>
      <c r="R61" s="7" t="s">
        <v>157</v>
      </c>
      <c r="S61" s="7" t="s">
        <v>158</v>
      </c>
      <c r="T61" s="40">
        <v>555.6111019757908</v>
      </c>
      <c r="U61" s="7" t="s">
        <v>59</v>
      </c>
      <c r="V61" s="15">
        <v>2010</v>
      </c>
      <c r="W61" s="15" t="s">
        <v>609</v>
      </c>
      <c r="X61" s="16" t="s">
        <v>160</v>
      </c>
      <c r="Y61" s="19" t="s">
        <v>161</v>
      </c>
    </row>
    <row r="62" spans="1:25">
      <c r="A62" s="7" t="s">
        <v>162</v>
      </c>
      <c r="B62" s="7" t="s">
        <v>163</v>
      </c>
      <c r="C62" s="40" t="s">
        <v>20</v>
      </c>
      <c r="E62" s="15"/>
      <c r="F62" s="17"/>
      <c r="G62" s="18"/>
      <c r="H62" s="19"/>
      <c r="J62" s="20" t="str">
        <f>IF(VLOOKUP($A62,'[1]2. Child Protection'!$B$8:$CW$226,'[1]2. Child Protection'!CN$1,FALSE)=C62,"",VLOOKUP($A62,'[1]2. Child Protection'!$B$8:$CW$226,'[1]2. Child Protection'!CN$1,FALSE)-C62)</f>
        <v/>
      </c>
      <c r="K62" s="7" t="str">
        <f>IF(VLOOKUP($A62,'[1]2. Child Protection'!$B$8:$CW$226,'[1]2. Child Protection'!CO$1,FALSE)=D62,"",VLOOKUP($A62,'[1]2. Child Protection'!$B$8:$CW$226,'[1]2. Child Protection'!CO$1,FALSE))</f>
        <v/>
      </c>
      <c r="L62" s="20" t="str">
        <f>IF(VLOOKUP($A62,'[1]2. Child Protection'!$B$8:$CW$226,'[1]2. Child Protection'!CP$1,FALSE)=E62,"",VLOOKUP($A62,'[1]2. Child Protection'!$B$8:$CW$226,'[1]2. Child Protection'!CP$1,FALSE)-E62)</f>
        <v/>
      </c>
      <c r="M62" s="20" t="str">
        <f>IF(VLOOKUP($A62,'[1]2. Child Protection'!$B$8:$CW$226,'[1]2. Child Protection'!CQ$1,FALSE)=F62,"",VLOOKUP($A62,'[1]2. Child Protection'!$B$8:$CW$226,'[1]2. Child Protection'!CQ$1,FALSE)-F62)</f>
        <v/>
      </c>
      <c r="N62" s="20" t="str">
        <f>IF(VLOOKUP($A62,'[1]2. Child Protection'!$B$8:$CW$226,'[1]2. Child Protection'!CR$1,FALSE)=G62,"",VLOOKUP($A62,'[1]2. Child Protection'!$B$8:$CW$226,'[1]2. Child Protection'!CR$1,FALSE)-G62)</f>
        <v/>
      </c>
      <c r="O62" s="20" t="str">
        <f>IF(VLOOKUP($A62,'[1]2. Child Protection'!$B$8:$CW$226,'[1]2. Child Protection'!CS$1,FALSE)=H62,"",VLOOKUP($A62,'[1]2. Child Protection'!$B$8:$CW$226,'[1]2. Child Protection'!CS$1,FALSE)-H62)</f>
        <v/>
      </c>
      <c r="R62" s="7" t="s">
        <v>162</v>
      </c>
      <c r="S62" s="7" t="s">
        <v>163</v>
      </c>
      <c r="T62" s="20" t="s">
        <v>596</v>
      </c>
      <c r="U62" s="7" t="s">
        <v>596</v>
      </c>
      <c r="V62" s="15" t="s">
        <v>596</v>
      </c>
      <c r="W62" s="17" t="s">
        <v>596</v>
      </c>
      <c r="X62" s="18" t="s">
        <v>596</v>
      </c>
      <c r="Y62" s="19" t="s">
        <v>596</v>
      </c>
    </row>
    <row r="63" spans="1:25">
      <c r="A63" s="7" t="s">
        <v>164</v>
      </c>
      <c r="B63" s="7" t="s">
        <v>165</v>
      </c>
      <c r="C63" s="40">
        <v>148.19499999999999</v>
      </c>
      <c r="E63" s="15" t="s">
        <v>27</v>
      </c>
      <c r="F63" s="17" t="s">
        <v>12</v>
      </c>
      <c r="G63" s="18"/>
      <c r="H63" s="19" t="s">
        <v>166</v>
      </c>
      <c r="J63" s="20" t="str">
        <f>IF(VLOOKUP($A63,'[1]2. Child Protection'!$B$8:$CW$226,'[1]2. Child Protection'!CN$1,FALSE)=C63,"",VLOOKUP($A63,'[1]2. Child Protection'!$B$8:$CW$226,'[1]2. Child Protection'!CN$1,FALSE)-C63)</f>
        <v/>
      </c>
      <c r="K63" s="7" t="str">
        <f>IF(VLOOKUP($A63,'[1]2. Child Protection'!$B$8:$CW$226,'[1]2. Child Protection'!CO$1,FALSE)=D63,"",VLOOKUP($A63,'[1]2. Child Protection'!$B$8:$CW$226,'[1]2. Child Protection'!CO$1,FALSE))</f>
        <v/>
      </c>
      <c r="L63" s="20" t="str">
        <f>IF(VLOOKUP($A63,'[1]2. Child Protection'!$B$8:$CW$226,'[1]2. Child Protection'!CP$1,FALSE)=E63,"",VLOOKUP($A63,'[1]2. Child Protection'!$B$8:$CW$226,'[1]2. Child Protection'!CP$1,FALSE)-E63)</f>
        <v/>
      </c>
      <c r="M63" s="20" t="str">
        <f>IF(VLOOKUP($A63,'[1]2. Child Protection'!$B$8:$CW$226,'[1]2. Child Protection'!CQ$1,FALSE)=F63,"",VLOOKUP($A63,'[1]2. Child Protection'!$B$8:$CW$226,'[1]2. Child Protection'!CQ$1,FALSE)-F63)</f>
        <v/>
      </c>
      <c r="N63" s="20" t="str">
        <f>IF(VLOOKUP($A63,'[1]2. Child Protection'!$B$8:$CW$226,'[1]2. Child Protection'!CR$1,FALSE)=G63,"",VLOOKUP($A63,'[1]2. Child Protection'!$B$8:$CW$226,'[1]2. Child Protection'!CR$1,FALSE)-G63)</f>
        <v/>
      </c>
      <c r="O63" s="20" t="str">
        <f>IF(VLOOKUP($A63,'[1]2. Child Protection'!$B$8:$CW$226,'[1]2. Child Protection'!CS$1,FALSE)=H63,"",VLOOKUP($A63,'[1]2. Child Protection'!$B$8:$CW$226,'[1]2. Child Protection'!CS$1,FALSE)-H63)</f>
        <v/>
      </c>
      <c r="R63" s="7" t="s">
        <v>164</v>
      </c>
      <c r="S63" s="7" t="s">
        <v>165</v>
      </c>
      <c r="T63" s="40">
        <v>117.02100159451548</v>
      </c>
      <c r="U63" s="7" t="s">
        <v>596</v>
      </c>
      <c r="V63" s="15">
        <v>2021</v>
      </c>
      <c r="W63" s="17" t="s">
        <v>597</v>
      </c>
      <c r="X63" s="18"/>
      <c r="Y63" s="19" t="s">
        <v>166</v>
      </c>
    </row>
    <row r="64" spans="1:25">
      <c r="A64" s="7" t="s">
        <v>167</v>
      </c>
      <c r="B64" s="7" t="s">
        <v>168</v>
      </c>
      <c r="C64" s="40">
        <v>84.108999999999995</v>
      </c>
      <c r="E64" s="15" t="s">
        <v>77</v>
      </c>
      <c r="F64" s="17" t="s">
        <v>12</v>
      </c>
      <c r="G64" s="18"/>
      <c r="H64" s="19" t="s">
        <v>169</v>
      </c>
      <c r="J64" s="20" t="str">
        <f>IF(VLOOKUP($A64,'[1]2. Child Protection'!$B$8:$CW$226,'[1]2. Child Protection'!CN$1,FALSE)=C64,"",VLOOKUP($A64,'[1]2. Child Protection'!$B$8:$CW$226,'[1]2. Child Protection'!CN$1,FALSE)-C64)</f>
        <v/>
      </c>
      <c r="K64" s="7" t="str">
        <f>IF(VLOOKUP($A64,'[1]2. Child Protection'!$B$8:$CW$226,'[1]2. Child Protection'!CO$1,FALSE)=D64,"",VLOOKUP($A64,'[1]2. Child Protection'!$B$8:$CW$226,'[1]2. Child Protection'!CO$1,FALSE))</f>
        <v/>
      </c>
      <c r="L64" s="20" t="str">
        <f>IF(VLOOKUP($A64,'[1]2. Child Protection'!$B$8:$CW$226,'[1]2. Child Protection'!CP$1,FALSE)=E64,"",VLOOKUP($A64,'[1]2. Child Protection'!$B$8:$CW$226,'[1]2. Child Protection'!CP$1,FALSE)-E64)</f>
        <v/>
      </c>
      <c r="M64" s="20" t="str">
        <f>IF(VLOOKUP($A64,'[1]2. Child Protection'!$B$8:$CW$226,'[1]2. Child Protection'!CQ$1,FALSE)=F64,"",VLOOKUP($A64,'[1]2. Child Protection'!$B$8:$CW$226,'[1]2. Child Protection'!CQ$1,FALSE)-F64)</f>
        <v/>
      </c>
      <c r="N64" s="20" t="str">
        <f>IF(VLOOKUP($A64,'[1]2. Child Protection'!$B$8:$CW$226,'[1]2. Child Protection'!CR$1,FALSE)=G64,"",VLOOKUP($A64,'[1]2. Child Protection'!$B$8:$CW$226,'[1]2. Child Protection'!CR$1,FALSE)-G64)</f>
        <v/>
      </c>
      <c r="O64" s="20" t="str">
        <f>IF(VLOOKUP($A64,'[1]2. Child Protection'!$B$8:$CW$226,'[1]2. Child Protection'!CS$1,FALSE)=H64,"",VLOOKUP($A64,'[1]2. Child Protection'!$B$8:$CW$226,'[1]2. Child Protection'!CS$1,FALSE)-H64)</f>
        <v/>
      </c>
      <c r="R64" s="7" t="s">
        <v>167</v>
      </c>
      <c r="S64" s="7" t="s">
        <v>168</v>
      </c>
      <c r="T64" s="20">
        <v>85.089939785528415</v>
      </c>
      <c r="U64" s="7" t="s">
        <v>596</v>
      </c>
      <c r="V64" s="15">
        <v>2011</v>
      </c>
      <c r="W64" s="17" t="s">
        <v>597</v>
      </c>
      <c r="X64" s="18"/>
      <c r="Y64" s="19" t="s">
        <v>169</v>
      </c>
    </row>
    <row r="65" spans="1:25">
      <c r="A65" s="7" t="s">
        <v>170</v>
      </c>
      <c r="B65" s="7" t="s">
        <v>171</v>
      </c>
      <c r="C65" s="40">
        <v>29.954000000000001</v>
      </c>
      <c r="E65" s="15" t="s">
        <v>27</v>
      </c>
      <c r="F65" s="17" t="s">
        <v>12</v>
      </c>
      <c r="G65" s="18"/>
      <c r="H65" s="7" t="s">
        <v>172</v>
      </c>
      <c r="J65" s="20" t="str">
        <f>IF(VLOOKUP($A65,'[1]2. Child Protection'!$B$8:$CW$226,'[1]2. Child Protection'!CN$1,FALSE)=C65,"",VLOOKUP($A65,'[1]2. Child Protection'!$B$8:$CW$226,'[1]2. Child Protection'!CN$1,FALSE)-C65)</f>
        <v/>
      </c>
      <c r="K65" s="7" t="str">
        <f>IF(VLOOKUP($A65,'[1]2. Child Protection'!$B$8:$CW$226,'[1]2. Child Protection'!CO$1,FALSE)=D65,"",VLOOKUP($A65,'[1]2. Child Protection'!$B$8:$CW$226,'[1]2. Child Protection'!CO$1,FALSE))</f>
        <v/>
      </c>
      <c r="L65" s="20" t="str">
        <f>IF(VLOOKUP($A65,'[1]2. Child Protection'!$B$8:$CW$226,'[1]2. Child Protection'!CP$1,FALSE)=E65,"",VLOOKUP($A65,'[1]2. Child Protection'!$B$8:$CW$226,'[1]2. Child Protection'!CP$1,FALSE)-E65)</f>
        <v/>
      </c>
      <c r="M65" s="20" t="str">
        <f>IF(VLOOKUP($A65,'[1]2. Child Protection'!$B$8:$CW$226,'[1]2. Child Protection'!CQ$1,FALSE)=F65,"",VLOOKUP($A65,'[1]2. Child Protection'!$B$8:$CW$226,'[1]2. Child Protection'!CQ$1,FALSE)-F65)</f>
        <v/>
      </c>
      <c r="N65" s="20" t="str">
        <f>IF(VLOOKUP($A65,'[1]2. Child Protection'!$B$8:$CW$226,'[1]2. Child Protection'!CR$1,FALSE)=G65,"",VLOOKUP($A65,'[1]2. Child Protection'!$B$8:$CW$226,'[1]2. Child Protection'!CR$1,FALSE)-G65)</f>
        <v/>
      </c>
      <c r="O65" s="20" t="str">
        <f>IF(VLOOKUP($A65,'[1]2. Child Protection'!$B$8:$CW$226,'[1]2. Child Protection'!CS$1,FALSE)=H65,"",VLOOKUP($A65,'[1]2. Child Protection'!$B$8:$CW$226,'[1]2. Child Protection'!CS$1,FALSE)-H65)</f>
        <v/>
      </c>
      <c r="R65" s="7" t="s">
        <v>170</v>
      </c>
      <c r="S65" s="7" t="s">
        <v>171</v>
      </c>
      <c r="T65" s="40">
        <v>28.179583373838604</v>
      </c>
      <c r="U65" s="7" t="s">
        <v>596</v>
      </c>
      <c r="V65" s="15">
        <v>2021</v>
      </c>
      <c r="W65" s="17" t="s">
        <v>597</v>
      </c>
      <c r="X65" s="18"/>
      <c r="Y65" s="7" t="s">
        <v>172</v>
      </c>
    </row>
    <row r="66" spans="1:25">
      <c r="A66" s="7" t="s">
        <v>173</v>
      </c>
      <c r="B66" s="7" t="s">
        <v>174</v>
      </c>
      <c r="C66" s="40">
        <v>28.254999999999999</v>
      </c>
      <c r="D66" s="7" t="s">
        <v>59</v>
      </c>
      <c r="E66" s="15" t="s">
        <v>27</v>
      </c>
      <c r="F66" s="17" t="s">
        <v>12</v>
      </c>
      <c r="G66" s="18" t="s">
        <v>175</v>
      </c>
      <c r="H66" s="19" t="s">
        <v>176</v>
      </c>
      <c r="J66" s="20" t="str">
        <f>IF(VLOOKUP($A66,'[1]2. Child Protection'!$B$8:$CW$226,'[1]2. Child Protection'!CN$1,FALSE)=C66,"",VLOOKUP($A66,'[1]2. Child Protection'!$B$8:$CW$226,'[1]2. Child Protection'!CN$1,FALSE)-C66)</f>
        <v/>
      </c>
      <c r="K66" s="7" t="str">
        <f>IF(VLOOKUP($A66,'[1]2. Child Protection'!$B$8:$CW$226,'[1]2. Child Protection'!CO$1,FALSE)=D66,"",VLOOKUP($A66,'[1]2. Child Protection'!$B$8:$CW$226,'[1]2. Child Protection'!CO$1,FALSE))</f>
        <v/>
      </c>
      <c r="L66" s="20" t="str">
        <f>IF(VLOOKUP($A66,'[1]2. Child Protection'!$B$8:$CW$226,'[1]2. Child Protection'!CP$1,FALSE)=E66,"",VLOOKUP($A66,'[1]2. Child Protection'!$B$8:$CW$226,'[1]2. Child Protection'!CP$1,FALSE)-E66)</f>
        <v/>
      </c>
      <c r="M66" s="20" t="str">
        <f>IF(VLOOKUP($A66,'[1]2. Child Protection'!$B$8:$CW$226,'[1]2. Child Protection'!CQ$1,FALSE)=F66,"",VLOOKUP($A66,'[1]2. Child Protection'!$B$8:$CW$226,'[1]2. Child Protection'!CQ$1,FALSE)-F66)</f>
        <v/>
      </c>
      <c r="N66" s="20" t="str">
        <f>IF(VLOOKUP($A66,'[1]2. Child Protection'!$B$8:$CW$226,'[1]2. Child Protection'!CR$1,FALSE)=G66,"",VLOOKUP($A66,'[1]2. Child Protection'!$B$8:$CW$226,'[1]2. Child Protection'!CR$1,FALSE)-G66)</f>
        <v/>
      </c>
      <c r="O66" s="20" t="str">
        <f>IF(VLOOKUP($A66,'[1]2. Child Protection'!$B$8:$CW$226,'[1]2. Child Protection'!CS$1,FALSE)=H66,"",VLOOKUP($A66,'[1]2. Child Protection'!$B$8:$CW$226,'[1]2. Child Protection'!CS$1,FALSE)-H66)</f>
        <v/>
      </c>
      <c r="R66" s="7" t="s">
        <v>173</v>
      </c>
      <c r="S66" s="7" t="s">
        <v>174</v>
      </c>
      <c r="T66" s="20">
        <v>31.2905593290863</v>
      </c>
      <c r="U66" s="7" t="s">
        <v>596</v>
      </c>
      <c r="V66" s="15">
        <v>2021</v>
      </c>
      <c r="W66" s="17" t="s">
        <v>597</v>
      </c>
      <c r="X66" s="18"/>
      <c r="Y66" s="19" t="s">
        <v>176</v>
      </c>
    </row>
    <row r="67" spans="1:25">
      <c r="A67" s="7" t="s">
        <v>177</v>
      </c>
      <c r="B67" s="7" t="s">
        <v>178</v>
      </c>
      <c r="C67" s="40">
        <v>32.072000000000003</v>
      </c>
      <c r="E67" s="15" t="s">
        <v>16</v>
      </c>
      <c r="F67" s="17" t="s">
        <v>12</v>
      </c>
      <c r="G67" s="18"/>
      <c r="H67" s="19" t="s">
        <v>179</v>
      </c>
      <c r="J67" s="20" t="str">
        <f>IF(VLOOKUP($A67,'[1]2. Child Protection'!$B$8:$CW$226,'[1]2. Child Protection'!CN$1,FALSE)=C67,"",VLOOKUP($A67,'[1]2. Child Protection'!$B$8:$CW$226,'[1]2. Child Protection'!CN$1,FALSE)-C67)</f>
        <v/>
      </c>
      <c r="K67" s="7" t="str">
        <f>IF(VLOOKUP($A67,'[1]2. Child Protection'!$B$8:$CW$226,'[1]2. Child Protection'!CO$1,FALSE)=D67,"",VLOOKUP($A67,'[1]2. Child Protection'!$B$8:$CW$226,'[1]2. Child Protection'!CO$1,FALSE))</f>
        <v/>
      </c>
      <c r="L67" s="20" t="str">
        <f>IF(VLOOKUP($A67,'[1]2. Child Protection'!$B$8:$CW$226,'[1]2. Child Protection'!CP$1,FALSE)=E67,"",VLOOKUP($A67,'[1]2. Child Protection'!$B$8:$CW$226,'[1]2. Child Protection'!CP$1,FALSE)-E67)</f>
        <v/>
      </c>
      <c r="M67" s="20" t="str">
        <f>IF(VLOOKUP($A67,'[1]2. Child Protection'!$B$8:$CW$226,'[1]2. Child Protection'!CQ$1,FALSE)=F67,"",VLOOKUP($A67,'[1]2. Child Protection'!$B$8:$CW$226,'[1]2. Child Protection'!CQ$1,FALSE)-F67)</f>
        <v/>
      </c>
      <c r="N67" s="20" t="str">
        <f>IF(VLOOKUP($A67,'[1]2. Child Protection'!$B$8:$CW$226,'[1]2. Child Protection'!CR$1,FALSE)=G67,"",VLOOKUP($A67,'[1]2. Child Protection'!$B$8:$CW$226,'[1]2. Child Protection'!CR$1,FALSE)-G67)</f>
        <v/>
      </c>
      <c r="O67" s="20" t="str">
        <f>IF(VLOOKUP($A67,'[1]2. Child Protection'!$B$8:$CW$226,'[1]2. Child Protection'!CS$1,FALSE)=H67,"",VLOOKUP($A67,'[1]2. Child Protection'!$B$8:$CW$226,'[1]2. Child Protection'!CS$1,FALSE)-H67)</f>
        <v/>
      </c>
      <c r="R67" s="7" t="s">
        <v>177</v>
      </c>
      <c r="S67" s="7" t="s">
        <v>178</v>
      </c>
      <c r="T67" s="40">
        <v>27.745582179519225</v>
      </c>
      <c r="U67" s="7" t="s">
        <v>596</v>
      </c>
      <c r="V67" s="15">
        <v>2020</v>
      </c>
      <c r="W67" s="17" t="s">
        <v>597</v>
      </c>
      <c r="X67" s="18"/>
      <c r="Y67" s="19" t="s">
        <v>610</v>
      </c>
    </row>
    <row r="68" spans="1:25">
      <c r="A68" s="7" t="s">
        <v>180</v>
      </c>
      <c r="B68" s="7" t="s">
        <v>181</v>
      </c>
      <c r="C68" s="40" t="s">
        <v>20</v>
      </c>
      <c r="E68" s="15"/>
      <c r="F68" s="17"/>
      <c r="G68" s="18"/>
      <c r="H68" s="19"/>
      <c r="J68" s="20" t="str">
        <f>IF(VLOOKUP($A68,'[1]2. Child Protection'!$B$8:$CW$226,'[1]2. Child Protection'!CN$1,FALSE)=C68,"",VLOOKUP($A68,'[1]2. Child Protection'!$B$8:$CW$226,'[1]2. Child Protection'!CN$1,FALSE)-C68)</f>
        <v/>
      </c>
      <c r="K68" s="7" t="str">
        <f>IF(VLOOKUP($A68,'[1]2. Child Protection'!$B$8:$CW$226,'[1]2. Child Protection'!CO$1,FALSE)=D68,"",VLOOKUP($A68,'[1]2. Child Protection'!$B$8:$CW$226,'[1]2. Child Protection'!CO$1,FALSE))</f>
        <v/>
      </c>
      <c r="L68" s="20" t="str">
        <f>IF(VLOOKUP($A68,'[1]2. Child Protection'!$B$8:$CW$226,'[1]2. Child Protection'!CP$1,FALSE)=E68,"",VLOOKUP($A68,'[1]2. Child Protection'!$B$8:$CW$226,'[1]2. Child Protection'!CP$1,FALSE)-E68)</f>
        <v/>
      </c>
      <c r="M68" s="20" t="str">
        <f>IF(VLOOKUP($A68,'[1]2. Child Protection'!$B$8:$CW$226,'[1]2. Child Protection'!CQ$1,FALSE)=F68,"",VLOOKUP($A68,'[1]2. Child Protection'!$B$8:$CW$226,'[1]2. Child Protection'!CQ$1,FALSE)-F68)</f>
        <v/>
      </c>
      <c r="N68" s="20" t="str">
        <f>IF(VLOOKUP($A68,'[1]2. Child Protection'!$B$8:$CW$226,'[1]2. Child Protection'!CR$1,FALSE)=G68,"",VLOOKUP($A68,'[1]2. Child Protection'!$B$8:$CW$226,'[1]2. Child Protection'!CR$1,FALSE)-G68)</f>
        <v/>
      </c>
      <c r="O68" s="20" t="str">
        <f>IF(VLOOKUP($A68,'[1]2. Child Protection'!$B$8:$CW$226,'[1]2. Child Protection'!CS$1,FALSE)=H68,"",VLOOKUP($A68,'[1]2. Child Protection'!$B$8:$CW$226,'[1]2. Child Protection'!CS$1,FALSE)-H68)</f>
        <v/>
      </c>
      <c r="R68" s="7" t="s">
        <v>180</v>
      </c>
      <c r="S68" s="7" t="s">
        <v>181</v>
      </c>
      <c r="T68" s="40" t="s">
        <v>596</v>
      </c>
      <c r="U68" s="7" t="s">
        <v>596</v>
      </c>
      <c r="V68" s="15" t="s">
        <v>596</v>
      </c>
      <c r="W68" s="17" t="s">
        <v>596</v>
      </c>
      <c r="X68" s="18" t="s">
        <v>596</v>
      </c>
      <c r="Y68" s="19" t="s">
        <v>596</v>
      </c>
    </row>
    <row r="69" spans="1:25">
      <c r="A69" s="7" t="s">
        <v>182</v>
      </c>
      <c r="B69" s="7" t="s">
        <v>183</v>
      </c>
      <c r="C69" s="40">
        <v>21.960999999999999</v>
      </c>
      <c r="E69" s="15" t="s">
        <v>45</v>
      </c>
      <c r="F69" s="17" t="s">
        <v>12</v>
      </c>
      <c r="G69" s="18"/>
      <c r="H69" s="19" t="s">
        <v>184</v>
      </c>
      <c r="J69" s="20" t="str">
        <f>IF(VLOOKUP($A69,'[1]2. Child Protection'!$B$8:$CW$226,'[1]2. Child Protection'!CN$1,FALSE)=C69,"",VLOOKUP($A69,'[1]2. Child Protection'!$B$8:$CW$226,'[1]2. Child Protection'!CN$1,FALSE)-C69)</f>
        <v/>
      </c>
      <c r="K69" s="7" t="str">
        <f>IF(VLOOKUP($A69,'[1]2. Child Protection'!$B$8:$CW$226,'[1]2. Child Protection'!CO$1,FALSE)=D69,"",VLOOKUP($A69,'[1]2. Child Protection'!$B$8:$CW$226,'[1]2. Child Protection'!CO$1,FALSE))</f>
        <v/>
      </c>
      <c r="L69" s="20" t="str">
        <f>IF(VLOOKUP($A69,'[1]2. Child Protection'!$B$8:$CW$226,'[1]2. Child Protection'!CP$1,FALSE)=E69,"",VLOOKUP($A69,'[1]2. Child Protection'!$B$8:$CW$226,'[1]2. Child Protection'!CP$1,FALSE)-E69)</f>
        <v/>
      </c>
      <c r="M69" s="20" t="str">
        <f>IF(VLOOKUP($A69,'[1]2. Child Protection'!$B$8:$CW$226,'[1]2. Child Protection'!CQ$1,FALSE)=F69,"",VLOOKUP($A69,'[1]2. Child Protection'!$B$8:$CW$226,'[1]2. Child Protection'!CQ$1,FALSE)-F69)</f>
        <v/>
      </c>
      <c r="N69" s="20" t="str">
        <f>IF(VLOOKUP($A69,'[1]2. Child Protection'!$B$8:$CW$226,'[1]2. Child Protection'!CR$1,FALSE)=G69,"",VLOOKUP($A69,'[1]2. Child Protection'!$B$8:$CW$226,'[1]2. Child Protection'!CR$1,FALSE)-G69)</f>
        <v/>
      </c>
      <c r="O69" s="20" t="str">
        <f>IF(VLOOKUP($A69,'[1]2. Child Protection'!$B$8:$CW$226,'[1]2. Child Protection'!CS$1,FALSE)=H69,"",VLOOKUP($A69,'[1]2. Child Protection'!$B$8:$CW$226,'[1]2. Child Protection'!CS$1,FALSE)-H69)</f>
        <v/>
      </c>
      <c r="R69" s="7" t="s">
        <v>182</v>
      </c>
      <c r="S69" s="7" t="s">
        <v>183</v>
      </c>
      <c r="T69" s="40">
        <v>23.424190800681433</v>
      </c>
      <c r="U69" s="7" t="s">
        <v>596</v>
      </c>
      <c r="V69" s="15">
        <v>2010</v>
      </c>
      <c r="W69" s="17" t="s">
        <v>597</v>
      </c>
      <c r="X69" s="18"/>
      <c r="Y69" s="19" t="s">
        <v>184</v>
      </c>
    </row>
    <row r="70" spans="1:25">
      <c r="A70" s="7" t="s">
        <v>185</v>
      </c>
      <c r="B70" s="7" t="s">
        <v>186</v>
      </c>
      <c r="C70" s="40">
        <v>368.35199999999998</v>
      </c>
      <c r="E70" s="15" t="s">
        <v>41</v>
      </c>
      <c r="F70" s="15" t="s">
        <v>12</v>
      </c>
      <c r="G70" s="16"/>
      <c r="H70" s="19" t="s">
        <v>49</v>
      </c>
      <c r="J70" s="20" t="str">
        <f>IF(VLOOKUP($A70,'[1]2. Child Protection'!$B$8:$CW$226,'[1]2. Child Protection'!CN$1,FALSE)=C70,"",VLOOKUP($A70,'[1]2. Child Protection'!$B$8:$CW$226,'[1]2. Child Protection'!CN$1,FALSE)-C70)</f>
        <v/>
      </c>
      <c r="K70" s="7" t="str">
        <f>IF(VLOOKUP($A70,'[1]2. Child Protection'!$B$8:$CW$226,'[1]2. Child Protection'!CO$1,FALSE)=D70,"",VLOOKUP($A70,'[1]2. Child Protection'!$B$8:$CW$226,'[1]2. Child Protection'!CO$1,FALSE))</f>
        <v/>
      </c>
      <c r="L70" s="20" t="str">
        <f>IF(VLOOKUP($A70,'[1]2. Child Protection'!$B$8:$CW$226,'[1]2. Child Protection'!CP$1,FALSE)=E70,"",VLOOKUP($A70,'[1]2. Child Protection'!$B$8:$CW$226,'[1]2. Child Protection'!CP$1,FALSE)-E70)</f>
        <v/>
      </c>
      <c r="M70" s="20" t="str">
        <f>IF(VLOOKUP($A70,'[1]2. Child Protection'!$B$8:$CW$226,'[1]2. Child Protection'!CQ$1,FALSE)=F70,"",VLOOKUP($A70,'[1]2. Child Protection'!$B$8:$CW$226,'[1]2. Child Protection'!CQ$1,FALSE)-F70)</f>
        <v/>
      </c>
      <c r="N70" s="20" t="str">
        <f>IF(VLOOKUP($A70,'[1]2. Child Protection'!$B$8:$CW$226,'[1]2. Child Protection'!CR$1,FALSE)=G70,"",VLOOKUP($A70,'[1]2. Child Protection'!$B$8:$CW$226,'[1]2. Child Protection'!CR$1,FALSE)-G70)</f>
        <v/>
      </c>
      <c r="O70" s="20" t="str">
        <f>IF(VLOOKUP($A70,'[1]2. Child Protection'!$B$8:$CW$226,'[1]2. Child Protection'!CS$1,FALSE)=H70,"",VLOOKUP($A70,'[1]2. Child Protection'!$B$8:$CW$226,'[1]2. Child Protection'!CS$1,FALSE)-H70)</f>
        <v/>
      </c>
      <c r="R70" s="7" t="s">
        <v>185</v>
      </c>
      <c r="S70" s="7" t="s">
        <v>186</v>
      </c>
      <c r="T70" s="40"/>
      <c r="V70" s="15"/>
      <c r="W70" s="15"/>
      <c r="X70" s="16"/>
      <c r="Y70" s="19"/>
    </row>
    <row r="71" spans="1:25">
      <c r="A71" s="7" t="s">
        <v>187</v>
      </c>
      <c r="B71" s="7" t="s">
        <v>188</v>
      </c>
      <c r="C71" s="40">
        <v>352.45299999999997</v>
      </c>
      <c r="E71" s="15" t="s">
        <v>27</v>
      </c>
      <c r="F71" s="17" t="s">
        <v>12</v>
      </c>
      <c r="G71" s="18"/>
      <c r="H71" s="19" t="s">
        <v>189</v>
      </c>
      <c r="J71" s="20" t="str">
        <f>IF(VLOOKUP($A71,'[1]2. Child Protection'!$B$8:$CW$226,'[1]2. Child Protection'!CN$1,FALSE)=C71,"",VLOOKUP($A71,'[1]2. Child Protection'!$B$8:$CW$226,'[1]2. Child Protection'!CN$1,FALSE)-C71)</f>
        <v/>
      </c>
      <c r="K71" s="7" t="str">
        <f>IF(VLOOKUP($A71,'[1]2. Child Protection'!$B$8:$CW$226,'[1]2. Child Protection'!CO$1,FALSE)=D71,"",VLOOKUP($A71,'[1]2. Child Protection'!$B$8:$CW$226,'[1]2. Child Protection'!CO$1,FALSE))</f>
        <v/>
      </c>
      <c r="L71" s="20" t="str">
        <f>IF(VLOOKUP($A71,'[1]2. Child Protection'!$B$8:$CW$226,'[1]2. Child Protection'!CP$1,FALSE)=E71,"",VLOOKUP($A71,'[1]2. Child Protection'!$B$8:$CW$226,'[1]2. Child Protection'!CP$1,FALSE)-E71)</f>
        <v/>
      </c>
      <c r="M71" s="20" t="str">
        <f>IF(VLOOKUP($A71,'[1]2. Child Protection'!$B$8:$CW$226,'[1]2. Child Protection'!CQ$1,FALSE)=F71,"",VLOOKUP($A71,'[1]2. Child Protection'!$B$8:$CW$226,'[1]2. Child Protection'!CQ$1,FALSE)-F71)</f>
        <v/>
      </c>
      <c r="N71" s="20" t="str">
        <f>IF(VLOOKUP($A71,'[1]2. Child Protection'!$B$8:$CW$226,'[1]2. Child Protection'!CR$1,FALSE)=G71,"",VLOOKUP($A71,'[1]2. Child Protection'!$B$8:$CW$226,'[1]2. Child Protection'!CR$1,FALSE)-G71)</f>
        <v/>
      </c>
      <c r="O71" s="20" t="str">
        <f>IF(VLOOKUP($A71,'[1]2. Child Protection'!$B$8:$CW$226,'[1]2. Child Protection'!CS$1,FALSE)=H71,"",VLOOKUP($A71,'[1]2. Child Protection'!$B$8:$CW$226,'[1]2. Child Protection'!CS$1,FALSE)-H71)</f>
        <v/>
      </c>
      <c r="R71" s="7" t="s">
        <v>187</v>
      </c>
      <c r="S71" s="7" t="s">
        <v>188</v>
      </c>
      <c r="T71" s="20">
        <v>343.4073947318272</v>
      </c>
      <c r="U71" s="7" t="s">
        <v>596</v>
      </c>
      <c r="V71" s="15">
        <v>2020</v>
      </c>
      <c r="W71" s="17" t="s">
        <v>597</v>
      </c>
      <c r="X71" s="18"/>
      <c r="Y71" s="19" t="s">
        <v>189</v>
      </c>
    </row>
    <row r="72" spans="1:25">
      <c r="A72" s="7" t="s">
        <v>190</v>
      </c>
      <c r="B72" s="7" t="s">
        <v>191</v>
      </c>
      <c r="C72" s="40" t="s">
        <v>20</v>
      </c>
      <c r="E72" s="15"/>
      <c r="F72" s="17"/>
      <c r="G72" s="18"/>
      <c r="H72" s="19"/>
      <c r="J72" s="20" t="str">
        <f>IF(VLOOKUP($A72,'[1]2. Child Protection'!$B$8:$CW$226,'[1]2. Child Protection'!CN$1,FALSE)=C72,"",VLOOKUP($A72,'[1]2. Child Protection'!$B$8:$CW$226,'[1]2. Child Protection'!CN$1,FALSE)-C72)</f>
        <v/>
      </c>
      <c r="K72" s="7" t="str">
        <f>IF(VLOOKUP($A72,'[1]2. Child Protection'!$B$8:$CW$226,'[1]2. Child Protection'!CO$1,FALSE)=D72,"",VLOOKUP($A72,'[1]2. Child Protection'!$B$8:$CW$226,'[1]2. Child Protection'!CO$1,FALSE))</f>
        <v/>
      </c>
      <c r="L72" s="20" t="str">
        <f>IF(VLOOKUP($A72,'[1]2. Child Protection'!$B$8:$CW$226,'[1]2. Child Protection'!CP$1,FALSE)=E72,"",VLOOKUP($A72,'[1]2. Child Protection'!$B$8:$CW$226,'[1]2. Child Protection'!CP$1,FALSE)-E72)</f>
        <v/>
      </c>
      <c r="M72" s="20" t="str">
        <f>IF(VLOOKUP($A72,'[1]2. Child Protection'!$B$8:$CW$226,'[1]2. Child Protection'!CQ$1,FALSE)=F72,"",VLOOKUP($A72,'[1]2. Child Protection'!$B$8:$CW$226,'[1]2. Child Protection'!CQ$1,FALSE)-F72)</f>
        <v/>
      </c>
      <c r="N72" s="20" t="str">
        <f>IF(VLOOKUP($A72,'[1]2. Child Protection'!$B$8:$CW$226,'[1]2. Child Protection'!CR$1,FALSE)=G72,"",VLOOKUP($A72,'[1]2. Child Protection'!$B$8:$CW$226,'[1]2. Child Protection'!CR$1,FALSE)-G72)</f>
        <v/>
      </c>
      <c r="O72" s="20" t="str">
        <f>IF(VLOOKUP($A72,'[1]2. Child Protection'!$B$8:$CW$226,'[1]2. Child Protection'!CS$1,FALSE)=H72,"",VLOOKUP($A72,'[1]2. Child Protection'!$B$8:$CW$226,'[1]2. Child Protection'!CS$1,FALSE)-H72)</f>
        <v/>
      </c>
      <c r="R72" s="7" t="s">
        <v>190</v>
      </c>
      <c r="S72" s="7" t="s">
        <v>191</v>
      </c>
      <c r="T72" s="20" t="s">
        <v>596</v>
      </c>
      <c r="U72" s="7" t="s">
        <v>596</v>
      </c>
      <c r="V72" s="15" t="s">
        <v>596</v>
      </c>
      <c r="W72" s="17" t="s">
        <v>596</v>
      </c>
      <c r="X72" s="18" t="s">
        <v>596</v>
      </c>
      <c r="Y72" s="19" t="s">
        <v>596</v>
      </c>
    </row>
    <row r="73" spans="1:25">
      <c r="A73" s="7" t="s">
        <v>192</v>
      </c>
      <c r="B73" s="7" t="s">
        <v>193</v>
      </c>
      <c r="C73" s="40">
        <v>40.064</v>
      </c>
      <c r="E73" s="15" t="s">
        <v>41</v>
      </c>
      <c r="F73" s="17" t="s">
        <v>12</v>
      </c>
      <c r="G73" s="18"/>
      <c r="H73" s="19" t="s">
        <v>194</v>
      </c>
      <c r="J73" s="20" t="str">
        <f>IF(VLOOKUP($A73,'[1]2. Child Protection'!$B$8:$CW$226,'[1]2. Child Protection'!CN$1,FALSE)=C73,"",VLOOKUP($A73,'[1]2. Child Protection'!$B$8:$CW$226,'[1]2. Child Protection'!CN$1,FALSE)-C73)</f>
        <v/>
      </c>
      <c r="K73" s="7" t="str">
        <f>IF(VLOOKUP($A73,'[1]2. Child Protection'!$B$8:$CW$226,'[1]2. Child Protection'!CO$1,FALSE)=D73,"",VLOOKUP($A73,'[1]2. Child Protection'!$B$8:$CW$226,'[1]2. Child Protection'!CO$1,FALSE))</f>
        <v/>
      </c>
      <c r="L73" s="20" t="str">
        <f>IF(VLOOKUP($A73,'[1]2. Child Protection'!$B$8:$CW$226,'[1]2. Child Protection'!CP$1,FALSE)=E73,"",VLOOKUP($A73,'[1]2. Child Protection'!$B$8:$CW$226,'[1]2. Child Protection'!CP$1,FALSE)-E73)</f>
        <v/>
      </c>
      <c r="M73" s="20" t="str">
        <f>IF(VLOOKUP($A73,'[1]2. Child Protection'!$B$8:$CW$226,'[1]2. Child Protection'!CQ$1,FALSE)=F73,"",VLOOKUP($A73,'[1]2. Child Protection'!$B$8:$CW$226,'[1]2. Child Protection'!CQ$1,FALSE)-F73)</f>
        <v/>
      </c>
      <c r="N73" s="20" t="str">
        <f>IF(VLOOKUP($A73,'[1]2. Child Protection'!$B$8:$CW$226,'[1]2. Child Protection'!CR$1,FALSE)=G73,"",VLOOKUP($A73,'[1]2. Child Protection'!$B$8:$CW$226,'[1]2. Child Protection'!CR$1,FALSE)-G73)</f>
        <v/>
      </c>
      <c r="O73" s="20" t="str">
        <f>IF(VLOOKUP($A73,'[1]2. Child Protection'!$B$8:$CW$226,'[1]2. Child Protection'!CS$1,FALSE)=H73,"",VLOOKUP($A73,'[1]2. Child Protection'!$B$8:$CW$226,'[1]2. Child Protection'!CS$1,FALSE)-H73)</f>
        <v/>
      </c>
      <c r="R73" s="7" t="s">
        <v>192</v>
      </c>
      <c r="S73" s="7" t="s">
        <v>193</v>
      </c>
      <c r="T73" s="40">
        <v>44.21592108128025</v>
      </c>
      <c r="U73" s="7" t="s">
        <v>596</v>
      </c>
      <c r="V73" s="15">
        <v>2012</v>
      </c>
      <c r="W73" s="17" t="s">
        <v>597</v>
      </c>
      <c r="X73" s="18"/>
      <c r="Y73" s="19" t="s">
        <v>194</v>
      </c>
    </row>
    <row r="74" spans="1:25">
      <c r="A74" s="7" t="s">
        <v>195</v>
      </c>
      <c r="B74" s="7" t="s">
        <v>196</v>
      </c>
      <c r="C74" s="40" t="s">
        <v>20</v>
      </c>
      <c r="E74" s="15"/>
      <c r="F74" s="15"/>
      <c r="G74" s="16"/>
      <c r="H74" s="19"/>
      <c r="J74" s="20" t="str">
        <f>IF(VLOOKUP($A74,'[1]2. Child Protection'!$B$8:$CW$226,'[1]2. Child Protection'!CN$1,FALSE)=C74,"",VLOOKUP($A74,'[1]2. Child Protection'!$B$8:$CW$226,'[1]2. Child Protection'!CN$1,FALSE)-C74)</f>
        <v/>
      </c>
      <c r="K74" s="7" t="str">
        <f>IF(VLOOKUP($A74,'[1]2. Child Protection'!$B$8:$CW$226,'[1]2. Child Protection'!CO$1,FALSE)=D74,"",VLOOKUP($A74,'[1]2. Child Protection'!$B$8:$CW$226,'[1]2. Child Protection'!CO$1,FALSE))</f>
        <v/>
      </c>
      <c r="L74" s="20" t="str">
        <f>IF(VLOOKUP($A74,'[1]2. Child Protection'!$B$8:$CW$226,'[1]2. Child Protection'!CP$1,FALSE)=E74,"",VLOOKUP($A74,'[1]2. Child Protection'!$B$8:$CW$226,'[1]2. Child Protection'!CP$1,FALSE)-E74)</f>
        <v/>
      </c>
      <c r="M74" s="20" t="str">
        <f>IF(VLOOKUP($A74,'[1]2. Child Protection'!$B$8:$CW$226,'[1]2. Child Protection'!CQ$1,FALSE)=F74,"",VLOOKUP($A74,'[1]2. Child Protection'!$B$8:$CW$226,'[1]2. Child Protection'!CQ$1,FALSE)-F74)</f>
        <v/>
      </c>
      <c r="N74" s="20" t="str">
        <f>IF(VLOOKUP($A74,'[1]2. Child Protection'!$B$8:$CW$226,'[1]2. Child Protection'!CR$1,FALSE)=G74,"",VLOOKUP($A74,'[1]2. Child Protection'!$B$8:$CW$226,'[1]2. Child Protection'!CR$1,FALSE)-G74)</f>
        <v/>
      </c>
      <c r="O74" s="20" t="str">
        <f>IF(VLOOKUP($A74,'[1]2. Child Protection'!$B$8:$CW$226,'[1]2. Child Protection'!CS$1,FALSE)=H74,"",VLOOKUP($A74,'[1]2. Child Protection'!$B$8:$CW$226,'[1]2. Child Protection'!CS$1,FALSE)-H74)</f>
        <v/>
      </c>
      <c r="R74" s="7" t="s">
        <v>195</v>
      </c>
      <c r="S74" s="7" t="s">
        <v>196</v>
      </c>
      <c r="T74" s="40"/>
      <c r="V74" s="15"/>
      <c r="W74" s="15"/>
      <c r="X74" s="16"/>
      <c r="Y74" s="19"/>
    </row>
    <row r="75" spans="1:25">
      <c r="A75" s="7" t="s">
        <v>197</v>
      </c>
      <c r="B75" s="7" t="s">
        <v>198</v>
      </c>
      <c r="C75" s="40" t="s">
        <v>20</v>
      </c>
      <c r="E75" s="15"/>
      <c r="F75" s="15"/>
      <c r="G75" s="16"/>
      <c r="H75" s="19"/>
      <c r="J75" s="20" t="str">
        <f>IF(VLOOKUP($A75,'[1]2. Child Protection'!$B$8:$CW$226,'[1]2. Child Protection'!CN$1,FALSE)=C75,"",VLOOKUP($A75,'[1]2. Child Protection'!$B$8:$CW$226,'[1]2. Child Protection'!CN$1,FALSE)-C75)</f>
        <v/>
      </c>
      <c r="K75" s="7" t="str">
        <f>IF(VLOOKUP($A75,'[1]2. Child Protection'!$B$8:$CW$226,'[1]2. Child Protection'!CO$1,FALSE)=D75,"",VLOOKUP($A75,'[1]2. Child Protection'!$B$8:$CW$226,'[1]2. Child Protection'!CO$1,FALSE))</f>
        <v/>
      </c>
      <c r="L75" s="20" t="str">
        <f>IF(VLOOKUP($A75,'[1]2. Child Protection'!$B$8:$CW$226,'[1]2. Child Protection'!CP$1,FALSE)=E75,"",VLOOKUP($A75,'[1]2. Child Protection'!$B$8:$CW$226,'[1]2. Child Protection'!CP$1,FALSE)-E75)</f>
        <v/>
      </c>
      <c r="M75" s="20" t="str">
        <f>IF(VLOOKUP($A75,'[1]2. Child Protection'!$B$8:$CW$226,'[1]2. Child Protection'!CQ$1,FALSE)=F75,"",VLOOKUP($A75,'[1]2. Child Protection'!$B$8:$CW$226,'[1]2. Child Protection'!CQ$1,FALSE)-F75)</f>
        <v/>
      </c>
      <c r="N75" s="20" t="str">
        <f>IF(VLOOKUP($A75,'[1]2. Child Protection'!$B$8:$CW$226,'[1]2. Child Protection'!CR$1,FALSE)=G75,"",VLOOKUP($A75,'[1]2. Child Protection'!$B$8:$CW$226,'[1]2. Child Protection'!CR$1,FALSE)-G75)</f>
        <v/>
      </c>
      <c r="O75" s="20" t="str">
        <f>IF(VLOOKUP($A75,'[1]2. Child Protection'!$B$8:$CW$226,'[1]2. Child Protection'!CS$1,FALSE)=H75,"",VLOOKUP($A75,'[1]2. Child Protection'!$B$8:$CW$226,'[1]2. Child Protection'!CS$1,FALSE)-H75)</f>
        <v/>
      </c>
      <c r="R75" s="7" t="s">
        <v>197</v>
      </c>
      <c r="S75" s="7" t="s">
        <v>198</v>
      </c>
      <c r="T75" s="40"/>
      <c r="V75" s="15"/>
      <c r="W75" s="15"/>
      <c r="X75" s="16"/>
      <c r="Y75" s="19"/>
    </row>
    <row r="76" spans="1:25">
      <c r="A76" s="7" t="s">
        <v>199</v>
      </c>
      <c r="B76" s="7" t="s">
        <v>200</v>
      </c>
      <c r="C76" s="40">
        <v>47.392000000000003</v>
      </c>
      <c r="E76" s="15" t="s">
        <v>41</v>
      </c>
      <c r="F76" s="17" t="s">
        <v>12</v>
      </c>
      <c r="G76" s="18"/>
      <c r="H76" s="19" t="s">
        <v>201</v>
      </c>
      <c r="J76" s="20" t="str">
        <f>IF(VLOOKUP($A76,'[1]2. Child Protection'!$B$8:$CW$226,'[1]2. Child Protection'!CN$1,FALSE)=C76,"",VLOOKUP($A76,'[1]2. Child Protection'!$B$8:$CW$226,'[1]2. Child Protection'!CN$1,FALSE)-C76)</f>
        <v/>
      </c>
      <c r="K76" s="7" t="str">
        <f>IF(VLOOKUP($A76,'[1]2. Child Protection'!$B$8:$CW$226,'[1]2. Child Protection'!CO$1,FALSE)=D76,"",VLOOKUP($A76,'[1]2. Child Protection'!$B$8:$CW$226,'[1]2. Child Protection'!CO$1,FALSE))</f>
        <v/>
      </c>
      <c r="L76" s="20" t="str">
        <f>IF(VLOOKUP($A76,'[1]2. Child Protection'!$B$8:$CW$226,'[1]2. Child Protection'!CP$1,FALSE)=E76,"",VLOOKUP($A76,'[1]2. Child Protection'!$B$8:$CW$226,'[1]2. Child Protection'!CP$1,FALSE)-E76)</f>
        <v/>
      </c>
      <c r="M76" s="20" t="str">
        <f>IF(VLOOKUP($A76,'[1]2. Child Protection'!$B$8:$CW$226,'[1]2. Child Protection'!CQ$1,FALSE)=F76,"",VLOOKUP($A76,'[1]2. Child Protection'!$B$8:$CW$226,'[1]2. Child Protection'!CQ$1,FALSE)-F76)</f>
        <v/>
      </c>
      <c r="N76" s="20" t="str">
        <f>IF(VLOOKUP($A76,'[1]2. Child Protection'!$B$8:$CW$226,'[1]2. Child Protection'!CR$1,FALSE)=G76,"",VLOOKUP($A76,'[1]2. Child Protection'!$B$8:$CW$226,'[1]2. Child Protection'!CR$1,FALSE)-G76)</f>
        <v/>
      </c>
      <c r="O76" s="20" t="str">
        <f>IF(VLOOKUP($A76,'[1]2. Child Protection'!$B$8:$CW$226,'[1]2. Child Protection'!CS$1,FALSE)=H76,"",VLOOKUP($A76,'[1]2. Child Protection'!$B$8:$CW$226,'[1]2. Child Protection'!CS$1,FALSE)-H76)</f>
        <v/>
      </c>
      <c r="R76" s="7" t="s">
        <v>199</v>
      </c>
      <c r="S76" s="7" t="s">
        <v>200</v>
      </c>
      <c r="T76" s="20">
        <v>49.852508554237268</v>
      </c>
      <c r="U76" s="7" t="s">
        <v>596</v>
      </c>
      <c r="V76" s="15">
        <v>2012</v>
      </c>
      <c r="W76" s="17" t="s">
        <v>597</v>
      </c>
      <c r="X76" s="18"/>
      <c r="Y76" s="19" t="s">
        <v>201</v>
      </c>
    </row>
    <row r="77" spans="1:25">
      <c r="A77" s="7" t="s">
        <v>202</v>
      </c>
      <c r="B77" s="7" t="s">
        <v>203</v>
      </c>
      <c r="C77" s="40" t="s">
        <v>20</v>
      </c>
      <c r="E77" s="15"/>
      <c r="F77" s="17"/>
      <c r="G77" s="18"/>
      <c r="H77" s="19"/>
      <c r="J77" s="20" t="str">
        <f>IF(VLOOKUP($A77,'[1]2. Child Protection'!$B$8:$CW$226,'[1]2. Child Protection'!CN$1,FALSE)=C77,"",VLOOKUP($A77,'[1]2. Child Protection'!$B$8:$CW$226,'[1]2. Child Protection'!CN$1,FALSE)-C77)</f>
        <v/>
      </c>
      <c r="K77" s="7" t="str">
        <f>IF(VLOOKUP($A77,'[1]2. Child Protection'!$B$8:$CW$226,'[1]2. Child Protection'!CO$1,FALSE)=D77,"",VLOOKUP($A77,'[1]2. Child Protection'!$B$8:$CW$226,'[1]2. Child Protection'!CO$1,FALSE))</f>
        <v/>
      </c>
      <c r="L77" s="20" t="str">
        <f>IF(VLOOKUP($A77,'[1]2. Child Protection'!$B$8:$CW$226,'[1]2. Child Protection'!CP$1,FALSE)=E77,"",VLOOKUP($A77,'[1]2. Child Protection'!$B$8:$CW$226,'[1]2. Child Protection'!CP$1,FALSE)-E77)</f>
        <v/>
      </c>
      <c r="M77" s="20" t="str">
        <f>IF(VLOOKUP($A77,'[1]2. Child Protection'!$B$8:$CW$226,'[1]2. Child Protection'!CQ$1,FALSE)=F77,"",VLOOKUP($A77,'[1]2. Child Protection'!$B$8:$CW$226,'[1]2. Child Protection'!CQ$1,FALSE)-F77)</f>
        <v/>
      </c>
      <c r="N77" s="20" t="str">
        <f>IF(VLOOKUP($A77,'[1]2. Child Protection'!$B$8:$CW$226,'[1]2. Child Protection'!CR$1,FALSE)=G77,"",VLOOKUP($A77,'[1]2. Child Protection'!$B$8:$CW$226,'[1]2. Child Protection'!CR$1,FALSE)-G77)</f>
        <v/>
      </c>
      <c r="O77" s="20" t="str">
        <f>IF(VLOOKUP($A77,'[1]2. Child Protection'!$B$8:$CW$226,'[1]2. Child Protection'!CS$1,FALSE)=H77,"",VLOOKUP($A77,'[1]2. Child Protection'!$B$8:$CW$226,'[1]2. Child Protection'!CS$1,FALSE)-H77)</f>
        <v/>
      </c>
      <c r="R77" s="7" t="s">
        <v>202</v>
      </c>
      <c r="S77" s="7" t="s">
        <v>203</v>
      </c>
      <c r="T77" s="20" t="s">
        <v>596</v>
      </c>
      <c r="U77" s="7" t="s">
        <v>596</v>
      </c>
      <c r="V77" s="15" t="s">
        <v>596</v>
      </c>
      <c r="W77" s="17" t="s">
        <v>596</v>
      </c>
      <c r="X77" s="18" t="s">
        <v>596</v>
      </c>
      <c r="Y77" s="19" t="s">
        <v>596</v>
      </c>
    </row>
    <row r="78" spans="1:25">
      <c r="A78" s="7" t="s">
        <v>204</v>
      </c>
      <c r="B78" s="7" t="s">
        <v>205</v>
      </c>
      <c r="C78" s="40">
        <v>54.451000000000001</v>
      </c>
      <c r="D78" s="7" t="s">
        <v>59</v>
      </c>
      <c r="E78" s="15" t="s">
        <v>16</v>
      </c>
      <c r="F78" s="17" t="s">
        <v>12</v>
      </c>
      <c r="G78" s="18" t="s">
        <v>206</v>
      </c>
      <c r="H78" s="19" t="s">
        <v>207</v>
      </c>
      <c r="J78" s="20" t="str">
        <f>IF(VLOOKUP($A78,'[1]2. Child Protection'!$B$8:$CW$226,'[1]2. Child Protection'!CN$1,FALSE)=C78,"",VLOOKUP($A78,'[1]2. Child Protection'!$B$8:$CW$226,'[1]2. Child Protection'!CN$1,FALSE)-C78)</f>
        <v/>
      </c>
      <c r="K78" s="7" t="str">
        <f>IF(VLOOKUP($A78,'[1]2. Child Protection'!$B$8:$CW$226,'[1]2. Child Protection'!CO$1,FALSE)=D78,"",VLOOKUP($A78,'[1]2. Child Protection'!$B$8:$CW$226,'[1]2. Child Protection'!CO$1,FALSE))</f>
        <v/>
      </c>
      <c r="L78" s="20" t="str">
        <f>IF(VLOOKUP($A78,'[1]2. Child Protection'!$B$8:$CW$226,'[1]2. Child Protection'!CP$1,FALSE)=E78,"",VLOOKUP($A78,'[1]2. Child Protection'!$B$8:$CW$226,'[1]2. Child Protection'!CP$1,FALSE)-E78)</f>
        <v/>
      </c>
      <c r="M78" s="20" t="str">
        <f>IF(VLOOKUP($A78,'[1]2. Child Protection'!$B$8:$CW$226,'[1]2. Child Protection'!CQ$1,FALSE)=F78,"",VLOOKUP($A78,'[1]2. Child Protection'!$B$8:$CW$226,'[1]2. Child Protection'!CQ$1,FALSE)-F78)</f>
        <v/>
      </c>
      <c r="N78" s="20" t="str">
        <f>IF(VLOOKUP($A78,'[1]2. Child Protection'!$B$8:$CW$226,'[1]2. Child Protection'!CR$1,FALSE)=G78,"",VLOOKUP($A78,'[1]2. Child Protection'!$B$8:$CW$226,'[1]2. Child Protection'!CR$1,FALSE)-G78)</f>
        <v/>
      </c>
      <c r="O78" s="20" t="str">
        <f>IF(VLOOKUP($A78,'[1]2. Child Protection'!$B$8:$CW$226,'[1]2. Child Protection'!CS$1,FALSE)=H78,"",VLOOKUP($A78,'[1]2. Child Protection'!$B$8:$CW$226,'[1]2. Child Protection'!CS$1,FALSE)-H78)</f>
        <v/>
      </c>
      <c r="R78" s="7" t="s">
        <v>204</v>
      </c>
      <c r="S78" s="7" t="s">
        <v>205</v>
      </c>
      <c r="T78" s="20">
        <v>53.296722038407751</v>
      </c>
      <c r="U78" s="7" t="s">
        <v>59</v>
      </c>
      <c r="V78" s="15">
        <v>2020</v>
      </c>
      <c r="W78" s="17" t="s">
        <v>597</v>
      </c>
      <c r="X78" s="18" t="s">
        <v>611</v>
      </c>
      <c r="Y78" s="19" t="s">
        <v>207</v>
      </c>
    </row>
    <row r="79" spans="1:25">
      <c r="A79" s="7" t="s">
        <v>208</v>
      </c>
      <c r="B79" s="7" t="s">
        <v>209</v>
      </c>
      <c r="C79" s="40">
        <v>428.83</v>
      </c>
      <c r="E79" s="15" t="s">
        <v>41</v>
      </c>
      <c r="F79" s="17" t="s">
        <v>12</v>
      </c>
      <c r="G79" s="18"/>
      <c r="H79" s="19" t="s">
        <v>210</v>
      </c>
      <c r="J79" s="20" t="str">
        <f>IF(VLOOKUP($A79,'[1]2. Child Protection'!$B$8:$CW$226,'[1]2. Child Protection'!CN$1,FALSE)=C79,"",VLOOKUP($A79,'[1]2. Child Protection'!$B$8:$CW$226,'[1]2. Child Protection'!CN$1,FALSE)-C79)</f>
        <v/>
      </c>
      <c r="K79" s="7" t="str">
        <f>IF(VLOOKUP($A79,'[1]2. Child Protection'!$B$8:$CW$226,'[1]2. Child Protection'!CO$1,FALSE)=D79,"",VLOOKUP($A79,'[1]2. Child Protection'!$B$8:$CW$226,'[1]2. Child Protection'!CO$1,FALSE))</f>
        <v/>
      </c>
      <c r="L79" s="20" t="str">
        <f>IF(VLOOKUP($A79,'[1]2. Child Protection'!$B$8:$CW$226,'[1]2. Child Protection'!CP$1,FALSE)=E79,"",VLOOKUP($A79,'[1]2. Child Protection'!$B$8:$CW$226,'[1]2. Child Protection'!CP$1,FALSE)-E79)</f>
        <v/>
      </c>
      <c r="M79" s="20" t="str">
        <f>IF(VLOOKUP($A79,'[1]2. Child Protection'!$B$8:$CW$226,'[1]2. Child Protection'!CQ$1,FALSE)=F79,"",VLOOKUP($A79,'[1]2. Child Protection'!$B$8:$CW$226,'[1]2. Child Protection'!CQ$1,FALSE)-F79)</f>
        <v/>
      </c>
      <c r="N79" s="20" t="str">
        <f>IF(VLOOKUP($A79,'[1]2. Child Protection'!$B$8:$CW$226,'[1]2. Child Protection'!CR$1,FALSE)=G79,"",VLOOKUP($A79,'[1]2. Child Protection'!$B$8:$CW$226,'[1]2. Child Protection'!CR$1,FALSE)-G79)</f>
        <v/>
      </c>
      <c r="O79" s="20" t="str">
        <f>IF(VLOOKUP($A79,'[1]2. Child Protection'!$B$8:$CW$226,'[1]2. Child Protection'!CS$1,FALSE)=H79,"",VLOOKUP($A79,'[1]2. Child Protection'!$B$8:$CW$226,'[1]2. Child Protection'!CS$1,FALSE)-H79)</f>
        <v/>
      </c>
      <c r="R79" s="7" t="s">
        <v>208</v>
      </c>
      <c r="S79" s="7" t="s">
        <v>209</v>
      </c>
      <c r="T79" s="40">
        <v>428.9649089852926</v>
      </c>
      <c r="U79" s="7" t="s">
        <v>596</v>
      </c>
      <c r="V79" s="15">
        <v>2012</v>
      </c>
      <c r="W79" s="17" t="s">
        <v>597</v>
      </c>
      <c r="X79" s="18"/>
      <c r="Y79" s="19" t="s">
        <v>210</v>
      </c>
    </row>
    <row r="80" spans="1:25">
      <c r="A80" s="7" t="s">
        <v>211</v>
      </c>
      <c r="B80" s="7" t="s">
        <v>212</v>
      </c>
      <c r="C80" s="40">
        <v>23.916</v>
      </c>
      <c r="E80" s="15" t="s">
        <v>27</v>
      </c>
      <c r="F80" s="17" t="s">
        <v>12</v>
      </c>
      <c r="G80" s="18"/>
      <c r="H80" s="19" t="s">
        <v>213</v>
      </c>
      <c r="J80" s="20" t="str">
        <f>IF(VLOOKUP($A80,'[1]2. Child Protection'!$B$8:$CW$226,'[1]2. Child Protection'!CN$1,FALSE)=C80,"",VLOOKUP($A80,'[1]2. Child Protection'!$B$8:$CW$226,'[1]2. Child Protection'!CN$1,FALSE)-C80)</f>
        <v/>
      </c>
      <c r="K80" s="7" t="str">
        <f>IF(VLOOKUP($A80,'[1]2. Child Protection'!$B$8:$CW$226,'[1]2. Child Protection'!CO$1,FALSE)=D80,"",VLOOKUP($A80,'[1]2. Child Protection'!$B$8:$CW$226,'[1]2. Child Protection'!CO$1,FALSE))</f>
        <v/>
      </c>
      <c r="L80" s="20" t="str">
        <f>IF(VLOOKUP($A80,'[1]2. Child Protection'!$B$8:$CW$226,'[1]2. Child Protection'!CP$1,FALSE)=E80,"",VLOOKUP($A80,'[1]2. Child Protection'!$B$8:$CW$226,'[1]2. Child Protection'!CP$1,FALSE)-E80)</f>
        <v/>
      </c>
      <c r="M80" s="20" t="str">
        <f>IF(VLOOKUP($A80,'[1]2. Child Protection'!$B$8:$CW$226,'[1]2. Child Protection'!CQ$1,FALSE)=F80,"",VLOOKUP($A80,'[1]2. Child Protection'!$B$8:$CW$226,'[1]2. Child Protection'!CQ$1,FALSE)-F80)</f>
        <v/>
      </c>
      <c r="N80" s="20" t="str">
        <f>IF(VLOOKUP($A80,'[1]2. Child Protection'!$B$8:$CW$226,'[1]2. Child Protection'!CR$1,FALSE)=G80,"",VLOOKUP($A80,'[1]2. Child Protection'!$B$8:$CW$226,'[1]2. Child Protection'!CR$1,FALSE)-G80)</f>
        <v/>
      </c>
      <c r="O80" s="20" t="str">
        <f>IF(VLOOKUP($A80,'[1]2. Child Protection'!$B$8:$CW$226,'[1]2. Child Protection'!CS$1,FALSE)=H80,"",VLOOKUP($A80,'[1]2. Child Protection'!$B$8:$CW$226,'[1]2. Child Protection'!CS$1,FALSE)-H80)</f>
        <v/>
      </c>
      <c r="R80" s="7" t="s">
        <v>211</v>
      </c>
      <c r="S80" s="7" t="s">
        <v>212</v>
      </c>
      <c r="T80" s="20">
        <v>26.620009901238006</v>
      </c>
      <c r="U80" s="7" t="s">
        <v>596</v>
      </c>
      <c r="V80" s="15">
        <v>2021</v>
      </c>
      <c r="W80" s="17" t="s">
        <v>597</v>
      </c>
      <c r="X80" s="18"/>
      <c r="Y80" s="19" t="s">
        <v>213</v>
      </c>
    </row>
    <row r="81" spans="1:25">
      <c r="A81" s="7" t="s">
        <v>214</v>
      </c>
      <c r="B81" s="7" t="s">
        <v>215</v>
      </c>
      <c r="C81" s="40">
        <v>189.83099999999999</v>
      </c>
      <c r="E81" s="15" t="s">
        <v>27</v>
      </c>
      <c r="F81" s="15" t="s">
        <v>12</v>
      </c>
      <c r="G81" s="16"/>
      <c r="H81" s="19" t="s">
        <v>216</v>
      </c>
      <c r="J81" s="20" t="str">
        <f>IF(VLOOKUP($A81,'[1]2. Child Protection'!$B$8:$CW$226,'[1]2. Child Protection'!CN$1,FALSE)=C81,"",VLOOKUP($A81,'[1]2. Child Protection'!$B$8:$CW$226,'[1]2. Child Protection'!CN$1,FALSE)-C81)</f>
        <v/>
      </c>
      <c r="K81" s="7" t="str">
        <f>IF(VLOOKUP($A81,'[1]2. Child Protection'!$B$8:$CW$226,'[1]2. Child Protection'!CO$1,FALSE)=D81,"",VLOOKUP($A81,'[1]2. Child Protection'!$B$8:$CW$226,'[1]2. Child Protection'!CO$1,FALSE))</f>
        <v/>
      </c>
      <c r="L81" s="20" t="str">
        <f>IF(VLOOKUP($A81,'[1]2. Child Protection'!$B$8:$CW$226,'[1]2. Child Protection'!CP$1,FALSE)=E81,"",VLOOKUP($A81,'[1]2. Child Protection'!$B$8:$CW$226,'[1]2. Child Protection'!CP$1,FALSE)-E81)</f>
        <v/>
      </c>
      <c r="M81" s="20" t="str">
        <f>IF(VLOOKUP($A81,'[1]2. Child Protection'!$B$8:$CW$226,'[1]2. Child Protection'!CQ$1,FALSE)=F81,"",VLOOKUP($A81,'[1]2. Child Protection'!$B$8:$CW$226,'[1]2. Child Protection'!CQ$1,FALSE)-F81)</f>
        <v/>
      </c>
      <c r="N81" s="20" t="str">
        <f>IF(VLOOKUP($A81,'[1]2. Child Protection'!$B$8:$CW$226,'[1]2. Child Protection'!CR$1,FALSE)=G81,"",VLOOKUP($A81,'[1]2. Child Protection'!$B$8:$CW$226,'[1]2. Child Protection'!CR$1,FALSE)-G81)</f>
        <v/>
      </c>
      <c r="O81" s="20" t="str">
        <f>IF(VLOOKUP($A81,'[1]2. Child Protection'!$B$8:$CW$226,'[1]2. Child Protection'!CS$1,FALSE)=H81,"",VLOOKUP($A81,'[1]2. Child Protection'!$B$8:$CW$226,'[1]2. Child Protection'!CS$1,FALSE)-H81)</f>
        <v/>
      </c>
      <c r="R81" s="7" t="s">
        <v>214</v>
      </c>
      <c r="S81" s="7" t="s">
        <v>215</v>
      </c>
      <c r="T81" s="40">
        <v>87.894143913958345</v>
      </c>
      <c r="U81" s="7" t="s">
        <v>596</v>
      </c>
      <c r="V81" s="15">
        <v>2022</v>
      </c>
      <c r="W81" s="15" t="s">
        <v>597</v>
      </c>
      <c r="X81" s="16"/>
      <c r="Y81" s="19" t="s">
        <v>612</v>
      </c>
    </row>
    <row r="82" spans="1:25">
      <c r="A82" s="7" t="s">
        <v>217</v>
      </c>
      <c r="B82" s="7" t="s">
        <v>218</v>
      </c>
      <c r="C82" s="40">
        <v>276.08699999999999</v>
      </c>
      <c r="E82" s="15" t="s">
        <v>27</v>
      </c>
      <c r="F82" s="17" t="s">
        <v>12</v>
      </c>
      <c r="G82" s="18"/>
      <c r="H82" s="19" t="s">
        <v>219</v>
      </c>
      <c r="J82" s="20" t="str">
        <f>IF(VLOOKUP($A82,'[1]2. Child Protection'!$B$8:$CW$226,'[1]2. Child Protection'!CN$1,FALSE)=C82,"",VLOOKUP($A82,'[1]2. Child Protection'!$B$8:$CW$226,'[1]2. Child Protection'!CN$1,FALSE)-C82)</f>
        <v/>
      </c>
      <c r="K82" s="7" t="str">
        <f>IF(VLOOKUP($A82,'[1]2. Child Protection'!$B$8:$CW$226,'[1]2. Child Protection'!CO$1,FALSE)=D82,"",VLOOKUP($A82,'[1]2. Child Protection'!$B$8:$CW$226,'[1]2. Child Protection'!CO$1,FALSE))</f>
        <v/>
      </c>
      <c r="L82" s="20" t="str">
        <f>IF(VLOOKUP($A82,'[1]2. Child Protection'!$B$8:$CW$226,'[1]2. Child Protection'!CP$1,FALSE)=E82,"",VLOOKUP($A82,'[1]2. Child Protection'!$B$8:$CW$226,'[1]2. Child Protection'!CP$1,FALSE)-E82)</f>
        <v/>
      </c>
      <c r="M82" s="20" t="str">
        <f>IF(VLOOKUP($A82,'[1]2. Child Protection'!$B$8:$CW$226,'[1]2. Child Protection'!CQ$1,FALSE)=F82,"",VLOOKUP($A82,'[1]2. Child Protection'!$B$8:$CW$226,'[1]2. Child Protection'!CQ$1,FALSE)-F82)</f>
        <v/>
      </c>
      <c r="N82" s="20" t="str">
        <f>IF(VLOOKUP($A82,'[1]2. Child Protection'!$B$8:$CW$226,'[1]2. Child Protection'!CR$1,FALSE)=G82,"",VLOOKUP($A82,'[1]2. Child Protection'!$B$8:$CW$226,'[1]2. Child Protection'!CR$1,FALSE)-G82)</f>
        <v/>
      </c>
      <c r="O82" s="20" t="str">
        <f>IF(VLOOKUP($A82,'[1]2. Child Protection'!$B$8:$CW$226,'[1]2. Child Protection'!CS$1,FALSE)=H82,"",VLOOKUP($A82,'[1]2. Child Protection'!$B$8:$CW$226,'[1]2. Child Protection'!CS$1,FALSE)-H82)</f>
        <v/>
      </c>
      <c r="R82" s="7" t="s">
        <v>217</v>
      </c>
      <c r="S82" s="7" t="s">
        <v>218</v>
      </c>
      <c r="T82" s="40">
        <v>282.7551150082603</v>
      </c>
      <c r="U82" s="7" t="s">
        <v>596</v>
      </c>
      <c r="V82" s="15">
        <v>2021</v>
      </c>
      <c r="W82" s="17" t="s">
        <v>597</v>
      </c>
      <c r="X82" s="18"/>
      <c r="Y82" s="19" t="s">
        <v>219</v>
      </c>
    </row>
    <row r="83" spans="1:25">
      <c r="A83" s="7" t="s">
        <v>220</v>
      </c>
      <c r="B83" s="7" t="s">
        <v>221</v>
      </c>
      <c r="C83" s="40">
        <v>72.594999999999999</v>
      </c>
      <c r="E83" s="15" t="s">
        <v>222</v>
      </c>
      <c r="F83" s="17" t="s">
        <v>12</v>
      </c>
      <c r="G83" s="18"/>
      <c r="H83" s="19" t="s">
        <v>223</v>
      </c>
      <c r="J83" s="20" t="str">
        <f>IF(VLOOKUP($A83,'[1]2. Child Protection'!$B$8:$CW$226,'[1]2. Child Protection'!CN$1,FALSE)=C83,"",VLOOKUP($A83,'[1]2. Child Protection'!$B$8:$CW$226,'[1]2. Child Protection'!CN$1,FALSE)-C83)</f>
        <v/>
      </c>
      <c r="K83" s="7" t="str">
        <f>IF(VLOOKUP($A83,'[1]2. Child Protection'!$B$8:$CW$226,'[1]2. Child Protection'!CO$1,FALSE)=D83,"",VLOOKUP($A83,'[1]2. Child Protection'!$B$8:$CW$226,'[1]2. Child Protection'!CO$1,FALSE))</f>
        <v/>
      </c>
      <c r="L83" s="20" t="str">
        <f>IF(VLOOKUP($A83,'[1]2. Child Protection'!$B$8:$CW$226,'[1]2. Child Protection'!CP$1,FALSE)=E83,"",VLOOKUP($A83,'[1]2. Child Protection'!$B$8:$CW$226,'[1]2. Child Protection'!CP$1,FALSE)-E83)</f>
        <v/>
      </c>
      <c r="M83" s="20" t="str">
        <f>IF(VLOOKUP($A83,'[1]2. Child Protection'!$B$8:$CW$226,'[1]2. Child Protection'!CQ$1,FALSE)=F83,"",VLOOKUP($A83,'[1]2. Child Protection'!$B$8:$CW$226,'[1]2. Child Protection'!CQ$1,FALSE)-F83)</f>
        <v/>
      </c>
      <c r="N83" s="20" t="str">
        <f>IF(VLOOKUP($A83,'[1]2. Child Protection'!$B$8:$CW$226,'[1]2. Child Protection'!CR$1,FALSE)=G83,"",VLOOKUP($A83,'[1]2. Child Protection'!$B$8:$CW$226,'[1]2. Child Protection'!CR$1,FALSE)-G83)</f>
        <v/>
      </c>
      <c r="O83" s="20" t="str">
        <f>IF(VLOOKUP($A83,'[1]2. Child Protection'!$B$8:$CW$226,'[1]2. Child Protection'!CS$1,FALSE)=H83,"",VLOOKUP($A83,'[1]2. Child Protection'!$B$8:$CW$226,'[1]2. Child Protection'!CS$1,FALSE)-H83)</f>
        <v/>
      </c>
      <c r="R83" s="7" t="s">
        <v>220</v>
      </c>
      <c r="S83" s="7" t="s">
        <v>221</v>
      </c>
      <c r="T83" s="20">
        <v>71.465260545551459</v>
      </c>
      <c r="U83" s="7" t="s">
        <v>596</v>
      </c>
      <c r="V83" s="15">
        <v>2015</v>
      </c>
      <c r="W83" s="17" t="s">
        <v>597</v>
      </c>
      <c r="X83" s="18"/>
      <c r="Y83" s="19" t="s">
        <v>223</v>
      </c>
    </row>
    <row r="84" spans="1:25">
      <c r="A84" s="7" t="s">
        <v>224</v>
      </c>
      <c r="B84" s="7" t="s">
        <v>225</v>
      </c>
      <c r="C84" s="40">
        <v>18.154</v>
      </c>
      <c r="E84" s="15" t="s">
        <v>41</v>
      </c>
      <c r="F84" s="17" t="s">
        <v>12</v>
      </c>
      <c r="G84" s="18"/>
      <c r="H84" s="19" t="s">
        <v>226</v>
      </c>
      <c r="J84" s="20" t="str">
        <f>IF(VLOOKUP($A84,'[1]2. Child Protection'!$B$8:$CW$226,'[1]2. Child Protection'!CN$1,FALSE)=C84,"",VLOOKUP($A84,'[1]2. Child Protection'!$B$8:$CW$226,'[1]2. Child Protection'!CN$1,FALSE)-C84)</f>
        <v/>
      </c>
      <c r="K84" s="7" t="str">
        <f>IF(VLOOKUP($A84,'[1]2. Child Protection'!$B$8:$CW$226,'[1]2. Child Protection'!CO$1,FALSE)=D84,"",VLOOKUP($A84,'[1]2. Child Protection'!$B$8:$CW$226,'[1]2. Child Protection'!CO$1,FALSE))</f>
        <v/>
      </c>
      <c r="L84" s="20" t="str">
        <f>IF(VLOOKUP($A84,'[1]2. Child Protection'!$B$8:$CW$226,'[1]2. Child Protection'!CP$1,FALSE)=E84,"",VLOOKUP($A84,'[1]2. Child Protection'!$B$8:$CW$226,'[1]2. Child Protection'!CP$1,FALSE)-E84)</f>
        <v/>
      </c>
      <c r="M84" s="20" t="str">
        <f>IF(VLOOKUP($A84,'[1]2. Child Protection'!$B$8:$CW$226,'[1]2. Child Protection'!CQ$1,FALSE)=F84,"",VLOOKUP($A84,'[1]2. Child Protection'!$B$8:$CW$226,'[1]2. Child Protection'!CQ$1,FALSE)-F84)</f>
        <v/>
      </c>
      <c r="N84" s="20" t="str">
        <f>IF(VLOOKUP($A84,'[1]2. Child Protection'!$B$8:$CW$226,'[1]2. Child Protection'!CR$1,FALSE)=G84,"",VLOOKUP($A84,'[1]2. Child Protection'!$B$8:$CW$226,'[1]2. Child Protection'!CR$1,FALSE)-G84)</f>
        <v/>
      </c>
      <c r="O84" s="20" t="str">
        <f>IF(VLOOKUP($A84,'[1]2. Child Protection'!$B$8:$CW$226,'[1]2. Child Protection'!CS$1,FALSE)=H84,"",VLOOKUP($A84,'[1]2. Child Protection'!$B$8:$CW$226,'[1]2. Child Protection'!CS$1,FALSE)-H84)</f>
        <v/>
      </c>
      <c r="R84" s="7" t="s">
        <v>224</v>
      </c>
      <c r="S84" s="7" t="s">
        <v>225</v>
      </c>
      <c r="T84" s="20">
        <v>17.769590130748359</v>
      </c>
      <c r="U84" s="7" t="s">
        <v>596</v>
      </c>
      <c r="V84" s="15">
        <v>2012</v>
      </c>
      <c r="W84" s="17" t="s">
        <v>597</v>
      </c>
      <c r="X84" s="18"/>
      <c r="Y84" s="19" t="s">
        <v>226</v>
      </c>
    </row>
    <row r="85" spans="1:25">
      <c r="A85" s="7" t="s">
        <v>227</v>
      </c>
      <c r="B85" s="7" t="s">
        <v>228</v>
      </c>
      <c r="C85" s="40">
        <v>41.165999999999997</v>
      </c>
      <c r="E85" s="15" t="s">
        <v>34</v>
      </c>
      <c r="F85" s="17" t="s">
        <v>12</v>
      </c>
      <c r="G85" s="18"/>
      <c r="H85" s="19" t="s">
        <v>229</v>
      </c>
      <c r="J85" s="20" t="str">
        <f>IF(VLOOKUP($A85,'[1]2. Child Protection'!$B$8:$CW$226,'[1]2. Child Protection'!CN$1,FALSE)=C85,"",VLOOKUP($A85,'[1]2. Child Protection'!$B$8:$CW$226,'[1]2. Child Protection'!CN$1,FALSE)-C85)</f>
        <v/>
      </c>
      <c r="K85" s="7" t="str">
        <f>IF(VLOOKUP($A85,'[1]2. Child Protection'!$B$8:$CW$226,'[1]2. Child Protection'!CO$1,FALSE)=D85,"",VLOOKUP($A85,'[1]2. Child Protection'!$B$8:$CW$226,'[1]2. Child Protection'!CO$1,FALSE))</f>
        <v/>
      </c>
      <c r="L85" s="20" t="str">
        <f>IF(VLOOKUP($A85,'[1]2. Child Protection'!$B$8:$CW$226,'[1]2. Child Protection'!CP$1,FALSE)=E85,"",VLOOKUP($A85,'[1]2. Child Protection'!$B$8:$CW$226,'[1]2. Child Protection'!CP$1,FALSE)-E85)</f>
        <v/>
      </c>
      <c r="M85" s="20" t="str">
        <f>IF(VLOOKUP($A85,'[1]2. Child Protection'!$B$8:$CW$226,'[1]2. Child Protection'!CQ$1,FALSE)=F85,"",VLOOKUP($A85,'[1]2. Child Protection'!$B$8:$CW$226,'[1]2. Child Protection'!CQ$1,FALSE)-F85)</f>
        <v/>
      </c>
      <c r="N85" s="20" t="str">
        <f>IF(VLOOKUP($A85,'[1]2. Child Protection'!$B$8:$CW$226,'[1]2. Child Protection'!CR$1,FALSE)=G85,"",VLOOKUP($A85,'[1]2. Child Protection'!$B$8:$CW$226,'[1]2. Child Protection'!CR$1,FALSE)-G85)</f>
        <v/>
      </c>
      <c r="O85" s="20" t="str">
        <f>IF(VLOOKUP($A85,'[1]2. Child Protection'!$B$8:$CW$226,'[1]2. Child Protection'!CS$1,FALSE)=H85,"",VLOOKUP($A85,'[1]2. Child Protection'!$B$8:$CW$226,'[1]2. Child Protection'!CS$1,FALSE)-H85)</f>
        <v/>
      </c>
      <c r="R85" s="7" t="s">
        <v>227</v>
      </c>
      <c r="S85" s="7" t="s">
        <v>228</v>
      </c>
      <c r="T85" s="20">
        <v>41.544533431809263</v>
      </c>
      <c r="U85" s="7" t="s">
        <v>596</v>
      </c>
      <c r="V85" s="15">
        <v>2020</v>
      </c>
      <c r="W85" s="17" t="s">
        <v>597</v>
      </c>
      <c r="X85" s="18"/>
      <c r="Y85" s="19" t="s">
        <v>229</v>
      </c>
    </row>
    <row r="86" spans="1:25">
      <c r="A86" s="7" t="s">
        <v>230</v>
      </c>
      <c r="B86" s="7" t="s">
        <v>231</v>
      </c>
      <c r="C86" s="40">
        <v>308.56200000000001</v>
      </c>
      <c r="E86" s="15" t="s">
        <v>139</v>
      </c>
      <c r="F86" s="17" t="s">
        <v>12</v>
      </c>
      <c r="G86" s="18"/>
      <c r="H86" s="19" t="s">
        <v>232</v>
      </c>
      <c r="J86" s="20" t="str">
        <f>IF(VLOOKUP($A86,'[1]2. Child Protection'!$B$8:$CW$226,'[1]2. Child Protection'!CN$1,FALSE)=C86,"",VLOOKUP($A86,'[1]2. Child Protection'!$B$8:$CW$226,'[1]2. Child Protection'!CN$1,FALSE)-C86)</f>
        <v/>
      </c>
      <c r="K86" s="7" t="str">
        <f>IF(VLOOKUP($A86,'[1]2. Child Protection'!$B$8:$CW$226,'[1]2. Child Protection'!CO$1,FALSE)=D86,"",VLOOKUP($A86,'[1]2. Child Protection'!$B$8:$CW$226,'[1]2. Child Protection'!CO$1,FALSE))</f>
        <v/>
      </c>
      <c r="L86" s="20" t="str">
        <f>IF(VLOOKUP($A86,'[1]2. Child Protection'!$B$8:$CW$226,'[1]2. Child Protection'!CP$1,FALSE)=E86,"",VLOOKUP($A86,'[1]2. Child Protection'!$B$8:$CW$226,'[1]2. Child Protection'!CP$1,FALSE)-E86)</f>
        <v/>
      </c>
      <c r="M86" s="20" t="str">
        <f>IF(VLOOKUP($A86,'[1]2. Child Protection'!$B$8:$CW$226,'[1]2. Child Protection'!CQ$1,FALSE)=F86,"",VLOOKUP($A86,'[1]2. Child Protection'!$B$8:$CW$226,'[1]2. Child Protection'!CQ$1,FALSE)-F86)</f>
        <v/>
      </c>
      <c r="N86" s="20" t="str">
        <f>IF(VLOOKUP($A86,'[1]2. Child Protection'!$B$8:$CW$226,'[1]2. Child Protection'!CR$1,FALSE)=G86,"",VLOOKUP($A86,'[1]2. Child Protection'!$B$8:$CW$226,'[1]2. Child Protection'!CR$1,FALSE)-G86)</f>
        <v/>
      </c>
      <c r="O86" s="20" t="str">
        <f>IF(VLOOKUP($A86,'[1]2. Child Protection'!$B$8:$CW$226,'[1]2. Child Protection'!CS$1,FALSE)=H86,"",VLOOKUP($A86,'[1]2. Child Protection'!$B$8:$CW$226,'[1]2. Child Protection'!CS$1,FALSE)-H86)</f>
        <v/>
      </c>
      <c r="R86" s="7" t="s">
        <v>230</v>
      </c>
      <c r="S86" s="7" t="s">
        <v>231</v>
      </c>
      <c r="T86" s="20">
        <v>304.66714218636309</v>
      </c>
      <c r="U86" s="7" t="s">
        <v>596</v>
      </c>
      <c r="V86" s="15">
        <v>2014</v>
      </c>
      <c r="W86" s="17" t="s">
        <v>597</v>
      </c>
      <c r="X86" s="18"/>
      <c r="Y86" s="19" t="s">
        <v>232</v>
      </c>
    </row>
    <row r="87" spans="1:25">
      <c r="A87" s="7" t="s">
        <v>233</v>
      </c>
      <c r="B87" s="7" t="s">
        <v>234</v>
      </c>
      <c r="C87" s="40">
        <v>594.14499999999998</v>
      </c>
      <c r="E87" s="15" t="s">
        <v>235</v>
      </c>
      <c r="F87" s="17" t="s">
        <v>12</v>
      </c>
      <c r="G87" s="18"/>
      <c r="H87" s="19" t="s">
        <v>236</v>
      </c>
      <c r="J87" s="20" t="str">
        <f>IF(VLOOKUP($A87,'[1]2. Child Protection'!$B$8:$CW$226,'[1]2. Child Protection'!CN$1,FALSE)=C87,"",VLOOKUP($A87,'[1]2. Child Protection'!$B$8:$CW$226,'[1]2. Child Protection'!CN$1,FALSE)-C87)</f>
        <v/>
      </c>
      <c r="K87" s="7" t="str">
        <f>IF(VLOOKUP($A87,'[1]2. Child Protection'!$B$8:$CW$226,'[1]2. Child Protection'!CO$1,FALSE)=D87,"",VLOOKUP($A87,'[1]2. Child Protection'!$B$8:$CW$226,'[1]2. Child Protection'!CO$1,FALSE))</f>
        <v/>
      </c>
      <c r="L87" s="20" t="str">
        <f>IF(VLOOKUP($A87,'[1]2. Child Protection'!$B$8:$CW$226,'[1]2. Child Protection'!CP$1,FALSE)=E87,"",VLOOKUP($A87,'[1]2. Child Protection'!$B$8:$CW$226,'[1]2. Child Protection'!CP$1,FALSE)-E87)</f>
        <v/>
      </c>
      <c r="M87" s="20" t="str">
        <f>IF(VLOOKUP($A87,'[1]2. Child Protection'!$B$8:$CW$226,'[1]2. Child Protection'!CQ$1,FALSE)=F87,"",VLOOKUP($A87,'[1]2. Child Protection'!$B$8:$CW$226,'[1]2. Child Protection'!CQ$1,FALSE)-F87)</f>
        <v/>
      </c>
      <c r="N87" s="20" t="str">
        <f>IF(VLOOKUP($A87,'[1]2. Child Protection'!$B$8:$CW$226,'[1]2. Child Protection'!CR$1,FALSE)=G87,"",VLOOKUP($A87,'[1]2. Child Protection'!$B$8:$CW$226,'[1]2. Child Protection'!CR$1,FALSE)-G87)</f>
        <v/>
      </c>
      <c r="O87" s="20" t="str">
        <f>IF(VLOOKUP($A87,'[1]2. Child Protection'!$B$8:$CW$226,'[1]2. Child Protection'!CS$1,FALSE)=H87,"",VLOOKUP($A87,'[1]2. Child Protection'!$B$8:$CW$226,'[1]2. Child Protection'!CS$1,FALSE)-H87)</f>
        <v/>
      </c>
      <c r="R87" s="7" t="s">
        <v>233</v>
      </c>
      <c r="S87" s="7" t="s">
        <v>234</v>
      </c>
      <c r="T87" s="20">
        <v>588.72578602065346</v>
      </c>
      <c r="U87" s="7" t="s">
        <v>596</v>
      </c>
      <c r="V87" s="15">
        <v>2018</v>
      </c>
      <c r="W87" s="17" t="s">
        <v>597</v>
      </c>
      <c r="X87" s="18"/>
      <c r="Y87" s="19" t="s">
        <v>236</v>
      </c>
    </row>
    <row r="88" spans="1:25">
      <c r="A88" s="7" t="s">
        <v>237</v>
      </c>
      <c r="B88" s="7" t="s">
        <v>238</v>
      </c>
      <c r="C88" s="40" t="s">
        <v>20</v>
      </c>
      <c r="E88" s="17"/>
      <c r="F88" s="17"/>
      <c r="G88" s="18"/>
      <c r="H88" s="19"/>
      <c r="J88" s="20" t="str">
        <f>IF(VLOOKUP($A88,'[1]2. Child Protection'!$B$8:$CW$226,'[1]2. Child Protection'!CN$1,FALSE)=C88,"",VLOOKUP($A88,'[1]2. Child Protection'!$B$8:$CW$226,'[1]2. Child Protection'!CN$1,FALSE)-C88)</f>
        <v/>
      </c>
      <c r="K88" s="7" t="str">
        <f>IF(VLOOKUP($A88,'[1]2. Child Protection'!$B$8:$CW$226,'[1]2. Child Protection'!CO$1,FALSE)=D88,"",VLOOKUP($A88,'[1]2. Child Protection'!$B$8:$CW$226,'[1]2. Child Protection'!CO$1,FALSE))</f>
        <v/>
      </c>
      <c r="L88" s="20" t="str">
        <f>IF(VLOOKUP($A88,'[1]2. Child Protection'!$B$8:$CW$226,'[1]2. Child Protection'!CP$1,FALSE)=E88,"",VLOOKUP($A88,'[1]2. Child Protection'!$B$8:$CW$226,'[1]2. Child Protection'!CP$1,FALSE)-E88)</f>
        <v/>
      </c>
      <c r="M88" s="20" t="str">
        <f>IF(VLOOKUP($A88,'[1]2. Child Protection'!$B$8:$CW$226,'[1]2. Child Protection'!CQ$1,FALSE)=F88,"",VLOOKUP($A88,'[1]2. Child Protection'!$B$8:$CW$226,'[1]2. Child Protection'!CQ$1,FALSE)-F88)</f>
        <v/>
      </c>
      <c r="N88" s="20" t="str">
        <f>IF(VLOOKUP($A88,'[1]2. Child Protection'!$B$8:$CW$226,'[1]2. Child Protection'!CR$1,FALSE)=G88,"",VLOOKUP($A88,'[1]2. Child Protection'!$B$8:$CW$226,'[1]2. Child Protection'!CR$1,FALSE)-G88)</f>
        <v/>
      </c>
      <c r="O88" s="20" t="str">
        <f>IF(VLOOKUP($A88,'[1]2. Child Protection'!$B$8:$CW$226,'[1]2. Child Protection'!CS$1,FALSE)=H88,"",VLOOKUP($A88,'[1]2. Child Protection'!$B$8:$CW$226,'[1]2. Child Protection'!CS$1,FALSE)-H88)</f>
        <v/>
      </c>
      <c r="R88" s="7" t="s">
        <v>237</v>
      </c>
      <c r="S88" s="7" t="s">
        <v>238</v>
      </c>
      <c r="T88" s="40" t="s">
        <v>596</v>
      </c>
      <c r="U88" s="7" t="s">
        <v>596</v>
      </c>
      <c r="V88" s="17" t="s">
        <v>596</v>
      </c>
      <c r="W88" s="17" t="s">
        <v>596</v>
      </c>
      <c r="X88" s="18" t="s">
        <v>596</v>
      </c>
      <c r="Y88" s="19" t="s">
        <v>596</v>
      </c>
    </row>
    <row r="89" spans="1:25">
      <c r="A89" s="7" t="s">
        <v>239</v>
      </c>
      <c r="B89" s="7" t="s">
        <v>240</v>
      </c>
      <c r="C89" s="40">
        <v>172.17599999999999</v>
      </c>
      <c r="E89" s="15" t="s">
        <v>129</v>
      </c>
      <c r="F89" s="17" t="s">
        <v>12</v>
      </c>
      <c r="G89" s="18"/>
      <c r="H89" s="19" t="s">
        <v>241</v>
      </c>
      <c r="J89" s="20" t="str">
        <f>IF(VLOOKUP($A89,'[1]2. Child Protection'!$B$8:$CW$226,'[1]2. Child Protection'!CN$1,FALSE)=C89,"",VLOOKUP($A89,'[1]2. Child Protection'!$B$8:$CW$226,'[1]2. Child Protection'!CN$1,FALSE)-C89)</f>
        <v/>
      </c>
      <c r="K89" s="7" t="str">
        <f>IF(VLOOKUP($A89,'[1]2. Child Protection'!$B$8:$CW$226,'[1]2. Child Protection'!CO$1,FALSE)=D89,"",VLOOKUP($A89,'[1]2. Child Protection'!$B$8:$CW$226,'[1]2. Child Protection'!CO$1,FALSE))</f>
        <v/>
      </c>
      <c r="L89" s="20" t="str">
        <f>IF(VLOOKUP($A89,'[1]2. Child Protection'!$B$8:$CW$226,'[1]2. Child Protection'!CP$1,FALSE)=E89,"",VLOOKUP($A89,'[1]2. Child Protection'!$B$8:$CW$226,'[1]2. Child Protection'!CP$1,FALSE)-E89)</f>
        <v/>
      </c>
      <c r="M89" s="20" t="str">
        <f>IF(VLOOKUP($A89,'[1]2. Child Protection'!$B$8:$CW$226,'[1]2. Child Protection'!CQ$1,FALSE)=F89,"",VLOOKUP($A89,'[1]2. Child Protection'!$B$8:$CW$226,'[1]2. Child Protection'!CQ$1,FALSE)-F89)</f>
        <v/>
      </c>
      <c r="N89" s="20" t="str">
        <f>IF(VLOOKUP($A89,'[1]2. Child Protection'!$B$8:$CW$226,'[1]2. Child Protection'!CR$1,FALSE)=G89,"",VLOOKUP($A89,'[1]2. Child Protection'!$B$8:$CW$226,'[1]2. Child Protection'!CR$1,FALSE)-G89)</f>
        <v/>
      </c>
      <c r="O89" s="20" t="str">
        <f>IF(VLOOKUP($A89,'[1]2. Child Protection'!$B$8:$CW$226,'[1]2. Child Protection'!CS$1,FALSE)=H89,"",VLOOKUP($A89,'[1]2. Child Protection'!$B$8:$CW$226,'[1]2. Child Protection'!CS$1,FALSE)-H89)</f>
        <v/>
      </c>
      <c r="R89" s="7" t="s">
        <v>239</v>
      </c>
      <c r="S89" s="7" t="s">
        <v>240</v>
      </c>
      <c r="T89" s="20">
        <v>177.87081047810918</v>
      </c>
      <c r="U89" s="7" t="s">
        <v>596</v>
      </c>
      <c r="V89" s="15">
        <v>2016</v>
      </c>
      <c r="W89" s="17" t="s">
        <v>597</v>
      </c>
      <c r="X89" s="18"/>
      <c r="Y89" s="19" t="s">
        <v>241</v>
      </c>
    </row>
    <row r="90" spans="1:25">
      <c r="A90" s="7" t="s">
        <v>242</v>
      </c>
      <c r="B90" s="7" t="s">
        <v>243</v>
      </c>
      <c r="C90" s="40">
        <v>340.87099999999998</v>
      </c>
      <c r="E90" s="15" t="s">
        <v>16</v>
      </c>
      <c r="F90" s="15" t="s">
        <v>12</v>
      </c>
      <c r="G90" s="16"/>
      <c r="H90" s="19" t="s">
        <v>49</v>
      </c>
      <c r="J90" s="20" t="str">
        <f>IF(VLOOKUP($A90,'[1]2. Child Protection'!$B$8:$CW$226,'[1]2. Child Protection'!CN$1,FALSE)=C90,"",VLOOKUP($A90,'[1]2. Child Protection'!$B$8:$CW$226,'[1]2. Child Protection'!CN$1,FALSE)-C90)</f>
        <v/>
      </c>
      <c r="K90" s="7" t="str">
        <f>IF(VLOOKUP($A90,'[1]2. Child Protection'!$B$8:$CW$226,'[1]2. Child Protection'!CO$1,FALSE)=D90,"",VLOOKUP($A90,'[1]2. Child Protection'!$B$8:$CW$226,'[1]2. Child Protection'!CO$1,FALSE))</f>
        <v/>
      </c>
      <c r="L90" s="20" t="str">
        <f>IF(VLOOKUP($A90,'[1]2. Child Protection'!$B$8:$CW$226,'[1]2. Child Protection'!CP$1,FALSE)=E90,"",VLOOKUP($A90,'[1]2. Child Protection'!$B$8:$CW$226,'[1]2. Child Protection'!CP$1,FALSE)-E90)</f>
        <v/>
      </c>
      <c r="M90" s="20" t="str">
        <f>IF(VLOOKUP($A90,'[1]2. Child Protection'!$B$8:$CW$226,'[1]2. Child Protection'!CQ$1,FALSE)=F90,"",VLOOKUP($A90,'[1]2. Child Protection'!$B$8:$CW$226,'[1]2. Child Protection'!CQ$1,FALSE)-F90)</f>
        <v/>
      </c>
      <c r="N90" s="20" t="str">
        <f>IF(VLOOKUP($A90,'[1]2. Child Protection'!$B$8:$CW$226,'[1]2. Child Protection'!CR$1,FALSE)=G90,"",VLOOKUP($A90,'[1]2. Child Protection'!$B$8:$CW$226,'[1]2. Child Protection'!CR$1,FALSE)-G90)</f>
        <v/>
      </c>
      <c r="O90" s="20" t="str">
        <f>IF(VLOOKUP($A90,'[1]2. Child Protection'!$B$8:$CW$226,'[1]2. Child Protection'!CS$1,FALSE)=H90,"",VLOOKUP($A90,'[1]2. Child Protection'!$B$8:$CW$226,'[1]2. Child Protection'!CS$1,FALSE)-H90)</f>
        <v/>
      </c>
      <c r="R90" s="7" t="s">
        <v>242</v>
      </c>
      <c r="S90" s="7" t="s">
        <v>243</v>
      </c>
      <c r="T90" s="40">
        <v>382.8941237135349</v>
      </c>
      <c r="U90" s="7" t="s">
        <v>596</v>
      </c>
      <c r="V90" s="15">
        <v>2017</v>
      </c>
      <c r="W90" s="15" t="s">
        <v>597</v>
      </c>
      <c r="X90" s="16"/>
      <c r="Y90" s="19" t="s">
        <v>613</v>
      </c>
    </row>
    <row r="91" spans="1:25">
      <c r="A91" s="7" t="s">
        <v>244</v>
      </c>
      <c r="B91" s="7" t="s">
        <v>245</v>
      </c>
      <c r="C91" s="40" t="s">
        <v>20</v>
      </c>
      <c r="E91" s="15"/>
      <c r="F91" s="15"/>
      <c r="G91" s="16"/>
      <c r="H91" s="19"/>
      <c r="J91" s="20" t="str">
        <f>IF(VLOOKUP($A91,'[1]2. Child Protection'!$B$8:$CW$226,'[1]2. Child Protection'!CN$1,FALSE)=C91,"",VLOOKUP($A91,'[1]2. Child Protection'!$B$8:$CW$226,'[1]2. Child Protection'!CN$1,FALSE)-C91)</f>
        <v/>
      </c>
      <c r="K91" s="7" t="str">
        <f>IF(VLOOKUP($A91,'[1]2. Child Protection'!$B$8:$CW$226,'[1]2. Child Protection'!CO$1,FALSE)=D91,"",VLOOKUP($A91,'[1]2. Child Protection'!$B$8:$CW$226,'[1]2. Child Protection'!CO$1,FALSE))</f>
        <v/>
      </c>
      <c r="L91" s="20" t="str">
        <f>IF(VLOOKUP($A91,'[1]2. Child Protection'!$B$8:$CW$226,'[1]2. Child Protection'!CP$1,FALSE)=E91,"",VLOOKUP($A91,'[1]2. Child Protection'!$B$8:$CW$226,'[1]2. Child Protection'!CP$1,FALSE)-E91)</f>
        <v/>
      </c>
      <c r="M91" s="20" t="str">
        <f>IF(VLOOKUP($A91,'[1]2. Child Protection'!$B$8:$CW$226,'[1]2. Child Protection'!CQ$1,FALSE)=F91,"",VLOOKUP($A91,'[1]2. Child Protection'!$B$8:$CW$226,'[1]2. Child Protection'!CQ$1,FALSE)-F91)</f>
        <v/>
      </c>
      <c r="N91" s="20" t="str">
        <f>IF(VLOOKUP($A91,'[1]2. Child Protection'!$B$8:$CW$226,'[1]2. Child Protection'!CR$1,FALSE)=G91,"",VLOOKUP($A91,'[1]2. Child Protection'!$B$8:$CW$226,'[1]2. Child Protection'!CR$1,FALSE)-G91)</f>
        <v/>
      </c>
      <c r="O91" s="20" t="str">
        <f>IF(VLOOKUP($A91,'[1]2. Child Protection'!$B$8:$CW$226,'[1]2. Child Protection'!CS$1,FALSE)=H91,"",VLOOKUP($A91,'[1]2. Child Protection'!$B$8:$CW$226,'[1]2. Child Protection'!CS$1,FALSE)-H91)</f>
        <v/>
      </c>
      <c r="R91" s="7" t="s">
        <v>244</v>
      </c>
      <c r="S91" s="7" t="s">
        <v>245</v>
      </c>
      <c r="T91" s="40" t="s">
        <v>596</v>
      </c>
      <c r="U91" s="7" t="s">
        <v>596</v>
      </c>
      <c r="V91" s="15" t="s">
        <v>596</v>
      </c>
      <c r="W91" s="15" t="s">
        <v>596</v>
      </c>
      <c r="X91" s="16" t="s">
        <v>596</v>
      </c>
      <c r="Y91" s="19" t="s">
        <v>596</v>
      </c>
    </row>
    <row r="92" spans="1:25">
      <c r="A92" s="7" t="s">
        <v>246</v>
      </c>
      <c r="B92" s="7" t="s">
        <v>247</v>
      </c>
      <c r="C92" s="40">
        <v>81.679000000000002</v>
      </c>
      <c r="E92" s="15" t="s">
        <v>129</v>
      </c>
      <c r="F92" s="17" t="s">
        <v>12</v>
      </c>
      <c r="G92" s="18"/>
      <c r="H92" s="19" t="s">
        <v>248</v>
      </c>
      <c r="J92" s="20" t="str">
        <f>IF(VLOOKUP($A92,'[1]2. Child Protection'!$B$8:$CW$226,'[1]2. Child Protection'!CN$1,FALSE)=C92,"",VLOOKUP($A92,'[1]2. Child Protection'!$B$8:$CW$226,'[1]2. Child Protection'!CN$1,FALSE)-C92)</f>
        <v/>
      </c>
      <c r="K92" s="7" t="str">
        <f>IF(VLOOKUP($A92,'[1]2. Child Protection'!$B$8:$CW$226,'[1]2. Child Protection'!CO$1,FALSE)=D92,"",VLOOKUP($A92,'[1]2. Child Protection'!$B$8:$CW$226,'[1]2. Child Protection'!CO$1,FALSE))</f>
        <v/>
      </c>
      <c r="L92" s="20" t="str">
        <f>IF(VLOOKUP($A92,'[1]2. Child Protection'!$B$8:$CW$226,'[1]2. Child Protection'!CP$1,FALSE)=E92,"",VLOOKUP($A92,'[1]2. Child Protection'!$B$8:$CW$226,'[1]2. Child Protection'!CP$1,FALSE)-E92)</f>
        <v/>
      </c>
      <c r="M92" s="20" t="str">
        <f>IF(VLOOKUP($A92,'[1]2. Child Protection'!$B$8:$CW$226,'[1]2. Child Protection'!CQ$1,FALSE)=F92,"",VLOOKUP($A92,'[1]2. Child Protection'!$B$8:$CW$226,'[1]2. Child Protection'!CQ$1,FALSE)-F92)</f>
        <v/>
      </c>
      <c r="N92" s="20" t="str">
        <f>IF(VLOOKUP($A92,'[1]2. Child Protection'!$B$8:$CW$226,'[1]2. Child Protection'!CR$1,FALSE)=G92,"",VLOOKUP($A92,'[1]2. Child Protection'!$B$8:$CW$226,'[1]2. Child Protection'!CR$1,FALSE)-G92)</f>
        <v/>
      </c>
      <c r="O92" s="20" t="str">
        <f>IF(VLOOKUP($A92,'[1]2. Child Protection'!$B$8:$CW$226,'[1]2. Child Protection'!CS$1,FALSE)=H92,"",VLOOKUP($A92,'[1]2. Child Protection'!$B$8:$CW$226,'[1]2. Child Protection'!CS$1,FALSE)-H92)</f>
        <v/>
      </c>
      <c r="R92" s="7" t="s">
        <v>246</v>
      </c>
      <c r="S92" s="7" t="s">
        <v>247</v>
      </c>
      <c r="T92" s="20">
        <v>83.184572552195746</v>
      </c>
      <c r="U92" s="7" t="s">
        <v>596</v>
      </c>
      <c r="V92" s="15">
        <v>2016</v>
      </c>
      <c r="W92" s="17" t="s">
        <v>597</v>
      </c>
      <c r="X92" s="18"/>
      <c r="Y92" s="19" t="s">
        <v>248</v>
      </c>
    </row>
    <row r="93" spans="1:25">
      <c r="A93" s="7" t="s">
        <v>249</v>
      </c>
      <c r="B93" s="7" t="s">
        <v>250</v>
      </c>
      <c r="C93" s="40">
        <v>617.88800000000003</v>
      </c>
      <c r="E93" s="15" t="s">
        <v>45</v>
      </c>
      <c r="F93" s="17" t="s">
        <v>12</v>
      </c>
      <c r="G93" s="18"/>
      <c r="H93" s="19" t="s">
        <v>251</v>
      </c>
      <c r="J93" s="20" t="str">
        <f>IF(VLOOKUP($A93,'[1]2. Child Protection'!$B$8:$CW$226,'[1]2. Child Protection'!CN$1,FALSE)=C93,"",VLOOKUP($A93,'[1]2. Child Protection'!$B$8:$CW$226,'[1]2. Child Protection'!CN$1,FALSE)-C93)</f>
        <v/>
      </c>
      <c r="K93" s="7" t="str">
        <f>IF(VLOOKUP($A93,'[1]2. Child Protection'!$B$8:$CW$226,'[1]2. Child Protection'!CO$1,FALSE)=D93,"",VLOOKUP($A93,'[1]2. Child Protection'!$B$8:$CW$226,'[1]2. Child Protection'!CO$1,FALSE))</f>
        <v/>
      </c>
      <c r="L93" s="20" t="str">
        <f>IF(VLOOKUP($A93,'[1]2. Child Protection'!$B$8:$CW$226,'[1]2. Child Protection'!CP$1,FALSE)=E93,"",VLOOKUP($A93,'[1]2. Child Protection'!$B$8:$CW$226,'[1]2. Child Protection'!CP$1,FALSE)-E93)</f>
        <v/>
      </c>
      <c r="M93" s="20" t="str">
        <f>IF(VLOOKUP($A93,'[1]2. Child Protection'!$B$8:$CW$226,'[1]2. Child Protection'!CQ$1,FALSE)=F93,"",VLOOKUP($A93,'[1]2. Child Protection'!$B$8:$CW$226,'[1]2. Child Protection'!CQ$1,FALSE)-F93)</f>
        <v/>
      </c>
      <c r="N93" s="20" t="str">
        <f>IF(VLOOKUP($A93,'[1]2. Child Protection'!$B$8:$CW$226,'[1]2. Child Protection'!CR$1,FALSE)=G93,"",VLOOKUP($A93,'[1]2. Child Protection'!$B$8:$CW$226,'[1]2. Child Protection'!CR$1,FALSE)-G93)</f>
        <v/>
      </c>
      <c r="O93" s="20" t="str">
        <f>IF(VLOOKUP($A93,'[1]2. Child Protection'!$B$8:$CW$226,'[1]2. Child Protection'!CS$1,FALSE)=H93,"",VLOOKUP($A93,'[1]2. Child Protection'!$B$8:$CW$226,'[1]2. Child Protection'!CS$1,FALSE)-H93)</f>
        <v/>
      </c>
      <c r="R93" s="7" t="s">
        <v>249</v>
      </c>
      <c r="S93" s="7" t="s">
        <v>250</v>
      </c>
      <c r="T93" s="40">
        <v>604.39987637363163</v>
      </c>
      <c r="U93" s="7" t="s">
        <v>596</v>
      </c>
      <c r="V93" s="15">
        <v>2010</v>
      </c>
      <c r="W93" s="17" t="s">
        <v>597</v>
      </c>
      <c r="X93" s="18"/>
      <c r="Y93" s="19" t="s">
        <v>251</v>
      </c>
    </row>
    <row r="94" spans="1:25">
      <c r="A94" s="7" t="s">
        <v>252</v>
      </c>
      <c r="B94" s="7" t="s">
        <v>253</v>
      </c>
      <c r="C94" s="40">
        <v>34.578000000000003</v>
      </c>
      <c r="E94" s="15" t="s">
        <v>27</v>
      </c>
      <c r="F94" s="17" t="s">
        <v>12</v>
      </c>
      <c r="G94" s="18"/>
      <c r="H94" s="19" t="s">
        <v>254</v>
      </c>
      <c r="J94" s="20" t="str">
        <f>IF(VLOOKUP($A94,'[1]2. Child Protection'!$B$8:$CW$226,'[1]2. Child Protection'!CN$1,FALSE)=C94,"",VLOOKUP($A94,'[1]2. Child Protection'!$B$8:$CW$226,'[1]2. Child Protection'!CN$1,FALSE)-C94)</f>
        <v/>
      </c>
      <c r="K94" s="7" t="str">
        <f>IF(VLOOKUP($A94,'[1]2. Child Protection'!$B$8:$CW$226,'[1]2. Child Protection'!CO$1,FALSE)=D94,"",VLOOKUP($A94,'[1]2. Child Protection'!$B$8:$CW$226,'[1]2. Child Protection'!CO$1,FALSE))</f>
        <v/>
      </c>
      <c r="L94" s="20" t="str">
        <f>IF(VLOOKUP($A94,'[1]2. Child Protection'!$B$8:$CW$226,'[1]2. Child Protection'!CP$1,FALSE)=E94,"",VLOOKUP($A94,'[1]2. Child Protection'!$B$8:$CW$226,'[1]2. Child Protection'!CP$1,FALSE)-E94)</f>
        <v/>
      </c>
      <c r="M94" s="20" t="str">
        <f>IF(VLOOKUP($A94,'[1]2. Child Protection'!$B$8:$CW$226,'[1]2. Child Protection'!CQ$1,FALSE)=F94,"",VLOOKUP($A94,'[1]2. Child Protection'!$B$8:$CW$226,'[1]2. Child Protection'!CQ$1,FALSE)-F94)</f>
        <v/>
      </c>
      <c r="N94" s="20" t="str">
        <f>IF(VLOOKUP($A94,'[1]2. Child Protection'!$B$8:$CW$226,'[1]2. Child Protection'!CR$1,FALSE)=G94,"",VLOOKUP($A94,'[1]2. Child Protection'!$B$8:$CW$226,'[1]2. Child Protection'!CR$1,FALSE)-G94)</f>
        <v/>
      </c>
      <c r="O94" s="20" t="str">
        <f>IF(VLOOKUP($A94,'[1]2. Child Protection'!$B$8:$CW$226,'[1]2. Child Protection'!CS$1,FALSE)=H94,"",VLOOKUP($A94,'[1]2. Child Protection'!$B$8:$CW$226,'[1]2. Child Protection'!CS$1,FALSE)-H94)</f>
        <v/>
      </c>
      <c r="R94" s="7" t="s">
        <v>252</v>
      </c>
      <c r="S94" s="7" t="s">
        <v>253</v>
      </c>
      <c r="T94" s="40">
        <v>43.951124683835275</v>
      </c>
      <c r="U94" s="7" t="s">
        <v>596</v>
      </c>
      <c r="V94" s="15">
        <v>2011</v>
      </c>
      <c r="W94" s="17" t="s">
        <v>597</v>
      </c>
      <c r="X94" s="18"/>
      <c r="Y94" s="19" t="s">
        <v>614</v>
      </c>
    </row>
    <row r="95" spans="1:25">
      <c r="A95" s="7" t="s">
        <v>255</v>
      </c>
      <c r="B95" s="7" t="s">
        <v>256</v>
      </c>
      <c r="C95" s="40">
        <v>2.758</v>
      </c>
      <c r="E95" s="15" t="s">
        <v>257</v>
      </c>
      <c r="F95" s="17" t="s">
        <v>12</v>
      </c>
      <c r="G95" s="18"/>
      <c r="H95" s="19" t="s">
        <v>258</v>
      </c>
      <c r="J95" s="20" t="str">
        <f>IF(VLOOKUP($A95,'[1]2. Child Protection'!$B$8:$CW$226,'[1]2. Child Protection'!CN$1,FALSE)=C95,"",VLOOKUP($A95,'[1]2. Child Protection'!$B$8:$CW$226,'[1]2. Child Protection'!CN$1,FALSE)-C95)</f>
        <v/>
      </c>
      <c r="K95" s="7" t="str">
        <f>IF(VLOOKUP($A95,'[1]2. Child Protection'!$B$8:$CW$226,'[1]2. Child Protection'!CO$1,FALSE)=D95,"",VLOOKUP($A95,'[1]2. Child Protection'!$B$8:$CW$226,'[1]2. Child Protection'!CO$1,FALSE))</f>
        <v/>
      </c>
      <c r="L95" s="20" t="str">
        <f>IF(VLOOKUP($A95,'[1]2. Child Protection'!$B$8:$CW$226,'[1]2. Child Protection'!CP$1,FALSE)=E95,"",VLOOKUP($A95,'[1]2. Child Protection'!$B$8:$CW$226,'[1]2. Child Protection'!CP$1,FALSE)-E95)</f>
        <v/>
      </c>
      <c r="M95" s="20" t="str">
        <f>IF(VLOOKUP($A95,'[1]2. Child Protection'!$B$8:$CW$226,'[1]2. Child Protection'!CQ$1,FALSE)=F95,"",VLOOKUP($A95,'[1]2. Child Protection'!$B$8:$CW$226,'[1]2. Child Protection'!CQ$1,FALSE)-F95)</f>
        <v/>
      </c>
      <c r="N95" s="20" t="str">
        <f>IF(VLOOKUP($A95,'[1]2. Child Protection'!$B$8:$CW$226,'[1]2. Child Protection'!CR$1,FALSE)=G95,"",VLOOKUP($A95,'[1]2. Child Protection'!$B$8:$CW$226,'[1]2. Child Protection'!CR$1,FALSE)-G95)</f>
        <v/>
      </c>
      <c r="O95" s="20" t="str">
        <f>IF(VLOOKUP($A95,'[1]2. Child Protection'!$B$8:$CW$226,'[1]2. Child Protection'!CS$1,FALSE)=H95,"",VLOOKUP($A95,'[1]2. Child Protection'!$B$8:$CW$226,'[1]2. Child Protection'!CS$1,FALSE)-H95)</f>
        <v/>
      </c>
      <c r="R95" s="7" t="s">
        <v>255</v>
      </c>
      <c r="S95" s="7" t="s">
        <v>256</v>
      </c>
      <c r="T95" s="20">
        <v>2.970444081390168</v>
      </c>
      <c r="U95" s="7" t="s">
        <v>596</v>
      </c>
      <c r="V95" s="15">
        <v>2013</v>
      </c>
      <c r="W95" s="17" t="s">
        <v>597</v>
      </c>
      <c r="X95" s="18"/>
      <c r="Y95" s="19" t="s">
        <v>258</v>
      </c>
    </row>
    <row r="96" spans="1:25">
      <c r="A96" s="7" t="s">
        <v>259</v>
      </c>
      <c r="B96" s="7" t="s">
        <v>260</v>
      </c>
      <c r="C96" s="40">
        <v>51.658999999999999</v>
      </c>
      <c r="E96" s="15" t="s">
        <v>45</v>
      </c>
      <c r="F96" s="15" t="s">
        <v>12</v>
      </c>
      <c r="G96" s="16"/>
      <c r="H96" s="19" t="s">
        <v>261</v>
      </c>
      <c r="J96" s="20" t="str">
        <f>IF(VLOOKUP($A96,'[1]2. Child Protection'!$B$8:$CW$226,'[1]2. Child Protection'!CN$1,FALSE)=C96,"",VLOOKUP($A96,'[1]2. Child Protection'!$B$8:$CW$226,'[1]2. Child Protection'!CN$1,FALSE)-C96)</f>
        <v/>
      </c>
      <c r="K96" s="7" t="str">
        <f>IF(VLOOKUP($A96,'[1]2. Child Protection'!$B$8:$CW$226,'[1]2. Child Protection'!CO$1,FALSE)=D96,"",VLOOKUP($A96,'[1]2. Child Protection'!$B$8:$CW$226,'[1]2. Child Protection'!CO$1,FALSE))</f>
        <v/>
      </c>
      <c r="L96" s="20" t="str">
        <f>IF(VLOOKUP($A96,'[1]2. Child Protection'!$B$8:$CW$226,'[1]2. Child Protection'!CP$1,FALSE)=E96,"",VLOOKUP($A96,'[1]2. Child Protection'!$B$8:$CW$226,'[1]2. Child Protection'!CP$1,FALSE)-E96)</f>
        <v/>
      </c>
      <c r="M96" s="20" t="str">
        <f>IF(VLOOKUP($A96,'[1]2. Child Protection'!$B$8:$CW$226,'[1]2. Child Protection'!CQ$1,FALSE)=F96,"",VLOOKUP($A96,'[1]2. Child Protection'!$B$8:$CW$226,'[1]2. Child Protection'!CQ$1,FALSE)-F96)</f>
        <v/>
      </c>
      <c r="N96" s="20" t="str">
        <f>IF(VLOOKUP($A96,'[1]2. Child Protection'!$B$8:$CW$226,'[1]2. Child Protection'!CR$1,FALSE)=G96,"",VLOOKUP($A96,'[1]2. Child Protection'!$B$8:$CW$226,'[1]2. Child Protection'!CR$1,FALSE)-G96)</f>
        <v/>
      </c>
      <c r="O96" s="20" t="str">
        <f>IF(VLOOKUP($A96,'[1]2. Child Protection'!$B$8:$CW$226,'[1]2. Child Protection'!CS$1,FALSE)=H96,"",VLOOKUP($A96,'[1]2. Child Protection'!$B$8:$CW$226,'[1]2. Child Protection'!CS$1,FALSE)-H96)</f>
        <v/>
      </c>
      <c r="R96" s="7" t="s">
        <v>259</v>
      </c>
      <c r="S96" s="7" t="s">
        <v>260</v>
      </c>
      <c r="T96" s="40">
        <v>52.064161290264622</v>
      </c>
      <c r="U96" s="7" t="s">
        <v>596</v>
      </c>
      <c r="V96" s="15">
        <v>2010</v>
      </c>
      <c r="W96" s="15" t="s">
        <v>597</v>
      </c>
      <c r="X96" s="16"/>
      <c r="Y96" s="19" t="s">
        <v>261</v>
      </c>
    </row>
    <row r="97" spans="1:25">
      <c r="A97" s="7" t="s">
        <v>262</v>
      </c>
      <c r="B97" s="7" t="s">
        <v>263</v>
      </c>
      <c r="C97" s="40" t="s">
        <v>20</v>
      </c>
      <c r="E97" s="15"/>
      <c r="F97" s="15"/>
      <c r="G97" s="16"/>
      <c r="H97" s="19"/>
      <c r="J97" s="20" t="str">
        <f>IF(VLOOKUP($A97,'[1]2. Child Protection'!$B$8:$CW$226,'[1]2. Child Protection'!CN$1,FALSE)=C97,"",VLOOKUP($A97,'[1]2. Child Protection'!$B$8:$CW$226,'[1]2. Child Protection'!CN$1,FALSE)-C97)</f>
        <v/>
      </c>
      <c r="K97" s="7" t="str">
        <f>IF(VLOOKUP($A97,'[1]2. Child Protection'!$B$8:$CW$226,'[1]2. Child Protection'!CO$1,FALSE)=D97,"",VLOOKUP($A97,'[1]2. Child Protection'!$B$8:$CW$226,'[1]2. Child Protection'!CO$1,FALSE))</f>
        <v/>
      </c>
      <c r="L97" s="20" t="str">
        <f>IF(VLOOKUP($A97,'[1]2. Child Protection'!$B$8:$CW$226,'[1]2. Child Protection'!CP$1,FALSE)=E97,"",VLOOKUP($A97,'[1]2. Child Protection'!$B$8:$CW$226,'[1]2. Child Protection'!CP$1,FALSE)-E97)</f>
        <v/>
      </c>
      <c r="M97" s="20" t="str">
        <f>IF(VLOOKUP($A97,'[1]2. Child Protection'!$B$8:$CW$226,'[1]2. Child Protection'!CQ$1,FALSE)=F97,"",VLOOKUP($A97,'[1]2. Child Protection'!$B$8:$CW$226,'[1]2. Child Protection'!CQ$1,FALSE)-F97)</f>
        <v/>
      </c>
      <c r="N97" s="20" t="str">
        <f>IF(VLOOKUP($A97,'[1]2. Child Protection'!$B$8:$CW$226,'[1]2. Child Protection'!CR$1,FALSE)=G97,"",VLOOKUP($A97,'[1]2. Child Protection'!$B$8:$CW$226,'[1]2. Child Protection'!CR$1,FALSE)-G97)</f>
        <v/>
      </c>
      <c r="O97" s="20" t="str">
        <f>IF(VLOOKUP($A97,'[1]2. Child Protection'!$B$8:$CW$226,'[1]2. Child Protection'!CS$1,FALSE)=H97,"",VLOOKUP($A97,'[1]2. Child Protection'!$B$8:$CW$226,'[1]2. Child Protection'!CS$1,FALSE)-H97)</f>
        <v/>
      </c>
      <c r="R97" s="7" t="s">
        <v>262</v>
      </c>
      <c r="S97" s="7" t="s">
        <v>263</v>
      </c>
      <c r="T97" s="40" t="s">
        <v>596</v>
      </c>
      <c r="U97" s="7" t="s">
        <v>596</v>
      </c>
      <c r="V97" s="15" t="s">
        <v>596</v>
      </c>
      <c r="W97" s="15" t="s">
        <v>596</v>
      </c>
      <c r="X97" s="16" t="s">
        <v>596</v>
      </c>
      <c r="Y97" s="19" t="s">
        <v>596</v>
      </c>
    </row>
    <row r="98" spans="1:25">
      <c r="A98" s="7" t="s">
        <v>264</v>
      </c>
      <c r="B98" s="7" t="s">
        <v>265</v>
      </c>
      <c r="C98" s="40" t="s">
        <v>20</v>
      </c>
      <c r="E98" s="15"/>
      <c r="F98" s="15"/>
      <c r="G98" s="16"/>
      <c r="H98" s="19"/>
      <c r="J98" s="20" t="str">
        <f>IF(VLOOKUP($A98,'[1]2. Child Protection'!$B$8:$CW$226,'[1]2. Child Protection'!CN$1,FALSE)=C98,"",VLOOKUP($A98,'[1]2. Child Protection'!$B$8:$CW$226,'[1]2. Child Protection'!CN$1,FALSE)-C98)</f>
        <v/>
      </c>
      <c r="K98" s="7" t="str">
        <f>IF(VLOOKUP($A98,'[1]2. Child Protection'!$B$8:$CW$226,'[1]2. Child Protection'!CO$1,FALSE)=D98,"",VLOOKUP($A98,'[1]2. Child Protection'!$B$8:$CW$226,'[1]2. Child Protection'!CO$1,FALSE))</f>
        <v/>
      </c>
      <c r="L98" s="20" t="str">
        <f>IF(VLOOKUP($A98,'[1]2. Child Protection'!$B$8:$CW$226,'[1]2. Child Protection'!CP$1,FALSE)=E98,"",VLOOKUP($A98,'[1]2. Child Protection'!$B$8:$CW$226,'[1]2. Child Protection'!CP$1,FALSE)-E98)</f>
        <v/>
      </c>
      <c r="M98" s="20" t="str">
        <f>IF(VLOOKUP($A98,'[1]2. Child Protection'!$B$8:$CW$226,'[1]2. Child Protection'!CQ$1,FALSE)=F98,"",VLOOKUP($A98,'[1]2. Child Protection'!$B$8:$CW$226,'[1]2. Child Protection'!CQ$1,FALSE)-F98)</f>
        <v/>
      </c>
      <c r="N98" s="20" t="str">
        <f>IF(VLOOKUP($A98,'[1]2. Child Protection'!$B$8:$CW$226,'[1]2. Child Protection'!CR$1,FALSE)=G98,"",VLOOKUP($A98,'[1]2. Child Protection'!$B$8:$CW$226,'[1]2. Child Protection'!CR$1,FALSE)-G98)</f>
        <v/>
      </c>
      <c r="O98" s="20" t="str">
        <f>IF(VLOOKUP($A98,'[1]2. Child Protection'!$B$8:$CW$226,'[1]2. Child Protection'!CS$1,FALSE)=H98,"",VLOOKUP($A98,'[1]2. Child Protection'!$B$8:$CW$226,'[1]2. Child Protection'!CS$1,FALSE)-H98)</f>
        <v/>
      </c>
      <c r="R98" s="7" t="s">
        <v>264</v>
      </c>
      <c r="S98" s="7" t="s">
        <v>265</v>
      </c>
      <c r="T98" s="40"/>
      <c r="V98" s="15"/>
      <c r="W98" s="15"/>
      <c r="X98" s="16"/>
      <c r="Y98" s="19"/>
    </row>
    <row r="99" spans="1:25">
      <c r="A99" s="7" t="s">
        <v>266</v>
      </c>
      <c r="B99" s="7" t="s">
        <v>267</v>
      </c>
      <c r="C99" s="40">
        <v>182.41200000000001</v>
      </c>
      <c r="E99" s="15" t="s">
        <v>34</v>
      </c>
      <c r="F99" s="17" t="s">
        <v>12</v>
      </c>
      <c r="G99" s="18"/>
      <c r="H99" s="19" t="s">
        <v>268</v>
      </c>
      <c r="J99" s="20" t="str">
        <f>IF(VLOOKUP($A99,'[1]2. Child Protection'!$B$8:$CW$226,'[1]2. Child Protection'!CN$1,FALSE)=C99,"",VLOOKUP($A99,'[1]2. Child Protection'!$B$8:$CW$226,'[1]2. Child Protection'!CN$1,FALSE)-C99)</f>
        <v/>
      </c>
      <c r="K99" s="7" t="str">
        <f>IF(VLOOKUP($A99,'[1]2. Child Protection'!$B$8:$CW$226,'[1]2. Child Protection'!CO$1,FALSE)=D99,"",VLOOKUP($A99,'[1]2. Child Protection'!$B$8:$CW$226,'[1]2. Child Protection'!CO$1,FALSE))</f>
        <v/>
      </c>
      <c r="L99" s="20" t="str">
        <f>IF(VLOOKUP($A99,'[1]2. Child Protection'!$B$8:$CW$226,'[1]2. Child Protection'!CP$1,FALSE)=E99,"",VLOOKUP($A99,'[1]2. Child Protection'!$B$8:$CW$226,'[1]2. Child Protection'!CP$1,FALSE)-E99)</f>
        <v/>
      </c>
      <c r="M99" s="20" t="str">
        <f>IF(VLOOKUP($A99,'[1]2. Child Protection'!$B$8:$CW$226,'[1]2. Child Protection'!CQ$1,FALSE)=F99,"",VLOOKUP($A99,'[1]2. Child Protection'!$B$8:$CW$226,'[1]2. Child Protection'!CQ$1,FALSE)-F99)</f>
        <v/>
      </c>
      <c r="N99" s="20" t="str">
        <f>IF(VLOOKUP($A99,'[1]2. Child Protection'!$B$8:$CW$226,'[1]2. Child Protection'!CR$1,FALSE)=G99,"",VLOOKUP($A99,'[1]2. Child Protection'!$B$8:$CW$226,'[1]2. Child Protection'!CR$1,FALSE)-G99)</f>
        <v/>
      </c>
      <c r="O99" s="20" t="str">
        <f>IF(VLOOKUP($A99,'[1]2. Child Protection'!$B$8:$CW$226,'[1]2. Child Protection'!CS$1,FALSE)=H99,"",VLOOKUP($A99,'[1]2. Child Protection'!$B$8:$CW$226,'[1]2. Child Protection'!CS$1,FALSE)-H99)</f>
        <v/>
      </c>
      <c r="R99" s="7" t="s">
        <v>266</v>
      </c>
      <c r="S99" s="7" t="s">
        <v>267</v>
      </c>
      <c r="T99" s="20">
        <v>158.98403915522317</v>
      </c>
      <c r="U99" s="7" t="s">
        <v>596</v>
      </c>
      <c r="V99" s="15">
        <v>2020</v>
      </c>
      <c r="W99" s="17" t="s">
        <v>597</v>
      </c>
      <c r="X99" s="18"/>
      <c r="Y99" s="19" t="s">
        <v>268</v>
      </c>
    </row>
    <row r="100" spans="1:25">
      <c r="A100" s="7" t="s">
        <v>269</v>
      </c>
      <c r="B100" s="7" t="s">
        <v>270</v>
      </c>
      <c r="C100" s="40">
        <v>169.33099999999999</v>
      </c>
      <c r="E100" s="15" t="s">
        <v>257</v>
      </c>
      <c r="F100" s="15" t="s">
        <v>12</v>
      </c>
      <c r="G100" s="16"/>
      <c r="H100" s="19" t="s">
        <v>271</v>
      </c>
      <c r="J100" s="20" t="str">
        <f>IF(VLOOKUP($A100,'[1]2. Child Protection'!$B$8:$CW$226,'[1]2. Child Protection'!CN$1,FALSE)=C100,"",VLOOKUP($A100,'[1]2. Child Protection'!$B$8:$CW$226,'[1]2. Child Protection'!CN$1,FALSE)-C100)</f>
        <v/>
      </c>
      <c r="K100" s="7" t="str">
        <f>IF(VLOOKUP($A100,'[1]2. Child Protection'!$B$8:$CW$226,'[1]2. Child Protection'!CO$1,FALSE)=D100,"",VLOOKUP($A100,'[1]2. Child Protection'!$B$8:$CW$226,'[1]2. Child Protection'!CO$1,FALSE))</f>
        <v/>
      </c>
      <c r="L100" s="20" t="str">
        <f>IF(VLOOKUP($A100,'[1]2. Child Protection'!$B$8:$CW$226,'[1]2. Child Protection'!CP$1,FALSE)=E100,"",VLOOKUP($A100,'[1]2. Child Protection'!$B$8:$CW$226,'[1]2. Child Protection'!CP$1,FALSE)-E100)</f>
        <v/>
      </c>
      <c r="M100" s="20" t="str">
        <f>IF(VLOOKUP($A100,'[1]2. Child Protection'!$B$8:$CW$226,'[1]2. Child Protection'!CQ$1,FALSE)=F100,"",VLOOKUP($A100,'[1]2. Child Protection'!$B$8:$CW$226,'[1]2. Child Protection'!CQ$1,FALSE)-F100)</f>
        <v/>
      </c>
      <c r="N100" s="20" t="str">
        <f>IF(VLOOKUP($A100,'[1]2. Child Protection'!$B$8:$CW$226,'[1]2. Child Protection'!CR$1,FALSE)=G100,"",VLOOKUP($A100,'[1]2. Child Protection'!$B$8:$CW$226,'[1]2. Child Protection'!CR$1,FALSE)-G100)</f>
        <v/>
      </c>
      <c r="O100" s="20" t="str">
        <f>IF(VLOOKUP($A100,'[1]2. Child Protection'!$B$8:$CW$226,'[1]2. Child Protection'!CS$1,FALSE)=H100,"",VLOOKUP($A100,'[1]2. Child Protection'!$B$8:$CW$226,'[1]2. Child Protection'!CS$1,FALSE)-H100)</f>
        <v/>
      </c>
      <c r="R100" s="7" t="s">
        <v>269</v>
      </c>
      <c r="S100" s="7" t="s">
        <v>270</v>
      </c>
      <c r="T100" s="40">
        <v>165.82065618159896</v>
      </c>
      <c r="U100" s="7" t="s">
        <v>596</v>
      </c>
      <c r="V100" s="15">
        <v>2013</v>
      </c>
      <c r="W100" s="15" t="s">
        <v>597</v>
      </c>
      <c r="X100" s="16"/>
      <c r="Y100" s="19" t="s">
        <v>615</v>
      </c>
    </row>
    <row r="101" spans="1:25">
      <c r="A101" s="7" t="s">
        <v>272</v>
      </c>
      <c r="B101" s="7" t="s">
        <v>273</v>
      </c>
      <c r="C101" s="40">
        <v>15.026</v>
      </c>
      <c r="E101" s="15" t="s">
        <v>27</v>
      </c>
      <c r="F101" s="17" t="s">
        <v>12</v>
      </c>
      <c r="G101" s="18"/>
      <c r="H101" s="19" t="s">
        <v>28</v>
      </c>
      <c r="J101" s="20" t="str">
        <f>IF(VLOOKUP($A101,'[1]2. Child Protection'!$B$8:$CW$226,'[1]2. Child Protection'!CN$1,FALSE)=C101,"",VLOOKUP($A101,'[1]2. Child Protection'!$B$8:$CW$226,'[1]2. Child Protection'!CN$1,FALSE)-C101)</f>
        <v/>
      </c>
      <c r="K101" s="7" t="str">
        <f>IF(VLOOKUP($A101,'[1]2. Child Protection'!$B$8:$CW$226,'[1]2. Child Protection'!CO$1,FALSE)=D101,"",VLOOKUP($A101,'[1]2. Child Protection'!$B$8:$CW$226,'[1]2. Child Protection'!CO$1,FALSE))</f>
        <v/>
      </c>
      <c r="L101" s="20" t="str">
        <f>IF(VLOOKUP($A101,'[1]2. Child Protection'!$B$8:$CW$226,'[1]2. Child Protection'!CP$1,FALSE)=E101,"",VLOOKUP($A101,'[1]2. Child Protection'!$B$8:$CW$226,'[1]2. Child Protection'!CP$1,FALSE)-E101)</f>
        <v/>
      </c>
      <c r="M101" s="20" t="str">
        <f>IF(VLOOKUP($A101,'[1]2. Child Protection'!$B$8:$CW$226,'[1]2. Child Protection'!CQ$1,FALSE)=F101,"",VLOOKUP($A101,'[1]2. Child Protection'!$B$8:$CW$226,'[1]2. Child Protection'!CQ$1,FALSE)-F101)</f>
        <v/>
      </c>
      <c r="N101" s="20" t="str">
        <f>IF(VLOOKUP($A101,'[1]2. Child Protection'!$B$8:$CW$226,'[1]2. Child Protection'!CR$1,FALSE)=G101,"",VLOOKUP($A101,'[1]2. Child Protection'!$B$8:$CW$226,'[1]2. Child Protection'!CR$1,FALSE)-G101)</f>
        <v/>
      </c>
      <c r="O101" s="20" t="str">
        <f>IF(VLOOKUP($A101,'[1]2. Child Protection'!$B$8:$CW$226,'[1]2. Child Protection'!CS$1,FALSE)=H101,"",VLOOKUP($A101,'[1]2. Child Protection'!$B$8:$CW$226,'[1]2. Child Protection'!CS$1,FALSE)-H101)</f>
        <v/>
      </c>
      <c r="R101" s="7" t="s">
        <v>272</v>
      </c>
      <c r="S101" s="7" t="s">
        <v>273</v>
      </c>
      <c r="T101" s="20">
        <v>21.151097468238515</v>
      </c>
      <c r="U101" s="7" t="s">
        <v>596</v>
      </c>
      <c r="V101" s="15">
        <v>2019</v>
      </c>
      <c r="W101" s="17" t="s">
        <v>597</v>
      </c>
      <c r="X101" s="18"/>
      <c r="Y101" s="19" t="s">
        <v>28</v>
      </c>
    </row>
    <row r="102" spans="1:25">
      <c r="A102" s="7" t="s">
        <v>274</v>
      </c>
      <c r="B102" s="7" t="s">
        <v>275</v>
      </c>
      <c r="C102" s="40">
        <v>173.17400000000001</v>
      </c>
      <c r="E102" s="15" t="s">
        <v>16</v>
      </c>
      <c r="F102" s="17" t="s">
        <v>12</v>
      </c>
      <c r="G102" s="18"/>
      <c r="H102" s="19" t="s">
        <v>49</v>
      </c>
      <c r="J102" s="20" t="str">
        <f>IF(VLOOKUP($A102,'[1]2. Child Protection'!$B$8:$CW$226,'[1]2. Child Protection'!CN$1,FALSE)=C102,"",VLOOKUP($A102,'[1]2. Child Protection'!$B$8:$CW$226,'[1]2. Child Protection'!CN$1,FALSE)-C102)</f>
        <v/>
      </c>
      <c r="K102" s="7" t="str">
        <f>IF(VLOOKUP($A102,'[1]2. Child Protection'!$B$8:$CW$226,'[1]2. Child Protection'!CO$1,FALSE)=D102,"",VLOOKUP($A102,'[1]2. Child Protection'!$B$8:$CW$226,'[1]2. Child Protection'!CO$1,FALSE))</f>
        <v/>
      </c>
      <c r="L102" s="20" t="str">
        <f>IF(VLOOKUP($A102,'[1]2. Child Protection'!$B$8:$CW$226,'[1]2. Child Protection'!CP$1,FALSE)=E102,"",VLOOKUP($A102,'[1]2. Child Protection'!$B$8:$CW$226,'[1]2. Child Protection'!CP$1,FALSE)-E102)</f>
        <v/>
      </c>
      <c r="M102" s="20" t="str">
        <f>IF(VLOOKUP($A102,'[1]2. Child Protection'!$B$8:$CW$226,'[1]2. Child Protection'!CQ$1,FALSE)=F102,"",VLOOKUP($A102,'[1]2. Child Protection'!$B$8:$CW$226,'[1]2. Child Protection'!CQ$1,FALSE)-F102)</f>
        <v/>
      </c>
      <c r="N102" s="20" t="str">
        <f>IF(VLOOKUP($A102,'[1]2. Child Protection'!$B$8:$CW$226,'[1]2. Child Protection'!CR$1,FALSE)=G102,"",VLOOKUP($A102,'[1]2. Child Protection'!$B$8:$CW$226,'[1]2. Child Protection'!CR$1,FALSE)-G102)</f>
        <v/>
      </c>
      <c r="O102" s="20" t="str">
        <f>IF(VLOOKUP($A102,'[1]2. Child Protection'!$B$8:$CW$226,'[1]2. Child Protection'!CS$1,FALSE)=H102,"",VLOOKUP($A102,'[1]2. Child Protection'!$B$8:$CW$226,'[1]2. Child Protection'!CS$1,FALSE)-H102)</f>
        <v/>
      </c>
      <c r="R102" s="7" t="s">
        <v>274</v>
      </c>
      <c r="S102" s="7" t="s">
        <v>275</v>
      </c>
      <c r="T102" s="20">
        <v>92.543300109629953</v>
      </c>
      <c r="U102" s="7" t="s">
        <v>596</v>
      </c>
      <c r="V102" s="15">
        <v>2020</v>
      </c>
      <c r="W102" s="17" t="s">
        <v>597</v>
      </c>
      <c r="X102" s="18"/>
      <c r="Y102" s="19" t="s">
        <v>616</v>
      </c>
    </row>
    <row r="103" spans="1:25">
      <c r="A103" s="7" t="s">
        <v>276</v>
      </c>
      <c r="B103" s="7" t="s">
        <v>277</v>
      </c>
      <c r="C103" s="40">
        <v>224.54300000000001</v>
      </c>
      <c r="E103" s="15" t="s">
        <v>41</v>
      </c>
      <c r="F103" s="17" t="s">
        <v>12</v>
      </c>
      <c r="G103" s="18"/>
      <c r="H103" s="19" t="s">
        <v>278</v>
      </c>
      <c r="J103" s="20" t="str">
        <f>IF(VLOOKUP($A103,'[1]2. Child Protection'!$B$8:$CW$226,'[1]2. Child Protection'!CN$1,FALSE)=C103,"",VLOOKUP($A103,'[1]2. Child Protection'!$B$8:$CW$226,'[1]2. Child Protection'!CN$1,FALSE)-C103)</f>
        <v/>
      </c>
      <c r="K103" s="7" t="str">
        <f>IF(VLOOKUP($A103,'[1]2. Child Protection'!$B$8:$CW$226,'[1]2. Child Protection'!CO$1,FALSE)=D103,"",VLOOKUP($A103,'[1]2. Child Protection'!$B$8:$CW$226,'[1]2. Child Protection'!CO$1,FALSE))</f>
        <v/>
      </c>
      <c r="L103" s="20" t="str">
        <f>IF(VLOOKUP($A103,'[1]2. Child Protection'!$B$8:$CW$226,'[1]2. Child Protection'!CP$1,FALSE)=E103,"",VLOOKUP($A103,'[1]2. Child Protection'!$B$8:$CW$226,'[1]2. Child Protection'!CP$1,FALSE)-E103)</f>
        <v/>
      </c>
      <c r="M103" s="20" t="str">
        <f>IF(VLOOKUP($A103,'[1]2. Child Protection'!$B$8:$CW$226,'[1]2. Child Protection'!CQ$1,FALSE)=F103,"",VLOOKUP($A103,'[1]2. Child Protection'!$B$8:$CW$226,'[1]2. Child Protection'!CQ$1,FALSE)-F103)</f>
        <v/>
      </c>
      <c r="N103" s="20" t="str">
        <f>IF(VLOOKUP($A103,'[1]2. Child Protection'!$B$8:$CW$226,'[1]2. Child Protection'!CR$1,FALSE)=G103,"",VLOOKUP($A103,'[1]2. Child Protection'!$B$8:$CW$226,'[1]2. Child Protection'!CR$1,FALSE)-G103)</f>
        <v/>
      </c>
      <c r="O103" s="20" t="str">
        <f>IF(VLOOKUP($A103,'[1]2. Child Protection'!$B$8:$CW$226,'[1]2. Child Protection'!CS$1,FALSE)=H103,"",VLOOKUP($A103,'[1]2. Child Protection'!$B$8:$CW$226,'[1]2. Child Protection'!CS$1,FALSE)-H103)</f>
        <v/>
      </c>
      <c r="R103" s="7" t="s">
        <v>276</v>
      </c>
      <c r="S103" s="7" t="s">
        <v>277</v>
      </c>
      <c r="T103" s="20">
        <v>220.41559491105261</v>
      </c>
      <c r="U103" s="7" t="s">
        <v>596</v>
      </c>
      <c r="V103" s="15">
        <v>2012</v>
      </c>
      <c r="W103" s="17" t="s">
        <v>597</v>
      </c>
      <c r="X103" s="18"/>
      <c r="Y103" s="19" t="s">
        <v>278</v>
      </c>
    </row>
    <row r="104" spans="1:25">
      <c r="A104" s="7" t="s">
        <v>279</v>
      </c>
      <c r="B104" s="7" t="s">
        <v>280</v>
      </c>
      <c r="C104" s="40" t="s">
        <v>20</v>
      </c>
      <c r="E104" s="15"/>
      <c r="F104" s="17"/>
      <c r="G104" s="18"/>
      <c r="H104" s="19"/>
      <c r="J104" s="20" t="str">
        <f>IF(VLOOKUP($A104,'[1]2. Child Protection'!$B$8:$CW$226,'[1]2. Child Protection'!CN$1,FALSE)=C104,"",VLOOKUP($A104,'[1]2. Child Protection'!$B$8:$CW$226,'[1]2. Child Protection'!CN$1,FALSE)-C104)</f>
        <v/>
      </c>
      <c r="K104" s="7" t="str">
        <f>IF(VLOOKUP($A104,'[1]2. Child Protection'!$B$8:$CW$226,'[1]2. Child Protection'!CO$1,FALSE)=D104,"",VLOOKUP($A104,'[1]2. Child Protection'!$B$8:$CW$226,'[1]2. Child Protection'!CO$1,FALSE))</f>
        <v/>
      </c>
      <c r="L104" s="20" t="str">
        <f>IF(VLOOKUP($A104,'[1]2. Child Protection'!$B$8:$CW$226,'[1]2. Child Protection'!CP$1,FALSE)=E104,"",VLOOKUP($A104,'[1]2. Child Protection'!$B$8:$CW$226,'[1]2. Child Protection'!CP$1,FALSE)-E104)</f>
        <v/>
      </c>
      <c r="M104" s="20" t="str">
        <f>IF(VLOOKUP($A104,'[1]2. Child Protection'!$B$8:$CW$226,'[1]2. Child Protection'!CQ$1,FALSE)=F104,"",VLOOKUP($A104,'[1]2. Child Protection'!$B$8:$CW$226,'[1]2. Child Protection'!CQ$1,FALSE)-F104)</f>
        <v/>
      </c>
      <c r="N104" s="20" t="str">
        <f>IF(VLOOKUP($A104,'[1]2. Child Protection'!$B$8:$CW$226,'[1]2. Child Protection'!CR$1,FALSE)=G104,"",VLOOKUP($A104,'[1]2. Child Protection'!$B$8:$CW$226,'[1]2. Child Protection'!CR$1,FALSE)-G104)</f>
        <v/>
      </c>
      <c r="O104" s="20" t="str">
        <f>IF(VLOOKUP($A104,'[1]2. Child Protection'!$B$8:$CW$226,'[1]2. Child Protection'!CS$1,FALSE)=H104,"",VLOOKUP($A104,'[1]2. Child Protection'!$B$8:$CW$226,'[1]2. Child Protection'!CS$1,FALSE)-H104)</f>
        <v/>
      </c>
      <c r="R104" s="7" t="s">
        <v>279</v>
      </c>
      <c r="S104" s="7" t="s">
        <v>280</v>
      </c>
      <c r="T104" s="20" t="s">
        <v>596</v>
      </c>
      <c r="U104" s="7" t="s">
        <v>596</v>
      </c>
      <c r="V104" s="15" t="s">
        <v>596</v>
      </c>
      <c r="W104" s="17" t="s">
        <v>596</v>
      </c>
      <c r="X104" s="18" t="s">
        <v>596</v>
      </c>
      <c r="Y104" s="19" t="s">
        <v>596</v>
      </c>
    </row>
    <row r="105" spans="1:25">
      <c r="A105" s="7" t="s">
        <v>281</v>
      </c>
      <c r="B105" s="7" t="s">
        <v>282</v>
      </c>
      <c r="C105" s="40">
        <v>27.789000000000001</v>
      </c>
      <c r="E105" s="15" t="s">
        <v>45</v>
      </c>
      <c r="F105" s="17" t="s">
        <v>12</v>
      </c>
      <c r="G105" s="18"/>
      <c r="H105" s="19" t="s">
        <v>283</v>
      </c>
      <c r="J105" s="20" t="str">
        <f>IF(VLOOKUP($A105,'[1]2. Child Protection'!$B$8:$CW$226,'[1]2. Child Protection'!CN$1,FALSE)=C105,"",VLOOKUP($A105,'[1]2. Child Protection'!$B$8:$CW$226,'[1]2. Child Protection'!CN$1,FALSE)-C105)</f>
        <v/>
      </c>
      <c r="K105" s="7" t="str">
        <f>IF(VLOOKUP($A105,'[1]2. Child Protection'!$B$8:$CW$226,'[1]2. Child Protection'!CO$1,FALSE)=D105,"",VLOOKUP($A105,'[1]2. Child Protection'!$B$8:$CW$226,'[1]2. Child Protection'!CO$1,FALSE))</f>
        <v/>
      </c>
      <c r="L105" s="20" t="str">
        <f>IF(VLOOKUP($A105,'[1]2. Child Protection'!$B$8:$CW$226,'[1]2. Child Protection'!CP$1,FALSE)=E105,"",VLOOKUP($A105,'[1]2. Child Protection'!$B$8:$CW$226,'[1]2. Child Protection'!CP$1,FALSE)-E105)</f>
        <v/>
      </c>
      <c r="M105" s="20" t="str">
        <f>IF(VLOOKUP($A105,'[1]2. Child Protection'!$B$8:$CW$226,'[1]2. Child Protection'!CQ$1,FALSE)=F105,"",VLOOKUP($A105,'[1]2. Child Protection'!$B$8:$CW$226,'[1]2. Child Protection'!CQ$1,FALSE)-F105)</f>
        <v/>
      </c>
      <c r="N105" s="20" t="str">
        <f>IF(VLOOKUP($A105,'[1]2. Child Protection'!$B$8:$CW$226,'[1]2. Child Protection'!CR$1,FALSE)=G105,"",VLOOKUP($A105,'[1]2. Child Protection'!$B$8:$CW$226,'[1]2. Child Protection'!CR$1,FALSE)-G105)</f>
        <v/>
      </c>
      <c r="O105" s="20" t="str">
        <f>IF(VLOOKUP($A105,'[1]2. Child Protection'!$B$8:$CW$226,'[1]2. Child Protection'!CS$1,FALSE)=H105,"",VLOOKUP($A105,'[1]2. Child Protection'!$B$8:$CW$226,'[1]2. Child Protection'!CS$1,FALSE)-H105)</f>
        <v/>
      </c>
      <c r="R105" s="7" t="s">
        <v>281</v>
      </c>
      <c r="S105" s="7" t="s">
        <v>282</v>
      </c>
      <c r="T105" s="40">
        <v>27.101545406844927</v>
      </c>
      <c r="U105" s="7" t="s">
        <v>596</v>
      </c>
      <c r="V105" s="15">
        <v>2010</v>
      </c>
      <c r="W105" s="17" t="s">
        <v>597</v>
      </c>
      <c r="X105" s="18"/>
      <c r="Y105" s="19" t="s">
        <v>283</v>
      </c>
    </row>
    <row r="106" spans="1:25">
      <c r="A106" s="7" t="s">
        <v>284</v>
      </c>
      <c r="B106" s="7" t="s">
        <v>285</v>
      </c>
      <c r="C106" s="40">
        <v>864.173</v>
      </c>
      <c r="E106" s="15" t="s">
        <v>16</v>
      </c>
      <c r="F106" s="15" t="s">
        <v>12</v>
      </c>
      <c r="G106" s="18"/>
      <c r="H106" s="19" t="s">
        <v>49</v>
      </c>
      <c r="J106" s="20" t="str">
        <f>IF(VLOOKUP($A106,'[1]2. Child Protection'!$B$8:$CW$226,'[1]2. Child Protection'!CN$1,FALSE)=C106,"",VLOOKUP($A106,'[1]2. Child Protection'!$B$8:$CW$226,'[1]2. Child Protection'!CN$1,FALSE)-C106)</f>
        <v/>
      </c>
      <c r="K106" s="7" t="str">
        <f>IF(VLOOKUP($A106,'[1]2. Child Protection'!$B$8:$CW$226,'[1]2. Child Protection'!CO$1,FALSE)=D106,"",VLOOKUP($A106,'[1]2. Child Protection'!$B$8:$CW$226,'[1]2. Child Protection'!CO$1,FALSE))</f>
        <v/>
      </c>
      <c r="L106" s="20" t="str">
        <f>IF(VLOOKUP($A106,'[1]2. Child Protection'!$B$8:$CW$226,'[1]2. Child Protection'!CP$1,FALSE)=E106,"",VLOOKUP($A106,'[1]2. Child Protection'!$B$8:$CW$226,'[1]2. Child Protection'!CP$1,FALSE)-E106)</f>
        <v/>
      </c>
      <c r="M106" s="20" t="str">
        <f>IF(VLOOKUP($A106,'[1]2. Child Protection'!$B$8:$CW$226,'[1]2. Child Protection'!CQ$1,FALSE)=F106,"",VLOOKUP($A106,'[1]2. Child Protection'!$B$8:$CW$226,'[1]2. Child Protection'!CQ$1,FALSE)-F106)</f>
        <v/>
      </c>
      <c r="N106" s="20" t="str">
        <f>IF(VLOOKUP($A106,'[1]2. Child Protection'!$B$8:$CW$226,'[1]2. Child Protection'!CR$1,FALSE)=G106,"",VLOOKUP($A106,'[1]2. Child Protection'!$B$8:$CW$226,'[1]2. Child Protection'!CR$1,FALSE)-G106)</f>
        <v/>
      </c>
      <c r="O106" s="20" t="str">
        <f>IF(VLOOKUP($A106,'[1]2. Child Protection'!$B$8:$CW$226,'[1]2. Child Protection'!CS$1,FALSE)=H106,"",VLOOKUP($A106,'[1]2. Child Protection'!$B$8:$CW$226,'[1]2. Child Protection'!CS$1,FALSE)-H106)</f>
        <v/>
      </c>
      <c r="R106" s="7" t="s">
        <v>284</v>
      </c>
      <c r="S106" s="7" t="s">
        <v>285</v>
      </c>
      <c r="T106" s="20">
        <v>874.19324358189601</v>
      </c>
      <c r="U106" s="7" t="s">
        <v>596</v>
      </c>
      <c r="V106" s="15">
        <v>2020</v>
      </c>
      <c r="W106" s="15" t="s">
        <v>597</v>
      </c>
      <c r="X106" s="18"/>
      <c r="Y106" s="19" t="s">
        <v>617</v>
      </c>
    </row>
    <row r="107" spans="1:25">
      <c r="A107" s="7" t="s">
        <v>286</v>
      </c>
      <c r="B107" s="7" t="s">
        <v>287</v>
      </c>
      <c r="C107" s="40" t="s">
        <v>20</v>
      </c>
      <c r="E107" s="15"/>
      <c r="F107" s="17"/>
      <c r="G107" s="18"/>
      <c r="H107" s="19"/>
      <c r="J107" s="20" t="str">
        <f>IF(VLOOKUP($A107,'[1]2. Child Protection'!$B$8:$CW$226,'[1]2. Child Protection'!CN$1,FALSE)=C107,"",VLOOKUP($A107,'[1]2. Child Protection'!$B$8:$CW$226,'[1]2. Child Protection'!CN$1,FALSE)-C107)</f>
        <v/>
      </c>
      <c r="K107" s="7" t="str">
        <f>IF(VLOOKUP($A107,'[1]2. Child Protection'!$B$8:$CW$226,'[1]2. Child Protection'!CO$1,FALSE)=D107,"",VLOOKUP($A107,'[1]2. Child Protection'!$B$8:$CW$226,'[1]2. Child Protection'!CO$1,FALSE))</f>
        <v/>
      </c>
      <c r="L107" s="20" t="str">
        <f>IF(VLOOKUP($A107,'[1]2. Child Protection'!$B$8:$CW$226,'[1]2. Child Protection'!CP$1,FALSE)=E107,"",VLOOKUP($A107,'[1]2. Child Protection'!$B$8:$CW$226,'[1]2. Child Protection'!CP$1,FALSE)-E107)</f>
        <v/>
      </c>
      <c r="M107" s="20" t="str">
        <f>IF(VLOOKUP($A107,'[1]2. Child Protection'!$B$8:$CW$226,'[1]2. Child Protection'!CQ$1,FALSE)=F107,"",VLOOKUP($A107,'[1]2. Child Protection'!$B$8:$CW$226,'[1]2. Child Protection'!CQ$1,FALSE)-F107)</f>
        <v/>
      </c>
      <c r="N107" s="20" t="str">
        <f>IF(VLOOKUP($A107,'[1]2. Child Protection'!$B$8:$CW$226,'[1]2. Child Protection'!CR$1,FALSE)=G107,"",VLOOKUP($A107,'[1]2. Child Protection'!$B$8:$CW$226,'[1]2. Child Protection'!CR$1,FALSE)-G107)</f>
        <v/>
      </c>
      <c r="O107" s="20" t="str">
        <f>IF(VLOOKUP($A107,'[1]2. Child Protection'!$B$8:$CW$226,'[1]2. Child Protection'!CS$1,FALSE)=H107,"",VLOOKUP($A107,'[1]2. Child Protection'!$B$8:$CW$226,'[1]2. Child Protection'!CS$1,FALSE)-H107)</f>
        <v/>
      </c>
      <c r="R107" s="7" t="s">
        <v>286</v>
      </c>
      <c r="S107" s="7" t="s">
        <v>287</v>
      </c>
      <c r="T107" s="20" t="s">
        <v>596</v>
      </c>
      <c r="U107" s="7" t="s">
        <v>596</v>
      </c>
      <c r="V107" s="15" t="s">
        <v>596</v>
      </c>
      <c r="W107" s="17" t="s">
        <v>596</v>
      </c>
      <c r="X107" s="18" t="s">
        <v>596</v>
      </c>
      <c r="Y107" s="19" t="s">
        <v>596</v>
      </c>
    </row>
    <row r="108" spans="1:25">
      <c r="A108" s="7" t="s">
        <v>288</v>
      </c>
      <c r="B108" s="7" t="s">
        <v>289</v>
      </c>
      <c r="C108" s="40">
        <v>316.06599999999997</v>
      </c>
      <c r="E108" s="15" t="s">
        <v>16</v>
      </c>
      <c r="F108" s="15" t="s">
        <v>12</v>
      </c>
      <c r="G108" s="16"/>
      <c r="H108" s="19" t="s">
        <v>49</v>
      </c>
      <c r="J108" s="20" t="str">
        <f>IF(VLOOKUP($A108,'[1]2. Child Protection'!$B$8:$CW$226,'[1]2. Child Protection'!CN$1,FALSE)=C108,"",VLOOKUP($A108,'[1]2. Child Protection'!$B$8:$CW$226,'[1]2. Child Protection'!CN$1,FALSE)-C108)</f>
        <v/>
      </c>
      <c r="K108" s="7" t="str">
        <f>IF(VLOOKUP($A108,'[1]2. Child Protection'!$B$8:$CW$226,'[1]2. Child Protection'!CO$1,FALSE)=D108,"",VLOOKUP($A108,'[1]2. Child Protection'!$B$8:$CW$226,'[1]2. Child Protection'!CO$1,FALSE))</f>
        <v/>
      </c>
      <c r="L108" s="20" t="str">
        <f>IF(VLOOKUP($A108,'[1]2. Child Protection'!$B$8:$CW$226,'[1]2. Child Protection'!CP$1,FALSE)=E108,"",VLOOKUP($A108,'[1]2. Child Protection'!$B$8:$CW$226,'[1]2. Child Protection'!CP$1,FALSE)-E108)</f>
        <v/>
      </c>
      <c r="M108" s="20" t="str">
        <f>IF(VLOOKUP($A108,'[1]2. Child Protection'!$B$8:$CW$226,'[1]2. Child Protection'!CQ$1,FALSE)=F108,"",VLOOKUP($A108,'[1]2. Child Protection'!$B$8:$CW$226,'[1]2. Child Protection'!CQ$1,FALSE)-F108)</f>
        <v/>
      </c>
      <c r="N108" s="20" t="str">
        <f>IF(VLOOKUP($A108,'[1]2. Child Protection'!$B$8:$CW$226,'[1]2. Child Protection'!CR$1,FALSE)=G108,"",VLOOKUP($A108,'[1]2. Child Protection'!$B$8:$CW$226,'[1]2. Child Protection'!CR$1,FALSE)-G108)</f>
        <v/>
      </c>
      <c r="O108" s="20" t="str">
        <f>IF(VLOOKUP($A108,'[1]2. Child Protection'!$B$8:$CW$226,'[1]2. Child Protection'!CS$1,FALSE)=H108,"",VLOOKUP($A108,'[1]2. Child Protection'!$B$8:$CW$226,'[1]2. Child Protection'!CS$1,FALSE)-H108)</f>
        <v/>
      </c>
      <c r="R108" s="7" t="s">
        <v>288</v>
      </c>
      <c r="S108" s="7" t="s">
        <v>289</v>
      </c>
      <c r="T108" s="40"/>
      <c r="V108" s="15"/>
      <c r="W108" s="15"/>
      <c r="X108" s="16"/>
      <c r="Y108" s="19"/>
    </row>
    <row r="109" spans="1:25">
      <c r="A109" s="7" t="s">
        <v>290</v>
      </c>
      <c r="B109" s="7" t="s">
        <v>291</v>
      </c>
      <c r="C109" s="40" t="s">
        <v>20</v>
      </c>
      <c r="E109" s="15"/>
      <c r="F109" s="17"/>
      <c r="G109" s="18"/>
      <c r="H109" s="19"/>
      <c r="J109" s="20" t="str">
        <f>IF(VLOOKUP($A109,'[1]2. Child Protection'!$B$8:$CW$226,'[1]2. Child Protection'!CN$1,FALSE)=C109,"",VLOOKUP($A109,'[1]2. Child Protection'!$B$8:$CW$226,'[1]2. Child Protection'!CN$1,FALSE)-C109)</f>
        <v/>
      </c>
      <c r="K109" s="7" t="str">
        <f>IF(VLOOKUP($A109,'[1]2. Child Protection'!$B$8:$CW$226,'[1]2. Child Protection'!CO$1,FALSE)=D109,"",VLOOKUP($A109,'[1]2. Child Protection'!$B$8:$CW$226,'[1]2. Child Protection'!CO$1,FALSE))</f>
        <v/>
      </c>
      <c r="L109" s="20" t="str">
        <f>IF(VLOOKUP($A109,'[1]2. Child Protection'!$B$8:$CW$226,'[1]2. Child Protection'!CP$1,FALSE)=E109,"",VLOOKUP($A109,'[1]2. Child Protection'!$B$8:$CW$226,'[1]2. Child Protection'!CP$1,FALSE)-E109)</f>
        <v/>
      </c>
      <c r="M109" s="20" t="str">
        <f>IF(VLOOKUP($A109,'[1]2. Child Protection'!$B$8:$CW$226,'[1]2. Child Protection'!CQ$1,FALSE)=F109,"",VLOOKUP($A109,'[1]2. Child Protection'!$B$8:$CW$226,'[1]2. Child Protection'!CQ$1,FALSE)-F109)</f>
        <v/>
      </c>
      <c r="N109" s="20" t="str">
        <f>IF(VLOOKUP($A109,'[1]2. Child Protection'!$B$8:$CW$226,'[1]2. Child Protection'!CR$1,FALSE)=G109,"",VLOOKUP($A109,'[1]2. Child Protection'!$B$8:$CW$226,'[1]2. Child Protection'!CR$1,FALSE)-G109)</f>
        <v/>
      </c>
      <c r="O109" s="20" t="str">
        <f>IF(VLOOKUP($A109,'[1]2. Child Protection'!$B$8:$CW$226,'[1]2. Child Protection'!CS$1,FALSE)=H109,"",VLOOKUP($A109,'[1]2. Child Protection'!$B$8:$CW$226,'[1]2. Child Protection'!CS$1,FALSE)-H109)</f>
        <v/>
      </c>
      <c r="R109" s="7" t="s">
        <v>290</v>
      </c>
      <c r="S109" s="7" t="s">
        <v>291</v>
      </c>
      <c r="T109" s="20"/>
      <c r="V109" s="15"/>
      <c r="W109" s="17"/>
      <c r="X109" s="18"/>
      <c r="Y109" s="19"/>
    </row>
    <row r="110" spans="1:25">
      <c r="A110" s="7" t="s">
        <v>292</v>
      </c>
      <c r="B110" s="7" t="s">
        <v>293</v>
      </c>
      <c r="C110" s="40" t="s">
        <v>20</v>
      </c>
      <c r="E110" s="15"/>
      <c r="F110" s="17"/>
      <c r="G110" s="18"/>
      <c r="H110" s="19"/>
      <c r="J110" s="20" t="str">
        <f>IF(VLOOKUP($A110,'[1]2. Child Protection'!$B$8:$CW$226,'[1]2. Child Protection'!CN$1,FALSE)=C110,"",VLOOKUP($A110,'[1]2. Child Protection'!$B$8:$CW$226,'[1]2. Child Protection'!CN$1,FALSE)-C110)</f>
        <v/>
      </c>
      <c r="K110" s="7" t="str">
        <f>IF(VLOOKUP($A110,'[1]2. Child Protection'!$B$8:$CW$226,'[1]2. Child Protection'!CO$1,FALSE)=D110,"",VLOOKUP($A110,'[1]2. Child Protection'!$B$8:$CW$226,'[1]2. Child Protection'!CO$1,FALSE))</f>
        <v/>
      </c>
      <c r="L110" s="20" t="str">
        <f>IF(VLOOKUP($A110,'[1]2. Child Protection'!$B$8:$CW$226,'[1]2. Child Protection'!CP$1,FALSE)=E110,"",VLOOKUP($A110,'[1]2. Child Protection'!$B$8:$CW$226,'[1]2. Child Protection'!CP$1,FALSE)-E110)</f>
        <v/>
      </c>
      <c r="M110" s="20" t="str">
        <f>IF(VLOOKUP($A110,'[1]2. Child Protection'!$B$8:$CW$226,'[1]2. Child Protection'!CQ$1,FALSE)=F110,"",VLOOKUP($A110,'[1]2. Child Protection'!$B$8:$CW$226,'[1]2. Child Protection'!CQ$1,FALSE)-F110)</f>
        <v/>
      </c>
      <c r="N110" s="20" t="str">
        <f>IF(VLOOKUP($A110,'[1]2. Child Protection'!$B$8:$CW$226,'[1]2. Child Protection'!CR$1,FALSE)=G110,"",VLOOKUP($A110,'[1]2. Child Protection'!$B$8:$CW$226,'[1]2. Child Protection'!CR$1,FALSE)-G110)</f>
        <v/>
      </c>
      <c r="O110" s="20" t="str">
        <f>IF(VLOOKUP($A110,'[1]2. Child Protection'!$B$8:$CW$226,'[1]2. Child Protection'!CS$1,FALSE)=H110,"",VLOOKUP($A110,'[1]2. Child Protection'!$B$8:$CW$226,'[1]2. Child Protection'!CS$1,FALSE)-H110)</f>
        <v/>
      </c>
      <c r="R110" s="7" t="s">
        <v>292</v>
      </c>
      <c r="S110" s="7" t="s">
        <v>293</v>
      </c>
      <c r="T110" s="20" t="s">
        <v>596</v>
      </c>
      <c r="U110" s="7" t="s">
        <v>596</v>
      </c>
      <c r="V110" s="15" t="s">
        <v>596</v>
      </c>
      <c r="W110" s="17" t="s">
        <v>596</v>
      </c>
      <c r="X110" s="18" t="s">
        <v>596</v>
      </c>
      <c r="Y110" s="19" t="s">
        <v>596</v>
      </c>
    </row>
    <row r="111" spans="1:25">
      <c r="A111" s="7" t="s">
        <v>294</v>
      </c>
      <c r="B111" s="7" t="s">
        <v>295</v>
      </c>
      <c r="C111" s="40">
        <v>176.76300000000001</v>
      </c>
      <c r="E111" s="15" t="s">
        <v>41</v>
      </c>
      <c r="F111" s="17" t="s">
        <v>12</v>
      </c>
      <c r="G111" s="18"/>
      <c r="H111" s="19" t="s">
        <v>296</v>
      </c>
      <c r="J111" s="20" t="str">
        <f>IF(VLOOKUP($A111,'[1]2. Child Protection'!$B$8:$CW$226,'[1]2. Child Protection'!CN$1,FALSE)=C111,"",VLOOKUP($A111,'[1]2. Child Protection'!$B$8:$CW$226,'[1]2. Child Protection'!CN$1,FALSE)-C111)</f>
        <v/>
      </c>
      <c r="K111" s="7" t="str">
        <f>IF(VLOOKUP($A111,'[1]2. Child Protection'!$B$8:$CW$226,'[1]2. Child Protection'!CO$1,FALSE)=D111,"",VLOOKUP($A111,'[1]2. Child Protection'!$B$8:$CW$226,'[1]2. Child Protection'!CO$1,FALSE))</f>
        <v/>
      </c>
      <c r="L111" s="20" t="str">
        <f>IF(VLOOKUP($A111,'[1]2. Child Protection'!$B$8:$CW$226,'[1]2. Child Protection'!CP$1,FALSE)=E111,"",VLOOKUP($A111,'[1]2. Child Protection'!$B$8:$CW$226,'[1]2. Child Protection'!CP$1,FALSE)-E111)</f>
        <v/>
      </c>
      <c r="M111" s="20" t="str">
        <f>IF(VLOOKUP($A111,'[1]2. Child Protection'!$B$8:$CW$226,'[1]2. Child Protection'!CQ$1,FALSE)=F111,"",VLOOKUP($A111,'[1]2. Child Protection'!$B$8:$CW$226,'[1]2. Child Protection'!CQ$1,FALSE)-F111)</f>
        <v/>
      </c>
      <c r="N111" s="20" t="str">
        <f>IF(VLOOKUP($A111,'[1]2. Child Protection'!$B$8:$CW$226,'[1]2. Child Protection'!CR$1,FALSE)=G111,"",VLOOKUP($A111,'[1]2. Child Protection'!$B$8:$CW$226,'[1]2. Child Protection'!CR$1,FALSE)-G111)</f>
        <v/>
      </c>
      <c r="O111" s="20" t="str">
        <f>IF(VLOOKUP($A111,'[1]2. Child Protection'!$B$8:$CW$226,'[1]2. Child Protection'!CS$1,FALSE)=H111,"",VLOOKUP($A111,'[1]2. Child Protection'!$B$8:$CW$226,'[1]2. Child Protection'!CS$1,FALSE)-H111)</f>
        <v/>
      </c>
      <c r="R111" s="7" t="s">
        <v>294</v>
      </c>
      <c r="S111" s="7" t="s">
        <v>295</v>
      </c>
      <c r="T111" s="20">
        <v>183.82199264416971</v>
      </c>
      <c r="U111" s="7" t="s">
        <v>596</v>
      </c>
      <c r="V111" s="15">
        <v>2012</v>
      </c>
      <c r="W111" s="17" t="s">
        <v>597</v>
      </c>
      <c r="X111" s="18"/>
      <c r="Y111" s="19" t="s">
        <v>296</v>
      </c>
    </row>
    <row r="112" spans="1:25">
      <c r="A112" s="7" t="s">
        <v>297</v>
      </c>
      <c r="B112" s="7" t="s">
        <v>298</v>
      </c>
      <c r="C112" s="40" t="s">
        <v>20</v>
      </c>
      <c r="E112" s="15"/>
      <c r="F112" s="17"/>
      <c r="G112" s="18"/>
      <c r="H112" s="19"/>
      <c r="J112" s="20" t="str">
        <f>IF(VLOOKUP($A112,'[1]2. Child Protection'!$B$8:$CW$226,'[1]2. Child Protection'!CN$1,FALSE)=C112,"",VLOOKUP($A112,'[1]2. Child Protection'!$B$8:$CW$226,'[1]2. Child Protection'!CN$1,FALSE)-C112)</f>
        <v/>
      </c>
      <c r="K112" s="7" t="str">
        <f>IF(VLOOKUP($A112,'[1]2. Child Protection'!$B$8:$CW$226,'[1]2. Child Protection'!CO$1,FALSE)=D112,"",VLOOKUP($A112,'[1]2. Child Protection'!$B$8:$CW$226,'[1]2. Child Protection'!CO$1,FALSE))</f>
        <v/>
      </c>
      <c r="L112" s="20" t="str">
        <f>IF(VLOOKUP($A112,'[1]2. Child Protection'!$B$8:$CW$226,'[1]2. Child Protection'!CP$1,FALSE)=E112,"",VLOOKUP($A112,'[1]2. Child Protection'!$B$8:$CW$226,'[1]2. Child Protection'!CP$1,FALSE)-E112)</f>
        <v/>
      </c>
      <c r="M112" s="20" t="str">
        <f>IF(VLOOKUP($A112,'[1]2. Child Protection'!$B$8:$CW$226,'[1]2. Child Protection'!CQ$1,FALSE)=F112,"",VLOOKUP($A112,'[1]2. Child Protection'!$B$8:$CW$226,'[1]2. Child Protection'!CQ$1,FALSE)-F112)</f>
        <v/>
      </c>
      <c r="N112" s="20" t="str">
        <f>IF(VLOOKUP($A112,'[1]2. Child Protection'!$B$8:$CW$226,'[1]2. Child Protection'!CR$1,FALSE)=G112,"",VLOOKUP($A112,'[1]2. Child Protection'!$B$8:$CW$226,'[1]2. Child Protection'!CR$1,FALSE)-G112)</f>
        <v/>
      </c>
      <c r="O112" s="20" t="str">
        <f>IF(VLOOKUP($A112,'[1]2. Child Protection'!$B$8:$CW$226,'[1]2. Child Protection'!CS$1,FALSE)=H112,"",VLOOKUP($A112,'[1]2. Child Protection'!$B$8:$CW$226,'[1]2. Child Protection'!CS$1,FALSE)-H112)</f>
        <v/>
      </c>
      <c r="R112" s="7" t="s">
        <v>297</v>
      </c>
      <c r="S112" s="7" t="s">
        <v>298</v>
      </c>
      <c r="T112" s="40" t="s">
        <v>596</v>
      </c>
      <c r="U112" s="7" t="s">
        <v>596</v>
      </c>
      <c r="V112" s="15" t="s">
        <v>596</v>
      </c>
      <c r="W112" s="17" t="s">
        <v>596</v>
      </c>
      <c r="X112" s="18" t="s">
        <v>596</v>
      </c>
      <c r="Y112" s="19" t="s">
        <v>596</v>
      </c>
    </row>
    <row r="113" spans="1:25">
      <c r="A113" s="7" t="s">
        <v>299</v>
      </c>
      <c r="B113" s="7" t="s">
        <v>300</v>
      </c>
      <c r="C113" s="40" t="s">
        <v>20</v>
      </c>
      <c r="E113" s="15"/>
      <c r="F113" s="15"/>
      <c r="G113" s="16"/>
      <c r="H113" s="19"/>
      <c r="J113" s="20" t="str">
        <f>IF(VLOOKUP($A113,'[1]2. Child Protection'!$B$8:$CW$226,'[1]2. Child Protection'!CN$1,FALSE)=C113,"",VLOOKUP($A113,'[1]2. Child Protection'!$B$8:$CW$226,'[1]2. Child Protection'!CN$1,FALSE)-C113)</f>
        <v/>
      </c>
      <c r="K113" s="7" t="str">
        <f>IF(VLOOKUP($A113,'[1]2. Child Protection'!$B$8:$CW$226,'[1]2. Child Protection'!CO$1,FALSE)=D113,"",VLOOKUP($A113,'[1]2. Child Protection'!$B$8:$CW$226,'[1]2. Child Protection'!CO$1,FALSE))</f>
        <v/>
      </c>
      <c r="L113" s="20" t="str">
        <f>IF(VLOOKUP($A113,'[1]2. Child Protection'!$B$8:$CW$226,'[1]2. Child Protection'!CP$1,FALSE)=E113,"",VLOOKUP($A113,'[1]2. Child Protection'!$B$8:$CW$226,'[1]2. Child Protection'!CP$1,FALSE)-E113)</f>
        <v/>
      </c>
      <c r="M113" s="20" t="str">
        <f>IF(VLOOKUP($A113,'[1]2. Child Protection'!$B$8:$CW$226,'[1]2. Child Protection'!CQ$1,FALSE)=F113,"",VLOOKUP($A113,'[1]2. Child Protection'!$B$8:$CW$226,'[1]2. Child Protection'!CQ$1,FALSE)-F113)</f>
        <v/>
      </c>
      <c r="N113" s="20" t="str">
        <f>IF(VLOOKUP($A113,'[1]2. Child Protection'!$B$8:$CW$226,'[1]2. Child Protection'!CR$1,FALSE)=G113,"",VLOOKUP($A113,'[1]2. Child Protection'!$B$8:$CW$226,'[1]2. Child Protection'!CR$1,FALSE)-G113)</f>
        <v/>
      </c>
      <c r="O113" s="20" t="str">
        <f>IF(VLOOKUP($A113,'[1]2. Child Protection'!$B$8:$CW$226,'[1]2. Child Protection'!CS$1,FALSE)=H113,"",VLOOKUP($A113,'[1]2. Child Protection'!$B$8:$CW$226,'[1]2. Child Protection'!CS$1,FALSE)-H113)</f>
        <v/>
      </c>
      <c r="R113" s="7" t="s">
        <v>299</v>
      </c>
      <c r="S113" s="7" t="s">
        <v>300</v>
      </c>
      <c r="T113" s="40" t="s">
        <v>596</v>
      </c>
      <c r="U113" s="7" t="s">
        <v>596</v>
      </c>
      <c r="V113" s="15" t="s">
        <v>596</v>
      </c>
      <c r="W113" s="15" t="s">
        <v>596</v>
      </c>
      <c r="X113" s="16" t="s">
        <v>596</v>
      </c>
      <c r="Y113" s="19" t="s">
        <v>596</v>
      </c>
    </row>
    <row r="114" spans="1:25">
      <c r="A114" s="7" t="s">
        <v>301</v>
      </c>
      <c r="B114" s="7" t="s">
        <v>302</v>
      </c>
      <c r="C114" s="40">
        <v>292.512</v>
      </c>
      <c r="E114" s="15" t="s">
        <v>16</v>
      </c>
      <c r="F114" s="15" t="s">
        <v>12</v>
      </c>
      <c r="G114" s="16"/>
      <c r="H114" s="19" t="s">
        <v>49</v>
      </c>
      <c r="J114" s="20" t="str">
        <f>IF(VLOOKUP($A114,'[1]2. Child Protection'!$B$8:$CW$226,'[1]2. Child Protection'!CN$1,FALSE)=C114,"",VLOOKUP($A114,'[1]2. Child Protection'!$B$8:$CW$226,'[1]2. Child Protection'!CN$1,FALSE)-C114)</f>
        <v/>
      </c>
      <c r="K114" s="7" t="str">
        <f>IF(VLOOKUP($A114,'[1]2. Child Protection'!$B$8:$CW$226,'[1]2. Child Protection'!CO$1,FALSE)=D114,"",VLOOKUP($A114,'[1]2. Child Protection'!$B$8:$CW$226,'[1]2. Child Protection'!CO$1,FALSE))</f>
        <v/>
      </c>
      <c r="L114" s="20" t="str">
        <f>IF(VLOOKUP($A114,'[1]2. Child Protection'!$B$8:$CW$226,'[1]2. Child Protection'!CP$1,FALSE)=E114,"",VLOOKUP($A114,'[1]2. Child Protection'!$B$8:$CW$226,'[1]2. Child Protection'!CP$1,FALSE)-E114)</f>
        <v/>
      </c>
      <c r="M114" s="20" t="str">
        <f>IF(VLOOKUP($A114,'[1]2. Child Protection'!$B$8:$CW$226,'[1]2. Child Protection'!CQ$1,FALSE)=F114,"",VLOOKUP($A114,'[1]2. Child Protection'!$B$8:$CW$226,'[1]2. Child Protection'!CQ$1,FALSE)-F114)</f>
        <v/>
      </c>
      <c r="N114" s="20" t="str">
        <f>IF(VLOOKUP($A114,'[1]2. Child Protection'!$B$8:$CW$226,'[1]2. Child Protection'!CR$1,FALSE)=G114,"",VLOOKUP($A114,'[1]2. Child Protection'!$B$8:$CW$226,'[1]2. Child Protection'!CR$1,FALSE)-G114)</f>
        <v/>
      </c>
      <c r="O114" s="20" t="str">
        <f>IF(VLOOKUP($A114,'[1]2. Child Protection'!$B$8:$CW$226,'[1]2. Child Protection'!CS$1,FALSE)=H114,"",VLOOKUP($A114,'[1]2. Child Protection'!$B$8:$CW$226,'[1]2. Child Protection'!CS$1,FALSE)-H114)</f>
        <v/>
      </c>
      <c r="R114" s="7" t="s">
        <v>301</v>
      </c>
      <c r="S114" s="7" t="s">
        <v>302</v>
      </c>
      <c r="T114" s="40">
        <v>753.06285287196101</v>
      </c>
      <c r="U114" s="7" t="s">
        <v>596</v>
      </c>
      <c r="V114" s="15">
        <v>2018</v>
      </c>
      <c r="W114" s="15" t="s">
        <v>597</v>
      </c>
      <c r="X114" s="16"/>
      <c r="Y114" s="19" t="s">
        <v>618</v>
      </c>
    </row>
    <row r="115" spans="1:25">
      <c r="A115" s="7" t="s">
        <v>303</v>
      </c>
      <c r="B115" s="7" t="s">
        <v>304</v>
      </c>
      <c r="C115" s="40" t="s">
        <v>20</v>
      </c>
      <c r="E115" s="15"/>
      <c r="F115" s="15"/>
      <c r="G115" s="16"/>
      <c r="H115" s="19"/>
      <c r="J115" s="20" t="str">
        <f>IF(VLOOKUP($A115,'[1]2. Child Protection'!$B$8:$CW$226,'[1]2. Child Protection'!CN$1,FALSE)=C115,"",VLOOKUP($A115,'[1]2. Child Protection'!$B$8:$CW$226,'[1]2. Child Protection'!CN$1,FALSE)-C115)</f>
        <v/>
      </c>
      <c r="K115" s="7" t="str">
        <f>IF(VLOOKUP($A115,'[1]2. Child Protection'!$B$8:$CW$226,'[1]2. Child Protection'!CO$1,FALSE)=D115,"",VLOOKUP($A115,'[1]2. Child Protection'!$B$8:$CW$226,'[1]2. Child Protection'!CO$1,FALSE))</f>
        <v/>
      </c>
      <c r="L115" s="20" t="str">
        <f>IF(VLOOKUP($A115,'[1]2. Child Protection'!$B$8:$CW$226,'[1]2. Child Protection'!CP$1,FALSE)=E115,"",VLOOKUP($A115,'[1]2. Child Protection'!$B$8:$CW$226,'[1]2. Child Protection'!CP$1,FALSE)-E115)</f>
        <v/>
      </c>
      <c r="M115" s="20" t="str">
        <f>IF(VLOOKUP($A115,'[1]2. Child Protection'!$B$8:$CW$226,'[1]2. Child Protection'!CQ$1,FALSE)=F115,"",VLOOKUP($A115,'[1]2. Child Protection'!$B$8:$CW$226,'[1]2. Child Protection'!CQ$1,FALSE)-F115)</f>
        <v/>
      </c>
      <c r="N115" s="20" t="str">
        <f>IF(VLOOKUP($A115,'[1]2. Child Protection'!$B$8:$CW$226,'[1]2. Child Protection'!CR$1,FALSE)=G115,"",VLOOKUP($A115,'[1]2. Child Protection'!$B$8:$CW$226,'[1]2. Child Protection'!CR$1,FALSE)-G115)</f>
        <v/>
      </c>
      <c r="O115" s="20" t="str">
        <f>IF(VLOOKUP($A115,'[1]2. Child Protection'!$B$8:$CW$226,'[1]2. Child Protection'!CS$1,FALSE)=H115,"",VLOOKUP($A115,'[1]2. Child Protection'!$B$8:$CW$226,'[1]2. Child Protection'!CS$1,FALSE)-H115)</f>
        <v/>
      </c>
      <c r="R115" s="7" t="s">
        <v>303</v>
      </c>
      <c r="S115" s="7" t="s">
        <v>304</v>
      </c>
      <c r="T115" s="40"/>
      <c r="V115" s="15"/>
      <c r="W115" s="15"/>
      <c r="X115" s="16"/>
      <c r="Y115" s="19"/>
    </row>
    <row r="116" spans="1:25">
      <c r="A116" s="7" t="s">
        <v>305</v>
      </c>
      <c r="B116" s="7" t="s">
        <v>306</v>
      </c>
      <c r="C116" s="40" t="s">
        <v>20</v>
      </c>
      <c r="E116" s="15"/>
      <c r="F116" s="17"/>
      <c r="G116" s="18"/>
      <c r="H116" s="19"/>
      <c r="J116" s="20" t="str">
        <f>IF(VLOOKUP($A116,'[1]2. Child Protection'!$B$8:$CW$226,'[1]2. Child Protection'!CN$1,FALSE)=C116,"",VLOOKUP($A116,'[1]2. Child Protection'!$B$8:$CW$226,'[1]2. Child Protection'!CN$1,FALSE)-C116)</f>
        <v/>
      </c>
      <c r="K116" s="7" t="str">
        <f>IF(VLOOKUP($A116,'[1]2. Child Protection'!$B$8:$CW$226,'[1]2. Child Protection'!CO$1,FALSE)=D116,"",VLOOKUP($A116,'[1]2. Child Protection'!$B$8:$CW$226,'[1]2. Child Protection'!CO$1,FALSE))</f>
        <v/>
      </c>
      <c r="L116" s="20" t="str">
        <f>IF(VLOOKUP($A116,'[1]2. Child Protection'!$B$8:$CW$226,'[1]2. Child Protection'!CP$1,FALSE)=E116,"",VLOOKUP($A116,'[1]2. Child Protection'!$B$8:$CW$226,'[1]2. Child Protection'!CP$1,FALSE)-E116)</f>
        <v/>
      </c>
      <c r="M116" s="20" t="str">
        <f>IF(VLOOKUP($A116,'[1]2. Child Protection'!$B$8:$CW$226,'[1]2. Child Protection'!CQ$1,FALSE)=F116,"",VLOOKUP($A116,'[1]2. Child Protection'!$B$8:$CW$226,'[1]2. Child Protection'!CQ$1,FALSE)-F116)</f>
        <v/>
      </c>
      <c r="N116" s="20" t="str">
        <f>IF(VLOOKUP($A116,'[1]2. Child Protection'!$B$8:$CW$226,'[1]2. Child Protection'!CR$1,FALSE)=G116,"",VLOOKUP($A116,'[1]2. Child Protection'!$B$8:$CW$226,'[1]2. Child Protection'!CR$1,FALSE)-G116)</f>
        <v/>
      </c>
      <c r="O116" s="20" t="str">
        <f>IF(VLOOKUP($A116,'[1]2. Child Protection'!$B$8:$CW$226,'[1]2. Child Protection'!CS$1,FALSE)=H116,"",VLOOKUP($A116,'[1]2. Child Protection'!$B$8:$CW$226,'[1]2. Child Protection'!CS$1,FALSE)-H116)</f>
        <v/>
      </c>
      <c r="R116" s="7" t="s">
        <v>305</v>
      </c>
      <c r="S116" s="7" t="s">
        <v>306</v>
      </c>
      <c r="T116" s="20" t="s">
        <v>596</v>
      </c>
      <c r="U116" s="7" t="s">
        <v>596</v>
      </c>
      <c r="V116" s="15" t="s">
        <v>596</v>
      </c>
      <c r="W116" s="17" t="s">
        <v>596</v>
      </c>
      <c r="X116" s="18" t="s">
        <v>596</v>
      </c>
      <c r="Y116" s="19" t="s">
        <v>596</v>
      </c>
    </row>
    <row r="117" spans="1:25">
      <c r="A117" s="7" t="s">
        <v>307</v>
      </c>
      <c r="B117" s="7" t="s">
        <v>308</v>
      </c>
      <c r="C117" s="40">
        <v>68.468000000000004</v>
      </c>
      <c r="E117" s="15" t="s">
        <v>309</v>
      </c>
      <c r="F117" s="17" t="s">
        <v>12</v>
      </c>
      <c r="G117" s="18"/>
      <c r="H117" s="19" t="s">
        <v>310</v>
      </c>
      <c r="J117" s="20" t="str">
        <f>IF(VLOOKUP($A117,'[1]2. Child Protection'!$B$8:$CW$226,'[1]2. Child Protection'!CN$1,FALSE)=C117,"",VLOOKUP($A117,'[1]2. Child Protection'!$B$8:$CW$226,'[1]2. Child Protection'!CN$1,FALSE)-C117)</f>
        <v/>
      </c>
      <c r="K117" s="7" t="str">
        <f>IF(VLOOKUP($A117,'[1]2. Child Protection'!$B$8:$CW$226,'[1]2. Child Protection'!CO$1,FALSE)=D117,"",VLOOKUP($A117,'[1]2. Child Protection'!$B$8:$CW$226,'[1]2. Child Protection'!CO$1,FALSE))</f>
        <v/>
      </c>
      <c r="L117" s="20" t="str">
        <f>IF(VLOOKUP($A117,'[1]2. Child Protection'!$B$8:$CW$226,'[1]2. Child Protection'!CP$1,FALSE)=E117,"",VLOOKUP($A117,'[1]2. Child Protection'!$B$8:$CW$226,'[1]2. Child Protection'!CP$1,FALSE)-E117)</f>
        <v/>
      </c>
      <c r="M117" s="20" t="str">
        <f>IF(VLOOKUP($A117,'[1]2. Child Protection'!$B$8:$CW$226,'[1]2. Child Protection'!CQ$1,FALSE)=F117,"",VLOOKUP($A117,'[1]2. Child Protection'!$B$8:$CW$226,'[1]2. Child Protection'!CQ$1,FALSE)-F117)</f>
        <v/>
      </c>
      <c r="N117" s="20" t="str">
        <f>IF(VLOOKUP($A117,'[1]2. Child Protection'!$B$8:$CW$226,'[1]2. Child Protection'!CR$1,FALSE)=G117,"",VLOOKUP($A117,'[1]2. Child Protection'!$B$8:$CW$226,'[1]2. Child Protection'!CR$1,FALSE)-G117)</f>
        <v/>
      </c>
      <c r="O117" s="20" t="str">
        <f>IF(VLOOKUP($A117,'[1]2. Child Protection'!$B$8:$CW$226,'[1]2. Child Protection'!CS$1,FALSE)=H117,"",VLOOKUP($A117,'[1]2. Child Protection'!$B$8:$CW$226,'[1]2. Child Protection'!CS$1,FALSE)-H117)</f>
        <v/>
      </c>
      <c r="R117" s="7" t="s">
        <v>307</v>
      </c>
      <c r="S117" s="7" t="s">
        <v>308</v>
      </c>
      <c r="T117" s="20">
        <v>70.54937064395186</v>
      </c>
      <c r="U117" s="7" t="s">
        <v>596</v>
      </c>
      <c r="V117" s="15">
        <v>2017</v>
      </c>
      <c r="W117" s="17" t="s">
        <v>597</v>
      </c>
      <c r="X117" s="18"/>
      <c r="Y117" s="19" t="s">
        <v>310</v>
      </c>
    </row>
    <row r="118" spans="1:25">
      <c r="A118" s="7" t="s">
        <v>311</v>
      </c>
      <c r="B118" s="7" t="s">
        <v>312</v>
      </c>
      <c r="C118" s="40">
        <v>78.772999999999996</v>
      </c>
      <c r="E118" s="15" t="s">
        <v>41</v>
      </c>
      <c r="F118" s="17" t="s">
        <v>12</v>
      </c>
      <c r="G118" s="18"/>
      <c r="H118" s="19" t="s">
        <v>313</v>
      </c>
      <c r="J118" s="20" t="str">
        <f>IF(VLOOKUP($A118,'[1]2. Child Protection'!$B$8:$CW$226,'[1]2. Child Protection'!CN$1,FALSE)=C118,"",VLOOKUP($A118,'[1]2. Child Protection'!$B$8:$CW$226,'[1]2. Child Protection'!CN$1,FALSE)-C118)</f>
        <v/>
      </c>
      <c r="K118" s="7" t="str">
        <f>IF(VLOOKUP($A118,'[1]2. Child Protection'!$B$8:$CW$226,'[1]2. Child Protection'!CO$1,FALSE)=D118,"",VLOOKUP($A118,'[1]2. Child Protection'!$B$8:$CW$226,'[1]2. Child Protection'!CO$1,FALSE))</f>
        <v/>
      </c>
      <c r="L118" s="20" t="str">
        <f>IF(VLOOKUP($A118,'[1]2. Child Protection'!$B$8:$CW$226,'[1]2. Child Protection'!CP$1,FALSE)=E118,"",VLOOKUP($A118,'[1]2. Child Protection'!$B$8:$CW$226,'[1]2. Child Protection'!CP$1,FALSE)-E118)</f>
        <v/>
      </c>
      <c r="M118" s="20" t="str">
        <f>IF(VLOOKUP($A118,'[1]2. Child Protection'!$B$8:$CW$226,'[1]2. Child Protection'!CQ$1,FALSE)=F118,"",VLOOKUP($A118,'[1]2. Child Protection'!$B$8:$CW$226,'[1]2. Child Protection'!CQ$1,FALSE)-F118)</f>
        <v/>
      </c>
      <c r="N118" s="20" t="str">
        <f>IF(VLOOKUP($A118,'[1]2. Child Protection'!$B$8:$CW$226,'[1]2. Child Protection'!CR$1,FALSE)=G118,"",VLOOKUP($A118,'[1]2. Child Protection'!$B$8:$CW$226,'[1]2. Child Protection'!CR$1,FALSE)-G118)</f>
        <v/>
      </c>
      <c r="O118" s="20" t="str">
        <f>IF(VLOOKUP($A118,'[1]2. Child Protection'!$B$8:$CW$226,'[1]2. Child Protection'!CS$1,FALSE)=H118,"",VLOOKUP($A118,'[1]2. Child Protection'!$B$8:$CW$226,'[1]2. Child Protection'!CS$1,FALSE)-H118)</f>
        <v/>
      </c>
      <c r="R118" s="7" t="s">
        <v>311</v>
      </c>
      <c r="S118" s="7" t="s">
        <v>312</v>
      </c>
      <c r="T118" s="40">
        <v>79.782390150255409</v>
      </c>
      <c r="U118" s="7" t="s">
        <v>596</v>
      </c>
      <c r="V118" s="15">
        <v>2012</v>
      </c>
      <c r="W118" s="17" t="s">
        <v>597</v>
      </c>
      <c r="X118" s="18"/>
      <c r="Y118" s="19" t="s">
        <v>313</v>
      </c>
    </row>
    <row r="119" spans="1:25">
      <c r="A119" s="7" t="s">
        <v>314</v>
      </c>
      <c r="B119" s="7" t="s">
        <v>315</v>
      </c>
      <c r="C119" s="40">
        <v>156.477</v>
      </c>
      <c r="E119" s="15" t="s">
        <v>16</v>
      </c>
      <c r="F119" s="17" t="s">
        <v>12</v>
      </c>
      <c r="G119" s="18"/>
      <c r="H119" s="19" t="s">
        <v>316</v>
      </c>
      <c r="J119" s="20" t="str">
        <f>IF(VLOOKUP($A119,'[1]2. Child Protection'!$B$8:$CW$226,'[1]2. Child Protection'!CN$1,FALSE)=C119,"",VLOOKUP($A119,'[1]2. Child Protection'!$B$8:$CW$226,'[1]2. Child Protection'!CN$1,FALSE)-C119)</f>
        <v/>
      </c>
      <c r="K119" s="7" t="str">
        <f>IF(VLOOKUP($A119,'[1]2. Child Protection'!$B$8:$CW$226,'[1]2. Child Protection'!CO$1,FALSE)=D119,"",VLOOKUP($A119,'[1]2. Child Protection'!$B$8:$CW$226,'[1]2. Child Protection'!CO$1,FALSE))</f>
        <v/>
      </c>
      <c r="L119" s="20" t="str">
        <f>IF(VLOOKUP($A119,'[1]2. Child Protection'!$B$8:$CW$226,'[1]2. Child Protection'!CP$1,FALSE)=E119,"",VLOOKUP($A119,'[1]2. Child Protection'!$B$8:$CW$226,'[1]2. Child Protection'!CP$1,FALSE)-E119)</f>
        <v/>
      </c>
      <c r="M119" s="20" t="str">
        <f>IF(VLOOKUP($A119,'[1]2. Child Protection'!$B$8:$CW$226,'[1]2. Child Protection'!CQ$1,FALSE)=F119,"",VLOOKUP($A119,'[1]2. Child Protection'!$B$8:$CW$226,'[1]2. Child Protection'!CQ$1,FALSE)-F119)</f>
        <v/>
      </c>
      <c r="N119" s="20" t="str">
        <f>IF(VLOOKUP($A119,'[1]2. Child Protection'!$B$8:$CW$226,'[1]2. Child Protection'!CR$1,FALSE)=G119,"",VLOOKUP($A119,'[1]2. Child Protection'!$B$8:$CW$226,'[1]2. Child Protection'!CR$1,FALSE)-G119)</f>
        <v/>
      </c>
      <c r="O119" s="20" t="str">
        <f>IF(VLOOKUP($A119,'[1]2. Child Protection'!$B$8:$CW$226,'[1]2. Child Protection'!CS$1,FALSE)=H119,"",VLOOKUP($A119,'[1]2. Child Protection'!$B$8:$CW$226,'[1]2. Child Protection'!CS$1,FALSE)-H119)</f>
        <v/>
      </c>
      <c r="R119" s="7" t="s">
        <v>314</v>
      </c>
      <c r="S119" s="7" t="s">
        <v>315</v>
      </c>
      <c r="T119" s="20">
        <v>179.65220728027489</v>
      </c>
      <c r="U119" s="7" t="s">
        <v>596</v>
      </c>
      <c r="V119" s="15">
        <v>2021</v>
      </c>
      <c r="W119" s="17" t="s">
        <v>597</v>
      </c>
      <c r="X119" s="18"/>
      <c r="Y119" s="19" t="s">
        <v>316</v>
      </c>
    </row>
    <row r="120" spans="1:25">
      <c r="A120" s="7" t="s">
        <v>317</v>
      </c>
      <c r="B120" s="7" t="s">
        <v>318</v>
      </c>
      <c r="C120" s="40">
        <v>8.0730000000000004</v>
      </c>
      <c r="E120" s="15" t="s">
        <v>16</v>
      </c>
      <c r="F120" s="17" t="s">
        <v>12</v>
      </c>
      <c r="G120" s="18"/>
      <c r="H120" s="19" t="s">
        <v>319</v>
      </c>
      <c r="J120" s="20" t="str">
        <f>IF(VLOOKUP($A120,'[1]2. Child Protection'!$B$8:$CW$226,'[1]2. Child Protection'!CN$1,FALSE)=C120,"",VLOOKUP($A120,'[1]2. Child Protection'!$B$8:$CW$226,'[1]2. Child Protection'!CN$1,FALSE)-C120)</f>
        <v/>
      </c>
      <c r="K120" s="7" t="str">
        <f>IF(VLOOKUP($A120,'[1]2. Child Protection'!$B$8:$CW$226,'[1]2. Child Protection'!CO$1,FALSE)=D120,"",VLOOKUP($A120,'[1]2. Child Protection'!$B$8:$CW$226,'[1]2. Child Protection'!CO$1,FALSE))</f>
        <v/>
      </c>
      <c r="L120" s="20" t="str">
        <f>IF(VLOOKUP($A120,'[1]2. Child Protection'!$B$8:$CW$226,'[1]2. Child Protection'!CP$1,FALSE)=E120,"",VLOOKUP($A120,'[1]2. Child Protection'!$B$8:$CW$226,'[1]2. Child Protection'!CP$1,FALSE)-E120)</f>
        <v/>
      </c>
      <c r="M120" s="20" t="str">
        <f>IF(VLOOKUP($A120,'[1]2. Child Protection'!$B$8:$CW$226,'[1]2. Child Protection'!CQ$1,FALSE)=F120,"",VLOOKUP($A120,'[1]2. Child Protection'!$B$8:$CW$226,'[1]2. Child Protection'!CQ$1,FALSE)-F120)</f>
        <v/>
      </c>
      <c r="N120" s="20" t="str">
        <f>IF(VLOOKUP($A120,'[1]2. Child Protection'!$B$8:$CW$226,'[1]2. Child Protection'!CR$1,FALSE)=G120,"",VLOOKUP($A120,'[1]2. Child Protection'!$B$8:$CW$226,'[1]2. Child Protection'!CR$1,FALSE)-G120)</f>
        <v/>
      </c>
      <c r="O120" s="20" t="str">
        <f>IF(VLOOKUP($A120,'[1]2. Child Protection'!$B$8:$CW$226,'[1]2. Child Protection'!CS$1,FALSE)=H120,"",VLOOKUP($A120,'[1]2. Child Protection'!$B$8:$CW$226,'[1]2. Child Protection'!CS$1,FALSE)-H120)</f>
        <v/>
      </c>
      <c r="R120" s="7" t="s">
        <v>317</v>
      </c>
      <c r="S120" s="7" t="s">
        <v>318</v>
      </c>
      <c r="T120" s="20">
        <v>6.5959391702546375</v>
      </c>
      <c r="U120" s="7" t="s">
        <v>596</v>
      </c>
      <c r="V120" s="15">
        <v>2020</v>
      </c>
      <c r="W120" s="17" t="s">
        <v>597</v>
      </c>
      <c r="X120" s="18"/>
      <c r="Y120" s="19" t="s">
        <v>619</v>
      </c>
    </row>
    <row r="121" spans="1:25">
      <c r="A121" s="7" t="s">
        <v>320</v>
      </c>
      <c r="B121" s="7" t="s">
        <v>321</v>
      </c>
      <c r="C121" s="40">
        <v>283.911</v>
      </c>
      <c r="E121" s="15" t="s">
        <v>45</v>
      </c>
      <c r="F121" s="15" t="s">
        <v>12</v>
      </c>
      <c r="G121" s="16"/>
      <c r="H121" s="19" t="s">
        <v>322</v>
      </c>
      <c r="J121" s="20" t="str">
        <f>IF(VLOOKUP($A121,'[1]2. Child Protection'!$B$8:$CW$226,'[1]2. Child Protection'!CN$1,FALSE)=C121,"",VLOOKUP($A121,'[1]2. Child Protection'!$B$8:$CW$226,'[1]2. Child Protection'!CN$1,FALSE)-C121)</f>
        <v/>
      </c>
      <c r="K121" s="7" t="str">
        <f>IF(VLOOKUP($A121,'[1]2. Child Protection'!$B$8:$CW$226,'[1]2. Child Protection'!CO$1,FALSE)=D121,"",VLOOKUP($A121,'[1]2. Child Protection'!$B$8:$CW$226,'[1]2. Child Protection'!CO$1,FALSE))</f>
        <v/>
      </c>
      <c r="L121" s="20" t="str">
        <f>IF(VLOOKUP($A121,'[1]2. Child Protection'!$B$8:$CW$226,'[1]2. Child Protection'!CP$1,FALSE)=E121,"",VLOOKUP($A121,'[1]2. Child Protection'!$B$8:$CW$226,'[1]2. Child Protection'!CP$1,FALSE)-E121)</f>
        <v/>
      </c>
      <c r="M121" s="20" t="str">
        <f>IF(VLOOKUP($A121,'[1]2. Child Protection'!$B$8:$CW$226,'[1]2. Child Protection'!CQ$1,FALSE)=F121,"",VLOOKUP($A121,'[1]2. Child Protection'!$B$8:$CW$226,'[1]2. Child Protection'!CQ$1,FALSE)-F121)</f>
        <v/>
      </c>
      <c r="N121" s="20" t="str">
        <f>IF(VLOOKUP($A121,'[1]2. Child Protection'!$B$8:$CW$226,'[1]2. Child Protection'!CR$1,FALSE)=G121,"",VLOOKUP($A121,'[1]2. Child Protection'!$B$8:$CW$226,'[1]2. Child Protection'!CR$1,FALSE)-G121)</f>
        <v/>
      </c>
      <c r="O121" s="20" t="str">
        <f>IF(VLOOKUP($A121,'[1]2. Child Protection'!$B$8:$CW$226,'[1]2. Child Protection'!CS$1,FALSE)=H121,"",VLOOKUP($A121,'[1]2. Child Protection'!$B$8:$CW$226,'[1]2. Child Protection'!CS$1,FALSE)-H121)</f>
        <v/>
      </c>
      <c r="R121" s="7" t="s">
        <v>320</v>
      </c>
      <c r="S121" s="7" t="s">
        <v>321</v>
      </c>
      <c r="T121" s="40">
        <v>282.57295519934235</v>
      </c>
      <c r="U121" s="7" t="s">
        <v>596</v>
      </c>
      <c r="V121" s="15">
        <v>2010</v>
      </c>
      <c r="W121" s="15" t="s">
        <v>597</v>
      </c>
      <c r="X121" s="16"/>
      <c r="Y121" s="19" t="s">
        <v>322</v>
      </c>
    </row>
    <row r="122" spans="1:25">
      <c r="A122" s="7" t="s">
        <v>323</v>
      </c>
      <c r="B122" s="7" t="s">
        <v>324</v>
      </c>
      <c r="C122" s="40" t="s">
        <v>20</v>
      </c>
      <c r="E122" s="15"/>
      <c r="F122" s="17"/>
      <c r="G122" s="18"/>
      <c r="H122" s="19"/>
      <c r="J122" s="20" t="str">
        <f>IF(VLOOKUP($A122,'[1]2. Child Protection'!$B$8:$CW$226,'[1]2. Child Protection'!CN$1,FALSE)=C122,"",VLOOKUP($A122,'[1]2. Child Protection'!$B$8:$CW$226,'[1]2. Child Protection'!CN$1,FALSE)-C122)</f>
        <v/>
      </c>
      <c r="K122" s="7" t="str">
        <f>IF(VLOOKUP($A122,'[1]2. Child Protection'!$B$8:$CW$226,'[1]2. Child Protection'!CO$1,FALSE)=D122,"",VLOOKUP($A122,'[1]2. Child Protection'!$B$8:$CW$226,'[1]2. Child Protection'!CO$1,FALSE))</f>
        <v/>
      </c>
      <c r="L122" s="20" t="str">
        <f>IF(VLOOKUP($A122,'[1]2. Child Protection'!$B$8:$CW$226,'[1]2. Child Protection'!CP$1,FALSE)=E122,"",VLOOKUP($A122,'[1]2. Child Protection'!$B$8:$CW$226,'[1]2. Child Protection'!CP$1,FALSE)-E122)</f>
        <v/>
      </c>
      <c r="M122" s="20" t="str">
        <f>IF(VLOOKUP($A122,'[1]2. Child Protection'!$B$8:$CW$226,'[1]2. Child Protection'!CQ$1,FALSE)=F122,"",VLOOKUP($A122,'[1]2. Child Protection'!$B$8:$CW$226,'[1]2. Child Protection'!CQ$1,FALSE)-F122)</f>
        <v/>
      </c>
      <c r="N122" s="20" t="str">
        <f>IF(VLOOKUP($A122,'[1]2. Child Protection'!$B$8:$CW$226,'[1]2. Child Protection'!CR$1,FALSE)=G122,"",VLOOKUP($A122,'[1]2. Child Protection'!$B$8:$CW$226,'[1]2. Child Protection'!CR$1,FALSE)-G122)</f>
        <v/>
      </c>
      <c r="O122" s="20" t="str">
        <f>IF(VLOOKUP($A122,'[1]2. Child Protection'!$B$8:$CW$226,'[1]2. Child Protection'!CS$1,FALSE)=H122,"",VLOOKUP($A122,'[1]2. Child Protection'!$B$8:$CW$226,'[1]2. Child Protection'!CS$1,FALSE)-H122)</f>
        <v/>
      </c>
      <c r="R122" s="7" t="s">
        <v>323</v>
      </c>
      <c r="S122" s="7" t="s">
        <v>324</v>
      </c>
      <c r="T122" s="20" t="s">
        <v>596</v>
      </c>
      <c r="U122" s="7" t="s">
        <v>596</v>
      </c>
      <c r="V122" s="15" t="s">
        <v>596</v>
      </c>
      <c r="W122" s="17" t="s">
        <v>596</v>
      </c>
      <c r="X122" s="18" t="s">
        <v>596</v>
      </c>
      <c r="Y122" s="19" t="s">
        <v>596</v>
      </c>
    </row>
    <row r="123" spans="1:25">
      <c r="A123" s="7" t="s">
        <v>325</v>
      </c>
      <c r="B123" s="7" t="s">
        <v>326</v>
      </c>
      <c r="C123" s="40">
        <v>7.3540000000000001</v>
      </c>
      <c r="E123" s="15" t="s">
        <v>77</v>
      </c>
      <c r="F123" s="17" t="s">
        <v>12</v>
      </c>
      <c r="G123" s="18"/>
      <c r="H123" s="19" t="s">
        <v>327</v>
      </c>
      <c r="J123" s="20" t="str">
        <f>IF(VLOOKUP($A123,'[1]2. Child Protection'!$B$8:$CW$226,'[1]2. Child Protection'!CN$1,FALSE)=C123,"",VLOOKUP($A123,'[1]2. Child Protection'!$B$8:$CW$226,'[1]2. Child Protection'!CN$1,FALSE)-C123)</f>
        <v/>
      </c>
      <c r="K123" s="7" t="str">
        <f>IF(VLOOKUP($A123,'[1]2. Child Protection'!$B$8:$CW$226,'[1]2. Child Protection'!CO$1,FALSE)=D123,"",VLOOKUP($A123,'[1]2. Child Protection'!$B$8:$CW$226,'[1]2. Child Protection'!CO$1,FALSE))</f>
        <v/>
      </c>
      <c r="L123" s="20" t="str">
        <f>IF(VLOOKUP($A123,'[1]2. Child Protection'!$B$8:$CW$226,'[1]2. Child Protection'!CP$1,FALSE)=E123,"",VLOOKUP($A123,'[1]2. Child Protection'!$B$8:$CW$226,'[1]2. Child Protection'!CP$1,FALSE)-E123)</f>
        <v/>
      </c>
      <c r="M123" s="20" t="str">
        <f>IF(VLOOKUP($A123,'[1]2. Child Protection'!$B$8:$CW$226,'[1]2. Child Protection'!CQ$1,FALSE)=F123,"",VLOOKUP($A123,'[1]2. Child Protection'!$B$8:$CW$226,'[1]2. Child Protection'!CQ$1,FALSE)-F123)</f>
        <v/>
      </c>
      <c r="N123" s="20" t="str">
        <f>IF(VLOOKUP($A123,'[1]2. Child Protection'!$B$8:$CW$226,'[1]2. Child Protection'!CR$1,FALSE)=G123,"",VLOOKUP($A123,'[1]2. Child Protection'!$B$8:$CW$226,'[1]2. Child Protection'!CR$1,FALSE)-G123)</f>
        <v/>
      </c>
      <c r="O123" s="20" t="str">
        <f>IF(VLOOKUP($A123,'[1]2. Child Protection'!$B$8:$CW$226,'[1]2. Child Protection'!CS$1,FALSE)=H123,"",VLOOKUP($A123,'[1]2. Child Protection'!$B$8:$CW$226,'[1]2. Child Protection'!CS$1,FALSE)-H123)</f>
        <v/>
      </c>
      <c r="R123" s="7" t="s">
        <v>325</v>
      </c>
      <c r="S123" s="7" t="s">
        <v>326</v>
      </c>
      <c r="T123" s="20">
        <v>7.5940079772133009</v>
      </c>
      <c r="U123" s="7" t="s">
        <v>596</v>
      </c>
      <c r="V123" s="15">
        <v>2011</v>
      </c>
      <c r="W123" s="17" t="s">
        <v>597</v>
      </c>
      <c r="X123" s="18"/>
      <c r="Y123" s="19" t="s">
        <v>327</v>
      </c>
    </row>
    <row r="124" spans="1:25">
      <c r="A124" s="7" t="s">
        <v>328</v>
      </c>
      <c r="B124" s="7" t="s">
        <v>329</v>
      </c>
      <c r="C124" s="40" t="s">
        <v>20</v>
      </c>
      <c r="E124" s="15"/>
      <c r="F124" s="17"/>
      <c r="G124" s="18"/>
      <c r="H124" s="19"/>
      <c r="J124" s="20" t="str">
        <f>IF(VLOOKUP($A124,'[1]2. Child Protection'!$B$8:$CW$226,'[1]2. Child Protection'!CN$1,FALSE)=C124,"",VLOOKUP($A124,'[1]2. Child Protection'!$B$8:$CW$226,'[1]2. Child Protection'!CN$1,FALSE)-C124)</f>
        <v/>
      </c>
      <c r="K124" s="7" t="str">
        <f>IF(VLOOKUP($A124,'[1]2. Child Protection'!$B$8:$CW$226,'[1]2. Child Protection'!CO$1,FALSE)=D124,"",VLOOKUP($A124,'[1]2. Child Protection'!$B$8:$CW$226,'[1]2. Child Protection'!CO$1,FALSE))</f>
        <v/>
      </c>
      <c r="L124" s="20" t="str">
        <f>IF(VLOOKUP($A124,'[1]2. Child Protection'!$B$8:$CW$226,'[1]2. Child Protection'!CP$1,FALSE)=E124,"",VLOOKUP($A124,'[1]2. Child Protection'!$B$8:$CW$226,'[1]2. Child Protection'!CP$1,FALSE)-E124)</f>
        <v/>
      </c>
      <c r="M124" s="20" t="str">
        <f>IF(VLOOKUP($A124,'[1]2. Child Protection'!$B$8:$CW$226,'[1]2. Child Protection'!CQ$1,FALSE)=F124,"",VLOOKUP($A124,'[1]2. Child Protection'!$B$8:$CW$226,'[1]2. Child Protection'!CQ$1,FALSE)-F124)</f>
        <v/>
      </c>
      <c r="N124" s="20" t="str">
        <f>IF(VLOOKUP($A124,'[1]2. Child Protection'!$B$8:$CW$226,'[1]2. Child Protection'!CR$1,FALSE)=G124,"",VLOOKUP($A124,'[1]2. Child Protection'!$B$8:$CW$226,'[1]2. Child Protection'!CR$1,FALSE)-G124)</f>
        <v/>
      </c>
      <c r="O124" s="20" t="str">
        <f>IF(VLOOKUP($A124,'[1]2. Child Protection'!$B$8:$CW$226,'[1]2. Child Protection'!CS$1,FALSE)=H124,"",VLOOKUP($A124,'[1]2. Child Protection'!$B$8:$CW$226,'[1]2. Child Protection'!CS$1,FALSE)-H124)</f>
        <v/>
      </c>
      <c r="R124" s="7" t="s">
        <v>328</v>
      </c>
      <c r="S124" s="7" t="s">
        <v>329</v>
      </c>
      <c r="T124" s="40" t="s">
        <v>596</v>
      </c>
      <c r="U124" s="7" t="s">
        <v>596</v>
      </c>
      <c r="V124" s="15" t="s">
        <v>596</v>
      </c>
      <c r="W124" s="17" t="s">
        <v>596</v>
      </c>
      <c r="X124" s="18" t="s">
        <v>596</v>
      </c>
      <c r="Y124" s="19" t="s">
        <v>596</v>
      </c>
    </row>
    <row r="125" spans="1:25">
      <c r="A125" s="7" t="s">
        <v>330</v>
      </c>
      <c r="B125" s="7" t="s">
        <v>331</v>
      </c>
      <c r="C125" s="40">
        <v>57.103999999999999</v>
      </c>
      <c r="E125" s="15" t="s">
        <v>34</v>
      </c>
      <c r="F125" s="17" t="s">
        <v>12</v>
      </c>
      <c r="G125" s="18"/>
      <c r="H125" s="19" t="s">
        <v>332</v>
      </c>
      <c r="J125" s="20" t="str">
        <f>IF(VLOOKUP($A125,'[1]2. Child Protection'!$B$8:$CW$226,'[1]2. Child Protection'!CN$1,FALSE)=C125,"",VLOOKUP($A125,'[1]2. Child Protection'!$B$8:$CW$226,'[1]2. Child Protection'!CN$1,FALSE)-C125)</f>
        <v/>
      </c>
      <c r="K125" s="7" t="str">
        <f>IF(VLOOKUP($A125,'[1]2. Child Protection'!$B$8:$CW$226,'[1]2. Child Protection'!CO$1,FALSE)=D125,"",VLOOKUP($A125,'[1]2. Child Protection'!$B$8:$CW$226,'[1]2. Child Protection'!CO$1,FALSE))</f>
        <v/>
      </c>
      <c r="L125" s="20" t="str">
        <f>IF(VLOOKUP($A125,'[1]2. Child Protection'!$B$8:$CW$226,'[1]2. Child Protection'!CP$1,FALSE)=E125,"",VLOOKUP($A125,'[1]2. Child Protection'!$B$8:$CW$226,'[1]2. Child Protection'!CP$1,FALSE)-E125)</f>
        <v/>
      </c>
      <c r="M125" s="20" t="str">
        <f>IF(VLOOKUP($A125,'[1]2. Child Protection'!$B$8:$CW$226,'[1]2. Child Protection'!CQ$1,FALSE)=F125,"",VLOOKUP($A125,'[1]2. Child Protection'!$B$8:$CW$226,'[1]2. Child Protection'!CQ$1,FALSE)-F125)</f>
        <v/>
      </c>
      <c r="N125" s="20" t="str">
        <f>IF(VLOOKUP($A125,'[1]2. Child Protection'!$B$8:$CW$226,'[1]2. Child Protection'!CR$1,FALSE)=G125,"",VLOOKUP($A125,'[1]2. Child Protection'!$B$8:$CW$226,'[1]2. Child Protection'!CR$1,FALSE)-G125)</f>
        <v/>
      </c>
      <c r="O125" s="20" t="str">
        <f>IF(VLOOKUP($A125,'[1]2. Child Protection'!$B$8:$CW$226,'[1]2. Child Protection'!CS$1,FALSE)=H125,"",VLOOKUP($A125,'[1]2. Child Protection'!$B$8:$CW$226,'[1]2. Child Protection'!CS$1,FALSE)-H125)</f>
        <v/>
      </c>
      <c r="R125" s="7" t="s">
        <v>330</v>
      </c>
      <c r="S125" s="7" t="s">
        <v>331</v>
      </c>
      <c r="T125" s="20">
        <v>54.860954457767768</v>
      </c>
      <c r="U125" s="7" t="s">
        <v>596</v>
      </c>
      <c r="V125" s="15">
        <v>2020</v>
      </c>
      <c r="W125" s="17" t="s">
        <v>597</v>
      </c>
      <c r="X125" s="18"/>
      <c r="Y125" s="19" t="s">
        <v>332</v>
      </c>
    </row>
    <row r="126" spans="1:25">
      <c r="A126" s="7" t="s">
        <v>333</v>
      </c>
      <c r="B126" s="7" t="s">
        <v>334</v>
      </c>
      <c r="C126" s="40" t="s">
        <v>20</v>
      </c>
      <c r="E126" s="15"/>
      <c r="F126" s="17"/>
      <c r="G126" s="18"/>
      <c r="H126" s="19"/>
      <c r="J126" s="20" t="str">
        <f>IF(VLOOKUP($A126,'[1]2. Child Protection'!$B$8:$CW$226,'[1]2. Child Protection'!CN$1,FALSE)=C126,"",VLOOKUP($A126,'[1]2. Child Protection'!$B$8:$CW$226,'[1]2. Child Protection'!CN$1,FALSE)-C126)</f>
        <v/>
      </c>
      <c r="K126" s="7" t="str">
        <f>IF(VLOOKUP($A126,'[1]2. Child Protection'!$B$8:$CW$226,'[1]2. Child Protection'!CO$1,FALSE)=D126,"",VLOOKUP($A126,'[1]2. Child Protection'!$B$8:$CW$226,'[1]2. Child Protection'!CO$1,FALSE))</f>
        <v/>
      </c>
      <c r="L126" s="20" t="str">
        <f>IF(VLOOKUP($A126,'[1]2. Child Protection'!$B$8:$CW$226,'[1]2. Child Protection'!CP$1,FALSE)=E126,"",VLOOKUP($A126,'[1]2. Child Protection'!$B$8:$CW$226,'[1]2. Child Protection'!CP$1,FALSE)-E126)</f>
        <v/>
      </c>
      <c r="M126" s="20" t="str">
        <f>IF(VLOOKUP($A126,'[1]2. Child Protection'!$B$8:$CW$226,'[1]2. Child Protection'!CQ$1,FALSE)=F126,"",VLOOKUP($A126,'[1]2. Child Protection'!$B$8:$CW$226,'[1]2. Child Protection'!CQ$1,FALSE)-F126)</f>
        <v/>
      </c>
      <c r="N126" s="20" t="str">
        <f>IF(VLOOKUP($A126,'[1]2. Child Protection'!$B$8:$CW$226,'[1]2. Child Protection'!CR$1,FALSE)=G126,"",VLOOKUP($A126,'[1]2. Child Protection'!$B$8:$CW$226,'[1]2. Child Protection'!CR$1,FALSE)-G126)</f>
        <v/>
      </c>
      <c r="O126" s="20" t="str">
        <f>IF(VLOOKUP($A126,'[1]2. Child Protection'!$B$8:$CW$226,'[1]2. Child Protection'!CS$1,FALSE)=H126,"",VLOOKUP($A126,'[1]2. Child Protection'!$B$8:$CW$226,'[1]2. Child Protection'!CS$1,FALSE)-H126)</f>
        <v/>
      </c>
      <c r="R126" s="7" t="s">
        <v>333</v>
      </c>
      <c r="S126" s="7" t="s">
        <v>334</v>
      </c>
      <c r="T126" s="40" t="s">
        <v>596</v>
      </c>
      <c r="U126" s="7" t="s">
        <v>596</v>
      </c>
      <c r="V126" s="15" t="s">
        <v>596</v>
      </c>
      <c r="W126" s="17" t="s">
        <v>596</v>
      </c>
      <c r="X126" s="18" t="s">
        <v>596</v>
      </c>
      <c r="Y126" s="19" t="s">
        <v>596</v>
      </c>
    </row>
    <row r="127" spans="1:25">
      <c r="A127" s="7" t="s">
        <v>335</v>
      </c>
      <c r="B127" s="7" t="s">
        <v>336</v>
      </c>
      <c r="C127" s="40" t="s">
        <v>20</v>
      </c>
      <c r="E127" s="15"/>
      <c r="F127" s="15"/>
      <c r="G127" s="16"/>
      <c r="H127" s="19"/>
      <c r="J127" s="20" t="str">
        <f>IF(VLOOKUP($A127,'[1]2. Child Protection'!$B$8:$CW$226,'[1]2. Child Protection'!CN$1,FALSE)=C127,"",VLOOKUP($A127,'[1]2. Child Protection'!$B$8:$CW$226,'[1]2. Child Protection'!CN$1,FALSE)-C127)</f>
        <v/>
      </c>
      <c r="K127" s="7" t="str">
        <f>IF(VLOOKUP($A127,'[1]2. Child Protection'!$B$8:$CW$226,'[1]2. Child Protection'!CO$1,FALSE)=D127,"",VLOOKUP($A127,'[1]2. Child Protection'!$B$8:$CW$226,'[1]2. Child Protection'!CO$1,FALSE))</f>
        <v/>
      </c>
      <c r="L127" s="20" t="str">
        <f>IF(VLOOKUP($A127,'[1]2. Child Protection'!$B$8:$CW$226,'[1]2. Child Protection'!CP$1,FALSE)=E127,"",VLOOKUP($A127,'[1]2. Child Protection'!$B$8:$CW$226,'[1]2. Child Protection'!CP$1,FALSE)-E127)</f>
        <v/>
      </c>
      <c r="M127" s="20" t="str">
        <f>IF(VLOOKUP($A127,'[1]2. Child Protection'!$B$8:$CW$226,'[1]2. Child Protection'!CQ$1,FALSE)=F127,"",VLOOKUP($A127,'[1]2. Child Protection'!$B$8:$CW$226,'[1]2. Child Protection'!CQ$1,FALSE)-F127)</f>
        <v/>
      </c>
      <c r="N127" s="20" t="str">
        <f>IF(VLOOKUP($A127,'[1]2. Child Protection'!$B$8:$CW$226,'[1]2. Child Protection'!CR$1,FALSE)=G127,"",VLOOKUP($A127,'[1]2. Child Protection'!$B$8:$CW$226,'[1]2. Child Protection'!CR$1,FALSE)-G127)</f>
        <v/>
      </c>
      <c r="O127" s="20" t="str">
        <f>IF(VLOOKUP($A127,'[1]2. Child Protection'!$B$8:$CW$226,'[1]2. Child Protection'!CS$1,FALSE)=H127,"",VLOOKUP($A127,'[1]2. Child Protection'!$B$8:$CW$226,'[1]2. Child Protection'!CS$1,FALSE)-H127)</f>
        <v/>
      </c>
      <c r="R127" s="7" t="s">
        <v>335</v>
      </c>
      <c r="S127" s="7" t="s">
        <v>336</v>
      </c>
      <c r="T127" s="40" t="s">
        <v>596</v>
      </c>
      <c r="U127" s="7" t="s">
        <v>596</v>
      </c>
      <c r="V127" s="15" t="s">
        <v>596</v>
      </c>
      <c r="W127" s="15" t="s">
        <v>596</v>
      </c>
      <c r="X127" s="16" t="s">
        <v>596</v>
      </c>
      <c r="Y127" s="19" t="s">
        <v>596</v>
      </c>
    </row>
    <row r="128" spans="1:25">
      <c r="A128" s="7" t="s">
        <v>337</v>
      </c>
      <c r="B128" s="7" t="s">
        <v>338</v>
      </c>
      <c r="C128" s="40">
        <v>89.66</v>
      </c>
      <c r="D128" s="7" t="s">
        <v>59</v>
      </c>
      <c r="E128" s="15" t="s">
        <v>34</v>
      </c>
      <c r="F128" s="17" t="s">
        <v>70</v>
      </c>
      <c r="G128" s="18" t="s">
        <v>71</v>
      </c>
      <c r="H128" s="19" t="s">
        <v>339</v>
      </c>
      <c r="J128" s="20" t="str">
        <f>IF(VLOOKUP($A128,'[1]2. Child Protection'!$B$8:$CW$226,'[1]2. Child Protection'!CN$1,FALSE)=C128,"",VLOOKUP($A128,'[1]2. Child Protection'!$B$8:$CW$226,'[1]2. Child Protection'!CN$1,FALSE)-C128)</f>
        <v/>
      </c>
      <c r="K128" s="7" t="str">
        <f>IF(VLOOKUP($A128,'[1]2. Child Protection'!$B$8:$CW$226,'[1]2. Child Protection'!CO$1,FALSE)=D128,"",VLOOKUP($A128,'[1]2. Child Protection'!$B$8:$CW$226,'[1]2. Child Protection'!CO$1,FALSE))</f>
        <v/>
      </c>
      <c r="L128" s="20" t="str">
        <f>IF(VLOOKUP($A128,'[1]2. Child Protection'!$B$8:$CW$226,'[1]2. Child Protection'!CP$1,FALSE)=E128,"",VLOOKUP($A128,'[1]2. Child Protection'!$B$8:$CW$226,'[1]2. Child Protection'!CP$1,FALSE)-E128)</f>
        <v/>
      </c>
      <c r="M128" s="20" t="str">
        <f>IF(VLOOKUP($A128,'[1]2. Child Protection'!$B$8:$CW$226,'[1]2. Child Protection'!CQ$1,FALSE)=F128,"",VLOOKUP($A128,'[1]2. Child Protection'!$B$8:$CW$226,'[1]2. Child Protection'!CQ$1,FALSE)-F128)</f>
        <v/>
      </c>
      <c r="N128" s="20" t="str">
        <f>IF(VLOOKUP($A128,'[1]2. Child Protection'!$B$8:$CW$226,'[1]2. Child Protection'!CR$1,FALSE)=G128,"",VLOOKUP($A128,'[1]2. Child Protection'!$B$8:$CW$226,'[1]2. Child Protection'!CR$1,FALSE)-G128)</f>
        <v/>
      </c>
      <c r="O128" s="20" t="str">
        <f>IF(VLOOKUP($A128,'[1]2. Child Protection'!$B$8:$CW$226,'[1]2. Child Protection'!CS$1,FALSE)=H128,"",VLOOKUP($A128,'[1]2. Child Protection'!$B$8:$CW$226,'[1]2. Child Protection'!CS$1,FALSE)-H128)</f>
        <v/>
      </c>
      <c r="R128" s="7" t="s">
        <v>337</v>
      </c>
      <c r="S128" s="7" t="s">
        <v>338</v>
      </c>
      <c r="T128" s="20">
        <v>92.693915845370256</v>
      </c>
      <c r="U128" s="7" t="s">
        <v>59</v>
      </c>
      <c r="V128" s="15">
        <v>2020</v>
      </c>
      <c r="W128" s="17" t="s">
        <v>604</v>
      </c>
      <c r="X128" s="18" t="s">
        <v>71</v>
      </c>
      <c r="Y128" s="19" t="s">
        <v>339</v>
      </c>
    </row>
    <row r="129" spans="1:25">
      <c r="A129" s="7" t="s">
        <v>340</v>
      </c>
      <c r="B129" s="7" t="s">
        <v>341</v>
      </c>
      <c r="C129" s="40">
        <v>78.436000000000007</v>
      </c>
      <c r="E129" s="15" t="s">
        <v>16</v>
      </c>
      <c r="F129" s="17" t="s">
        <v>12</v>
      </c>
      <c r="G129" s="18"/>
      <c r="H129" s="19" t="s">
        <v>49</v>
      </c>
      <c r="J129" s="20" t="str">
        <f>IF(VLOOKUP($A129,'[1]2. Child Protection'!$B$8:$CW$226,'[1]2. Child Protection'!CN$1,FALSE)=C129,"",VLOOKUP($A129,'[1]2. Child Protection'!$B$8:$CW$226,'[1]2. Child Protection'!CN$1,FALSE)-C129)</f>
        <v/>
      </c>
      <c r="K129" s="7" t="str">
        <f>IF(VLOOKUP($A129,'[1]2. Child Protection'!$B$8:$CW$226,'[1]2. Child Protection'!CO$1,FALSE)=D129,"",VLOOKUP($A129,'[1]2. Child Protection'!$B$8:$CW$226,'[1]2. Child Protection'!CO$1,FALSE))</f>
        <v/>
      </c>
      <c r="L129" s="20" t="str">
        <f>IF(VLOOKUP($A129,'[1]2. Child Protection'!$B$8:$CW$226,'[1]2. Child Protection'!CP$1,FALSE)=E129,"",VLOOKUP($A129,'[1]2. Child Protection'!$B$8:$CW$226,'[1]2. Child Protection'!CP$1,FALSE)-E129)</f>
        <v/>
      </c>
      <c r="M129" s="20" t="str">
        <f>IF(VLOOKUP($A129,'[1]2. Child Protection'!$B$8:$CW$226,'[1]2. Child Protection'!CQ$1,FALSE)=F129,"",VLOOKUP($A129,'[1]2. Child Protection'!$B$8:$CW$226,'[1]2. Child Protection'!CQ$1,FALSE)-F129)</f>
        <v/>
      </c>
      <c r="N129" s="20" t="str">
        <f>IF(VLOOKUP($A129,'[1]2. Child Protection'!$B$8:$CW$226,'[1]2. Child Protection'!CR$1,FALSE)=G129,"",VLOOKUP($A129,'[1]2. Child Protection'!$B$8:$CW$226,'[1]2. Child Protection'!CR$1,FALSE)-G129)</f>
        <v/>
      </c>
      <c r="O129" s="20" t="str">
        <f>IF(VLOOKUP($A129,'[1]2. Child Protection'!$B$8:$CW$226,'[1]2. Child Protection'!CS$1,FALSE)=H129,"",VLOOKUP($A129,'[1]2. Child Protection'!$B$8:$CW$226,'[1]2. Child Protection'!CS$1,FALSE)-H129)</f>
        <v/>
      </c>
      <c r="R129" s="7" t="s">
        <v>340</v>
      </c>
      <c r="S129" s="7" t="s">
        <v>341</v>
      </c>
      <c r="T129" s="20">
        <v>103.14783791890096</v>
      </c>
      <c r="U129" s="7" t="s">
        <v>59</v>
      </c>
      <c r="V129" s="15">
        <v>2020</v>
      </c>
      <c r="W129" s="17" t="s">
        <v>604</v>
      </c>
      <c r="X129" s="18" t="s">
        <v>71</v>
      </c>
      <c r="Y129" s="19" t="s">
        <v>620</v>
      </c>
    </row>
    <row r="130" spans="1:25">
      <c r="A130" s="7" t="s">
        <v>342</v>
      </c>
      <c r="B130" s="7" t="s">
        <v>343</v>
      </c>
      <c r="C130" s="40">
        <v>0</v>
      </c>
      <c r="E130" s="15" t="s">
        <v>27</v>
      </c>
      <c r="F130" s="17" t="s">
        <v>12</v>
      </c>
      <c r="G130" s="18"/>
      <c r="H130" s="19" t="s">
        <v>344</v>
      </c>
      <c r="J130" s="20" t="str">
        <f>IF(VLOOKUP($A130,'[1]2. Child Protection'!$B$8:$CW$226,'[1]2. Child Protection'!CN$1,FALSE)=C130,"",VLOOKUP($A130,'[1]2. Child Protection'!$B$8:$CW$226,'[1]2. Child Protection'!CN$1,FALSE)-C130)</f>
        <v/>
      </c>
      <c r="K130" s="7" t="str">
        <f>IF(VLOOKUP($A130,'[1]2. Child Protection'!$B$8:$CW$226,'[1]2. Child Protection'!CO$1,FALSE)=D130,"",VLOOKUP($A130,'[1]2. Child Protection'!$B$8:$CW$226,'[1]2. Child Protection'!CO$1,FALSE))</f>
        <v/>
      </c>
      <c r="L130" s="20" t="str">
        <f>IF(VLOOKUP($A130,'[1]2. Child Protection'!$B$8:$CW$226,'[1]2. Child Protection'!CP$1,FALSE)=E130,"",VLOOKUP($A130,'[1]2. Child Protection'!$B$8:$CW$226,'[1]2. Child Protection'!CP$1,FALSE)-E130)</f>
        <v/>
      </c>
      <c r="M130" s="20" t="str">
        <f>IF(VLOOKUP($A130,'[1]2. Child Protection'!$B$8:$CW$226,'[1]2. Child Protection'!CQ$1,FALSE)=F130,"",VLOOKUP($A130,'[1]2. Child Protection'!$B$8:$CW$226,'[1]2. Child Protection'!CQ$1,FALSE)-F130)</f>
        <v/>
      </c>
      <c r="N130" s="20" t="str">
        <f>IF(VLOOKUP($A130,'[1]2. Child Protection'!$B$8:$CW$226,'[1]2. Child Protection'!CR$1,FALSE)=G130,"",VLOOKUP($A130,'[1]2. Child Protection'!$B$8:$CW$226,'[1]2. Child Protection'!CR$1,FALSE)-G130)</f>
        <v/>
      </c>
      <c r="O130" s="20" t="str">
        <f>IF(VLOOKUP($A130,'[1]2. Child Protection'!$B$8:$CW$226,'[1]2. Child Protection'!CS$1,FALSE)=H130,"",VLOOKUP($A130,'[1]2. Child Protection'!$B$8:$CW$226,'[1]2. Child Protection'!CS$1,FALSE)-H130)</f>
        <v/>
      </c>
      <c r="R130" s="7" t="s">
        <v>342</v>
      </c>
      <c r="S130" s="7" t="s">
        <v>343</v>
      </c>
      <c r="T130" s="40">
        <v>0</v>
      </c>
      <c r="U130" s="7" t="s">
        <v>596</v>
      </c>
      <c r="V130" s="15">
        <v>2021</v>
      </c>
      <c r="W130" s="17" t="s">
        <v>597</v>
      </c>
      <c r="X130" s="18"/>
      <c r="Y130" s="19" t="s">
        <v>621</v>
      </c>
    </row>
    <row r="131" spans="1:25">
      <c r="A131" s="7" t="s">
        <v>345</v>
      </c>
      <c r="B131" s="7" t="s">
        <v>346</v>
      </c>
      <c r="C131" s="40">
        <v>957.54899999999998</v>
      </c>
      <c r="D131" s="7" t="s">
        <v>59</v>
      </c>
      <c r="E131" s="15" t="s">
        <v>347</v>
      </c>
      <c r="F131" s="17" t="s">
        <v>70</v>
      </c>
      <c r="G131" s="18" t="s">
        <v>71</v>
      </c>
      <c r="H131" s="19" t="s">
        <v>348</v>
      </c>
      <c r="J131" s="20" t="str">
        <f>IF(VLOOKUP($A131,'[1]2. Child Protection'!$B$8:$CW$226,'[1]2. Child Protection'!CN$1,FALSE)=C131,"",VLOOKUP($A131,'[1]2. Child Protection'!$B$8:$CW$226,'[1]2. Child Protection'!CN$1,FALSE)-C131)</f>
        <v/>
      </c>
      <c r="K131" s="7" t="str">
        <f>IF(VLOOKUP($A131,'[1]2. Child Protection'!$B$8:$CW$226,'[1]2. Child Protection'!CO$1,FALSE)=D131,"",VLOOKUP($A131,'[1]2. Child Protection'!$B$8:$CW$226,'[1]2. Child Protection'!CO$1,FALSE))</f>
        <v/>
      </c>
      <c r="L131" s="20" t="str">
        <f>IF(VLOOKUP($A131,'[1]2. Child Protection'!$B$8:$CW$226,'[1]2. Child Protection'!CP$1,FALSE)=E131,"",VLOOKUP($A131,'[1]2. Child Protection'!$B$8:$CW$226,'[1]2. Child Protection'!CP$1,FALSE)-E131)</f>
        <v/>
      </c>
      <c r="M131" s="20" t="str">
        <f>IF(VLOOKUP($A131,'[1]2. Child Protection'!$B$8:$CW$226,'[1]2. Child Protection'!CQ$1,FALSE)=F131,"",VLOOKUP($A131,'[1]2. Child Protection'!$B$8:$CW$226,'[1]2. Child Protection'!CQ$1,FALSE)-F131)</f>
        <v/>
      </c>
      <c r="N131" s="20" t="str">
        <f>IF(VLOOKUP($A131,'[1]2. Child Protection'!$B$8:$CW$226,'[1]2. Child Protection'!CR$1,FALSE)=G131,"",VLOOKUP($A131,'[1]2. Child Protection'!$B$8:$CW$226,'[1]2. Child Protection'!CR$1,FALSE)-G131)</f>
        <v/>
      </c>
      <c r="O131" s="20" t="str">
        <f>IF(VLOOKUP($A131,'[1]2. Child Protection'!$B$8:$CW$226,'[1]2. Child Protection'!CS$1,FALSE)=H131,"",VLOOKUP($A131,'[1]2. Child Protection'!$B$8:$CW$226,'[1]2. Child Protection'!CS$1,FALSE)-H131)</f>
        <v/>
      </c>
      <c r="R131" s="7" t="s">
        <v>345</v>
      </c>
      <c r="S131" s="7" t="s">
        <v>346</v>
      </c>
      <c r="T131" s="40">
        <v>965.13927641063856</v>
      </c>
      <c r="U131" s="7" t="s">
        <v>59</v>
      </c>
      <c r="V131" s="15">
        <v>2018</v>
      </c>
      <c r="W131" s="17" t="s">
        <v>604</v>
      </c>
      <c r="X131" s="18" t="s">
        <v>71</v>
      </c>
      <c r="Y131" s="19" t="s">
        <v>348</v>
      </c>
    </row>
    <row r="132" spans="1:25">
      <c r="A132" s="7" t="s">
        <v>349</v>
      </c>
      <c r="B132" s="7" t="s">
        <v>350</v>
      </c>
      <c r="C132" s="40">
        <v>24.004999999999999</v>
      </c>
      <c r="E132" s="15" t="s">
        <v>16</v>
      </c>
      <c r="F132" s="17" t="s">
        <v>12</v>
      </c>
      <c r="G132" s="18"/>
      <c r="H132" s="19" t="s">
        <v>351</v>
      </c>
      <c r="J132" s="20" t="str">
        <f>IF(VLOOKUP($A132,'[1]2. Child Protection'!$B$8:$CW$226,'[1]2. Child Protection'!CN$1,FALSE)=C132,"",VLOOKUP($A132,'[1]2. Child Protection'!$B$8:$CW$226,'[1]2. Child Protection'!CN$1,FALSE)-C132)</f>
        <v/>
      </c>
      <c r="K132" s="7" t="str">
        <f>IF(VLOOKUP($A132,'[1]2. Child Protection'!$B$8:$CW$226,'[1]2. Child Protection'!CO$1,FALSE)=D132,"",VLOOKUP($A132,'[1]2. Child Protection'!$B$8:$CW$226,'[1]2. Child Protection'!CO$1,FALSE))</f>
        <v/>
      </c>
      <c r="L132" s="20" t="str">
        <f>IF(VLOOKUP($A132,'[1]2. Child Protection'!$B$8:$CW$226,'[1]2. Child Protection'!CP$1,FALSE)=E132,"",VLOOKUP($A132,'[1]2. Child Protection'!$B$8:$CW$226,'[1]2. Child Protection'!CP$1,FALSE)-E132)</f>
        <v/>
      </c>
      <c r="M132" s="20" t="str">
        <f>IF(VLOOKUP($A132,'[1]2. Child Protection'!$B$8:$CW$226,'[1]2. Child Protection'!CQ$1,FALSE)=F132,"",VLOOKUP($A132,'[1]2. Child Protection'!$B$8:$CW$226,'[1]2. Child Protection'!CQ$1,FALSE)-F132)</f>
        <v/>
      </c>
      <c r="N132" s="20" t="str">
        <f>IF(VLOOKUP($A132,'[1]2. Child Protection'!$B$8:$CW$226,'[1]2. Child Protection'!CR$1,FALSE)=G132,"",VLOOKUP($A132,'[1]2. Child Protection'!$B$8:$CW$226,'[1]2. Child Protection'!CR$1,FALSE)-G132)</f>
        <v/>
      </c>
      <c r="O132" s="20" t="str">
        <f>IF(VLOOKUP($A132,'[1]2. Child Protection'!$B$8:$CW$226,'[1]2. Child Protection'!CS$1,FALSE)=H132,"",VLOOKUP($A132,'[1]2. Child Protection'!$B$8:$CW$226,'[1]2. Child Protection'!CS$1,FALSE)-H132)</f>
        <v/>
      </c>
      <c r="R132" s="7" t="s">
        <v>349</v>
      </c>
      <c r="S132" s="7" t="s">
        <v>350</v>
      </c>
      <c r="T132" s="20">
        <v>65.427424172006795</v>
      </c>
      <c r="U132" s="7" t="s">
        <v>596</v>
      </c>
      <c r="V132" s="15">
        <v>2013</v>
      </c>
      <c r="W132" s="17" t="s">
        <v>597</v>
      </c>
      <c r="X132" s="18"/>
      <c r="Y132" s="19" t="s">
        <v>622</v>
      </c>
    </row>
    <row r="133" spans="1:25">
      <c r="A133" s="7" t="s">
        <v>352</v>
      </c>
      <c r="B133" s="7" t="s">
        <v>353</v>
      </c>
      <c r="C133" s="40">
        <v>2.3149999999999999</v>
      </c>
      <c r="D133" s="7" t="s">
        <v>59</v>
      </c>
      <c r="E133" s="15" t="s">
        <v>34</v>
      </c>
      <c r="F133" s="17" t="s">
        <v>354</v>
      </c>
      <c r="G133" s="18" t="s">
        <v>355</v>
      </c>
      <c r="H133" s="19" t="s">
        <v>356</v>
      </c>
      <c r="J133" s="20" t="str">
        <f>IF(VLOOKUP($A133,'[1]2. Child Protection'!$B$8:$CW$226,'[1]2. Child Protection'!CN$1,FALSE)=C133,"",VLOOKUP($A133,'[1]2. Child Protection'!$B$8:$CW$226,'[1]2. Child Protection'!CN$1,FALSE)-C133)</f>
        <v/>
      </c>
      <c r="K133" s="7" t="str">
        <f>IF(VLOOKUP($A133,'[1]2. Child Protection'!$B$8:$CW$226,'[1]2. Child Protection'!CO$1,FALSE)=D133,"",VLOOKUP($A133,'[1]2. Child Protection'!$B$8:$CW$226,'[1]2. Child Protection'!CO$1,FALSE))</f>
        <v/>
      </c>
      <c r="L133" s="20" t="str">
        <f>IF(VLOOKUP($A133,'[1]2. Child Protection'!$B$8:$CW$226,'[1]2. Child Protection'!CP$1,FALSE)=E133,"",VLOOKUP($A133,'[1]2. Child Protection'!$B$8:$CW$226,'[1]2. Child Protection'!CP$1,FALSE)-E133)</f>
        <v/>
      </c>
      <c r="M133" s="20" t="str">
        <f>IF(VLOOKUP($A133,'[1]2. Child Protection'!$B$8:$CW$226,'[1]2. Child Protection'!CQ$1,FALSE)=F133,"",VLOOKUP($A133,'[1]2. Child Protection'!$B$8:$CW$226,'[1]2. Child Protection'!CQ$1,FALSE)-F133)</f>
        <v/>
      </c>
      <c r="N133" s="20" t="str">
        <f>IF(VLOOKUP($A133,'[1]2. Child Protection'!$B$8:$CW$226,'[1]2. Child Protection'!CR$1,FALSE)=G133,"",VLOOKUP($A133,'[1]2. Child Protection'!$B$8:$CW$226,'[1]2. Child Protection'!CR$1,FALSE)-G133)</f>
        <v/>
      </c>
      <c r="O133" s="20" t="str">
        <f>IF(VLOOKUP($A133,'[1]2. Child Protection'!$B$8:$CW$226,'[1]2. Child Protection'!CS$1,FALSE)=H133,"",VLOOKUP($A133,'[1]2. Child Protection'!$B$8:$CW$226,'[1]2. Child Protection'!CS$1,FALSE)-H133)</f>
        <v/>
      </c>
      <c r="R133" s="7" t="s">
        <v>352</v>
      </c>
      <c r="S133" s="7" t="s">
        <v>353</v>
      </c>
      <c r="T133" s="20">
        <v>2.2162562573779168</v>
      </c>
      <c r="U133" s="7" t="s">
        <v>59</v>
      </c>
      <c r="V133" s="15">
        <v>2020</v>
      </c>
      <c r="W133" s="17" t="s">
        <v>623</v>
      </c>
      <c r="X133" s="18" t="s">
        <v>355</v>
      </c>
      <c r="Y133" s="19" t="s">
        <v>356</v>
      </c>
    </row>
    <row r="134" spans="1:25">
      <c r="A134" s="7" t="s">
        <v>357</v>
      </c>
      <c r="B134" s="7" t="s">
        <v>358</v>
      </c>
      <c r="C134" s="40">
        <v>92.763999999999996</v>
      </c>
      <c r="E134" s="15" t="s">
        <v>257</v>
      </c>
      <c r="F134" s="17" t="s">
        <v>12</v>
      </c>
      <c r="G134" s="18"/>
      <c r="H134" s="19" t="s">
        <v>359</v>
      </c>
      <c r="J134" s="20" t="str">
        <f>IF(VLOOKUP($A134,'[1]2. Child Protection'!$B$8:$CW$226,'[1]2. Child Protection'!CN$1,FALSE)=C134,"",VLOOKUP($A134,'[1]2. Child Protection'!$B$8:$CW$226,'[1]2. Child Protection'!CN$1,FALSE)-C134)</f>
        <v/>
      </c>
      <c r="K134" s="7" t="str">
        <f>IF(VLOOKUP($A134,'[1]2. Child Protection'!$B$8:$CW$226,'[1]2. Child Protection'!CO$1,FALSE)=D134,"",VLOOKUP($A134,'[1]2. Child Protection'!$B$8:$CW$226,'[1]2. Child Protection'!CO$1,FALSE))</f>
        <v/>
      </c>
      <c r="L134" s="20" t="str">
        <f>IF(VLOOKUP($A134,'[1]2. Child Protection'!$B$8:$CW$226,'[1]2. Child Protection'!CP$1,FALSE)=E134,"",VLOOKUP($A134,'[1]2. Child Protection'!$B$8:$CW$226,'[1]2. Child Protection'!CP$1,FALSE)-E134)</f>
        <v/>
      </c>
      <c r="M134" s="20" t="str">
        <f>IF(VLOOKUP($A134,'[1]2. Child Protection'!$B$8:$CW$226,'[1]2. Child Protection'!CQ$1,FALSE)=F134,"",VLOOKUP($A134,'[1]2. Child Protection'!$B$8:$CW$226,'[1]2. Child Protection'!CQ$1,FALSE)-F134)</f>
        <v/>
      </c>
      <c r="N134" s="20" t="str">
        <f>IF(VLOOKUP($A134,'[1]2. Child Protection'!$B$8:$CW$226,'[1]2. Child Protection'!CR$1,FALSE)=G134,"",VLOOKUP($A134,'[1]2. Child Protection'!$B$8:$CW$226,'[1]2. Child Protection'!CR$1,FALSE)-G134)</f>
        <v/>
      </c>
      <c r="O134" s="20" t="str">
        <f>IF(VLOOKUP($A134,'[1]2. Child Protection'!$B$8:$CW$226,'[1]2. Child Protection'!CS$1,FALSE)=H134,"",VLOOKUP($A134,'[1]2. Child Protection'!$B$8:$CW$226,'[1]2. Child Protection'!CS$1,FALSE)-H134)</f>
        <v/>
      </c>
      <c r="R134" s="7" t="s">
        <v>357</v>
      </c>
      <c r="S134" s="7" t="s">
        <v>358</v>
      </c>
      <c r="T134" s="20">
        <v>90.241546881147897</v>
      </c>
      <c r="U134" s="7" t="s">
        <v>596</v>
      </c>
      <c r="V134" s="15">
        <v>2013</v>
      </c>
      <c r="W134" s="17" t="s">
        <v>597</v>
      </c>
      <c r="X134" s="18"/>
      <c r="Y134" s="19" t="s">
        <v>359</v>
      </c>
    </row>
    <row r="135" spans="1:25">
      <c r="A135" s="7" t="s">
        <v>360</v>
      </c>
      <c r="B135" s="7" t="s">
        <v>361</v>
      </c>
      <c r="C135" s="40" t="s">
        <v>20</v>
      </c>
      <c r="E135" s="15"/>
      <c r="F135" s="17"/>
      <c r="G135" s="18"/>
      <c r="H135" s="19"/>
      <c r="J135" s="20" t="str">
        <f>IF(VLOOKUP($A135,'[1]2. Child Protection'!$B$8:$CW$226,'[1]2. Child Protection'!CN$1,FALSE)=C135,"",VLOOKUP($A135,'[1]2. Child Protection'!$B$8:$CW$226,'[1]2. Child Protection'!CN$1,FALSE)-C135)</f>
        <v/>
      </c>
      <c r="K135" s="7" t="str">
        <f>IF(VLOOKUP($A135,'[1]2. Child Protection'!$B$8:$CW$226,'[1]2. Child Protection'!CO$1,FALSE)=D135,"",VLOOKUP($A135,'[1]2. Child Protection'!$B$8:$CW$226,'[1]2. Child Protection'!CO$1,FALSE))</f>
        <v/>
      </c>
      <c r="L135" s="20" t="str">
        <f>IF(VLOOKUP($A135,'[1]2. Child Protection'!$B$8:$CW$226,'[1]2. Child Protection'!CP$1,FALSE)=E135,"",VLOOKUP($A135,'[1]2. Child Protection'!$B$8:$CW$226,'[1]2. Child Protection'!CP$1,FALSE)-E135)</f>
        <v/>
      </c>
      <c r="M135" s="20" t="str">
        <f>IF(VLOOKUP($A135,'[1]2. Child Protection'!$B$8:$CW$226,'[1]2. Child Protection'!CQ$1,FALSE)=F135,"",VLOOKUP($A135,'[1]2. Child Protection'!$B$8:$CW$226,'[1]2. Child Protection'!CQ$1,FALSE)-F135)</f>
        <v/>
      </c>
      <c r="N135" s="20" t="str">
        <f>IF(VLOOKUP($A135,'[1]2. Child Protection'!$B$8:$CW$226,'[1]2. Child Protection'!CR$1,FALSE)=G135,"",VLOOKUP($A135,'[1]2. Child Protection'!$B$8:$CW$226,'[1]2. Child Protection'!CR$1,FALSE)-G135)</f>
        <v/>
      </c>
      <c r="O135" s="20" t="str">
        <f>IF(VLOOKUP($A135,'[1]2. Child Protection'!$B$8:$CW$226,'[1]2. Child Protection'!CS$1,FALSE)=H135,"",VLOOKUP($A135,'[1]2. Child Protection'!$B$8:$CW$226,'[1]2. Child Protection'!CS$1,FALSE)-H135)</f>
        <v/>
      </c>
      <c r="R135" s="7" t="s">
        <v>360</v>
      </c>
      <c r="S135" s="7" t="s">
        <v>361</v>
      </c>
      <c r="T135" s="40" t="s">
        <v>596</v>
      </c>
      <c r="U135" s="7" t="s">
        <v>596</v>
      </c>
      <c r="V135" s="15" t="s">
        <v>596</v>
      </c>
      <c r="W135" s="17" t="s">
        <v>596</v>
      </c>
      <c r="X135" s="18" t="s">
        <v>596</v>
      </c>
      <c r="Y135" s="19" t="s">
        <v>596</v>
      </c>
    </row>
    <row r="136" spans="1:25">
      <c r="A136" s="7" t="s">
        <v>362</v>
      </c>
      <c r="B136" s="7" t="s">
        <v>363</v>
      </c>
      <c r="C136" s="40">
        <v>101.92</v>
      </c>
      <c r="E136" s="15" t="s">
        <v>27</v>
      </c>
      <c r="F136" s="17" t="s">
        <v>12</v>
      </c>
      <c r="G136" s="18"/>
      <c r="H136" s="19" t="s">
        <v>364</v>
      </c>
      <c r="J136" s="20" t="str">
        <f>IF(VLOOKUP($A136,'[1]2. Child Protection'!$B$8:$CW$226,'[1]2. Child Protection'!CN$1,FALSE)=C136,"",VLOOKUP($A136,'[1]2. Child Protection'!$B$8:$CW$226,'[1]2. Child Protection'!CN$1,FALSE)-C136)</f>
        <v/>
      </c>
      <c r="K136" s="7" t="str">
        <f>IF(VLOOKUP($A136,'[1]2. Child Protection'!$B$8:$CW$226,'[1]2. Child Protection'!CO$1,FALSE)=D136,"",VLOOKUP($A136,'[1]2. Child Protection'!$B$8:$CW$226,'[1]2. Child Protection'!CO$1,FALSE))</f>
        <v/>
      </c>
      <c r="L136" s="20" t="str">
        <f>IF(VLOOKUP($A136,'[1]2. Child Protection'!$B$8:$CW$226,'[1]2. Child Protection'!CP$1,FALSE)=E136,"",VLOOKUP($A136,'[1]2. Child Protection'!$B$8:$CW$226,'[1]2. Child Protection'!CP$1,FALSE)-E136)</f>
        <v/>
      </c>
      <c r="M136" s="20" t="str">
        <f>IF(VLOOKUP($A136,'[1]2. Child Protection'!$B$8:$CW$226,'[1]2. Child Protection'!CQ$1,FALSE)=F136,"",VLOOKUP($A136,'[1]2. Child Protection'!$B$8:$CW$226,'[1]2. Child Protection'!CQ$1,FALSE)-F136)</f>
        <v/>
      </c>
      <c r="N136" s="20" t="str">
        <f>IF(VLOOKUP($A136,'[1]2. Child Protection'!$B$8:$CW$226,'[1]2. Child Protection'!CR$1,FALSE)=G136,"",VLOOKUP($A136,'[1]2. Child Protection'!$B$8:$CW$226,'[1]2. Child Protection'!CR$1,FALSE)-G136)</f>
        <v/>
      </c>
      <c r="O136" s="20" t="str">
        <f>IF(VLOOKUP($A136,'[1]2. Child Protection'!$B$8:$CW$226,'[1]2. Child Protection'!CS$1,FALSE)=H136,"",VLOOKUP($A136,'[1]2. Child Protection'!$B$8:$CW$226,'[1]2. Child Protection'!CS$1,FALSE)-H136)</f>
        <v/>
      </c>
      <c r="R136" s="7" t="s">
        <v>362</v>
      </c>
      <c r="S136" s="7" t="s">
        <v>363</v>
      </c>
      <c r="T136" s="20">
        <v>111.82760959911461</v>
      </c>
      <c r="U136" s="7" t="s">
        <v>596</v>
      </c>
      <c r="V136" s="15">
        <v>2021</v>
      </c>
      <c r="W136" s="17" t="s">
        <v>597</v>
      </c>
      <c r="X136" s="18"/>
      <c r="Y136" s="19" t="s">
        <v>624</v>
      </c>
    </row>
    <row r="137" spans="1:25">
      <c r="A137" s="7" t="s">
        <v>365</v>
      </c>
      <c r="B137" s="7" t="s">
        <v>366</v>
      </c>
      <c r="C137" s="40" t="s">
        <v>20</v>
      </c>
      <c r="E137" s="15"/>
      <c r="F137" s="15"/>
      <c r="G137" s="16"/>
      <c r="H137" s="19"/>
      <c r="J137" s="20" t="str">
        <f>IF(VLOOKUP($A137,'[1]2. Child Protection'!$B$8:$CW$226,'[1]2. Child Protection'!CN$1,FALSE)=C137,"",VLOOKUP($A137,'[1]2. Child Protection'!$B$8:$CW$226,'[1]2. Child Protection'!CN$1,FALSE)-C137)</f>
        <v/>
      </c>
      <c r="K137" s="7" t="str">
        <f>IF(VLOOKUP($A137,'[1]2. Child Protection'!$B$8:$CW$226,'[1]2. Child Protection'!CO$1,FALSE)=D137,"",VLOOKUP($A137,'[1]2. Child Protection'!$B$8:$CW$226,'[1]2. Child Protection'!CO$1,FALSE))</f>
        <v/>
      </c>
      <c r="L137" s="20" t="str">
        <f>IF(VLOOKUP($A137,'[1]2. Child Protection'!$B$8:$CW$226,'[1]2. Child Protection'!CP$1,FALSE)=E137,"",VLOOKUP($A137,'[1]2. Child Protection'!$B$8:$CW$226,'[1]2. Child Protection'!CP$1,FALSE)-E137)</f>
        <v/>
      </c>
      <c r="M137" s="20" t="str">
        <f>IF(VLOOKUP($A137,'[1]2. Child Protection'!$B$8:$CW$226,'[1]2. Child Protection'!CQ$1,FALSE)=F137,"",VLOOKUP($A137,'[1]2. Child Protection'!$B$8:$CW$226,'[1]2. Child Protection'!CQ$1,FALSE)-F137)</f>
        <v/>
      </c>
      <c r="N137" s="20" t="str">
        <f>IF(VLOOKUP($A137,'[1]2. Child Protection'!$B$8:$CW$226,'[1]2. Child Protection'!CR$1,FALSE)=G137,"",VLOOKUP($A137,'[1]2. Child Protection'!$B$8:$CW$226,'[1]2. Child Protection'!CR$1,FALSE)-G137)</f>
        <v/>
      </c>
      <c r="O137" s="20" t="str">
        <f>IF(VLOOKUP($A137,'[1]2. Child Protection'!$B$8:$CW$226,'[1]2. Child Protection'!CS$1,FALSE)=H137,"",VLOOKUP($A137,'[1]2. Child Protection'!$B$8:$CW$226,'[1]2. Child Protection'!CS$1,FALSE)-H137)</f>
        <v/>
      </c>
      <c r="R137" s="7" t="s">
        <v>365</v>
      </c>
      <c r="S137" s="7" t="s">
        <v>366</v>
      </c>
      <c r="T137" s="40"/>
      <c r="V137" s="15"/>
      <c r="W137" s="15"/>
      <c r="X137" s="16"/>
      <c r="Y137" s="19"/>
    </row>
    <row r="138" spans="1:25">
      <c r="A138" s="7" t="s">
        <v>367</v>
      </c>
      <c r="B138" s="7" t="s">
        <v>368</v>
      </c>
      <c r="C138" s="40">
        <v>91.320999999999998</v>
      </c>
      <c r="E138" s="15" t="s">
        <v>369</v>
      </c>
      <c r="F138" s="15" t="s">
        <v>12</v>
      </c>
      <c r="G138" s="16"/>
      <c r="H138" s="19" t="s">
        <v>370</v>
      </c>
      <c r="J138" s="20" t="str">
        <f>IF(VLOOKUP($A138,'[1]2. Child Protection'!$B$8:$CW$226,'[1]2. Child Protection'!CN$1,FALSE)=C138,"",VLOOKUP($A138,'[1]2. Child Protection'!$B$8:$CW$226,'[1]2. Child Protection'!CN$1,FALSE)-C138)</f>
        <v/>
      </c>
      <c r="K138" s="7" t="str">
        <f>IF(VLOOKUP($A138,'[1]2. Child Protection'!$B$8:$CW$226,'[1]2. Child Protection'!CO$1,FALSE)=D138,"",VLOOKUP($A138,'[1]2. Child Protection'!$B$8:$CW$226,'[1]2. Child Protection'!CO$1,FALSE))</f>
        <v/>
      </c>
      <c r="L138" s="20" t="str">
        <f>IF(VLOOKUP($A138,'[1]2. Child Protection'!$B$8:$CW$226,'[1]2. Child Protection'!CP$1,FALSE)=E138,"",VLOOKUP($A138,'[1]2. Child Protection'!$B$8:$CW$226,'[1]2. Child Protection'!CP$1,FALSE)-E138)</f>
        <v/>
      </c>
      <c r="M138" s="20" t="str">
        <f>IF(VLOOKUP($A138,'[1]2. Child Protection'!$B$8:$CW$226,'[1]2. Child Protection'!CQ$1,FALSE)=F138,"",VLOOKUP($A138,'[1]2. Child Protection'!$B$8:$CW$226,'[1]2. Child Protection'!CQ$1,FALSE)-F138)</f>
        <v/>
      </c>
      <c r="N138" s="20" t="str">
        <f>IF(VLOOKUP($A138,'[1]2. Child Protection'!$B$8:$CW$226,'[1]2. Child Protection'!CR$1,FALSE)=G138,"",VLOOKUP($A138,'[1]2. Child Protection'!$B$8:$CW$226,'[1]2. Child Protection'!CR$1,FALSE)-G138)</f>
        <v/>
      </c>
      <c r="O138" s="20" t="str">
        <f>IF(VLOOKUP($A138,'[1]2. Child Protection'!$B$8:$CW$226,'[1]2. Child Protection'!CS$1,FALSE)=H138,"",VLOOKUP($A138,'[1]2. Child Protection'!$B$8:$CW$226,'[1]2. Child Protection'!CS$1,FALSE)-H138)</f>
        <v/>
      </c>
      <c r="R138" s="7" t="s">
        <v>367</v>
      </c>
      <c r="S138" s="7" t="s">
        <v>368</v>
      </c>
      <c r="T138" s="40">
        <v>91.988365311555413</v>
      </c>
      <c r="U138" s="7" t="s">
        <v>596</v>
      </c>
      <c r="V138" s="15">
        <v>2010</v>
      </c>
      <c r="W138" s="15" t="s">
        <v>597</v>
      </c>
      <c r="X138" s="16"/>
      <c r="Y138" s="19" t="s">
        <v>370</v>
      </c>
    </row>
    <row r="139" spans="1:25">
      <c r="A139" s="7" t="s">
        <v>371</v>
      </c>
      <c r="B139" s="7" t="s">
        <v>372</v>
      </c>
      <c r="C139" s="40">
        <v>100.009</v>
      </c>
      <c r="E139" s="15" t="s">
        <v>257</v>
      </c>
      <c r="F139" s="17" t="s">
        <v>12</v>
      </c>
      <c r="G139" s="18"/>
      <c r="H139" s="19" t="s">
        <v>373</v>
      </c>
      <c r="J139" s="20" t="str">
        <f>IF(VLOOKUP($A139,'[1]2. Child Protection'!$B$8:$CW$226,'[1]2. Child Protection'!CN$1,FALSE)=C139,"",VLOOKUP($A139,'[1]2. Child Protection'!$B$8:$CW$226,'[1]2. Child Protection'!CN$1,FALSE)-C139)</f>
        <v/>
      </c>
      <c r="K139" s="7" t="str">
        <f>IF(VLOOKUP($A139,'[1]2. Child Protection'!$B$8:$CW$226,'[1]2. Child Protection'!CO$1,FALSE)=D139,"",VLOOKUP($A139,'[1]2. Child Protection'!$B$8:$CW$226,'[1]2. Child Protection'!CO$1,FALSE))</f>
        <v/>
      </c>
      <c r="L139" s="20" t="str">
        <f>IF(VLOOKUP($A139,'[1]2. Child Protection'!$B$8:$CW$226,'[1]2. Child Protection'!CP$1,FALSE)=E139,"",VLOOKUP($A139,'[1]2. Child Protection'!$B$8:$CW$226,'[1]2. Child Protection'!CP$1,FALSE)-E139)</f>
        <v/>
      </c>
      <c r="M139" s="20" t="str">
        <f>IF(VLOOKUP($A139,'[1]2. Child Protection'!$B$8:$CW$226,'[1]2. Child Protection'!CQ$1,FALSE)=F139,"",VLOOKUP($A139,'[1]2. Child Protection'!$B$8:$CW$226,'[1]2. Child Protection'!CQ$1,FALSE)-F139)</f>
        <v/>
      </c>
      <c r="N139" s="20" t="str">
        <f>IF(VLOOKUP($A139,'[1]2. Child Protection'!$B$8:$CW$226,'[1]2. Child Protection'!CR$1,FALSE)=G139,"",VLOOKUP($A139,'[1]2. Child Protection'!$B$8:$CW$226,'[1]2. Child Protection'!CR$1,FALSE)-G139)</f>
        <v/>
      </c>
      <c r="O139" s="20" t="str">
        <f>IF(VLOOKUP($A139,'[1]2. Child Protection'!$B$8:$CW$226,'[1]2. Child Protection'!CS$1,FALSE)=H139,"",VLOOKUP($A139,'[1]2. Child Protection'!$B$8:$CW$226,'[1]2. Child Protection'!CS$1,FALSE)-H139)</f>
        <v/>
      </c>
      <c r="R139" s="7" t="s">
        <v>371</v>
      </c>
      <c r="S139" s="7" t="s">
        <v>372</v>
      </c>
      <c r="T139" s="40">
        <v>104.82783943371317</v>
      </c>
      <c r="U139" s="7" t="s">
        <v>596</v>
      </c>
      <c r="V139" s="15">
        <v>2013</v>
      </c>
      <c r="W139" s="17" t="s">
        <v>597</v>
      </c>
      <c r="X139" s="18"/>
      <c r="Y139" s="19" t="s">
        <v>373</v>
      </c>
    </row>
    <row r="140" spans="1:25">
      <c r="A140" s="7" t="s">
        <v>374</v>
      </c>
      <c r="B140" s="7" t="s">
        <v>375</v>
      </c>
      <c r="C140" s="40">
        <v>17.234999999999999</v>
      </c>
      <c r="E140" s="15" t="s">
        <v>41</v>
      </c>
      <c r="F140" s="17" t="s">
        <v>12</v>
      </c>
      <c r="G140" s="18"/>
      <c r="H140" s="19" t="s">
        <v>376</v>
      </c>
      <c r="J140" s="20" t="str">
        <f>IF(VLOOKUP($A140,'[1]2. Child Protection'!$B$8:$CW$226,'[1]2. Child Protection'!CN$1,FALSE)=C140,"",VLOOKUP($A140,'[1]2. Child Protection'!$B$8:$CW$226,'[1]2. Child Protection'!CN$1,FALSE)-C140)</f>
        <v/>
      </c>
      <c r="K140" s="7" t="str">
        <f>IF(VLOOKUP($A140,'[1]2. Child Protection'!$B$8:$CW$226,'[1]2. Child Protection'!CO$1,FALSE)=D140,"",VLOOKUP($A140,'[1]2. Child Protection'!$B$8:$CW$226,'[1]2. Child Protection'!CO$1,FALSE))</f>
        <v/>
      </c>
      <c r="L140" s="20" t="str">
        <f>IF(VLOOKUP($A140,'[1]2. Child Protection'!$B$8:$CW$226,'[1]2. Child Protection'!CP$1,FALSE)=E140,"",VLOOKUP($A140,'[1]2. Child Protection'!$B$8:$CW$226,'[1]2. Child Protection'!CP$1,FALSE)-E140)</f>
        <v/>
      </c>
      <c r="M140" s="20" t="str">
        <f>IF(VLOOKUP($A140,'[1]2. Child Protection'!$B$8:$CW$226,'[1]2. Child Protection'!CQ$1,FALSE)=F140,"",VLOOKUP($A140,'[1]2. Child Protection'!$B$8:$CW$226,'[1]2. Child Protection'!CQ$1,FALSE)-F140)</f>
        <v/>
      </c>
      <c r="N140" s="20" t="str">
        <f>IF(VLOOKUP($A140,'[1]2. Child Protection'!$B$8:$CW$226,'[1]2. Child Protection'!CR$1,FALSE)=G140,"",VLOOKUP($A140,'[1]2. Child Protection'!$B$8:$CW$226,'[1]2. Child Protection'!CR$1,FALSE)-G140)</f>
        <v/>
      </c>
      <c r="O140" s="20" t="str">
        <f>IF(VLOOKUP($A140,'[1]2. Child Protection'!$B$8:$CW$226,'[1]2. Child Protection'!CS$1,FALSE)=H140,"",VLOOKUP($A140,'[1]2. Child Protection'!$B$8:$CW$226,'[1]2. Child Protection'!CS$1,FALSE)-H140)</f>
        <v/>
      </c>
      <c r="R140" s="7" t="s">
        <v>374</v>
      </c>
      <c r="S140" s="7" t="s">
        <v>375</v>
      </c>
      <c r="T140" s="20">
        <v>17.056146715349652</v>
      </c>
      <c r="U140" s="7" t="s">
        <v>596</v>
      </c>
      <c r="V140" s="15">
        <v>2012</v>
      </c>
      <c r="W140" s="17" t="s">
        <v>597</v>
      </c>
      <c r="X140" s="18"/>
      <c r="Y140" s="19" t="s">
        <v>376</v>
      </c>
    </row>
    <row r="141" spans="1:25">
      <c r="A141" s="7" t="s">
        <v>377</v>
      </c>
      <c r="B141" s="7" t="s">
        <v>378</v>
      </c>
      <c r="C141" s="40" t="s">
        <v>20</v>
      </c>
      <c r="E141" s="15"/>
      <c r="F141" s="17"/>
      <c r="G141" s="18"/>
      <c r="H141" s="19"/>
      <c r="J141" s="20" t="str">
        <f>IF(VLOOKUP($A141,'[1]2. Child Protection'!$B$8:$CW$226,'[1]2. Child Protection'!CN$1,FALSE)=C141,"",VLOOKUP($A141,'[1]2. Child Protection'!$B$8:$CW$226,'[1]2. Child Protection'!CN$1,FALSE)-C141)</f>
        <v/>
      </c>
      <c r="K141" s="7" t="str">
        <f>IF(VLOOKUP($A141,'[1]2. Child Protection'!$B$8:$CW$226,'[1]2. Child Protection'!CO$1,FALSE)=D141,"",VLOOKUP($A141,'[1]2. Child Protection'!$B$8:$CW$226,'[1]2. Child Protection'!CO$1,FALSE))</f>
        <v/>
      </c>
      <c r="L141" s="20" t="str">
        <f>IF(VLOOKUP($A141,'[1]2. Child Protection'!$B$8:$CW$226,'[1]2. Child Protection'!CP$1,FALSE)=E141,"",VLOOKUP($A141,'[1]2. Child Protection'!$B$8:$CW$226,'[1]2. Child Protection'!CP$1,FALSE)-E141)</f>
        <v/>
      </c>
      <c r="M141" s="20" t="str">
        <f>IF(VLOOKUP($A141,'[1]2. Child Protection'!$B$8:$CW$226,'[1]2. Child Protection'!CQ$1,FALSE)=F141,"",VLOOKUP($A141,'[1]2. Child Protection'!$B$8:$CW$226,'[1]2. Child Protection'!CQ$1,FALSE)-F141)</f>
        <v/>
      </c>
      <c r="N141" s="20" t="str">
        <f>IF(VLOOKUP($A141,'[1]2. Child Protection'!$B$8:$CW$226,'[1]2. Child Protection'!CR$1,FALSE)=G141,"",VLOOKUP($A141,'[1]2. Child Protection'!$B$8:$CW$226,'[1]2. Child Protection'!CR$1,FALSE)-G141)</f>
        <v/>
      </c>
      <c r="O141" s="20" t="str">
        <f>IF(VLOOKUP($A141,'[1]2. Child Protection'!$B$8:$CW$226,'[1]2. Child Protection'!CS$1,FALSE)=H141,"",VLOOKUP($A141,'[1]2. Child Protection'!$B$8:$CW$226,'[1]2. Child Protection'!CS$1,FALSE)-H141)</f>
        <v/>
      </c>
      <c r="R141" s="7" t="s">
        <v>377</v>
      </c>
      <c r="S141" s="7" t="s">
        <v>378</v>
      </c>
      <c r="T141" s="20" t="s">
        <v>596</v>
      </c>
      <c r="U141" s="7" t="s">
        <v>596</v>
      </c>
      <c r="V141" s="15" t="s">
        <v>596</v>
      </c>
      <c r="W141" s="17" t="s">
        <v>596</v>
      </c>
      <c r="X141" s="18" t="s">
        <v>596</v>
      </c>
      <c r="Y141" s="19" t="s">
        <v>596</v>
      </c>
    </row>
    <row r="142" spans="1:25">
      <c r="A142" s="7" t="s">
        <v>379</v>
      </c>
      <c r="B142" s="7" t="s">
        <v>380</v>
      </c>
      <c r="C142" s="40" t="s">
        <v>20</v>
      </c>
      <c r="E142" s="15"/>
      <c r="F142" s="17"/>
      <c r="G142" s="18"/>
      <c r="H142" s="19"/>
      <c r="J142" s="20" t="str">
        <f>IF(VLOOKUP($A142,'[1]2. Child Protection'!$B$8:$CW$226,'[1]2. Child Protection'!CN$1,FALSE)=C142,"",VLOOKUP($A142,'[1]2. Child Protection'!$B$8:$CW$226,'[1]2. Child Protection'!CN$1,FALSE)-C142)</f>
        <v/>
      </c>
      <c r="K142" s="7" t="str">
        <f>IF(VLOOKUP($A142,'[1]2. Child Protection'!$B$8:$CW$226,'[1]2. Child Protection'!CO$1,FALSE)=D142,"",VLOOKUP($A142,'[1]2. Child Protection'!$B$8:$CW$226,'[1]2. Child Protection'!CO$1,FALSE))</f>
        <v/>
      </c>
      <c r="L142" s="20" t="str">
        <f>IF(VLOOKUP($A142,'[1]2. Child Protection'!$B$8:$CW$226,'[1]2. Child Protection'!CP$1,FALSE)=E142,"",VLOOKUP($A142,'[1]2. Child Protection'!$B$8:$CW$226,'[1]2. Child Protection'!CP$1,FALSE)-E142)</f>
        <v/>
      </c>
      <c r="M142" s="20" t="str">
        <f>IF(VLOOKUP($A142,'[1]2. Child Protection'!$B$8:$CW$226,'[1]2. Child Protection'!CQ$1,FALSE)=F142,"",VLOOKUP($A142,'[1]2. Child Protection'!$B$8:$CW$226,'[1]2. Child Protection'!CQ$1,FALSE)-F142)</f>
        <v/>
      </c>
      <c r="N142" s="20" t="str">
        <f>IF(VLOOKUP($A142,'[1]2. Child Protection'!$B$8:$CW$226,'[1]2. Child Protection'!CR$1,FALSE)=G142,"",VLOOKUP($A142,'[1]2. Child Protection'!$B$8:$CW$226,'[1]2. Child Protection'!CR$1,FALSE)-G142)</f>
        <v/>
      </c>
      <c r="O142" s="20" t="str">
        <f>IF(VLOOKUP($A142,'[1]2. Child Protection'!$B$8:$CW$226,'[1]2. Child Protection'!CS$1,FALSE)=H142,"",VLOOKUP($A142,'[1]2. Child Protection'!$B$8:$CW$226,'[1]2. Child Protection'!CS$1,FALSE)-H142)</f>
        <v/>
      </c>
      <c r="R142" s="7" t="s">
        <v>379</v>
      </c>
      <c r="S142" s="7" t="s">
        <v>380</v>
      </c>
      <c r="T142" s="40" t="s">
        <v>596</v>
      </c>
      <c r="U142" s="7" t="s">
        <v>596</v>
      </c>
      <c r="V142" s="15" t="s">
        <v>596</v>
      </c>
      <c r="W142" s="17" t="s">
        <v>596</v>
      </c>
      <c r="X142" s="18" t="s">
        <v>596</v>
      </c>
      <c r="Y142" s="19" t="s">
        <v>596</v>
      </c>
    </row>
    <row r="143" spans="1:25">
      <c r="A143" s="7" t="s">
        <v>381</v>
      </c>
      <c r="B143" s="7" t="s">
        <v>382</v>
      </c>
      <c r="C143" s="40">
        <v>22.308</v>
      </c>
      <c r="E143" s="15" t="s">
        <v>16</v>
      </c>
      <c r="F143" s="17" t="s">
        <v>12</v>
      </c>
      <c r="G143" s="18"/>
      <c r="H143" s="19" t="s">
        <v>49</v>
      </c>
      <c r="J143" s="20" t="str">
        <f>IF(VLOOKUP($A143,'[1]2. Child Protection'!$B$8:$CW$226,'[1]2. Child Protection'!CN$1,FALSE)=C143,"",VLOOKUP($A143,'[1]2. Child Protection'!$B$8:$CW$226,'[1]2. Child Protection'!CN$1,FALSE)-C143)</f>
        <v/>
      </c>
      <c r="K143" s="7" t="str">
        <f>IF(VLOOKUP($A143,'[1]2. Child Protection'!$B$8:$CW$226,'[1]2. Child Protection'!CO$1,FALSE)=D143,"",VLOOKUP($A143,'[1]2. Child Protection'!$B$8:$CW$226,'[1]2. Child Protection'!CO$1,FALSE))</f>
        <v/>
      </c>
      <c r="L143" s="20" t="str">
        <f>IF(VLOOKUP($A143,'[1]2. Child Protection'!$B$8:$CW$226,'[1]2. Child Protection'!CP$1,FALSE)=E143,"",VLOOKUP($A143,'[1]2. Child Protection'!$B$8:$CW$226,'[1]2. Child Protection'!CP$1,FALSE)-E143)</f>
        <v/>
      </c>
      <c r="M143" s="20" t="str">
        <f>IF(VLOOKUP($A143,'[1]2. Child Protection'!$B$8:$CW$226,'[1]2. Child Protection'!CQ$1,FALSE)=F143,"",VLOOKUP($A143,'[1]2. Child Protection'!$B$8:$CW$226,'[1]2. Child Protection'!CQ$1,FALSE)-F143)</f>
        <v/>
      </c>
      <c r="N143" s="20" t="str">
        <f>IF(VLOOKUP($A143,'[1]2. Child Protection'!$B$8:$CW$226,'[1]2. Child Protection'!CR$1,FALSE)=G143,"",VLOOKUP($A143,'[1]2. Child Protection'!$B$8:$CW$226,'[1]2. Child Protection'!CR$1,FALSE)-G143)</f>
        <v/>
      </c>
      <c r="O143" s="20" t="str">
        <f>IF(VLOOKUP($A143,'[1]2. Child Protection'!$B$8:$CW$226,'[1]2. Child Protection'!CS$1,FALSE)=H143,"",VLOOKUP($A143,'[1]2. Child Protection'!$B$8:$CW$226,'[1]2. Child Protection'!CS$1,FALSE)-H143)</f>
        <v/>
      </c>
      <c r="R143" s="7" t="s">
        <v>381</v>
      </c>
      <c r="S143" s="7" t="s">
        <v>382</v>
      </c>
      <c r="T143" s="20">
        <v>25.514419291816914</v>
      </c>
      <c r="U143" s="7" t="s">
        <v>596</v>
      </c>
      <c r="V143" s="15">
        <v>2020</v>
      </c>
      <c r="W143" s="17" t="s">
        <v>597</v>
      </c>
      <c r="X143" s="18"/>
      <c r="Y143" s="19" t="s">
        <v>616</v>
      </c>
    </row>
    <row r="144" spans="1:25">
      <c r="A144" s="7" t="s">
        <v>383</v>
      </c>
      <c r="B144" s="7" t="s">
        <v>384</v>
      </c>
      <c r="C144" s="40" t="s">
        <v>20</v>
      </c>
      <c r="E144" s="15"/>
      <c r="F144" s="15"/>
      <c r="G144" s="16"/>
      <c r="H144" s="19"/>
      <c r="J144" s="20" t="str">
        <f>IF(VLOOKUP($A144,'[1]2. Child Protection'!$B$8:$CW$226,'[1]2. Child Protection'!CN$1,FALSE)=C144,"",VLOOKUP($A144,'[1]2. Child Protection'!$B$8:$CW$226,'[1]2. Child Protection'!CN$1,FALSE)-C144)</f>
        <v/>
      </c>
      <c r="K144" s="7" t="str">
        <f>IF(VLOOKUP($A144,'[1]2. Child Protection'!$B$8:$CW$226,'[1]2. Child Protection'!CO$1,FALSE)=D144,"",VLOOKUP($A144,'[1]2. Child Protection'!$B$8:$CW$226,'[1]2. Child Protection'!CO$1,FALSE))</f>
        <v/>
      </c>
      <c r="L144" s="20" t="str">
        <f>IF(VLOOKUP($A144,'[1]2. Child Protection'!$B$8:$CW$226,'[1]2. Child Protection'!CP$1,FALSE)=E144,"",VLOOKUP($A144,'[1]2. Child Protection'!$B$8:$CW$226,'[1]2. Child Protection'!CP$1,FALSE)-E144)</f>
        <v/>
      </c>
      <c r="M144" s="20" t="str">
        <f>IF(VLOOKUP($A144,'[1]2. Child Protection'!$B$8:$CW$226,'[1]2. Child Protection'!CQ$1,FALSE)=F144,"",VLOOKUP($A144,'[1]2. Child Protection'!$B$8:$CW$226,'[1]2. Child Protection'!CQ$1,FALSE)-F144)</f>
        <v/>
      </c>
      <c r="N144" s="20" t="str">
        <f>IF(VLOOKUP($A144,'[1]2. Child Protection'!$B$8:$CW$226,'[1]2. Child Protection'!CR$1,FALSE)=G144,"",VLOOKUP($A144,'[1]2. Child Protection'!$B$8:$CW$226,'[1]2. Child Protection'!CR$1,FALSE)-G144)</f>
        <v/>
      </c>
      <c r="O144" s="20" t="str">
        <f>IF(VLOOKUP($A144,'[1]2. Child Protection'!$B$8:$CW$226,'[1]2. Child Protection'!CS$1,FALSE)=H144,"",VLOOKUP($A144,'[1]2. Child Protection'!$B$8:$CW$226,'[1]2. Child Protection'!CS$1,FALSE)-H144)</f>
        <v/>
      </c>
      <c r="R144" s="7" t="s">
        <v>383</v>
      </c>
      <c r="S144" s="7" t="s">
        <v>384</v>
      </c>
      <c r="T144" s="40" t="s">
        <v>596</v>
      </c>
      <c r="U144" s="7" t="s">
        <v>596</v>
      </c>
      <c r="V144" s="15" t="s">
        <v>596</v>
      </c>
      <c r="W144" s="15" t="s">
        <v>596</v>
      </c>
      <c r="X144" s="16" t="s">
        <v>596</v>
      </c>
      <c r="Y144" s="19" t="s">
        <v>596</v>
      </c>
    </row>
    <row r="145" spans="1:25">
      <c r="A145" s="7" t="s">
        <v>385</v>
      </c>
      <c r="B145" s="7" t="s">
        <v>386</v>
      </c>
      <c r="C145" s="40">
        <v>13.327999999999999</v>
      </c>
      <c r="E145" s="15" t="s">
        <v>222</v>
      </c>
      <c r="F145" s="17" t="s">
        <v>12</v>
      </c>
      <c r="G145" s="18"/>
      <c r="H145" s="19" t="s">
        <v>387</v>
      </c>
      <c r="J145" s="20" t="str">
        <f>IF(VLOOKUP($A145,'[1]2. Child Protection'!$B$8:$CW$226,'[1]2. Child Protection'!CN$1,FALSE)=C145,"",VLOOKUP($A145,'[1]2. Child Protection'!$B$8:$CW$226,'[1]2. Child Protection'!CN$1,FALSE)-C145)</f>
        <v/>
      </c>
      <c r="K145" s="7" t="str">
        <f>IF(VLOOKUP($A145,'[1]2. Child Protection'!$B$8:$CW$226,'[1]2. Child Protection'!CO$1,FALSE)=D145,"",VLOOKUP($A145,'[1]2. Child Protection'!$B$8:$CW$226,'[1]2. Child Protection'!CO$1,FALSE))</f>
        <v/>
      </c>
      <c r="L145" s="20" t="str">
        <f>IF(VLOOKUP($A145,'[1]2. Child Protection'!$B$8:$CW$226,'[1]2. Child Protection'!CP$1,FALSE)=E145,"",VLOOKUP($A145,'[1]2. Child Protection'!$B$8:$CW$226,'[1]2. Child Protection'!CP$1,FALSE)-E145)</f>
        <v/>
      </c>
      <c r="M145" s="20" t="str">
        <f>IF(VLOOKUP($A145,'[1]2. Child Protection'!$B$8:$CW$226,'[1]2. Child Protection'!CQ$1,FALSE)=F145,"",VLOOKUP($A145,'[1]2. Child Protection'!$B$8:$CW$226,'[1]2. Child Protection'!CQ$1,FALSE)-F145)</f>
        <v/>
      </c>
      <c r="N145" s="20" t="str">
        <f>IF(VLOOKUP($A145,'[1]2. Child Protection'!$B$8:$CW$226,'[1]2. Child Protection'!CR$1,FALSE)=G145,"",VLOOKUP($A145,'[1]2. Child Protection'!$B$8:$CW$226,'[1]2. Child Protection'!CR$1,FALSE)-G145)</f>
        <v/>
      </c>
      <c r="O145" s="20" t="str">
        <f>IF(VLOOKUP($A145,'[1]2. Child Protection'!$B$8:$CW$226,'[1]2. Child Protection'!CS$1,FALSE)=H145,"",VLOOKUP($A145,'[1]2. Child Protection'!$B$8:$CW$226,'[1]2. Child Protection'!CS$1,FALSE)-H145)</f>
        <v/>
      </c>
      <c r="R145" s="7" t="s">
        <v>385</v>
      </c>
      <c r="S145" s="7" t="s">
        <v>386</v>
      </c>
      <c r="T145" s="40">
        <v>13.439041260676051</v>
      </c>
      <c r="U145" s="7" t="s">
        <v>596</v>
      </c>
      <c r="V145" s="15">
        <v>2015</v>
      </c>
      <c r="W145" s="17" t="s">
        <v>597</v>
      </c>
      <c r="X145" s="18"/>
      <c r="Y145" s="19" t="s">
        <v>387</v>
      </c>
    </row>
    <row r="146" spans="1:25">
      <c r="A146" s="7" t="s">
        <v>388</v>
      </c>
      <c r="B146" s="7" t="s">
        <v>389</v>
      </c>
      <c r="C146" s="40" t="s">
        <v>20</v>
      </c>
      <c r="E146" s="15"/>
      <c r="F146" s="17"/>
      <c r="G146" s="18"/>
      <c r="H146" s="19"/>
      <c r="J146" s="20" t="str">
        <f>IF(VLOOKUP($A146,'[1]2. Child Protection'!$B$8:$CW$226,'[1]2. Child Protection'!CN$1,FALSE)=C146,"",VLOOKUP($A146,'[1]2. Child Protection'!$B$8:$CW$226,'[1]2. Child Protection'!CN$1,FALSE)-C146)</f>
        <v/>
      </c>
      <c r="K146" s="7" t="str">
        <f>IF(VLOOKUP($A146,'[1]2. Child Protection'!$B$8:$CW$226,'[1]2. Child Protection'!CO$1,FALSE)=D146,"",VLOOKUP($A146,'[1]2. Child Protection'!$B$8:$CW$226,'[1]2. Child Protection'!CO$1,FALSE))</f>
        <v/>
      </c>
      <c r="L146" s="20" t="str">
        <f>IF(VLOOKUP($A146,'[1]2. Child Protection'!$B$8:$CW$226,'[1]2. Child Protection'!CP$1,FALSE)=E146,"",VLOOKUP($A146,'[1]2. Child Protection'!$B$8:$CW$226,'[1]2. Child Protection'!CP$1,FALSE)-E146)</f>
        <v/>
      </c>
      <c r="M146" s="20" t="str">
        <f>IF(VLOOKUP($A146,'[1]2. Child Protection'!$B$8:$CW$226,'[1]2. Child Protection'!CQ$1,FALSE)=F146,"",VLOOKUP($A146,'[1]2. Child Protection'!$B$8:$CW$226,'[1]2. Child Protection'!CQ$1,FALSE)-F146)</f>
        <v/>
      </c>
      <c r="N146" s="20" t="str">
        <f>IF(VLOOKUP($A146,'[1]2. Child Protection'!$B$8:$CW$226,'[1]2. Child Protection'!CR$1,FALSE)=G146,"",VLOOKUP($A146,'[1]2. Child Protection'!$B$8:$CW$226,'[1]2. Child Protection'!CR$1,FALSE)-G146)</f>
        <v/>
      </c>
      <c r="O146" s="20" t="str">
        <f>IF(VLOOKUP($A146,'[1]2. Child Protection'!$B$8:$CW$226,'[1]2. Child Protection'!CS$1,FALSE)=H146,"",VLOOKUP($A146,'[1]2. Child Protection'!$B$8:$CW$226,'[1]2. Child Protection'!CS$1,FALSE)-H146)</f>
        <v/>
      </c>
      <c r="R146" s="7" t="s">
        <v>388</v>
      </c>
      <c r="S146" s="7" t="s">
        <v>389</v>
      </c>
      <c r="T146" s="20"/>
      <c r="V146" s="15"/>
      <c r="W146" s="17"/>
      <c r="X146" s="18"/>
      <c r="Y146" s="19"/>
    </row>
    <row r="147" spans="1:25">
      <c r="A147" s="7" t="s">
        <v>390</v>
      </c>
      <c r="B147" s="7" t="s">
        <v>391</v>
      </c>
      <c r="C147" s="40" t="s">
        <v>20</v>
      </c>
      <c r="E147" s="15"/>
      <c r="F147" s="17"/>
      <c r="G147" s="18"/>
      <c r="H147" s="19"/>
      <c r="J147" s="20" t="str">
        <f>IF(VLOOKUP($A147,'[1]2. Child Protection'!$B$8:$CW$226,'[1]2. Child Protection'!CN$1,FALSE)=C147,"",VLOOKUP($A147,'[1]2. Child Protection'!$B$8:$CW$226,'[1]2. Child Protection'!CN$1,FALSE)-C147)</f>
        <v/>
      </c>
      <c r="K147" s="7" t="str">
        <f>IF(VLOOKUP($A147,'[1]2. Child Protection'!$B$8:$CW$226,'[1]2. Child Protection'!CO$1,FALSE)=D147,"",VLOOKUP($A147,'[1]2. Child Protection'!$B$8:$CW$226,'[1]2. Child Protection'!CO$1,FALSE))</f>
        <v/>
      </c>
      <c r="L147" s="20" t="str">
        <f>IF(VLOOKUP($A147,'[1]2. Child Protection'!$B$8:$CW$226,'[1]2. Child Protection'!CP$1,FALSE)=E147,"",VLOOKUP($A147,'[1]2. Child Protection'!$B$8:$CW$226,'[1]2. Child Protection'!CP$1,FALSE)-E147)</f>
        <v/>
      </c>
      <c r="M147" s="20" t="str">
        <f>IF(VLOOKUP($A147,'[1]2. Child Protection'!$B$8:$CW$226,'[1]2. Child Protection'!CQ$1,FALSE)=F147,"",VLOOKUP($A147,'[1]2. Child Protection'!$B$8:$CW$226,'[1]2. Child Protection'!CQ$1,FALSE)-F147)</f>
        <v/>
      </c>
      <c r="N147" s="20" t="str">
        <f>IF(VLOOKUP($A147,'[1]2. Child Protection'!$B$8:$CW$226,'[1]2. Child Protection'!CR$1,FALSE)=G147,"",VLOOKUP($A147,'[1]2. Child Protection'!$B$8:$CW$226,'[1]2. Child Protection'!CR$1,FALSE)-G147)</f>
        <v/>
      </c>
      <c r="O147" s="20" t="str">
        <f>IF(VLOOKUP($A147,'[1]2. Child Protection'!$B$8:$CW$226,'[1]2. Child Protection'!CS$1,FALSE)=H147,"",VLOOKUP($A147,'[1]2. Child Protection'!$B$8:$CW$226,'[1]2. Child Protection'!CS$1,FALSE)-H147)</f>
        <v/>
      </c>
      <c r="R147" s="7" t="s">
        <v>390</v>
      </c>
      <c r="S147" s="7" t="s">
        <v>391</v>
      </c>
      <c r="T147" s="40" t="s">
        <v>596</v>
      </c>
      <c r="U147" s="7" t="s">
        <v>596</v>
      </c>
      <c r="V147" s="15" t="s">
        <v>596</v>
      </c>
      <c r="W147" s="17" t="s">
        <v>596</v>
      </c>
      <c r="X147" s="18" t="s">
        <v>596</v>
      </c>
      <c r="Y147" s="19" t="s">
        <v>596</v>
      </c>
    </row>
    <row r="148" spans="1:25">
      <c r="A148" s="7" t="s">
        <v>392</v>
      </c>
      <c r="B148" s="7" t="s">
        <v>393</v>
      </c>
      <c r="C148" s="40">
        <v>79.450999999999993</v>
      </c>
      <c r="E148" s="15" t="s">
        <v>16</v>
      </c>
      <c r="F148" s="17" t="s">
        <v>12</v>
      </c>
      <c r="G148" s="18"/>
      <c r="H148" s="19" t="s">
        <v>394</v>
      </c>
      <c r="J148" s="20" t="str">
        <f>IF(VLOOKUP($A148,'[1]2. Child Protection'!$B$8:$CW$226,'[1]2. Child Protection'!CN$1,FALSE)=C148,"",VLOOKUP($A148,'[1]2. Child Protection'!$B$8:$CW$226,'[1]2. Child Protection'!CN$1,FALSE)-C148)</f>
        <v/>
      </c>
      <c r="K148" s="7" t="str">
        <f>IF(VLOOKUP($A148,'[1]2. Child Protection'!$B$8:$CW$226,'[1]2. Child Protection'!CO$1,FALSE)=D148,"",VLOOKUP($A148,'[1]2. Child Protection'!$B$8:$CW$226,'[1]2. Child Protection'!CO$1,FALSE))</f>
        <v/>
      </c>
      <c r="L148" s="20" t="str">
        <f>IF(VLOOKUP($A148,'[1]2. Child Protection'!$B$8:$CW$226,'[1]2. Child Protection'!CP$1,FALSE)=E148,"",VLOOKUP($A148,'[1]2. Child Protection'!$B$8:$CW$226,'[1]2. Child Protection'!CP$1,FALSE)-E148)</f>
        <v/>
      </c>
      <c r="M148" s="20" t="str">
        <f>IF(VLOOKUP($A148,'[1]2. Child Protection'!$B$8:$CW$226,'[1]2. Child Protection'!CQ$1,FALSE)=F148,"",VLOOKUP($A148,'[1]2. Child Protection'!$B$8:$CW$226,'[1]2. Child Protection'!CQ$1,FALSE)-F148)</f>
        <v/>
      </c>
      <c r="N148" s="20" t="str">
        <f>IF(VLOOKUP($A148,'[1]2. Child Protection'!$B$8:$CW$226,'[1]2. Child Protection'!CR$1,FALSE)=G148,"",VLOOKUP($A148,'[1]2. Child Protection'!$B$8:$CW$226,'[1]2. Child Protection'!CR$1,FALSE)-G148)</f>
        <v/>
      </c>
      <c r="O148" s="20" t="str">
        <f>IF(VLOOKUP($A148,'[1]2. Child Protection'!$B$8:$CW$226,'[1]2. Child Protection'!CS$1,FALSE)=H148,"",VLOOKUP($A148,'[1]2. Child Protection'!$B$8:$CW$226,'[1]2. Child Protection'!CS$1,FALSE)-H148)</f>
        <v/>
      </c>
      <c r="R148" s="7" t="s">
        <v>392</v>
      </c>
      <c r="S148" s="7" t="s">
        <v>393</v>
      </c>
      <c r="T148" s="40">
        <v>79.365485742374517</v>
      </c>
      <c r="U148" s="7" t="s">
        <v>596</v>
      </c>
      <c r="V148" s="15">
        <v>2021</v>
      </c>
      <c r="W148" s="17" t="s">
        <v>597</v>
      </c>
      <c r="X148" s="18"/>
      <c r="Y148" s="19" t="s">
        <v>394</v>
      </c>
    </row>
    <row r="149" spans="1:25">
      <c r="A149" s="7" t="s">
        <v>395</v>
      </c>
      <c r="B149" s="7" t="s">
        <v>396</v>
      </c>
      <c r="C149" s="40" t="s">
        <v>20</v>
      </c>
      <c r="E149" s="15"/>
      <c r="F149" s="17"/>
      <c r="G149" s="18"/>
      <c r="H149" s="19"/>
      <c r="J149" s="20" t="str">
        <f>IF(VLOOKUP($A149,'[1]2. Child Protection'!$B$8:$CW$226,'[1]2. Child Protection'!CN$1,FALSE)=C149,"",VLOOKUP($A149,'[1]2. Child Protection'!$B$8:$CW$226,'[1]2. Child Protection'!CN$1,FALSE)-C149)</f>
        <v/>
      </c>
      <c r="K149" s="7" t="str">
        <f>IF(VLOOKUP($A149,'[1]2. Child Protection'!$B$8:$CW$226,'[1]2. Child Protection'!CO$1,FALSE)=D149,"",VLOOKUP($A149,'[1]2. Child Protection'!$B$8:$CW$226,'[1]2. Child Protection'!CO$1,FALSE))</f>
        <v/>
      </c>
      <c r="L149" s="20" t="str">
        <f>IF(VLOOKUP($A149,'[1]2. Child Protection'!$B$8:$CW$226,'[1]2. Child Protection'!CP$1,FALSE)=E149,"",VLOOKUP($A149,'[1]2. Child Protection'!$B$8:$CW$226,'[1]2. Child Protection'!CP$1,FALSE)-E149)</f>
        <v/>
      </c>
      <c r="M149" s="20" t="str">
        <f>IF(VLOOKUP($A149,'[1]2. Child Protection'!$B$8:$CW$226,'[1]2. Child Protection'!CQ$1,FALSE)=F149,"",VLOOKUP($A149,'[1]2. Child Protection'!$B$8:$CW$226,'[1]2. Child Protection'!CQ$1,FALSE)-F149)</f>
        <v/>
      </c>
      <c r="N149" s="20" t="str">
        <f>IF(VLOOKUP($A149,'[1]2. Child Protection'!$B$8:$CW$226,'[1]2. Child Protection'!CR$1,FALSE)=G149,"",VLOOKUP($A149,'[1]2. Child Protection'!$B$8:$CW$226,'[1]2. Child Protection'!CR$1,FALSE)-G149)</f>
        <v/>
      </c>
      <c r="O149" s="20" t="str">
        <f>IF(VLOOKUP($A149,'[1]2. Child Protection'!$B$8:$CW$226,'[1]2. Child Protection'!CS$1,FALSE)=H149,"",VLOOKUP($A149,'[1]2. Child Protection'!$B$8:$CW$226,'[1]2. Child Protection'!CS$1,FALSE)-H149)</f>
        <v/>
      </c>
      <c r="R149" s="7" t="s">
        <v>395</v>
      </c>
      <c r="S149" s="7" t="s">
        <v>396</v>
      </c>
      <c r="T149" s="20" t="s">
        <v>596</v>
      </c>
      <c r="U149" s="7" t="s">
        <v>596</v>
      </c>
      <c r="V149" s="15" t="s">
        <v>596</v>
      </c>
      <c r="W149" s="17" t="s">
        <v>596</v>
      </c>
      <c r="X149" s="18" t="s">
        <v>596</v>
      </c>
      <c r="Y149" s="19" t="s">
        <v>596</v>
      </c>
    </row>
    <row r="150" spans="1:25">
      <c r="A150" s="7" t="s">
        <v>397</v>
      </c>
      <c r="B150" s="7" t="s">
        <v>398</v>
      </c>
      <c r="C150" s="40">
        <v>73.736999999999995</v>
      </c>
      <c r="E150" s="15" t="s">
        <v>257</v>
      </c>
      <c r="F150" s="17" t="s">
        <v>12</v>
      </c>
      <c r="G150" s="18"/>
      <c r="H150" s="19" t="s">
        <v>399</v>
      </c>
      <c r="J150" s="20" t="str">
        <f>IF(VLOOKUP($A150,'[1]2. Child Protection'!$B$8:$CW$226,'[1]2. Child Protection'!CN$1,FALSE)=C150,"",VLOOKUP($A150,'[1]2. Child Protection'!$B$8:$CW$226,'[1]2. Child Protection'!CN$1,FALSE)-C150)</f>
        <v/>
      </c>
      <c r="K150" s="7" t="str">
        <f>IF(VLOOKUP($A150,'[1]2. Child Protection'!$B$8:$CW$226,'[1]2. Child Protection'!CO$1,FALSE)=D150,"",VLOOKUP($A150,'[1]2. Child Protection'!$B$8:$CW$226,'[1]2. Child Protection'!CO$1,FALSE))</f>
        <v/>
      </c>
      <c r="L150" s="20" t="str">
        <f>IF(VLOOKUP($A150,'[1]2. Child Protection'!$B$8:$CW$226,'[1]2. Child Protection'!CP$1,FALSE)=E150,"",VLOOKUP($A150,'[1]2. Child Protection'!$B$8:$CW$226,'[1]2. Child Protection'!CP$1,FALSE)-E150)</f>
        <v/>
      </c>
      <c r="M150" s="20" t="str">
        <f>IF(VLOOKUP($A150,'[1]2. Child Protection'!$B$8:$CW$226,'[1]2. Child Protection'!CQ$1,FALSE)=F150,"",VLOOKUP($A150,'[1]2. Child Protection'!$B$8:$CW$226,'[1]2. Child Protection'!CQ$1,FALSE)-F150)</f>
        <v/>
      </c>
      <c r="N150" s="20" t="str">
        <f>IF(VLOOKUP($A150,'[1]2. Child Protection'!$B$8:$CW$226,'[1]2. Child Protection'!CR$1,FALSE)=G150,"",VLOOKUP($A150,'[1]2. Child Protection'!$B$8:$CW$226,'[1]2. Child Protection'!CR$1,FALSE)-G150)</f>
        <v/>
      </c>
      <c r="O150" s="20" t="str">
        <f>IF(VLOOKUP($A150,'[1]2. Child Protection'!$B$8:$CW$226,'[1]2. Child Protection'!CS$1,FALSE)=H150,"",VLOOKUP($A150,'[1]2. Child Protection'!$B$8:$CW$226,'[1]2. Child Protection'!CS$1,FALSE)-H150)</f>
        <v/>
      </c>
      <c r="R150" s="7" t="s">
        <v>397</v>
      </c>
      <c r="S150" s="7" t="s">
        <v>398</v>
      </c>
      <c r="T150" s="20">
        <v>67.825556572125663</v>
      </c>
      <c r="U150" s="7" t="s">
        <v>596</v>
      </c>
      <c r="V150" s="15">
        <v>2013</v>
      </c>
      <c r="W150" s="17" t="s">
        <v>597</v>
      </c>
      <c r="X150" s="18"/>
      <c r="Y150" s="19" t="s">
        <v>399</v>
      </c>
    </row>
    <row r="151" spans="1:25">
      <c r="A151" s="7" t="s">
        <v>400</v>
      </c>
      <c r="B151" s="7" t="s">
        <v>401</v>
      </c>
      <c r="C151" s="40">
        <v>84.864999999999995</v>
      </c>
      <c r="E151" s="15" t="s">
        <v>41</v>
      </c>
      <c r="F151" s="17" t="s">
        <v>12</v>
      </c>
      <c r="G151" s="18"/>
      <c r="H151" s="19" t="s">
        <v>402</v>
      </c>
      <c r="J151" s="20" t="str">
        <f>IF(VLOOKUP($A151,'[1]2. Child Protection'!$B$8:$CW$226,'[1]2. Child Protection'!CN$1,FALSE)=C151,"",VLOOKUP($A151,'[1]2. Child Protection'!$B$8:$CW$226,'[1]2. Child Protection'!CN$1,FALSE)-C151)</f>
        <v/>
      </c>
      <c r="K151" s="7" t="str">
        <f>IF(VLOOKUP($A151,'[1]2. Child Protection'!$B$8:$CW$226,'[1]2. Child Protection'!CO$1,FALSE)=D151,"",VLOOKUP($A151,'[1]2. Child Protection'!$B$8:$CW$226,'[1]2. Child Protection'!CO$1,FALSE))</f>
        <v/>
      </c>
      <c r="L151" s="20" t="str">
        <f>IF(VLOOKUP($A151,'[1]2. Child Protection'!$B$8:$CW$226,'[1]2. Child Protection'!CP$1,FALSE)=E151,"",VLOOKUP($A151,'[1]2. Child Protection'!$B$8:$CW$226,'[1]2. Child Protection'!CP$1,FALSE)-E151)</f>
        <v/>
      </c>
      <c r="M151" s="20" t="str">
        <f>IF(VLOOKUP($A151,'[1]2. Child Protection'!$B$8:$CW$226,'[1]2. Child Protection'!CQ$1,FALSE)=F151,"",VLOOKUP($A151,'[1]2. Child Protection'!$B$8:$CW$226,'[1]2. Child Protection'!CQ$1,FALSE)-F151)</f>
        <v/>
      </c>
      <c r="N151" s="20" t="str">
        <f>IF(VLOOKUP($A151,'[1]2. Child Protection'!$B$8:$CW$226,'[1]2. Child Protection'!CR$1,FALSE)=G151,"",VLOOKUP($A151,'[1]2. Child Protection'!$B$8:$CW$226,'[1]2. Child Protection'!CR$1,FALSE)-G151)</f>
        <v/>
      </c>
      <c r="O151" s="20" t="str">
        <f>IF(VLOOKUP($A151,'[1]2. Child Protection'!$B$8:$CW$226,'[1]2. Child Protection'!CS$1,FALSE)=H151,"",VLOOKUP($A151,'[1]2. Child Protection'!$B$8:$CW$226,'[1]2. Child Protection'!CS$1,FALSE)-H151)</f>
        <v/>
      </c>
      <c r="R151" s="7" t="s">
        <v>400</v>
      </c>
      <c r="S151" s="7" t="s">
        <v>401</v>
      </c>
      <c r="T151" s="40">
        <v>84.780158884297748</v>
      </c>
      <c r="U151" s="7" t="s">
        <v>596</v>
      </c>
      <c r="V151" s="15">
        <v>2012</v>
      </c>
      <c r="W151" s="17" t="s">
        <v>597</v>
      </c>
      <c r="X151" s="18"/>
      <c r="Y151" s="19" t="s">
        <v>402</v>
      </c>
    </row>
    <row r="152" spans="1:25">
      <c r="A152" s="7" t="s">
        <v>403</v>
      </c>
      <c r="B152" s="7" t="s">
        <v>404</v>
      </c>
      <c r="C152" s="40">
        <v>8.0670000000000002</v>
      </c>
      <c r="E152" s="15" t="s">
        <v>16</v>
      </c>
      <c r="F152" s="17" t="s">
        <v>12</v>
      </c>
      <c r="G152" s="18"/>
      <c r="H152" s="19" t="s">
        <v>405</v>
      </c>
      <c r="J152" s="20" t="str">
        <f>IF(VLOOKUP($A152,'[1]2. Child Protection'!$B$8:$CW$226,'[1]2. Child Protection'!CN$1,FALSE)=C152,"",VLOOKUP($A152,'[1]2. Child Protection'!$B$8:$CW$226,'[1]2. Child Protection'!CN$1,FALSE)-C152)</f>
        <v/>
      </c>
      <c r="K152" s="7" t="str">
        <f>IF(VLOOKUP($A152,'[1]2. Child Protection'!$B$8:$CW$226,'[1]2. Child Protection'!CO$1,FALSE)=D152,"",VLOOKUP($A152,'[1]2. Child Protection'!$B$8:$CW$226,'[1]2. Child Protection'!CO$1,FALSE))</f>
        <v/>
      </c>
      <c r="L152" s="20" t="str">
        <f>IF(VLOOKUP($A152,'[1]2. Child Protection'!$B$8:$CW$226,'[1]2. Child Protection'!CP$1,FALSE)=E152,"",VLOOKUP($A152,'[1]2. Child Protection'!$B$8:$CW$226,'[1]2. Child Protection'!CP$1,FALSE)-E152)</f>
        <v/>
      </c>
      <c r="M152" s="20" t="str">
        <f>IF(VLOOKUP($A152,'[1]2. Child Protection'!$B$8:$CW$226,'[1]2. Child Protection'!CQ$1,FALSE)=F152,"",VLOOKUP($A152,'[1]2. Child Protection'!$B$8:$CW$226,'[1]2. Child Protection'!CQ$1,FALSE)-F152)</f>
        <v/>
      </c>
      <c r="N152" s="20" t="str">
        <f>IF(VLOOKUP($A152,'[1]2. Child Protection'!$B$8:$CW$226,'[1]2. Child Protection'!CR$1,FALSE)=G152,"",VLOOKUP($A152,'[1]2. Child Protection'!$B$8:$CW$226,'[1]2. Child Protection'!CR$1,FALSE)-G152)</f>
        <v/>
      </c>
      <c r="O152" s="20" t="str">
        <f>IF(VLOOKUP($A152,'[1]2. Child Protection'!$B$8:$CW$226,'[1]2. Child Protection'!CS$1,FALSE)=H152,"",VLOOKUP($A152,'[1]2. Child Protection'!$B$8:$CW$226,'[1]2. Child Protection'!CS$1,FALSE)-H152)</f>
        <v/>
      </c>
      <c r="R152" s="7" t="s">
        <v>403</v>
      </c>
      <c r="S152" s="7" t="s">
        <v>404</v>
      </c>
      <c r="T152" s="20">
        <v>10.500142085458071</v>
      </c>
      <c r="U152" s="7" t="s">
        <v>596</v>
      </c>
      <c r="V152" s="15">
        <v>2018</v>
      </c>
      <c r="W152" s="17" t="s">
        <v>597</v>
      </c>
      <c r="X152" s="18"/>
      <c r="Y152" s="19" t="s">
        <v>405</v>
      </c>
    </row>
    <row r="153" spans="1:25">
      <c r="A153" s="7" t="s">
        <v>406</v>
      </c>
      <c r="B153" s="7" t="s">
        <v>407</v>
      </c>
      <c r="C153" s="40">
        <v>206.49700000000001</v>
      </c>
      <c r="E153" s="15" t="s">
        <v>16</v>
      </c>
      <c r="F153" s="17" t="s">
        <v>12</v>
      </c>
      <c r="G153" s="18"/>
      <c r="H153" s="19" t="s">
        <v>49</v>
      </c>
      <c r="J153" s="20" t="str">
        <f>IF(VLOOKUP($A153,'[1]2. Child Protection'!$B$8:$CW$226,'[1]2. Child Protection'!CN$1,FALSE)=C153,"",VLOOKUP($A153,'[1]2. Child Protection'!$B$8:$CW$226,'[1]2. Child Protection'!CN$1,FALSE)-C153)</f>
        <v/>
      </c>
      <c r="K153" s="7" t="str">
        <f>IF(VLOOKUP($A153,'[1]2. Child Protection'!$B$8:$CW$226,'[1]2. Child Protection'!CO$1,FALSE)=D153,"",VLOOKUP($A153,'[1]2. Child Protection'!$B$8:$CW$226,'[1]2. Child Protection'!CO$1,FALSE))</f>
        <v/>
      </c>
      <c r="L153" s="20" t="str">
        <f>IF(VLOOKUP($A153,'[1]2. Child Protection'!$B$8:$CW$226,'[1]2. Child Protection'!CP$1,FALSE)=E153,"",VLOOKUP($A153,'[1]2. Child Protection'!$B$8:$CW$226,'[1]2. Child Protection'!CP$1,FALSE)-E153)</f>
        <v/>
      </c>
      <c r="M153" s="20" t="str">
        <f>IF(VLOOKUP($A153,'[1]2. Child Protection'!$B$8:$CW$226,'[1]2. Child Protection'!CQ$1,FALSE)=F153,"",VLOOKUP($A153,'[1]2. Child Protection'!$B$8:$CW$226,'[1]2. Child Protection'!CQ$1,FALSE)-F153)</f>
        <v/>
      </c>
      <c r="N153" s="20" t="str">
        <f>IF(VLOOKUP($A153,'[1]2. Child Protection'!$B$8:$CW$226,'[1]2. Child Protection'!CR$1,FALSE)=G153,"",VLOOKUP($A153,'[1]2. Child Protection'!$B$8:$CW$226,'[1]2. Child Protection'!CR$1,FALSE)-G153)</f>
        <v/>
      </c>
      <c r="O153" s="20" t="str">
        <f>IF(VLOOKUP($A153,'[1]2. Child Protection'!$B$8:$CW$226,'[1]2. Child Protection'!CS$1,FALSE)=H153,"",VLOOKUP($A153,'[1]2. Child Protection'!$B$8:$CW$226,'[1]2. Child Protection'!CS$1,FALSE)-H153)</f>
        <v/>
      </c>
      <c r="R153" s="7" t="s">
        <v>406</v>
      </c>
      <c r="S153" s="7" t="s">
        <v>407</v>
      </c>
      <c r="T153" s="40"/>
      <c r="V153" s="15"/>
      <c r="W153" s="17"/>
      <c r="X153" s="18"/>
      <c r="Y153" s="19"/>
    </row>
    <row r="154" spans="1:25">
      <c r="A154" s="7" t="s">
        <v>408</v>
      </c>
      <c r="B154" s="7" t="s">
        <v>409</v>
      </c>
      <c r="C154" s="40" t="s">
        <v>20</v>
      </c>
      <c r="E154" s="15"/>
      <c r="F154" s="15"/>
      <c r="G154" s="16"/>
      <c r="H154" s="19"/>
      <c r="J154" s="20" t="str">
        <f>IF(VLOOKUP($A154,'[1]2. Child Protection'!$B$8:$CW$226,'[1]2. Child Protection'!CN$1,FALSE)=C154,"",VLOOKUP($A154,'[1]2. Child Protection'!$B$8:$CW$226,'[1]2. Child Protection'!CN$1,FALSE)-C154)</f>
        <v/>
      </c>
      <c r="K154" s="7" t="str">
        <f>IF(VLOOKUP($A154,'[1]2. Child Protection'!$B$8:$CW$226,'[1]2. Child Protection'!CO$1,FALSE)=D154,"",VLOOKUP($A154,'[1]2. Child Protection'!$B$8:$CW$226,'[1]2. Child Protection'!CO$1,FALSE))</f>
        <v/>
      </c>
      <c r="L154" s="20" t="str">
        <f>IF(VLOOKUP($A154,'[1]2. Child Protection'!$B$8:$CW$226,'[1]2. Child Protection'!CP$1,FALSE)=E154,"",VLOOKUP($A154,'[1]2. Child Protection'!$B$8:$CW$226,'[1]2. Child Protection'!CP$1,FALSE)-E154)</f>
        <v/>
      </c>
      <c r="M154" s="20" t="str">
        <f>IF(VLOOKUP($A154,'[1]2. Child Protection'!$B$8:$CW$226,'[1]2. Child Protection'!CQ$1,FALSE)=F154,"",VLOOKUP($A154,'[1]2. Child Protection'!$B$8:$CW$226,'[1]2. Child Protection'!CQ$1,FALSE)-F154)</f>
        <v/>
      </c>
      <c r="N154" s="20" t="str">
        <f>IF(VLOOKUP($A154,'[1]2. Child Protection'!$B$8:$CW$226,'[1]2. Child Protection'!CR$1,FALSE)=G154,"",VLOOKUP($A154,'[1]2. Child Protection'!$B$8:$CW$226,'[1]2. Child Protection'!CR$1,FALSE)-G154)</f>
        <v/>
      </c>
      <c r="O154" s="20" t="str">
        <f>IF(VLOOKUP($A154,'[1]2. Child Protection'!$B$8:$CW$226,'[1]2. Child Protection'!CS$1,FALSE)=H154,"",VLOOKUP($A154,'[1]2. Child Protection'!$B$8:$CW$226,'[1]2. Child Protection'!CS$1,FALSE)-H154)</f>
        <v/>
      </c>
      <c r="R154" s="7" t="s">
        <v>408</v>
      </c>
      <c r="S154" s="7" t="s">
        <v>409</v>
      </c>
      <c r="T154" s="40"/>
      <c r="V154" s="15"/>
      <c r="W154" s="15"/>
      <c r="X154" s="16"/>
      <c r="Y154" s="19"/>
    </row>
    <row r="155" spans="1:25">
      <c r="A155" s="7" t="s">
        <v>410</v>
      </c>
      <c r="B155" s="7" t="s">
        <v>411</v>
      </c>
      <c r="C155" s="40" t="s">
        <v>20</v>
      </c>
      <c r="E155" s="15"/>
      <c r="F155" s="17"/>
      <c r="G155" s="18"/>
      <c r="H155" s="19"/>
      <c r="J155" s="20" t="str">
        <f>IF(VLOOKUP($A155,'[1]2. Child Protection'!$B$8:$CW$226,'[1]2. Child Protection'!CN$1,FALSE)=C155,"",VLOOKUP($A155,'[1]2. Child Protection'!$B$8:$CW$226,'[1]2. Child Protection'!CN$1,FALSE)-C155)</f>
        <v/>
      </c>
      <c r="K155" s="7" t="str">
        <f>IF(VLOOKUP($A155,'[1]2. Child Protection'!$B$8:$CW$226,'[1]2. Child Protection'!CO$1,FALSE)=D155,"",VLOOKUP($A155,'[1]2. Child Protection'!$B$8:$CW$226,'[1]2. Child Protection'!CO$1,FALSE))</f>
        <v/>
      </c>
      <c r="L155" s="20" t="str">
        <f>IF(VLOOKUP($A155,'[1]2. Child Protection'!$B$8:$CW$226,'[1]2. Child Protection'!CP$1,FALSE)=E155,"",VLOOKUP($A155,'[1]2. Child Protection'!$B$8:$CW$226,'[1]2. Child Protection'!CP$1,FALSE)-E155)</f>
        <v/>
      </c>
      <c r="M155" s="20" t="str">
        <f>IF(VLOOKUP($A155,'[1]2. Child Protection'!$B$8:$CW$226,'[1]2. Child Protection'!CQ$1,FALSE)=F155,"",VLOOKUP($A155,'[1]2. Child Protection'!$B$8:$CW$226,'[1]2. Child Protection'!CQ$1,FALSE)-F155)</f>
        <v/>
      </c>
      <c r="N155" s="20" t="str">
        <f>IF(VLOOKUP($A155,'[1]2. Child Protection'!$B$8:$CW$226,'[1]2. Child Protection'!CR$1,FALSE)=G155,"",VLOOKUP($A155,'[1]2. Child Protection'!$B$8:$CW$226,'[1]2. Child Protection'!CR$1,FALSE)-G155)</f>
        <v/>
      </c>
      <c r="O155" s="20" t="str">
        <f>IF(VLOOKUP($A155,'[1]2. Child Protection'!$B$8:$CW$226,'[1]2. Child Protection'!CS$1,FALSE)=H155,"",VLOOKUP($A155,'[1]2. Child Protection'!$B$8:$CW$226,'[1]2. Child Protection'!CS$1,FALSE)-H155)</f>
        <v/>
      </c>
      <c r="R155" s="7" t="s">
        <v>410</v>
      </c>
      <c r="S155" s="7" t="s">
        <v>411</v>
      </c>
      <c r="T155" s="40" t="s">
        <v>596</v>
      </c>
      <c r="U155" s="7" t="s">
        <v>596</v>
      </c>
      <c r="V155" s="15" t="s">
        <v>596</v>
      </c>
      <c r="W155" s="17" t="s">
        <v>596</v>
      </c>
      <c r="X155" s="18" t="s">
        <v>596</v>
      </c>
      <c r="Y155" s="19" t="s">
        <v>596</v>
      </c>
    </row>
    <row r="156" spans="1:25">
      <c r="A156" s="7" t="s">
        <v>412</v>
      </c>
      <c r="B156" s="7" t="s">
        <v>413</v>
      </c>
      <c r="C156" s="40" t="s">
        <v>20</v>
      </c>
      <c r="E156" s="15"/>
      <c r="F156" s="17"/>
      <c r="G156" s="18"/>
      <c r="H156" s="19"/>
      <c r="J156" s="20" t="str">
        <f>IF(VLOOKUP($A156,'[1]2. Child Protection'!$B$8:$CW$226,'[1]2. Child Protection'!CN$1,FALSE)=C156,"",VLOOKUP($A156,'[1]2. Child Protection'!$B$8:$CW$226,'[1]2. Child Protection'!CN$1,FALSE)-C156)</f>
        <v/>
      </c>
      <c r="K156" s="7" t="str">
        <f>IF(VLOOKUP($A156,'[1]2. Child Protection'!$B$8:$CW$226,'[1]2. Child Protection'!CO$1,FALSE)=D156,"",VLOOKUP($A156,'[1]2. Child Protection'!$B$8:$CW$226,'[1]2. Child Protection'!CO$1,FALSE))</f>
        <v/>
      </c>
      <c r="L156" s="20" t="str">
        <f>IF(VLOOKUP($A156,'[1]2. Child Protection'!$B$8:$CW$226,'[1]2. Child Protection'!CP$1,FALSE)=E156,"",VLOOKUP($A156,'[1]2. Child Protection'!$B$8:$CW$226,'[1]2. Child Protection'!CP$1,FALSE)-E156)</f>
        <v/>
      </c>
      <c r="M156" s="20" t="str">
        <f>IF(VLOOKUP($A156,'[1]2. Child Protection'!$B$8:$CW$226,'[1]2. Child Protection'!CQ$1,FALSE)=F156,"",VLOOKUP($A156,'[1]2. Child Protection'!$B$8:$CW$226,'[1]2. Child Protection'!CQ$1,FALSE)-F156)</f>
        <v/>
      </c>
      <c r="N156" s="20" t="str">
        <f>IF(VLOOKUP($A156,'[1]2. Child Protection'!$B$8:$CW$226,'[1]2. Child Protection'!CR$1,FALSE)=G156,"",VLOOKUP($A156,'[1]2. Child Protection'!$B$8:$CW$226,'[1]2. Child Protection'!CR$1,FALSE)-G156)</f>
        <v/>
      </c>
      <c r="O156" s="20" t="str">
        <f>IF(VLOOKUP($A156,'[1]2. Child Protection'!$B$8:$CW$226,'[1]2. Child Protection'!CS$1,FALSE)=H156,"",VLOOKUP($A156,'[1]2. Child Protection'!$B$8:$CW$226,'[1]2. Child Protection'!CS$1,FALSE)-H156)</f>
        <v/>
      </c>
      <c r="R156" s="7" t="s">
        <v>412</v>
      </c>
      <c r="S156" s="7" t="s">
        <v>413</v>
      </c>
      <c r="T156" s="40" t="s">
        <v>596</v>
      </c>
      <c r="U156" s="7" t="s">
        <v>596</v>
      </c>
      <c r="V156" s="15" t="s">
        <v>596</v>
      </c>
      <c r="W156" s="17" t="s">
        <v>596</v>
      </c>
      <c r="X156" s="18" t="s">
        <v>596</v>
      </c>
      <c r="Y156" s="19" t="s">
        <v>596</v>
      </c>
    </row>
    <row r="157" spans="1:25">
      <c r="A157" s="20" t="s">
        <v>414</v>
      </c>
      <c r="B157" s="20" t="s">
        <v>415</v>
      </c>
      <c r="C157" s="40">
        <v>116.815</v>
      </c>
      <c r="D157" s="20"/>
      <c r="E157" s="15" t="s">
        <v>16</v>
      </c>
      <c r="F157" s="17" t="s">
        <v>12</v>
      </c>
      <c r="G157" s="18"/>
      <c r="H157" s="19" t="s">
        <v>416</v>
      </c>
      <c r="J157" s="20" t="str">
        <f>IF(VLOOKUP($A157,'[1]2. Child Protection'!$B$8:$CW$226,'[1]2. Child Protection'!CN$1,FALSE)=C157,"",VLOOKUP($A157,'[1]2. Child Protection'!$B$8:$CW$226,'[1]2. Child Protection'!CN$1,FALSE)-C157)</f>
        <v/>
      </c>
      <c r="K157" s="7" t="str">
        <f>IF(VLOOKUP($A157,'[1]2. Child Protection'!$B$8:$CW$226,'[1]2. Child Protection'!CO$1,FALSE)=D157,"",VLOOKUP($A157,'[1]2. Child Protection'!$B$8:$CW$226,'[1]2. Child Protection'!CO$1,FALSE))</f>
        <v/>
      </c>
      <c r="L157" s="20" t="str">
        <f>IF(VLOOKUP($A157,'[1]2. Child Protection'!$B$8:$CW$226,'[1]2. Child Protection'!CP$1,FALSE)=E157,"",VLOOKUP($A157,'[1]2. Child Protection'!$B$8:$CW$226,'[1]2. Child Protection'!CP$1,FALSE)-E157)</f>
        <v/>
      </c>
      <c r="M157" s="20" t="str">
        <f>IF(VLOOKUP($A157,'[1]2. Child Protection'!$B$8:$CW$226,'[1]2. Child Protection'!CQ$1,FALSE)=F157,"",VLOOKUP($A157,'[1]2. Child Protection'!$B$8:$CW$226,'[1]2. Child Protection'!CQ$1,FALSE)-F157)</f>
        <v/>
      </c>
      <c r="N157" s="20" t="str">
        <f>IF(VLOOKUP($A157,'[1]2. Child Protection'!$B$8:$CW$226,'[1]2. Child Protection'!CR$1,FALSE)=G157,"",VLOOKUP($A157,'[1]2. Child Protection'!$B$8:$CW$226,'[1]2. Child Protection'!CR$1,FALSE)-G157)</f>
        <v/>
      </c>
      <c r="O157" s="20" t="str">
        <f>IF(VLOOKUP($A157,'[1]2. Child Protection'!$B$8:$CW$226,'[1]2. Child Protection'!CS$1,FALSE)=H157,"",VLOOKUP($A157,'[1]2. Child Protection'!$B$8:$CW$226,'[1]2. Child Protection'!CS$1,FALSE)-H157)</f>
        <v/>
      </c>
      <c r="R157" s="20" t="s">
        <v>414</v>
      </c>
      <c r="S157" s="20" t="s">
        <v>415</v>
      </c>
      <c r="T157" s="20">
        <v>117.71398392205653</v>
      </c>
      <c r="U157" s="20" t="s">
        <v>596</v>
      </c>
      <c r="V157" s="15">
        <v>2020</v>
      </c>
      <c r="W157" s="17" t="s">
        <v>597</v>
      </c>
      <c r="X157" s="18"/>
      <c r="Y157" s="19" t="s">
        <v>625</v>
      </c>
    </row>
    <row r="158" spans="1:25">
      <c r="A158" s="7" t="s">
        <v>417</v>
      </c>
      <c r="B158" s="7" t="s">
        <v>418</v>
      </c>
      <c r="C158" s="40">
        <v>289.101</v>
      </c>
      <c r="E158" s="15" t="s">
        <v>16</v>
      </c>
      <c r="F158" s="17" t="s">
        <v>12</v>
      </c>
      <c r="G158" s="18"/>
      <c r="H158" s="19" t="s">
        <v>419</v>
      </c>
      <c r="J158" s="20" t="str">
        <f>IF(VLOOKUP($A158,'[1]2. Child Protection'!$B$8:$CW$226,'[1]2. Child Protection'!CN$1,FALSE)=C158,"",VLOOKUP($A158,'[1]2. Child Protection'!$B$8:$CW$226,'[1]2. Child Protection'!CN$1,FALSE)-C158)</f>
        <v/>
      </c>
      <c r="K158" s="7" t="str">
        <f>IF(VLOOKUP($A158,'[1]2. Child Protection'!$B$8:$CW$226,'[1]2. Child Protection'!CO$1,FALSE)=D158,"",VLOOKUP($A158,'[1]2. Child Protection'!$B$8:$CW$226,'[1]2. Child Protection'!CO$1,FALSE))</f>
        <v/>
      </c>
      <c r="L158" s="20" t="str">
        <f>IF(VLOOKUP($A158,'[1]2. Child Protection'!$B$8:$CW$226,'[1]2. Child Protection'!CP$1,FALSE)=E158,"",VLOOKUP($A158,'[1]2. Child Protection'!$B$8:$CW$226,'[1]2. Child Protection'!CP$1,FALSE)-E158)</f>
        <v/>
      </c>
      <c r="M158" s="20" t="str">
        <f>IF(VLOOKUP($A158,'[1]2. Child Protection'!$B$8:$CW$226,'[1]2. Child Protection'!CQ$1,FALSE)=F158,"",VLOOKUP($A158,'[1]2. Child Protection'!$B$8:$CW$226,'[1]2. Child Protection'!CQ$1,FALSE)-F158)</f>
        <v/>
      </c>
      <c r="N158" s="20" t="str">
        <f>IF(VLOOKUP($A158,'[1]2. Child Protection'!$B$8:$CW$226,'[1]2. Child Protection'!CR$1,FALSE)=G158,"",VLOOKUP($A158,'[1]2. Child Protection'!$B$8:$CW$226,'[1]2. Child Protection'!CR$1,FALSE)-G158)</f>
        <v/>
      </c>
      <c r="O158" s="20" t="str">
        <f>IF(VLOOKUP($A158,'[1]2. Child Protection'!$B$8:$CW$226,'[1]2. Child Protection'!CS$1,FALSE)=H158,"",VLOOKUP($A158,'[1]2. Child Protection'!$B$8:$CW$226,'[1]2. Child Protection'!CS$1,FALSE)-H158)</f>
        <v/>
      </c>
      <c r="R158" s="7" t="s">
        <v>417</v>
      </c>
      <c r="S158" s="7" t="s">
        <v>418</v>
      </c>
      <c r="T158" s="40">
        <v>324.74183275126728</v>
      </c>
      <c r="U158" s="7" t="s">
        <v>596</v>
      </c>
      <c r="V158" s="15">
        <v>2020</v>
      </c>
      <c r="W158" s="17" t="s">
        <v>597</v>
      </c>
      <c r="X158" s="18"/>
      <c r="Y158" s="19" t="s">
        <v>419</v>
      </c>
    </row>
    <row r="159" spans="1:25">
      <c r="A159" s="7" t="s">
        <v>420</v>
      </c>
      <c r="B159" s="7" t="s">
        <v>421</v>
      </c>
      <c r="C159" s="40">
        <v>123.83499999999999</v>
      </c>
      <c r="E159" s="15" t="s">
        <v>34</v>
      </c>
      <c r="F159" s="15" t="s">
        <v>12</v>
      </c>
      <c r="G159" s="16"/>
      <c r="H159" s="19" t="s">
        <v>49</v>
      </c>
      <c r="J159" s="20" t="str">
        <f>IF(VLOOKUP($A159,'[1]2. Child Protection'!$B$8:$CW$226,'[1]2. Child Protection'!CN$1,FALSE)=C159,"",VLOOKUP($A159,'[1]2. Child Protection'!$B$8:$CW$226,'[1]2. Child Protection'!CN$1,FALSE)-C159)</f>
        <v/>
      </c>
      <c r="K159" s="7" t="str">
        <f>IF(VLOOKUP($A159,'[1]2. Child Protection'!$B$8:$CW$226,'[1]2. Child Protection'!CO$1,FALSE)=D159,"",VLOOKUP($A159,'[1]2. Child Protection'!$B$8:$CW$226,'[1]2. Child Protection'!CO$1,FALSE))</f>
        <v/>
      </c>
      <c r="L159" s="20" t="str">
        <f>IF(VLOOKUP($A159,'[1]2. Child Protection'!$B$8:$CW$226,'[1]2. Child Protection'!CP$1,FALSE)=E159,"",VLOOKUP($A159,'[1]2. Child Protection'!$B$8:$CW$226,'[1]2. Child Protection'!CP$1,FALSE)-E159)</f>
        <v/>
      </c>
      <c r="M159" s="20" t="str">
        <f>IF(VLOOKUP($A159,'[1]2. Child Protection'!$B$8:$CW$226,'[1]2. Child Protection'!CQ$1,FALSE)=F159,"",VLOOKUP($A159,'[1]2. Child Protection'!$B$8:$CW$226,'[1]2. Child Protection'!CQ$1,FALSE)-F159)</f>
        <v/>
      </c>
      <c r="N159" s="20" t="str">
        <f>IF(VLOOKUP($A159,'[1]2. Child Protection'!$B$8:$CW$226,'[1]2. Child Protection'!CR$1,FALSE)=G159,"",VLOOKUP($A159,'[1]2. Child Protection'!$B$8:$CW$226,'[1]2. Child Protection'!CR$1,FALSE)-G159)</f>
        <v/>
      </c>
      <c r="O159" s="20" t="str">
        <f>IF(VLOOKUP($A159,'[1]2. Child Protection'!$B$8:$CW$226,'[1]2. Child Protection'!CS$1,FALSE)=H159,"",VLOOKUP($A159,'[1]2. Child Protection'!$B$8:$CW$226,'[1]2. Child Protection'!CS$1,FALSE)-H159)</f>
        <v/>
      </c>
      <c r="R159" s="7" t="s">
        <v>420</v>
      </c>
      <c r="S159" s="7" t="s">
        <v>421</v>
      </c>
      <c r="T159" s="40">
        <v>1409.7790160922677</v>
      </c>
      <c r="U159" s="7" t="s">
        <v>596</v>
      </c>
      <c r="V159" s="15">
        <v>2010</v>
      </c>
      <c r="W159" s="15" t="s">
        <v>597</v>
      </c>
      <c r="X159" s="16"/>
      <c r="Y159" s="19" t="s">
        <v>626</v>
      </c>
    </row>
    <row r="160" spans="1:25">
      <c r="A160" s="7" t="s">
        <v>422</v>
      </c>
      <c r="B160" s="7" t="s">
        <v>423</v>
      </c>
      <c r="C160" s="40">
        <v>45.451000000000001</v>
      </c>
      <c r="E160" s="15" t="s">
        <v>41</v>
      </c>
      <c r="F160" s="17" t="s">
        <v>12</v>
      </c>
      <c r="G160" s="18"/>
      <c r="H160" s="19" t="s">
        <v>424</v>
      </c>
      <c r="J160" s="20" t="str">
        <f>IF(VLOOKUP($A160,'[1]2. Child Protection'!$B$8:$CW$226,'[1]2. Child Protection'!CN$1,FALSE)=C160,"",VLOOKUP($A160,'[1]2. Child Protection'!$B$8:$CW$226,'[1]2. Child Protection'!CN$1,FALSE)-C160)</f>
        <v/>
      </c>
      <c r="K160" s="7" t="str">
        <f>IF(VLOOKUP($A160,'[1]2. Child Protection'!$B$8:$CW$226,'[1]2. Child Protection'!CO$1,FALSE)=D160,"",VLOOKUP($A160,'[1]2. Child Protection'!$B$8:$CW$226,'[1]2. Child Protection'!CO$1,FALSE))</f>
        <v/>
      </c>
      <c r="L160" s="20" t="str">
        <f>IF(VLOOKUP($A160,'[1]2. Child Protection'!$B$8:$CW$226,'[1]2. Child Protection'!CP$1,FALSE)=E160,"",VLOOKUP($A160,'[1]2. Child Protection'!$B$8:$CW$226,'[1]2. Child Protection'!CP$1,FALSE)-E160)</f>
        <v/>
      </c>
      <c r="M160" s="20" t="str">
        <f>IF(VLOOKUP($A160,'[1]2. Child Protection'!$B$8:$CW$226,'[1]2. Child Protection'!CQ$1,FALSE)=F160,"",VLOOKUP($A160,'[1]2. Child Protection'!$B$8:$CW$226,'[1]2. Child Protection'!CQ$1,FALSE)-F160)</f>
        <v/>
      </c>
      <c r="N160" s="20" t="str">
        <f>IF(VLOOKUP($A160,'[1]2. Child Protection'!$B$8:$CW$226,'[1]2. Child Protection'!CR$1,FALSE)=G160,"",VLOOKUP($A160,'[1]2. Child Protection'!$B$8:$CW$226,'[1]2. Child Protection'!CR$1,FALSE)-G160)</f>
        <v/>
      </c>
      <c r="O160" s="20" t="str">
        <f>IF(VLOOKUP($A160,'[1]2. Child Protection'!$B$8:$CW$226,'[1]2. Child Protection'!CS$1,FALSE)=H160,"",VLOOKUP($A160,'[1]2. Child Protection'!$B$8:$CW$226,'[1]2. Child Protection'!CS$1,FALSE)-H160)</f>
        <v/>
      </c>
      <c r="R160" s="7" t="s">
        <v>422</v>
      </c>
      <c r="S160" s="7" t="s">
        <v>423</v>
      </c>
      <c r="T160" s="20">
        <v>47.181842632576114</v>
      </c>
      <c r="U160" s="7" t="s">
        <v>596</v>
      </c>
      <c r="V160" s="15">
        <v>2012</v>
      </c>
      <c r="W160" s="17" t="s">
        <v>597</v>
      </c>
      <c r="X160" s="18"/>
      <c r="Y160" s="19" t="s">
        <v>424</v>
      </c>
    </row>
    <row r="161" spans="1:25">
      <c r="A161" s="7" t="s">
        <v>425</v>
      </c>
      <c r="B161" s="7" t="s">
        <v>426</v>
      </c>
      <c r="C161" s="40">
        <v>44.616999999999997</v>
      </c>
      <c r="E161" s="15" t="s">
        <v>27</v>
      </c>
      <c r="F161" s="17" t="s">
        <v>12</v>
      </c>
      <c r="G161" s="18"/>
      <c r="H161" s="19" t="s">
        <v>427</v>
      </c>
      <c r="J161" s="20" t="str">
        <f>IF(VLOOKUP($A161,'[1]2. Child Protection'!$B$8:$CW$226,'[1]2. Child Protection'!CN$1,FALSE)=C161,"",VLOOKUP($A161,'[1]2. Child Protection'!$B$8:$CW$226,'[1]2. Child Protection'!CN$1,FALSE)-C161)</f>
        <v/>
      </c>
      <c r="K161" s="7" t="str">
        <f>IF(VLOOKUP($A161,'[1]2. Child Protection'!$B$8:$CW$226,'[1]2. Child Protection'!CO$1,FALSE)=D161,"",VLOOKUP($A161,'[1]2. Child Protection'!$B$8:$CW$226,'[1]2. Child Protection'!CO$1,FALSE))</f>
        <v/>
      </c>
      <c r="L161" s="20" t="str">
        <f>IF(VLOOKUP($A161,'[1]2. Child Protection'!$B$8:$CW$226,'[1]2. Child Protection'!CP$1,FALSE)=E161,"",VLOOKUP($A161,'[1]2. Child Protection'!$B$8:$CW$226,'[1]2. Child Protection'!CP$1,FALSE)-E161)</f>
        <v/>
      </c>
      <c r="M161" s="20" t="str">
        <f>IF(VLOOKUP($A161,'[1]2. Child Protection'!$B$8:$CW$226,'[1]2. Child Protection'!CQ$1,FALSE)=F161,"",VLOOKUP($A161,'[1]2. Child Protection'!$B$8:$CW$226,'[1]2. Child Protection'!CQ$1,FALSE)-F161)</f>
        <v/>
      </c>
      <c r="N161" s="20" t="str">
        <f>IF(VLOOKUP($A161,'[1]2. Child Protection'!$B$8:$CW$226,'[1]2. Child Protection'!CR$1,FALSE)=G161,"",VLOOKUP($A161,'[1]2. Child Protection'!$B$8:$CW$226,'[1]2. Child Protection'!CR$1,FALSE)-G161)</f>
        <v/>
      </c>
      <c r="O161" s="20" t="str">
        <f>IF(VLOOKUP($A161,'[1]2. Child Protection'!$B$8:$CW$226,'[1]2. Child Protection'!CS$1,FALSE)=H161,"",VLOOKUP($A161,'[1]2. Child Protection'!$B$8:$CW$226,'[1]2. Child Protection'!CS$1,FALSE)-H161)</f>
        <v/>
      </c>
      <c r="R161" s="7" t="s">
        <v>425</v>
      </c>
      <c r="S161" s="7" t="s">
        <v>426</v>
      </c>
      <c r="T161" s="40">
        <v>39.431702307732465</v>
      </c>
      <c r="U161" s="7" t="s">
        <v>596</v>
      </c>
      <c r="V161" s="15">
        <v>2021</v>
      </c>
      <c r="W161" s="17" t="s">
        <v>597</v>
      </c>
      <c r="X161" s="18"/>
      <c r="Y161" s="19" t="s">
        <v>427</v>
      </c>
    </row>
    <row r="162" spans="1:25">
      <c r="A162" s="7" t="s">
        <v>428</v>
      </c>
      <c r="B162" s="7" t="s">
        <v>429</v>
      </c>
      <c r="C162" s="40">
        <v>107.84</v>
      </c>
      <c r="E162" s="15" t="s">
        <v>27</v>
      </c>
      <c r="F162" s="17" t="s">
        <v>12</v>
      </c>
      <c r="G162" s="18"/>
      <c r="H162" s="19" t="s">
        <v>430</v>
      </c>
      <c r="J162" s="20" t="str">
        <f>IF(VLOOKUP($A162,'[1]2. Child Protection'!$B$8:$CW$226,'[1]2. Child Protection'!CN$1,FALSE)=C162,"",VLOOKUP($A162,'[1]2. Child Protection'!$B$8:$CW$226,'[1]2. Child Protection'!CN$1,FALSE)-C162)</f>
        <v/>
      </c>
      <c r="K162" s="7" t="str">
        <f>IF(VLOOKUP($A162,'[1]2. Child Protection'!$B$8:$CW$226,'[1]2. Child Protection'!CO$1,FALSE)=D162,"",VLOOKUP($A162,'[1]2. Child Protection'!$B$8:$CW$226,'[1]2. Child Protection'!CO$1,FALSE))</f>
        <v/>
      </c>
      <c r="L162" s="20" t="str">
        <f>IF(VLOOKUP($A162,'[1]2. Child Protection'!$B$8:$CW$226,'[1]2. Child Protection'!CP$1,FALSE)=E162,"",VLOOKUP($A162,'[1]2. Child Protection'!$B$8:$CW$226,'[1]2. Child Protection'!CP$1,FALSE)-E162)</f>
        <v/>
      </c>
      <c r="M162" s="20" t="str">
        <f>IF(VLOOKUP($A162,'[1]2. Child Protection'!$B$8:$CW$226,'[1]2. Child Protection'!CQ$1,FALSE)=F162,"",VLOOKUP($A162,'[1]2. Child Protection'!$B$8:$CW$226,'[1]2. Child Protection'!CQ$1,FALSE)-F162)</f>
        <v/>
      </c>
      <c r="N162" s="20" t="str">
        <f>IF(VLOOKUP($A162,'[1]2. Child Protection'!$B$8:$CW$226,'[1]2. Child Protection'!CR$1,FALSE)=G162,"",VLOOKUP($A162,'[1]2. Child Protection'!$B$8:$CW$226,'[1]2. Child Protection'!CR$1,FALSE)-G162)</f>
        <v/>
      </c>
      <c r="O162" s="20" t="str">
        <f>IF(VLOOKUP($A162,'[1]2. Child Protection'!$B$8:$CW$226,'[1]2. Child Protection'!CS$1,FALSE)=H162,"",VLOOKUP($A162,'[1]2. Child Protection'!$B$8:$CW$226,'[1]2. Child Protection'!CS$1,FALSE)-H162)</f>
        <v/>
      </c>
      <c r="R162" s="7" t="s">
        <v>428</v>
      </c>
      <c r="S162" s="7" t="s">
        <v>429</v>
      </c>
      <c r="T162" s="20">
        <v>77.536829994247285</v>
      </c>
      <c r="U162" s="7" t="s">
        <v>596</v>
      </c>
      <c r="V162" s="15">
        <v>2021</v>
      </c>
      <c r="W162" s="17" t="s">
        <v>597</v>
      </c>
      <c r="X162" s="18"/>
      <c r="Y162" s="19" t="s">
        <v>430</v>
      </c>
    </row>
    <row r="163" spans="1:25">
      <c r="A163" s="7" t="s">
        <v>431</v>
      </c>
      <c r="B163" s="7" t="s">
        <v>432</v>
      </c>
      <c r="C163" s="40">
        <v>84.47</v>
      </c>
      <c r="E163" s="15" t="s">
        <v>27</v>
      </c>
      <c r="F163" s="17" t="s">
        <v>12</v>
      </c>
      <c r="G163" s="18"/>
      <c r="H163" s="19" t="s">
        <v>433</v>
      </c>
      <c r="J163" s="20" t="str">
        <f>IF(VLOOKUP($A163,'[1]2. Child Protection'!$B$8:$CW$226,'[1]2. Child Protection'!CN$1,FALSE)=C163,"",VLOOKUP($A163,'[1]2. Child Protection'!$B$8:$CW$226,'[1]2. Child Protection'!CN$1,FALSE)-C163)</f>
        <v/>
      </c>
      <c r="K163" s="7" t="str">
        <f>IF(VLOOKUP($A163,'[1]2. Child Protection'!$B$8:$CW$226,'[1]2. Child Protection'!CO$1,FALSE)=D163,"",VLOOKUP($A163,'[1]2. Child Protection'!$B$8:$CW$226,'[1]2. Child Protection'!CO$1,FALSE))</f>
        <v/>
      </c>
      <c r="L163" s="20" t="str">
        <f>IF(VLOOKUP($A163,'[1]2. Child Protection'!$B$8:$CW$226,'[1]2. Child Protection'!CP$1,FALSE)=E163,"",VLOOKUP($A163,'[1]2. Child Protection'!$B$8:$CW$226,'[1]2. Child Protection'!CP$1,FALSE)-E163)</f>
        <v/>
      </c>
      <c r="M163" s="20" t="str">
        <f>IF(VLOOKUP($A163,'[1]2. Child Protection'!$B$8:$CW$226,'[1]2. Child Protection'!CQ$1,FALSE)=F163,"",VLOOKUP($A163,'[1]2. Child Protection'!$B$8:$CW$226,'[1]2. Child Protection'!CQ$1,FALSE)-F163)</f>
        <v/>
      </c>
      <c r="N163" s="20" t="str">
        <f>IF(VLOOKUP($A163,'[1]2. Child Protection'!$B$8:$CW$226,'[1]2. Child Protection'!CR$1,FALSE)=G163,"",VLOOKUP($A163,'[1]2. Child Protection'!$B$8:$CW$226,'[1]2. Child Protection'!CR$1,FALSE)-G163)</f>
        <v/>
      </c>
      <c r="O163" s="20" t="str">
        <f>IF(VLOOKUP($A163,'[1]2. Child Protection'!$B$8:$CW$226,'[1]2. Child Protection'!CS$1,FALSE)=H163,"",VLOOKUP($A163,'[1]2. Child Protection'!$B$8:$CW$226,'[1]2. Child Protection'!CS$1,FALSE)-H163)</f>
        <v/>
      </c>
      <c r="R163" s="7" t="s">
        <v>431</v>
      </c>
      <c r="S163" s="7" t="s">
        <v>432</v>
      </c>
      <c r="T163" s="40">
        <v>119.63766877456843</v>
      </c>
      <c r="U163" s="7" t="s">
        <v>596</v>
      </c>
      <c r="V163" s="15">
        <v>2021</v>
      </c>
      <c r="W163" s="17" t="s">
        <v>597</v>
      </c>
      <c r="X163" s="18"/>
      <c r="Y163" s="19" t="s">
        <v>433</v>
      </c>
    </row>
    <row r="164" spans="1:25">
      <c r="A164" s="7" t="s">
        <v>434</v>
      </c>
      <c r="B164" s="7" t="s">
        <v>435</v>
      </c>
      <c r="C164" s="40" t="s">
        <v>20</v>
      </c>
      <c r="E164" s="15"/>
      <c r="F164" s="17"/>
      <c r="G164" s="18"/>
      <c r="H164" s="19"/>
      <c r="J164" s="20" t="str">
        <f>IF(VLOOKUP($A164,'[1]2. Child Protection'!$B$8:$CW$226,'[1]2. Child Protection'!CN$1,FALSE)=C164,"",VLOOKUP($A164,'[1]2. Child Protection'!$B$8:$CW$226,'[1]2. Child Protection'!CN$1,FALSE)-C164)</f>
        <v/>
      </c>
      <c r="K164" s="7" t="str">
        <f>IF(VLOOKUP($A164,'[1]2. Child Protection'!$B$8:$CW$226,'[1]2. Child Protection'!CO$1,FALSE)=D164,"",VLOOKUP($A164,'[1]2. Child Protection'!$B$8:$CW$226,'[1]2. Child Protection'!CO$1,FALSE))</f>
        <v/>
      </c>
      <c r="L164" s="20" t="str">
        <f>IF(VLOOKUP($A164,'[1]2. Child Protection'!$B$8:$CW$226,'[1]2. Child Protection'!CP$1,FALSE)=E164,"",VLOOKUP($A164,'[1]2. Child Protection'!$B$8:$CW$226,'[1]2. Child Protection'!CP$1,FALSE)-E164)</f>
        <v/>
      </c>
      <c r="M164" s="20" t="str">
        <f>IF(VLOOKUP($A164,'[1]2. Child Protection'!$B$8:$CW$226,'[1]2. Child Protection'!CQ$1,FALSE)=F164,"",VLOOKUP($A164,'[1]2. Child Protection'!$B$8:$CW$226,'[1]2. Child Protection'!CQ$1,FALSE)-F164)</f>
        <v/>
      </c>
      <c r="N164" s="20" t="str">
        <f>IF(VLOOKUP($A164,'[1]2. Child Protection'!$B$8:$CW$226,'[1]2. Child Protection'!CR$1,FALSE)=G164,"",VLOOKUP($A164,'[1]2. Child Protection'!$B$8:$CW$226,'[1]2. Child Protection'!CR$1,FALSE)-G164)</f>
        <v/>
      </c>
      <c r="O164" s="20" t="str">
        <f>IF(VLOOKUP($A164,'[1]2. Child Protection'!$B$8:$CW$226,'[1]2. Child Protection'!CS$1,FALSE)=H164,"",VLOOKUP($A164,'[1]2. Child Protection'!$B$8:$CW$226,'[1]2. Child Protection'!CS$1,FALSE)-H164)</f>
        <v/>
      </c>
      <c r="R164" s="7" t="s">
        <v>434</v>
      </c>
      <c r="S164" s="7" t="s">
        <v>435</v>
      </c>
      <c r="T164" s="20" t="s">
        <v>596</v>
      </c>
      <c r="U164" s="7" t="s">
        <v>596</v>
      </c>
      <c r="V164" s="15" t="s">
        <v>596</v>
      </c>
      <c r="W164" s="17" t="s">
        <v>596</v>
      </c>
      <c r="X164" s="18" t="s">
        <v>596</v>
      </c>
      <c r="Y164" s="19" t="s">
        <v>596</v>
      </c>
    </row>
    <row r="165" spans="1:25">
      <c r="A165" s="7" t="s">
        <v>436</v>
      </c>
      <c r="B165" s="7" t="s">
        <v>437</v>
      </c>
      <c r="C165" s="40" t="s">
        <v>20</v>
      </c>
      <c r="E165" s="15"/>
      <c r="F165" s="15"/>
      <c r="G165" s="16"/>
      <c r="H165" s="19"/>
      <c r="J165" s="20" t="str">
        <f>IF(VLOOKUP($A165,'[1]2. Child Protection'!$B$8:$CW$226,'[1]2. Child Protection'!CN$1,FALSE)=C165,"",VLOOKUP($A165,'[1]2. Child Protection'!$B$8:$CW$226,'[1]2. Child Protection'!CN$1,FALSE)-C165)</f>
        <v/>
      </c>
      <c r="K165" s="7" t="str">
        <f>IF(VLOOKUP($A165,'[1]2. Child Protection'!$B$8:$CW$226,'[1]2. Child Protection'!CO$1,FALSE)=D165,"",VLOOKUP($A165,'[1]2. Child Protection'!$B$8:$CW$226,'[1]2. Child Protection'!CO$1,FALSE))</f>
        <v/>
      </c>
      <c r="L165" s="20" t="str">
        <f>IF(VLOOKUP($A165,'[1]2. Child Protection'!$B$8:$CW$226,'[1]2. Child Protection'!CP$1,FALSE)=E165,"",VLOOKUP($A165,'[1]2. Child Protection'!$B$8:$CW$226,'[1]2. Child Protection'!CP$1,FALSE)-E165)</f>
        <v/>
      </c>
      <c r="M165" s="20" t="str">
        <f>IF(VLOOKUP($A165,'[1]2. Child Protection'!$B$8:$CW$226,'[1]2. Child Protection'!CQ$1,FALSE)=F165,"",VLOOKUP($A165,'[1]2. Child Protection'!$B$8:$CW$226,'[1]2. Child Protection'!CQ$1,FALSE)-F165)</f>
        <v/>
      </c>
      <c r="N165" s="20" t="str">
        <f>IF(VLOOKUP($A165,'[1]2. Child Protection'!$B$8:$CW$226,'[1]2. Child Protection'!CR$1,FALSE)=G165,"",VLOOKUP($A165,'[1]2. Child Protection'!$B$8:$CW$226,'[1]2. Child Protection'!CR$1,FALSE)-G165)</f>
        <v/>
      </c>
      <c r="O165" s="20" t="str">
        <f>IF(VLOOKUP($A165,'[1]2. Child Protection'!$B$8:$CW$226,'[1]2. Child Protection'!CS$1,FALSE)=H165,"",VLOOKUP($A165,'[1]2. Child Protection'!$B$8:$CW$226,'[1]2. Child Protection'!CS$1,FALSE)-H165)</f>
        <v/>
      </c>
      <c r="R165" s="7" t="s">
        <v>436</v>
      </c>
      <c r="S165" s="7" t="s">
        <v>437</v>
      </c>
      <c r="T165" s="40" t="s">
        <v>596</v>
      </c>
      <c r="U165" s="7" t="s">
        <v>596</v>
      </c>
      <c r="V165" s="15" t="s">
        <v>596</v>
      </c>
      <c r="W165" s="15" t="s">
        <v>596</v>
      </c>
      <c r="X165" s="16" t="s">
        <v>596</v>
      </c>
      <c r="Y165" s="19" t="s">
        <v>596</v>
      </c>
    </row>
    <row r="166" spans="1:25">
      <c r="A166" s="7" t="s">
        <v>438</v>
      </c>
      <c r="B166" s="7" t="s">
        <v>439</v>
      </c>
      <c r="C166" s="40" t="s">
        <v>20</v>
      </c>
      <c r="E166" s="15"/>
      <c r="F166" s="17"/>
      <c r="G166" s="18"/>
      <c r="H166" s="19"/>
      <c r="J166" s="20" t="str">
        <f>IF(VLOOKUP($A166,'[1]2. Child Protection'!$B$8:$CW$226,'[1]2. Child Protection'!CN$1,FALSE)=C166,"",VLOOKUP($A166,'[1]2. Child Protection'!$B$8:$CW$226,'[1]2. Child Protection'!CN$1,FALSE)-C166)</f>
        <v/>
      </c>
      <c r="K166" s="7" t="str">
        <f>IF(VLOOKUP($A166,'[1]2. Child Protection'!$B$8:$CW$226,'[1]2. Child Protection'!CO$1,FALSE)=D166,"",VLOOKUP($A166,'[1]2. Child Protection'!$B$8:$CW$226,'[1]2. Child Protection'!CO$1,FALSE))</f>
        <v/>
      </c>
      <c r="L166" s="20" t="str">
        <f>IF(VLOOKUP($A166,'[1]2. Child Protection'!$B$8:$CW$226,'[1]2. Child Protection'!CP$1,FALSE)=E166,"",VLOOKUP($A166,'[1]2. Child Protection'!$B$8:$CW$226,'[1]2. Child Protection'!CP$1,FALSE)-E166)</f>
        <v/>
      </c>
      <c r="M166" s="20" t="str">
        <f>IF(VLOOKUP($A166,'[1]2. Child Protection'!$B$8:$CW$226,'[1]2. Child Protection'!CQ$1,FALSE)=F166,"",VLOOKUP($A166,'[1]2. Child Protection'!$B$8:$CW$226,'[1]2. Child Protection'!CQ$1,FALSE)-F166)</f>
        <v/>
      </c>
      <c r="N166" s="20" t="str">
        <f>IF(VLOOKUP($A166,'[1]2. Child Protection'!$B$8:$CW$226,'[1]2. Child Protection'!CR$1,FALSE)=G166,"",VLOOKUP($A166,'[1]2. Child Protection'!$B$8:$CW$226,'[1]2. Child Protection'!CR$1,FALSE)-G166)</f>
        <v/>
      </c>
      <c r="O166" s="20" t="str">
        <f>IF(VLOOKUP($A166,'[1]2. Child Protection'!$B$8:$CW$226,'[1]2. Child Protection'!CS$1,FALSE)=H166,"",VLOOKUP($A166,'[1]2. Child Protection'!$B$8:$CW$226,'[1]2. Child Protection'!CS$1,FALSE)-H166)</f>
        <v/>
      </c>
      <c r="R166" s="7" t="s">
        <v>438</v>
      </c>
      <c r="S166" s="7" t="s">
        <v>439</v>
      </c>
      <c r="T166" s="20" t="s">
        <v>596</v>
      </c>
      <c r="U166" s="7" t="s">
        <v>596</v>
      </c>
      <c r="V166" s="15" t="s">
        <v>596</v>
      </c>
      <c r="W166" s="17" t="s">
        <v>596</v>
      </c>
      <c r="X166" s="18" t="s">
        <v>596</v>
      </c>
      <c r="Y166" s="19" t="s">
        <v>596</v>
      </c>
    </row>
    <row r="167" spans="1:25">
      <c r="A167" s="7" t="s">
        <v>440</v>
      </c>
      <c r="B167" s="7" t="s">
        <v>441</v>
      </c>
      <c r="C167" s="40" t="s">
        <v>20</v>
      </c>
      <c r="E167" s="15"/>
      <c r="F167" s="17"/>
      <c r="G167" s="18"/>
      <c r="H167" s="19"/>
      <c r="J167" s="20" t="str">
        <f>IF(VLOOKUP($A167,'[1]2. Child Protection'!$B$8:$CW$226,'[1]2. Child Protection'!CN$1,FALSE)=C167,"",VLOOKUP($A167,'[1]2. Child Protection'!$B$8:$CW$226,'[1]2. Child Protection'!CN$1,FALSE)-C167)</f>
        <v/>
      </c>
      <c r="K167" s="7" t="str">
        <f>IF(VLOOKUP($A167,'[1]2. Child Protection'!$B$8:$CW$226,'[1]2. Child Protection'!CO$1,FALSE)=D167,"",VLOOKUP($A167,'[1]2. Child Protection'!$B$8:$CW$226,'[1]2. Child Protection'!CO$1,FALSE))</f>
        <v/>
      </c>
      <c r="L167" s="20" t="str">
        <f>IF(VLOOKUP($A167,'[1]2. Child Protection'!$B$8:$CW$226,'[1]2. Child Protection'!CP$1,FALSE)=E167,"",VLOOKUP($A167,'[1]2. Child Protection'!$B$8:$CW$226,'[1]2. Child Protection'!CP$1,FALSE)-E167)</f>
        <v/>
      </c>
      <c r="M167" s="20" t="str">
        <f>IF(VLOOKUP($A167,'[1]2. Child Protection'!$B$8:$CW$226,'[1]2. Child Protection'!CQ$1,FALSE)=F167,"",VLOOKUP($A167,'[1]2. Child Protection'!$B$8:$CW$226,'[1]2. Child Protection'!CQ$1,FALSE)-F167)</f>
        <v/>
      </c>
      <c r="N167" s="20" t="str">
        <f>IF(VLOOKUP($A167,'[1]2. Child Protection'!$B$8:$CW$226,'[1]2. Child Protection'!CR$1,FALSE)=G167,"",VLOOKUP($A167,'[1]2. Child Protection'!$B$8:$CW$226,'[1]2. Child Protection'!CR$1,FALSE)-G167)</f>
        <v/>
      </c>
      <c r="O167" s="20" t="str">
        <f>IF(VLOOKUP($A167,'[1]2. Child Protection'!$B$8:$CW$226,'[1]2. Child Protection'!CS$1,FALSE)=H167,"",VLOOKUP($A167,'[1]2. Child Protection'!$B$8:$CW$226,'[1]2. Child Protection'!CS$1,FALSE)-H167)</f>
        <v/>
      </c>
      <c r="R167" s="7" t="s">
        <v>440</v>
      </c>
      <c r="S167" s="7" t="s">
        <v>441</v>
      </c>
      <c r="T167" s="40" t="s">
        <v>596</v>
      </c>
      <c r="U167" s="7" t="s">
        <v>596</v>
      </c>
      <c r="V167" s="15" t="s">
        <v>596</v>
      </c>
      <c r="W167" s="17" t="s">
        <v>596</v>
      </c>
      <c r="X167" s="18" t="s">
        <v>596</v>
      </c>
      <c r="Y167" s="19" t="s">
        <v>596</v>
      </c>
    </row>
    <row r="168" spans="1:25">
      <c r="A168" s="7" t="s">
        <v>442</v>
      </c>
      <c r="B168" s="7" t="s">
        <v>443</v>
      </c>
      <c r="C168" s="40">
        <v>115.961</v>
      </c>
      <c r="E168" s="15" t="s">
        <v>45</v>
      </c>
      <c r="F168" s="17" t="s">
        <v>12</v>
      </c>
      <c r="G168" s="18"/>
      <c r="H168" s="19" t="s">
        <v>444</v>
      </c>
      <c r="J168" s="20" t="str">
        <f>IF(VLOOKUP($A168,'[1]2. Child Protection'!$B$8:$CW$226,'[1]2. Child Protection'!CN$1,FALSE)=C168,"",VLOOKUP($A168,'[1]2. Child Protection'!$B$8:$CW$226,'[1]2. Child Protection'!CN$1,FALSE)-C168)</f>
        <v/>
      </c>
      <c r="K168" s="7" t="str">
        <f>IF(VLOOKUP($A168,'[1]2. Child Protection'!$B$8:$CW$226,'[1]2. Child Protection'!CO$1,FALSE)=D168,"",VLOOKUP($A168,'[1]2. Child Protection'!$B$8:$CW$226,'[1]2. Child Protection'!CO$1,FALSE))</f>
        <v/>
      </c>
      <c r="L168" s="20" t="str">
        <f>IF(VLOOKUP($A168,'[1]2. Child Protection'!$B$8:$CW$226,'[1]2. Child Protection'!CP$1,FALSE)=E168,"",VLOOKUP($A168,'[1]2. Child Protection'!$B$8:$CW$226,'[1]2. Child Protection'!CP$1,FALSE)-E168)</f>
        <v/>
      </c>
      <c r="M168" s="20" t="str">
        <f>IF(VLOOKUP($A168,'[1]2. Child Protection'!$B$8:$CW$226,'[1]2. Child Protection'!CQ$1,FALSE)=F168,"",VLOOKUP($A168,'[1]2. Child Protection'!$B$8:$CW$226,'[1]2. Child Protection'!CQ$1,FALSE)-F168)</f>
        <v/>
      </c>
      <c r="N168" s="20" t="str">
        <f>IF(VLOOKUP($A168,'[1]2. Child Protection'!$B$8:$CW$226,'[1]2. Child Protection'!CR$1,FALSE)=G168,"",VLOOKUP($A168,'[1]2. Child Protection'!$B$8:$CW$226,'[1]2. Child Protection'!CR$1,FALSE)-G168)</f>
        <v/>
      </c>
      <c r="O168" s="20" t="str">
        <f>IF(VLOOKUP($A168,'[1]2. Child Protection'!$B$8:$CW$226,'[1]2. Child Protection'!CS$1,FALSE)=H168,"",VLOOKUP($A168,'[1]2. Child Protection'!$B$8:$CW$226,'[1]2. Child Protection'!CS$1,FALSE)-H168)</f>
        <v/>
      </c>
      <c r="R168" s="7" t="s">
        <v>442</v>
      </c>
      <c r="S168" s="7" t="s">
        <v>443</v>
      </c>
      <c r="T168" s="20">
        <v>113.6275711965407</v>
      </c>
      <c r="U168" s="7" t="s">
        <v>596</v>
      </c>
      <c r="V168" s="15">
        <v>2010</v>
      </c>
      <c r="W168" s="17" t="s">
        <v>597</v>
      </c>
      <c r="X168" s="18"/>
      <c r="Y168" s="19" t="s">
        <v>444</v>
      </c>
    </row>
    <row r="169" spans="1:25">
      <c r="A169" s="7" t="s">
        <v>445</v>
      </c>
      <c r="B169" s="7" t="s">
        <v>446</v>
      </c>
      <c r="C169" s="40">
        <v>44.212000000000003</v>
      </c>
      <c r="E169" s="15" t="s">
        <v>16</v>
      </c>
      <c r="F169" s="17" t="s">
        <v>12</v>
      </c>
      <c r="G169" s="18"/>
      <c r="H169" s="19" t="s">
        <v>49</v>
      </c>
      <c r="J169" s="20" t="str">
        <f>IF(VLOOKUP($A169,'[1]2. Child Protection'!$B$8:$CW$226,'[1]2. Child Protection'!CN$1,FALSE)=C169,"",VLOOKUP($A169,'[1]2. Child Protection'!$B$8:$CW$226,'[1]2. Child Protection'!CN$1,FALSE)-C169)</f>
        <v/>
      </c>
      <c r="K169" s="7" t="str">
        <f>IF(VLOOKUP($A169,'[1]2. Child Protection'!$B$8:$CW$226,'[1]2. Child Protection'!CO$1,FALSE)=D169,"",VLOOKUP($A169,'[1]2. Child Protection'!$B$8:$CW$226,'[1]2. Child Protection'!CO$1,FALSE))</f>
        <v/>
      </c>
      <c r="L169" s="20" t="str">
        <f>IF(VLOOKUP($A169,'[1]2. Child Protection'!$B$8:$CW$226,'[1]2. Child Protection'!CP$1,FALSE)=E169,"",VLOOKUP($A169,'[1]2. Child Protection'!$B$8:$CW$226,'[1]2. Child Protection'!CP$1,FALSE)-E169)</f>
        <v/>
      </c>
      <c r="M169" s="20" t="str">
        <f>IF(VLOOKUP($A169,'[1]2. Child Protection'!$B$8:$CW$226,'[1]2. Child Protection'!CQ$1,FALSE)=F169,"",VLOOKUP($A169,'[1]2. Child Protection'!$B$8:$CW$226,'[1]2. Child Protection'!CQ$1,FALSE)-F169)</f>
        <v/>
      </c>
      <c r="N169" s="20" t="str">
        <f>IF(VLOOKUP($A169,'[1]2. Child Protection'!$B$8:$CW$226,'[1]2. Child Protection'!CR$1,FALSE)=G169,"",VLOOKUP($A169,'[1]2. Child Protection'!$B$8:$CW$226,'[1]2. Child Protection'!CR$1,FALSE)-G169)</f>
        <v/>
      </c>
      <c r="O169" s="20" t="str">
        <f>IF(VLOOKUP($A169,'[1]2. Child Protection'!$B$8:$CW$226,'[1]2. Child Protection'!CS$1,FALSE)=H169,"",VLOOKUP($A169,'[1]2. Child Protection'!$B$8:$CW$226,'[1]2. Child Protection'!CS$1,FALSE)-H169)</f>
        <v/>
      </c>
      <c r="R169" s="7" t="s">
        <v>445</v>
      </c>
      <c r="S169" s="7" t="s">
        <v>446</v>
      </c>
      <c r="T169" s="20">
        <v>39.307055434473376</v>
      </c>
      <c r="U169" s="7" t="s">
        <v>596</v>
      </c>
      <c r="V169" s="15">
        <v>2020</v>
      </c>
      <c r="W169" s="17" t="s">
        <v>597</v>
      </c>
      <c r="X169" s="18"/>
      <c r="Y169" s="19" t="s">
        <v>627</v>
      </c>
    </row>
    <row r="170" spans="1:25">
      <c r="A170" s="7" t="s">
        <v>447</v>
      </c>
      <c r="B170" s="7" t="s">
        <v>448</v>
      </c>
      <c r="C170" s="40" t="s">
        <v>20</v>
      </c>
      <c r="E170" s="15"/>
      <c r="F170" s="17"/>
      <c r="G170" s="18"/>
      <c r="H170" s="19"/>
      <c r="J170" s="20" t="str">
        <f>IF(VLOOKUP($A170,'[1]2. Child Protection'!$B$8:$CW$226,'[1]2. Child Protection'!CN$1,FALSE)=C170,"",VLOOKUP($A170,'[1]2. Child Protection'!$B$8:$CW$226,'[1]2. Child Protection'!CN$1,FALSE)-C170)</f>
        <v/>
      </c>
      <c r="K170" s="7" t="str">
        <f>IF(VLOOKUP($A170,'[1]2. Child Protection'!$B$8:$CW$226,'[1]2. Child Protection'!CO$1,FALSE)=D170,"",VLOOKUP($A170,'[1]2. Child Protection'!$B$8:$CW$226,'[1]2. Child Protection'!CO$1,FALSE))</f>
        <v/>
      </c>
      <c r="L170" s="20" t="str">
        <f>IF(VLOOKUP($A170,'[1]2. Child Protection'!$B$8:$CW$226,'[1]2. Child Protection'!CP$1,FALSE)=E170,"",VLOOKUP($A170,'[1]2. Child Protection'!$B$8:$CW$226,'[1]2. Child Protection'!CP$1,FALSE)-E170)</f>
        <v/>
      </c>
      <c r="M170" s="20" t="str">
        <f>IF(VLOOKUP($A170,'[1]2. Child Protection'!$B$8:$CW$226,'[1]2. Child Protection'!CQ$1,FALSE)=F170,"",VLOOKUP($A170,'[1]2. Child Protection'!$B$8:$CW$226,'[1]2. Child Protection'!CQ$1,FALSE)-F170)</f>
        <v/>
      </c>
      <c r="N170" s="20" t="str">
        <f>IF(VLOOKUP($A170,'[1]2. Child Protection'!$B$8:$CW$226,'[1]2. Child Protection'!CR$1,FALSE)=G170,"",VLOOKUP($A170,'[1]2. Child Protection'!$B$8:$CW$226,'[1]2. Child Protection'!CR$1,FALSE)-G170)</f>
        <v/>
      </c>
      <c r="O170" s="20" t="str">
        <f>IF(VLOOKUP($A170,'[1]2. Child Protection'!$B$8:$CW$226,'[1]2. Child Protection'!CS$1,FALSE)=H170,"",VLOOKUP($A170,'[1]2. Child Protection'!$B$8:$CW$226,'[1]2. Child Protection'!CS$1,FALSE)-H170)</f>
        <v/>
      </c>
      <c r="R170" s="7" t="s">
        <v>447</v>
      </c>
      <c r="S170" s="7" t="s">
        <v>448</v>
      </c>
      <c r="T170" s="40" t="s">
        <v>596</v>
      </c>
      <c r="U170" s="7" t="s">
        <v>596</v>
      </c>
      <c r="V170" s="15" t="s">
        <v>596</v>
      </c>
      <c r="W170" s="17" t="s">
        <v>596</v>
      </c>
      <c r="X170" s="18" t="s">
        <v>596</v>
      </c>
      <c r="Y170" s="19" t="s">
        <v>596</v>
      </c>
    </row>
    <row r="171" spans="1:25">
      <c r="A171" s="7" t="s">
        <v>449</v>
      </c>
      <c r="B171" s="7" t="s">
        <v>450</v>
      </c>
      <c r="C171" s="40">
        <v>57.493000000000002</v>
      </c>
      <c r="E171" s="15" t="s">
        <v>16</v>
      </c>
      <c r="F171" s="17" t="s">
        <v>12</v>
      </c>
      <c r="G171" s="18"/>
      <c r="H171" s="19" t="s">
        <v>451</v>
      </c>
      <c r="J171" s="20" t="str">
        <f>IF(VLOOKUP($A171,'[1]2. Child Protection'!$B$8:$CW$226,'[1]2. Child Protection'!CN$1,FALSE)=C171,"",VLOOKUP($A171,'[1]2. Child Protection'!$B$8:$CW$226,'[1]2. Child Protection'!CN$1,FALSE)-C171)</f>
        <v/>
      </c>
      <c r="K171" s="7" t="str">
        <f>IF(VLOOKUP($A171,'[1]2. Child Protection'!$B$8:$CW$226,'[1]2. Child Protection'!CO$1,FALSE)=D171,"",VLOOKUP($A171,'[1]2. Child Protection'!$B$8:$CW$226,'[1]2. Child Protection'!CO$1,FALSE))</f>
        <v/>
      </c>
      <c r="L171" s="20" t="str">
        <f>IF(VLOOKUP($A171,'[1]2. Child Protection'!$B$8:$CW$226,'[1]2. Child Protection'!CP$1,FALSE)=E171,"",VLOOKUP($A171,'[1]2. Child Protection'!$B$8:$CW$226,'[1]2. Child Protection'!CP$1,FALSE)-E171)</f>
        <v/>
      </c>
      <c r="M171" s="20" t="str">
        <f>IF(VLOOKUP($A171,'[1]2. Child Protection'!$B$8:$CW$226,'[1]2. Child Protection'!CQ$1,FALSE)=F171,"",VLOOKUP($A171,'[1]2. Child Protection'!$B$8:$CW$226,'[1]2. Child Protection'!CQ$1,FALSE)-F171)</f>
        <v/>
      </c>
      <c r="N171" s="20" t="str">
        <f>IF(VLOOKUP($A171,'[1]2. Child Protection'!$B$8:$CW$226,'[1]2. Child Protection'!CR$1,FALSE)=G171,"",VLOOKUP($A171,'[1]2. Child Protection'!$B$8:$CW$226,'[1]2. Child Protection'!CR$1,FALSE)-G171)</f>
        <v/>
      </c>
      <c r="O171" s="20" t="str">
        <f>IF(VLOOKUP($A171,'[1]2. Child Protection'!$B$8:$CW$226,'[1]2. Child Protection'!CS$1,FALSE)=H171,"",VLOOKUP($A171,'[1]2. Child Protection'!$B$8:$CW$226,'[1]2. Child Protection'!CS$1,FALSE)-H171)</f>
        <v/>
      </c>
      <c r="R171" s="7" t="s">
        <v>449</v>
      </c>
      <c r="S171" s="7" t="s">
        <v>450</v>
      </c>
      <c r="T171" s="20">
        <v>58.569497131906068</v>
      </c>
      <c r="U171" s="7" t="s">
        <v>596</v>
      </c>
      <c r="V171" s="15">
        <v>2021</v>
      </c>
      <c r="W171" s="17" t="s">
        <v>597</v>
      </c>
      <c r="X171" s="18"/>
      <c r="Y171" s="19" t="s">
        <v>628</v>
      </c>
    </row>
    <row r="172" spans="1:25">
      <c r="A172" s="7" t="s">
        <v>452</v>
      </c>
      <c r="B172" s="7" t="s">
        <v>453</v>
      </c>
      <c r="C172" s="40" t="s">
        <v>20</v>
      </c>
      <c r="E172" s="15"/>
      <c r="F172" s="17"/>
      <c r="G172" s="18"/>
      <c r="H172" s="19"/>
      <c r="J172" s="20" t="str">
        <f>IF(VLOOKUP($A172,'[1]2. Child Protection'!$B$8:$CW$226,'[1]2. Child Protection'!CN$1,FALSE)=C172,"",VLOOKUP($A172,'[1]2. Child Protection'!$B$8:$CW$226,'[1]2. Child Protection'!CN$1,FALSE)-C172)</f>
        <v/>
      </c>
      <c r="K172" s="7" t="str">
        <f>IF(VLOOKUP($A172,'[1]2. Child Protection'!$B$8:$CW$226,'[1]2. Child Protection'!CO$1,FALSE)=D172,"",VLOOKUP($A172,'[1]2. Child Protection'!$B$8:$CW$226,'[1]2. Child Protection'!CO$1,FALSE))</f>
        <v/>
      </c>
      <c r="L172" s="20" t="str">
        <f>IF(VLOOKUP($A172,'[1]2. Child Protection'!$B$8:$CW$226,'[1]2. Child Protection'!CP$1,FALSE)=E172,"",VLOOKUP($A172,'[1]2. Child Protection'!$B$8:$CW$226,'[1]2. Child Protection'!CP$1,FALSE)-E172)</f>
        <v/>
      </c>
      <c r="M172" s="20" t="str">
        <f>IF(VLOOKUP($A172,'[1]2. Child Protection'!$B$8:$CW$226,'[1]2. Child Protection'!CQ$1,FALSE)=F172,"",VLOOKUP($A172,'[1]2. Child Protection'!$B$8:$CW$226,'[1]2. Child Protection'!CQ$1,FALSE)-F172)</f>
        <v/>
      </c>
      <c r="N172" s="20" t="str">
        <f>IF(VLOOKUP($A172,'[1]2. Child Protection'!$B$8:$CW$226,'[1]2. Child Protection'!CR$1,FALSE)=G172,"",VLOOKUP($A172,'[1]2. Child Protection'!$B$8:$CW$226,'[1]2. Child Protection'!CR$1,FALSE)-G172)</f>
        <v/>
      </c>
      <c r="O172" s="20" t="str">
        <f>IF(VLOOKUP($A172,'[1]2. Child Protection'!$B$8:$CW$226,'[1]2. Child Protection'!CS$1,FALSE)=H172,"",VLOOKUP($A172,'[1]2. Child Protection'!$B$8:$CW$226,'[1]2. Child Protection'!CS$1,FALSE)-H172)</f>
        <v/>
      </c>
      <c r="R172" s="7" t="s">
        <v>452</v>
      </c>
      <c r="S172" s="7" t="s">
        <v>453</v>
      </c>
      <c r="T172" s="40" t="s">
        <v>596</v>
      </c>
      <c r="U172" s="7" t="s">
        <v>596</v>
      </c>
      <c r="V172" s="15" t="s">
        <v>596</v>
      </c>
      <c r="W172" s="17" t="s">
        <v>596</v>
      </c>
      <c r="X172" s="18" t="s">
        <v>596</v>
      </c>
      <c r="Y172" s="19" t="s">
        <v>596</v>
      </c>
    </row>
    <row r="173" spans="1:25">
      <c r="A173" s="7" t="s">
        <v>454</v>
      </c>
      <c r="B173" s="7" t="s">
        <v>455</v>
      </c>
      <c r="C173" s="40">
        <v>480.197</v>
      </c>
      <c r="D173" s="7" t="s">
        <v>59</v>
      </c>
      <c r="E173" s="15" t="s">
        <v>16</v>
      </c>
      <c r="F173" s="17" t="s">
        <v>70</v>
      </c>
      <c r="G173" s="18" t="s">
        <v>71</v>
      </c>
      <c r="H173" s="19" t="s">
        <v>49</v>
      </c>
      <c r="J173" s="20" t="str">
        <f>IF(VLOOKUP($A173,'[1]2. Child Protection'!$B$8:$CW$226,'[1]2. Child Protection'!CN$1,FALSE)=C173,"",VLOOKUP($A173,'[1]2. Child Protection'!$B$8:$CW$226,'[1]2. Child Protection'!CN$1,FALSE)-C173)</f>
        <v/>
      </c>
      <c r="K173" s="7" t="str">
        <f>IF(VLOOKUP($A173,'[1]2. Child Protection'!$B$8:$CW$226,'[1]2. Child Protection'!CO$1,FALSE)=D173,"",VLOOKUP($A173,'[1]2. Child Protection'!$B$8:$CW$226,'[1]2. Child Protection'!CO$1,FALSE))</f>
        <v/>
      </c>
      <c r="L173" s="20" t="str">
        <f>IF(VLOOKUP($A173,'[1]2. Child Protection'!$B$8:$CW$226,'[1]2. Child Protection'!CP$1,FALSE)=E173,"",VLOOKUP($A173,'[1]2. Child Protection'!$B$8:$CW$226,'[1]2. Child Protection'!CP$1,FALSE)-E173)</f>
        <v/>
      </c>
      <c r="M173" s="20" t="str">
        <f>IF(VLOOKUP($A173,'[1]2. Child Protection'!$B$8:$CW$226,'[1]2. Child Protection'!CQ$1,FALSE)=F173,"",VLOOKUP($A173,'[1]2. Child Protection'!$B$8:$CW$226,'[1]2. Child Protection'!CQ$1,FALSE)-F173)</f>
        <v/>
      </c>
      <c r="N173" s="20" t="str">
        <f>IF(VLOOKUP($A173,'[1]2. Child Protection'!$B$8:$CW$226,'[1]2. Child Protection'!CR$1,FALSE)=G173,"",VLOOKUP($A173,'[1]2. Child Protection'!$B$8:$CW$226,'[1]2. Child Protection'!CR$1,FALSE)-G173)</f>
        <v/>
      </c>
      <c r="O173" s="20" t="str">
        <f>IF(VLOOKUP($A173,'[1]2. Child Protection'!$B$8:$CW$226,'[1]2. Child Protection'!CS$1,FALSE)=H173,"",VLOOKUP($A173,'[1]2. Child Protection'!$B$8:$CW$226,'[1]2. Child Protection'!CS$1,FALSE)-H173)</f>
        <v/>
      </c>
      <c r="R173" s="7" t="s">
        <v>454</v>
      </c>
      <c r="S173" s="7" t="s">
        <v>455</v>
      </c>
      <c r="T173" s="40"/>
      <c r="V173" s="15"/>
      <c r="W173" s="17"/>
      <c r="X173" s="18"/>
      <c r="Y173" s="19"/>
    </row>
    <row r="174" spans="1:25">
      <c r="A174" s="7" t="s">
        <v>456</v>
      </c>
      <c r="B174" s="7" t="s">
        <v>457</v>
      </c>
      <c r="C174" s="40">
        <v>103.152</v>
      </c>
      <c r="E174" s="15" t="s">
        <v>16</v>
      </c>
      <c r="F174" s="15" t="s">
        <v>12</v>
      </c>
      <c r="G174" s="16"/>
      <c r="H174" s="19" t="s">
        <v>49</v>
      </c>
      <c r="J174" s="20" t="str">
        <f>IF(VLOOKUP($A174,'[1]2. Child Protection'!$B$8:$CW$226,'[1]2. Child Protection'!CN$1,FALSE)=C174,"",VLOOKUP($A174,'[1]2. Child Protection'!$B$8:$CW$226,'[1]2. Child Protection'!CN$1,FALSE)-C174)</f>
        <v/>
      </c>
      <c r="K174" s="7" t="str">
        <f>IF(VLOOKUP($A174,'[1]2. Child Protection'!$B$8:$CW$226,'[1]2. Child Protection'!CO$1,FALSE)=D174,"",VLOOKUP($A174,'[1]2. Child Protection'!$B$8:$CW$226,'[1]2. Child Protection'!CO$1,FALSE))</f>
        <v/>
      </c>
      <c r="L174" s="20" t="str">
        <f>IF(VLOOKUP($A174,'[1]2. Child Protection'!$B$8:$CW$226,'[1]2. Child Protection'!CP$1,FALSE)=E174,"",VLOOKUP($A174,'[1]2. Child Protection'!$B$8:$CW$226,'[1]2. Child Protection'!CP$1,FALSE)-E174)</f>
        <v/>
      </c>
      <c r="M174" s="20" t="str">
        <f>IF(VLOOKUP($A174,'[1]2. Child Protection'!$B$8:$CW$226,'[1]2. Child Protection'!CQ$1,FALSE)=F174,"",VLOOKUP($A174,'[1]2. Child Protection'!$B$8:$CW$226,'[1]2. Child Protection'!CQ$1,FALSE)-F174)</f>
        <v/>
      </c>
      <c r="N174" s="20" t="str">
        <f>IF(VLOOKUP($A174,'[1]2. Child Protection'!$B$8:$CW$226,'[1]2. Child Protection'!CR$1,FALSE)=G174,"",VLOOKUP($A174,'[1]2. Child Protection'!$B$8:$CW$226,'[1]2. Child Protection'!CR$1,FALSE)-G174)</f>
        <v/>
      </c>
      <c r="O174" s="20" t="str">
        <f>IF(VLOOKUP($A174,'[1]2. Child Protection'!$B$8:$CW$226,'[1]2. Child Protection'!CS$1,FALSE)=H174,"",VLOOKUP($A174,'[1]2. Child Protection'!$B$8:$CW$226,'[1]2. Child Protection'!CS$1,FALSE)-H174)</f>
        <v/>
      </c>
      <c r="R174" s="7" t="s">
        <v>456</v>
      </c>
      <c r="S174" s="7" t="s">
        <v>457</v>
      </c>
      <c r="T174" s="40"/>
      <c r="V174" s="15"/>
      <c r="W174" s="15"/>
      <c r="X174" s="16"/>
      <c r="Y174" s="19"/>
    </row>
    <row r="175" spans="1:25">
      <c r="A175" s="7" t="s">
        <v>458</v>
      </c>
      <c r="B175" s="7" t="s">
        <v>459</v>
      </c>
      <c r="C175" s="40" t="s">
        <v>20</v>
      </c>
      <c r="E175" s="15"/>
      <c r="F175" s="17"/>
      <c r="G175" s="21"/>
      <c r="H175" s="19"/>
      <c r="J175" s="20" t="str">
        <f>IF(VLOOKUP($A175,'[1]2. Child Protection'!$B$8:$CW$226,'[1]2. Child Protection'!CN$1,FALSE)=C175,"",VLOOKUP($A175,'[1]2. Child Protection'!$B$8:$CW$226,'[1]2. Child Protection'!CN$1,FALSE)-C175)</f>
        <v/>
      </c>
      <c r="K175" s="7" t="str">
        <f>IF(VLOOKUP($A175,'[1]2. Child Protection'!$B$8:$CW$226,'[1]2. Child Protection'!CO$1,FALSE)=D175,"",VLOOKUP($A175,'[1]2. Child Protection'!$B$8:$CW$226,'[1]2. Child Protection'!CO$1,FALSE))</f>
        <v/>
      </c>
      <c r="L175" s="20" t="str">
        <f>IF(VLOOKUP($A175,'[1]2. Child Protection'!$B$8:$CW$226,'[1]2. Child Protection'!CP$1,FALSE)=E175,"",VLOOKUP($A175,'[1]2. Child Protection'!$B$8:$CW$226,'[1]2. Child Protection'!CP$1,FALSE)-E175)</f>
        <v/>
      </c>
      <c r="M175" s="20" t="str">
        <f>IF(VLOOKUP($A175,'[1]2. Child Protection'!$B$8:$CW$226,'[1]2. Child Protection'!CQ$1,FALSE)=F175,"",VLOOKUP($A175,'[1]2. Child Protection'!$B$8:$CW$226,'[1]2. Child Protection'!CQ$1,FALSE)-F175)</f>
        <v/>
      </c>
      <c r="N175" s="20" t="str">
        <f>IF(VLOOKUP($A175,'[1]2. Child Protection'!$B$8:$CW$226,'[1]2. Child Protection'!CR$1,FALSE)=G175,"",VLOOKUP($A175,'[1]2. Child Protection'!$B$8:$CW$226,'[1]2. Child Protection'!CR$1,FALSE)-G175)</f>
        <v/>
      </c>
      <c r="O175" s="20" t="str">
        <f>IF(VLOOKUP($A175,'[1]2. Child Protection'!$B$8:$CW$226,'[1]2. Child Protection'!CS$1,FALSE)=H175,"",VLOOKUP($A175,'[1]2. Child Protection'!$B$8:$CW$226,'[1]2. Child Protection'!CS$1,FALSE)-H175)</f>
        <v/>
      </c>
      <c r="R175" s="7" t="s">
        <v>458</v>
      </c>
      <c r="S175" s="7" t="s">
        <v>459</v>
      </c>
      <c r="T175" s="40" t="s">
        <v>596</v>
      </c>
      <c r="U175" s="7" t="s">
        <v>596</v>
      </c>
      <c r="V175" s="15" t="s">
        <v>596</v>
      </c>
      <c r="W175" s="17" t="s">
        <v>596</v>
      </c>
      <c r="X175" s="21" t="s">
        <v>596</v>
      </c>
      <c r="Y175" s="19" t="s">
        <v>596</v>
      </c>
    </row>
    <row r="176" spans="1:25">
      <c r="A176" s="7" t="s">
        <v>460</v>
      </c>
      <c r="B176" s="7" t="s">
        <v>461</v>
      </c>
      <c r="C176" s="40" t="s">
        <v>20</v>
      </c>
      <c r="E176" s="15"/>
      <c r="F176" s="17"/>
      <c r="G176" s="18"/>
      <c r="H176" s="19"/>
      <c r="J176" s="20" t="str">
        <f>IF(VLOOKUP($A176,'[1]2. Child Protection'!$B$8:$CW$226,'[1]2. Child Protection'!CN$1,FALSE)=C176,"",VLOOKUP($A176,'[1]2. Child Protection'!$B$8:$CW$226,'[1]2. Child Protection'!CN$1,FALSE)-C176)</f>
        <v/>
      </c>
      <c r="K176" s="7" t="str">
        <f>IF(VLOOKUP($A176,'[1]2. Child Protection'!$B$8:$CW$226,'[1]2. Child Protection'!CO$1,FALSE)=D176,"",VLOOKUP($A176,'[1]2. Child Protection'!$B$8:$CW$226,'[1]2. Child Protection'!CO$1,FALSE))</f>
        <v/>
      </c>
      <c r="L176" s="20" t="str">
        <f>IF(VLOOKUP($A176,'[1]2. Child Protection'!$B$8:$CW$226,'[1]2. Child Protection'!CP$1,FALSE)=E176,"",VLOOKUP($A176,'[1]2. Child Protection'!$B$8:$CW$226,'[1]2. Child Protection'!CP$1,FALSE)-E176)</f>
        <v/>
      </c>
      <c r="M176" s="20" t="str">
        <f>IF(VLOOKUP($A176,'[1]2. Child Protection'!$B$8:$CW$226,'[1]2. Child Protection'!CQ$1,FALSE)=F176,"",VLOOKUP($A176,'[1]2. Child Protection'!$B$8:$CW$226,'[1]2. Child Protection'!CQ$1,FALSE)-F176)</f>
        <v/>
      </c>
      <c r="N176" s="20" t="str">
        <f>IF(VLOOKUP($A176,'[1]2. Child Protection'!$B$8:$CW$226,'[1]2. Child Protection'!CR$1,FALSE)=G176,"",VLOOKUP($A176,'[1]2. Child Protection'!$B$8:$CW$226,'[1]2. Child Protection'!CR$1,FALSE)-G176)</f>
        <v/>
      </c>
      <c r="O176" s="20" t="str">
        <f>IF(VLOOKUP($A176,'[1]2. Child Protection'!$B$8:$CW$226,'[1]2. Child Protection'!CS$1,FALSE)=H176,"",VLOOKUP($A176,'[1]2. Child Protection'!$B$8:$CW$226,'[1]2. Child Protection'!CS$1,FALSE)-H176)</f>
        <v/>
      </c>
      <c r="R176" s="7" t="s">
        <v>460</v>
      </c>
      <c r="S176" s="7" t="s">
        <v>461</v>
      </c>
      <c r="T176" s="40" t="s">
        <v>596</v>
      </c>
      <c r="U176" s="7" t="s">
        <v>596</v>
      </c>
      <c r="V176" s="15" t="s">
        <v>596</v>
      </c>
      <c r="W176" s="17" t="s">
        <v>596</v>
      </c>
      <c r="X176" s="18" t="s">
        <v>596</v>
      </c>
      <c r="Y176" s="19" t="s">
        <v>596</v>
      </c>
    </row>
    <row r="177" spans="1:25">
      <c r="A177" s="7" t="s">
        <v>462</v>
      </c>
      <c r="B177" s="7" t="s">
        <v>463</v>
      </c>
      <c r="C177" s="40">
        <v>72.489999999999995</v>
      </c>
      <c r="E177" s="15" t="s">
        <v>464</v>
      </c>
      <c r="F177" s="17" t="s">
        <v>12</v>
      </c>
      <c r="G177" s="18"/>
      <c r="H177" s="19" t="s">
        <v>465</v>
      </c>
      <c r="J177" s="20" t="str">
        <f>IF(VLOOKUP($A177,'[1]2. Child Protection'!$B$8:$CW$226,'[1]2. Child Protection'!CN$1,FALSE)=C177,"",VLOOKUP($A177,'[1]2. Child Protection'!$B$8:$CW$226,'[1]2. Child Protection'!CN$1,FALSE)-C177)</f>
        <v/>
      </c>
      <c r="K177" s="7" t="str">
        <f>IF(VLOOKUP($A177,'[1]2. Child Protection'!$B$8:$CW$226,'[1]2. Child Protection'!CO$1,FALSE)=D177,"",VLOOKUP($A177,'[1]2. Child Protection'!$B$8:$CW$226,'[1]2. Child Protection'!CO$1,FALSE))</f>
        <v/>
      </c>
      <c r="L177" s="20" t="str">
        <f>IF(VLOOKUP($A177,'[1]2. Child Protection'!$B$8:$CW$226,'[1]2. Child Protection'!CP$1,FALSE)=E177,"",VLOOKUP($A177,'[1]2. Child Protection'!$B$8:$CW$226,'[1]2. Child Protection'!CP$1,FALSE)-E177)</f>
        <v/>
      </c>
      <c r="M177" s="20" t="str">
        <f>IF(VLOOKUP($A177,'[1]2. Child Protection'!$B$8:$CW$226,'[1]2. Child Protection'!CQ$1,FALSE)=F177,"",VLOOKUP($A177,'[1]2. Child Protection'!$B$8:$CW$226,'[1]2. Child Protection'!CQ$1,FALSE)-F177)</f>
        <v/>
      </c>
      <c r="N177" s="20" t="str">
        <f>IF(VLOOKUP($A177,'[1]2. Child Protection'!$B$8:$CW$226,'[1]2. Child Protection'!CR$1,FALSE)=G177,"",VLOOKUP($A177,'[1]2. Child Protection'!$B$8:$CW$226,'[1]2. Child Protection'!CR$1,FALSE)-G177)</f>
        <v/>
      </c>
      <c r="O177" s="20" t="str">
        <f>IF(VLOOKUP($A177,'[1]2. Child Protection'!$B$8:$CW$226,'[1]2. Child Protection'!CS$1,FALSE)=H177,"",VLOOKUP($A177,'[1]2. Child Protection'!$B$8:$CW$226,'[1]2. Child Protection'!CS$1,FALSE)-H177)</f>
        <v/>
      </c>
      <c r="R177" s="7" t="s">
        <v>462</v>
      </c>
      <c r="S177" s="7" t="s">
        <v>463</v>
      </c>
      <c r="T177" s="40">
        <v>71.694333430809607</v>
      </c>
      <c r="U177" s="7" t="s">
        <v>596</v>
      </c>
      <c r="V177" s="15">
        <v>2011</v>
      </c>
      <c r="W177" s="17" t="s">
        <v>597</v>
      </c>
      <c r="X177" s="18"/>
      <c r="Y177" s="19" t="s">
        <v>465</v>
      </c>
    </row>
    <row r="178" spans="1:25">
      <c r="A178" s="7" t="s">
        <v>466</v>
      </c>
      <c r="B178" s="7" t="s">
        <v>467</v>
      </c>
      <c r="C178" s="40" t="s">
        <v>20</v>
      </c>
      <c r="E178" s="15"/>
      <c r="F178" s="17"/>
      <c r="G178" s="18"/>
      <c r="H178" s="19"/>
      <c r="J178" s="20" t="str">
        <f>IF(VLOOKUP($A178,'[1]2. Child Protection'!$B$8:$CW$226,'[1]2. Child Protection'!CN$1,FALSE)=C178,"",VLOOKUP($A178,'[1]2. Child Protection'!$B$8:$CW$226,'[1]2. Child Protection'!CN$1,FALSE)-C178)</f>
        <v/>
      </c>
      <c r="K178" s="7" t="str">
        <f>IF(VLOOKUP($A178,'[1]2. Child Protection'!$B$8:$CW$226,'[1]2. Child Protection'!CO$1,FALSE)=D178,"",VLOOKUP($A178,'[1]2. Child Protection'!$B$8:$CW$226,'[1]2. Child Protection'!CO$1,FALSE))</f>
        <v/>
      </c>
      <c r="L178" s="20" t="str">
        <f>IF(VLOOKUP($A178,'[1]2. Child Protection'!$B$8:$CW$226,'[1]2. Child Protection'!CP$1,FALSE)=E178,"",VLOOKUP($A178,'[1]2. Child Protection'!$B$8:$CW$226,'[1]2. Child Protection'!CP$1,FALSE)-E178)</f>
        <v/>
      </c>
      <c r="M178" s="20" t="str">
        <f>IF(VLOOKUP($A178,'[1]2. Child Protection'!$B$8:$CW$226,'[1]2. Child Protection'!CQ$1,FALSE)=F178,"",VLOOKUP($A178,'[1]2. Child Protection'!$B$8:$CW$226,'[1]2. Child Protection'!CQ$1,FALSE)-F178)</f>
        <v/>
      </c>
      <c r="N178" s="20" t="str">
        <f>IF(VLOOKUP($A178,'[1]2. Child Protection'!$B$8:$CW$226,'[1]2. Child Protection'!CR$1,FALSE)=G178,"",VLOOKUP($A178,'[1]2. Child Protection'!$B$8:$CW$226,'[1]2. Child Protection'!CR$1,FALSE)-G178)</f>
        <v/>
      </c>
      <c r="O178" s="20" t="str">
        <f>IF(VLOOKUP($A178,'[1]2. Child Protection'!$B$8:$CW$226,'[1]2. Child Protection'!CS$1,FALSE)=H178,"",VLOOKUP($A178,'[1]2. Child Protection'!$B$8:$CW$226,'[1]2. Child Protection'!CS$1,FALSE)-H178)</f>
        <v/>
      </c>
      <c r="R178" s="7" t="s">
        <v>466</v>
      </c>
      <c r="S178" s="7" t="s">
        <v>467</v>
      </c>
      <c r="T178" s="20" t="s">
        <v>596</v>
      </c>
      <c r="U178" s="7" t="s">
        <v>596</v>
      </c>
      <c r="V178" s="15" t="s">
        <v>596</v>
      </c>
      <c r="W178" s="17" t="s">
        <v>596</v>
      </c>
      <c r="X178" s="18" t="s">
        <v>596</v>
      </c>
      <c r="Y178" s="19" t="s">
        <v>596</v>
      </c>
    </row>
    <row r="179" spans="1:25">
      <c r="A179" s="7" t="s">
        <v>468</v>
      </c>
      <c r="B179" s="7" t="s">
        <v>469</v>
      </c>
      <c r="C179" s="40" t="s">
        <v>20</v>
      </c>
      <c r="E179" s="15"/>
      <c r="F179" s="15"/>
      <c r="G179" s="16"/>
      <c r="H179" s="19"/>
      <c r="J179" s="20" t="str">
        <f>IF(VLOOKUP($A179,'[1]2. Child Protection'!$B$8:$CW$226,'[1]2. Child Protection'!CN$1,FALSE)=C179,"",VLOOKUP($A179,'[1]2. Child Protection'!$B$8:$CW$226,'[1]2. Child Protection'!CN$1,FALSE)-C179)</f>
        <v/>
      </c>
      <c r="K179" s="7" t="str">
        <f>IF(VLOOKUP($A179,'[1]2. Child Protection'!$B$8:$CW$226,'[1]2. Child Protection'!CO$1,FALSE)=D179,"",VLOOKUP($A179,'[1]2. Child Protection'!$B$8:$CW$226,'[1]2. Child Protection'!CO$1,FALSE))</f>
        <v/>
      </c>
      <c r="L179" s="20" t="str">
        <f>IF(VLOOKUP($A179,'[1]2. Child Protection'!$B$8:$CW$226,'[1]2. Child Protection'!CP$1,FALSE)=E179,"",VLOOKUP($A179,'[1]2. Child Protection'!$B$8:$CW$226,'[1]2. Child Protection'!CP$1,FALSE)-E179)</f>
        <v/>
      </c>
      <c r="M179" s="20" t="str">
        <f>IF(VLOOKUP($A179,'[1]2. Child Protection'!$B$8:$CW$226,'[1]2. Child Protection'!CQ$1,FALSE)=F179,"",VLOOKUP($A179,'[1]2. Child Protection'!$B$8:$CW$226,'[1]2. Child Protection'!CQ$1,FALSE)-F179)</f>
        <v/>
      </c>
      <c r="N179" s="20" t="str">
        <f>IF(VLOOKUP($A179,'[1]2. Child Protection'!$B$8:$CW$226,'[1]2. Child Protection'!CR$1,FALSE)=G179,"",VLOOKUP($A179,'[1]2. Child Protection'!$B$8:$CW$226,'[1]2. Child Protection'!CR$1,FALSE)-G179)</f>
        <v/>
      </c>
      <c r="O179" s="20" t="str">
        <f>IF(VLOOKUP($A179,'[1]2. Child Protection'!$B$8:$CW$226,'[1]2. Child Protection'!CS$1,FALSE)=H179,"",VLOOKUP($A179,'[1]2. Child Protection'!$B$8:$CW$226,'[1]2. Child Protection'!CS$1,FALSE)-H179)</f>
        <v/>
      </c>
      <c r="R179" s="7" t="s">
        <v>468</v>
      </c>
      <c r="S179" s="7" t="s">
        <v>469</v>
      </c>
      <c r="T179" s="40"/>
      <c r="V179" s="15"/>
      <c r="W179" s="15"/>
      <c r="X179" s="16"/>
      <c r="Y179" s="19"/>
    </row>
    <row r="180" spans="1:25">
      <c r="A180" s="7" t="s">
        <v>470</v>
      </c>
      <c r="B180" s="7" t="s">
        <v>471</v>
      </c>
      <c r="C180" s="40">
        <v>162.25399999999999</v>
      </c>
      <c r="E180" s="15" t="s">
        <v>11</v>
      </c>
      <c r="F180" s="17" t="s">
        <v>12</v>
      </c>
      <c r="G180" s="18"/>
      <c r="H180" s="19" t="s">
        <v>472</v>
      </c>
      <c r="J180" s="20" t="str">
        <f>IF(VLOOKUP($A180,'[1]2. Child Protection'!$B$8:$CW$226,'[1]2. Child Protection'!CN$1,FALSE)=C180,"",VLOOKUP($A180,'[1]2. Child Protection'!$B$8:$CW$226,'[1]2. Child Protection'!CN$1,FALSE)-C180)</f>
        <v/>
      </c>
      <c r="K180" s="7" t="str">
        <f>IF(VLOOKUP($A180,'[1]2. Child Protection'!$B$8:$CW$226,'[1]2. Child Protection'!CO$1,FALSE)=D180,"",VLOOKUP($A180,'[1]2. Child Protection'!$B$8:$CW$226,'[1]2. Child Protection'!CO$1,FALSE))</f>
        <v/>
      </c>
      <c r="L180" s="20" t="str">
        <f>IF(VLOOKUP($A180,'[1]2. Child Protection'!$B$8:$CW$226,'[1]2. Child Protection'!CP$1,FALSE)=E180,"",VLOOKUP($A180,'[1]2. Child Protection'!$B$8:$CW$226,'[1]2. Child Protection'!CP$1,FALSE)-E180)</f>
        <v/>
      </c>
      <c r="M180" s="20" t="str">
        <f>IF(VLOOKUP($A180,'[1]2. Child Protection'!$B$8:$CW$226,'[1]2. Child Protection'!CQ$1,FALSE)=F180,"",VLOOKUP($A180,'[1]2. Child Protection'!$B$8:$CW$226,'[1]2. Child Protection'!CQ$1,FALSE)-F180)</f>
        <v/>
      </c>
      <c r="N180" s="20" t="str">
        <f>IF(VLOOKUP($A180,'[1]2. Child Protection'!$B$8:$CW$226,'[1]2. Child Protection'!CR$1,FALSE)=G180,"",VLOOKUP($A180,'[1]2. Child Protection'!$B$8:$CW$226,'[1]2. Child Protection'!CR$1,FALSE)-G180)</f>
        <v/>
      </c>
      <c r="O180" s="20" t="str">
        <f>IF(VLOOKUP($A180,'[1]2. Child Protection'!$B$8:$CW$226,'[1]2. Child Protection'!CS$1,FALSE)=H180,"",VLOOKUP($A180,'[1]2. Child Protection'!$B$8:$CW$226,'[1]2. Child Protection'!CS$1,FALSE)-H180)</f>
        <v/>
      </c>
      <c r="R180" s="7" t="s">
        <v>470</v>
      </c>
      <c r="S180" s="7" t="s">
        <v>471</v>
      </c>
      <c r="T180" s="40">
        <v>165.2066571267712</v>
      </c>
      <c r="U180" s="7" t="s">
        <v>596</v>
      </c>
      <c r="V180" s="15">
        <v>2019</v>
      </c>
      <c r="W180" s="17" t="s">
        <v>597</v>
      </c>
      <c r="X180" s="18"/>
      <c r="Y180" s="19" t="s">
        <v>472</v>
      </c>
    </row>
    <row r="181" spans="1:25">
      <c r="A181" s="7" t="s">
        <v>473</v>
      </c>
      <c r="B181" s="7" t="s">
        <v>474</v>
      </c>
      <c r="C181" s="40">
        <v>165.30600000000001</v>
      </c>
      <c r="E181" s="15" t="s">
        <v>41</v>
      </c>
      <c r="F181" s="17" t="s">
        <v>12</v>
      </c>
      <c r="G181" s="18"/>
      <c r="H181" s="19" t="s">
        <v>475</v>
      </c>
      <c r="J181" s="20" t="str">
        <f>IF(VLOOKUP($A181,'[1]2. Child Protection'!$B$8:$CW$226,'[1]2. Child Protection'!CN$1,FALSE)=C181,"",VLOOKUP($A181,'[1]2. Child Protection'!$B$8:$CW$226,'[1]2. Child Protection'!CN$1,FALSE)-C181)</f>
        <v/>
      </c>
      <c r="K181" s="7" t="str">
        <f>IF(VLOOKUP($A181,'[1]2. Child Protection'!$B$8:$CW$226,'[1]2. Child Protection'!CO$1,FALSE)=D181,"",VLOOKUP($A181,'[1]2. Child Protection'!$B$8:$CW$226,'[1]2. Child Protection'!CO$1,FALSE))</f>
        <v/>
      </c>
      <c r="L181" s="20" t="str">
        <f>IF(VLOOKUP($A181,'[1]2. Child Protection'!$B$8:$CW$226,'[1]2. Child Protection'!CP$1,FALSE)=E181,"",VLOOKUP($A181,'[1]2. Child Protection'!$B$8:$CW$226,'[1]2. Child Protection'!CP$1,FALSE)-E181)</f>
        <v/>
      </c>
      <c r="M181" s="20" t="str">
        <f>IF(VLOOKUP($A181,'[1]2. Child Protection'!$B$8:$CW$226,'[1]2. Child Protection'!CQ$1,FALSE)=F181,"",VLOOKUP($A181,'[1]2. Child Protection'!$B$8:$CW$226,'[1]2. Child Protection'!CQ$1,FALSE)-F181)</f>
        <v/>
      </c>
      <c r="N181" s="20" t="str">
        <f>IF(VLOOKUP($A181,'[1]2. Child Protection'!$B$8:$CW$226,'[1]2. Child Protection'!CR$1,FALSE)=G181,"",VLOOKUP($A181,'[1]2. Child Protection'!$B$8:$CW$226,'[1]2. Child Protection'!CR$1,FALSE)-G181)</f>
        <v/>
      </c>
      <c r="O181" s="20" t="str">
        <f>IF(VLOOKUP($A181,'[1]2. Child Protection'!$B$8:$CW$226,'[1]2. Child Protection'!CS$1,FALSE)=H181,"",VLOOKUP($A181,'[1]2. Child Protection'!$B$8:$CW$226,'[1]2. Child Protection'!CS$1,FALSE)-H181)</f>
        <v/>
      </c>
      <c r="R181" s="7" t="s">
        <v>473</v>
      </c>
      <c r="S181" s="7" t="s">
        <v>474</v>
      </c>
      <c r="T181" s="20">
        <v>163.39043903652097</v>
      </c>
      <c r="U181" s="7" t="s">
        <v>596</v>
      </c>
      <c r="V181" s="15">
        <v>2012</v>
      </c>
      <c r="W181" s="17" t="s">
        <v>597</v>
      </c>
      <c r="X181" s="18"/>
      <c r="Y181" s="19" t="s">
        <v>475</v>
      </c>
    </row>
    <row r="182" spans="1:25">
      <c r="A182" s="7" t="s">
        <v>476</v>
      </c>
      <c r="B182" s="7" t="s">
        <v>477</v>
      </c>
      <c r="C182" s="40">
        <v>3.34</v>
      </c>
      <c r="E182" s="15" t="s">
        <v>41</v>
      </c>
      <c r="F182" s="17" t="s">
        <v>12</v>
      </c>
      <c r="G182" s="18"/>
      <c r="H182" s="19" t="s">
        <v>251</v>
      </c>
      <c r="J182" s="20" t="str">
        <f>IF(VLOOKUP($A182,'[1]2. Child Protection'!$B$8:$CW$226,'[1]2. Child Protection'!CN$1,FALSE)=C182,"",VLOOKUP($A182,'[1]2. Child Protection'!$B$8:$CW$226,'[1]2. Child Protection'!CN$1,FALSE)-C182)</f>
        <v/>
      </c>
      <c r="K182" s="7" t="str">
        <f>IF(VLOOKUP($A182,'[1]2. Child Protection'!$B$8:$CW$226,'[1]2. Child Protection'!CO$1,FALSE)=D182,"",VLOOKUP($A182,'[1]2. Child Protection'!$B$8:$CW$226,'[1]2. Child Protection'!CO$1,FALSE))</f>
        <v/>
      </c>
      <c r="L182" s="20" t="str">
        <f>IF(VLOOKUP($A182,'[1]2. Child Protection'!$B$8:$CW$226,'[1]2. Child Protection'!CP$1,FALSE)=E182,"",VLOOKUP($A182,'[1]2. Child Protection'!$B$8:$CW$226,'[1]2. Child Protection'!CP$1,FALSE)-E182)</f>
        <v/>
      </c>
      <c r="M182" s="20" t="str">
        <f>IF(VLOOKUP($A182,'[1]2. Child Protection'!$B$8:$CW$226,'[1]2. Child Protection'!CQ$1,FALSE)=F182,"",VLOOKUP($A182,'[1]2. Child Protection'!$B$8:$CW$226,'[1]2. Child Protection'!CQ$1,FALSE)-F182)</f>
        <v/>
      </c>
      <c r="N182" s="20" t="str">
        <f>IF(VLOOKUP($A182,'[1]2. Child Protection'!$B$8:$CW$226,'[1]2. Child Protection'!CR$1,FALSE)=G182,"",VLOOKUP($A182,'[1]2. Child Protection'!$B$8:$CW$226,'[1]2. Child Protection'!CR$1,FALSE)-G182)</f>
        <v/>
      </c>
      <c r="O182" s="20" t="str">
        <f>IF(VLOOKUP($A182,'[1]2. Child Protection'!$B$8:$CW$226,'[1]2. Child Protection'!CS$1,FALSE)=H182,"",VLOOKUP($A182,'[1]2. Child Protection'!$B$8:$CW$226,'[1]2. Child Protection'!CS$1,FALSE)-H182)</f>
        <v/>
      </c>
      <c r="R182" s="7" t="s">
        <v>476</v>
      </c>
      <c r="S182" s="7" t="s">
        <v>477</v>
      </c>
      <c r="T182" s="20">
        <v>3.2316070275931477</v>
      </c>
      <c r="U182" s="7" t="s">
        <v>596</v>
      </c>
      <c r="V182" s="15">
        <v>2012</v>
      </c>
      <c r="W182" s="17" t="s">
        <v>597</v>
      </c>
      <c r="X182" s="18"/>
      <c r="Y182" s="19" t="s">
        <v>251</v>
      </c>
    </row>
    <row r="183" spans="1:25">
      <c r="A183" s="7" t="s">
        <v>478</v>
      </c>
      <c r="B183" s="7" t="s">
        <v>479</v>
      </c>
      <c r="C183" s="40">
        <v>820.05</v>
      </c>
      <c r="E183" s="15" t="s">
        <v>257</v>
      </c>
      <c r="F183" s="17" t="s">
        <v>12</v>
      </c>
      <c r="G183" s="18"/>
      <c r="H183" s="19" t="s">
        <v>480</v>
      </c>
      <c r="J183" s="20" t="str">
        <f>IF(VLOOKUP($A183,'[1]2. Child Protection'!$B$8:$CW$226,'[1]2. Child Protection'!CN$1,FALSE)=C183,"",VLOOKUP($A183,'[1]2. Child Protection'!$B$8:$CW$226,'[1]2. Child Protection'!CN$1,FALSE)-C183)</f>
        <v/>
      </c>
      <c r="K183" s="7" t="str">
        <f>IF(VLOOKUP($A183,'[1]2. Child Protection'!$B$8:$CW$226,'[1]2. Child Protection'!CO$1,FALSE)=D183,"",VLOOKUP($A183,'[1]2. Child Protection'!$B$8:$CW$226,'[1]2. Child Protection'!CO$1,FALSE))</f>
        <v/>
      </c>
      <c r="L183" s="20" t="str">
        <f>IF(VLOOKUP($A183,'[1]2. Child Protection'!$B$8:$CW$226,'[1]2. Child Protection'!CP$1,FALSE)=E183,"",VLOOKUP($A183,'[1]2. Child Protection'!$B$8:$CW$226,'[1]2. Child Protection'!CP$1,FALSE)-E183)</f>
        <v/>
      </c>
      <c r="M183" s="20" t="str">
        <f>IF(VLOOKUP($A183,'[1]2. Child Protection'!$B$8:$CW$226,'[1]2. Child Protection'!CQ$1,FALSE)=F183,"",VLOOKUP($A183,'[1]2. Child Protection'!$B$8:$CW$226,'[1]2. Child Protection'!CQ$1,FALSE)-F183)</f>
        <v/>
      </c>
      <c r="N183" s="20" t="str">
        <f>IF(VLOOKUP($A183,'[1]2. Child Protection'!$B$8:$CW$226,'[1]2. Child Protection'!CR$1,FALSE)=G183,"",VLOOKUP($A183,'[1]2. Child Protection'!$B$8:$CW$226,'[1]2. Child Protection'!CR$1,FALSE)-G183)</f>
        <v/>
      </c>
      <c r="O183" s="20" t="str">
        <f>IF(VLOOKUP($A183,'[1]2. Child Protection'!$B$8:$CW$226,'[1]2. Child Protection'!CS$1,FALSE)=H183,"",VLOOKUP($A183,'[1]2. Child Protection'!$B$8:$CW$226,'[1]2. Child Protection'!CS$1,FALSE)-H183)</f>
        <v/>
      </c>
      <c r="R183" s="7" t="s">
        <v>478</v>
      </c>
      <c r="S183" s="7" t="s">
        <v>479</v>
      </c>
      <c r="T183" s="20">
        <v>860.78891303879982</v>
      </c>
      <c r="U183" s="7" t="s">
        <v>596</v>
      </c>
      <c r="V183" s="15">
        <v>2013</v>
      </c>
      <c r="W183" s="17" t="s">
        <v>597</v>
      </c>
      <c r="X183" s="18"/>
      <c r="Y183" s="19" t="s">
        <v>480</v>
      </c>
    </row>
    <row r="184" spans="1:25">
      <c r="A184" s="7" t="s">
        <v>481</v>
      </c>
      <c r="B184" s="7" t="s">
        <v>482</v>
      </c>
      <c r="C184" s="40" t="s">
        <v>20</v>
      </c>
      <c r="E184" s="15"/>
      <c r="F184" s="15"/>
      <c r="G184" s="16"/>
      <c r="H184" s="19"/>
      <c r="J184" s="20" t="str">
        <f>IF(VLOOKUP($A184,'[1]2. Child Protection'!$B$8:$CW$226,'[1]2. Child Protection'!CN$1,FALSE)=C184,"",VLOOKUP($A184,'[1]2. Child Protection'!$B$8:$CW$226,'[1]2. Child Protection'!CN$1,FALSE)-C184)</f>
        <v/>
      </c>
      <c r="K184" s="7" t="str">
        <f>IF(VLOOKUP($A184,'[1]2. Child Protection'!$B$8:$CW$226,'[1]2. Child Protection'!CO$1,FALSE)=D184,"",VLOOKUP($A184,'[1]2. Child Protection'!$B$8:$CW$226,'[1]2. Child Protection'!CO$1,FALSE))</f>
        <v/>
      </c>
      <c r="L184" s="20" t="str">
        <f>IF(VLOOKUP($A184,'[1]2. Child Protection'!$B$8:$CW$226,'[1]2. Child Protection'!CP$1,FALSE)=E184,"",VLOOKUP($A184,'[1]2. Child Protection'!$B$8:$CW$226,'[1]2. Child Protection'!CP$1,FALSE)-E184)</f>
        <v/>
      </c>
      <c r="M184" s="20" t="str">
        <f>IF(VLOOKUP($A184,'[1]2. Child Protection'!$B$8:$CW$226,'[1]2. Child Protection'!CQ$1,FALSE)=F184,"",VLOOKUP($A184,'[1]2. Child Protection'!$B$8:$CW$226,'[1]2. Child Protection'!CQ$1,FALSE)-F184)</f>
        <v/>
      </c>
      <c r="N184" s="20" t="str">
        <f>IF(VLOOKUP($A184,'[1]2. Child Protection'!$B$8:$CW$226,'[1]2. Child Protection'!CR$1,FALSE)=G184,"",VLOOKUP($A184,'[1]2. Child Protection'!$B$8:$CW$226,'[1]2. Child Protection'!CR$1,FALSE)-G184)</f>
        <v/>
      </c>
      <c r="O184" s="20" t="str">
        <f>IF(VLOOKUP($A184,'[1]2. Child Protection'!$B$8:$CW$226,'[1]2. Child Protection'!CS$1,FALSE)=H184,"",VLOOKUP($A184,'[1]2. Child Protection'!$B$8:$CW$226,'[1]2. Child Protection'!CS$1,FALSE)-H184)</f>
        <v/>
      </c>
      <c r="R184" s="7" t="s">
        <v>481</v>
      </c>
      <c r="S184" s="7" t="s">
        <v>482</v>
      </c>
      <c r="T184" s="40"/>
      <c r="V184" s="15"/>
      <c r="W184" s="15"/>
      <c r="X184" s="16"/>
      <c r="Y184" s="19"/>
    </row>
    <row r="185" spans="1:25">
      <c r="A185" s="7" t="s">
        <v>483</v>
      </c>
      <c r="B185" s="7" t="s">
        <v>484</v>
      </c>
      <c r="C185" s="40" t="s">
        <v>20</v>
      </c>
      <c r="E185" s="15"/>
      <c r="F185" s="15"/>
      <c r="G185" s="16"/>
      <c r="H185" s="19"/>
      <c r="J185" s="20" t="str">
        <f>IF(VLOOKUP($A185,'[1]2. Child Protection'!$B$8:$CW$226,'[1]2. Child Protection'!CN$1,FALSE)=C185,"",VLOOKUP($A185,'[1]2. Child Protection'!$B$8:$CW$226,'[1]2. Child Protection'!CN$1,FALSE)-C185)</f>
        <v/>
      </c>
      <c r="K185" s="7" t="str">
        <f>IF(VLOOKUP($A185,'[1]2. Child Protection'!$B$8:$CW$226,'[1]2. Child Protection'!CO$1,FALSE)=D185,"",VLOOKUP($A185,'[1]2. Child Protection'!$B$8:$CW$226,'[1]2. Child Protection'!CO$1,FALSE))</f>
        <v/>
      </c>
      <c r="L185" s="20" t="str">
        <f>IF(VLOOKUP($A185,'[1]2. Child Protection'!$B$8:$CW$226,'[1]2. Child Protection'!CP$1,FALSE)=E185,"",VLOOKUP($A185,'[1]2. Child Protection'!$B$8:$CW$226,'[1]2. Child Protection'!CP$1,FALSE)-E185)</f>
        <v/>
      </c>
      <c r="M185" s="20" t="str">
        <f>IF(VLOOKUP($A185,'[1]2. Child Protection'!$B$8:$CW$226,'[1]2. Child Protection'!CQ$1,FALSE)=F185,"",VLOOKUP($A185,'[1]2. Child Protection'!$B$8:$CW$226,'[1]2. Child Protection'!CQ$1,FALSE)-F185)</f>
        <v/>
      </c>
      <c r="N185" s="20" t="str">
        <f>IF(VLOOKUP($A185,'[1]2. Child Protection'!$B$8:$CW$226,'[1]2. Child Protection'!CR$1,FALSE)=G185,"",VLOOKUP($A185,'[1]2. Child Protection'!$B$8:$CW$226,'[1]2. Child Protection'!CR$1,FALSE)-G185)</f>
        <v/>
      </c>
      <c r="O185" s="20" t="str">
        <f>IF(VLOOKUP($A185,'[1]2. Child Protection'!$B$8:$CW$226,'[1]2. Child Protection'!CS$1,FALSE)=H185,"",VLOOKUP($A185,'[1]2. Child Protection'!$B$8:$CW$226,'[1]2. Child Protection'!CS$1,FALSE)-H185)</f>
        <v/>
      </c>
      <c r="R185" s="7" t="s">
        <v>483</v>
      </c>
      <c r="S185" s="7" t="s">
        <v>484</v>
      </c>
      <c r="T185" s="40" t="s">
        <v>596</v>
      </c>
      <c r="U185" s="7" t="s">
        <v>596</v>
      </c>
      <c r="V185" s="15" t="s">
        <v>596</v>
      </c>
      <c r="W185" s="15" t="s">
        <v>596</v>
      </c>
      <c r="X185" s="16" t="s">
        <v>596</v>
      </c>
      <c r="Y185" s="19" t="s">
        <v>596</v>
      </c>
    </row>
    <row r="186" spans="1:25">
      <c r="A186" s="7" t="s">
        <v>485</v>
      </c>
      <c r="B186" s="7" t="s">
        <v>486</v>
      </c>
      <c r="C186" s="40" t="s">
        <v>20</v>
      </c>
      <c r="E186" s="15"/>
      <c r="F186" s="17"/>
      <c r="G186" s="18"/>
      <c r="H186" s="19"/>
      <c r="J186" s="20" t="str">
        <f>IF(VLOOKUP($A186,'[1]2. Child Protection'!$B$8:$CW$226,'[1]2. Child Protection'!CN$1,FALSE)=C186,"",VLOOKUP($A186,'[1]2. Child Protection'!$B$8:$CW$226,'[1]2. Child Protection'!CN$1,FALSE)-C186)</f>
        <v/>
      </c>
      <c r="K186" s="7" t="str">
        <f>IF(VLOOKUP($A186,'[1]2. Child Protection'!$B$8:$CW$226,'[1]2. Child Protection'!CO$1,FALSE)=D186,"",VLOOKUP($A186,'[1]2. Child Protection'!$B$8:$CW$226,'[1]2. Child Protection'!CO$1,FALSE))</f>
        <v/>
      </c>
      <c r="L186" s="20" t="str">
        <f>IF(VLOOKUP($A186,'[1]2. Child Protection'!$B$8:$CW$226,'[1]2. Child Protection'!CP$1,FALSE)=E186,"",VLOOKUP($A186,'[1]2. Child Protection'!$B$8:$CW$226,'[1]2. Child Protection'!CP$1,FALSE)-E186)</f>
        <v/>
      </c>
      <c r="M186" s="20" t="str">
        <f>IF(VLOOKUP($A186,'[1]2. Child Protection'!$B$8:$CW$226,'[1]2. Child Protection'!CQ$1,FALSE)=F186,"",VLOOKUP($A186,'[1]2. Child Protection'!$B$8:$CW$226,'[1]2. Child Protection'!CQ$1,FALSE)-F186)</f>
        <v/>
      </c>
      <c r="N186" s="20" t="str">
        <f>IF(VLOOKUP($A186,'[1]2. Child Protection'!$B$8:$CW$226,'[1]2. Child Protection'!CR$1,FALSE)=G186,"",VLOOKUP($A186,'[1]2. Child Protection'!$B$8:$CW$226,'[1]2. Child Protection'!CR$1,FALSE)-G186)</f>
        <v/>
      </c>
      <c r="O186" s="20" t="str">
        <f>IF(VLOOKUP($A186,'[1]2. Child Protection'!$B$8:$CW$226,'[1]2. Child Protection'!CS$1,FALSE)=H186,"",VLOOKUP($A186,'[1]2. Child Protection'!$B$8:$CW$226,'[1]2. Child Protection'!CS$1,FALSE)-H186)</f>
        <v/>
      </c>
      <c r="R186" s="7" t="s">
        <v>485</v>
      </c>
      <c r="S186" s="7" t="s">
        <v>486</v>
      </c>
      <c r="T186" s="20" t="s">
        <v>596</v>
      </c>
      <c r="U186" s="7" t="s">
        <v>596</v>
      </c>
      <c r="V186" s="15" t="s">
        <v>596</v>
      </c>
      <c r="W186" s="17" t="s">
        <v>596</v>
      </c>
      <c r="X186" s="18" t="s">
        <v>596</v>
      </c>
      <c r="Y186" s="19" t="s">
        <v>596</v>
      </c>
    </row>
    <row r="187" spans="1:25">
      <c r="A187" s="7" t="s">
        <v>487</v>
      </c>
      <c r="B187" s="7" t="s">
        <v>488</v>
      </c>
      <c r="C187" s="40">
        <v>158.351</v>
      </c>
      <c r="E187" s="15" t="s">
        <v>16</v>
      </c>
      <c r="F187" s="17" t="s">
        <v>12</v>
      </c>
      <c r="G187" s="18"/>
      <c r="H187" s="19" t="s">
        <v>489</v>
      </c>
      <c r="J187" s="20" t="str">
        <f>IF(VLOOKUP($A187,'[1]2. Child Protection'!$B$8:$CW$226,'[1]2. Child Protection'!CN$1,FALSE)=C187,"",VLOOKUP($A187,'[1]2. Child Protection'!$B$8:$CW$226,'[1]2. Child Protection'!CN$1,FALSE)-C187)</f>
        <v/>
      </c>
      <c r="K187" s="7" t="str">
        <f>IF(VLOOKUP($A187,'[1]2. Child Protection'!$B$8:$CW$226,'[1]2. Child Protection'!CO$1,FALSE)=D187,"",VLOOKUP($A187,'[1]2. Child Protection'!$B$8:$CW$226,'[1]2. Child Protection'!CO$1,FALSE))</f>
        <v/>
      </c>
      <c r="L187" s="20" t="str">
        <f>IF(VLOOKUP($A187,'[1]2. Child Protection'!$B$8:$CW$226,'[1]2. Child Protection'!CP$1,FALSE)=E187,"",VLOOKUP($A187,'[1]2. Child Protection'!$B$8:$CW$226,'[1]2. Child Protection'!CP$1,FALSE)-E187)</f>
        <v/>
      </c>
      <c r="M187" s="20" t="str">
        <f>IF(VLOOKUP($A187,'[1]2. Child Protection'!$B$8:$CW$226,'[1]2. Child Protection'!CQ$1,FALSE)=F187,"",VLOOKUP($A187,'[1]2. Child Protection'!$B$8:$CW$226,'[1]2. Child Protection'!CQ$1,FALSE)-F187)</f>
        <v/>
      </c>
      <c r="N187" s="20" t="str">
        <f>IF(VLOOKUP($A187,'[1]2. Child Protection'!$B$8:$CW$226,'[1]2. Child Protection'!CR$1,FALSE)=G187,"",VLOOKUP($A187,'[1]2. Child Protection'!$B$8:$CW$226,'[1]2. Child Protection'!CR$1,FALSE)-G187)</f>
        <v/>
      </c>
      <c r="O187" s="20" t="str">
        <f>IF(VLOOKUP($A187,'[1]2. Child Protection'!$B$8:$CW$226,'[1]2. Child Protection'!CS$1,FALSE)=H187,"",VLOOKUP($A187,'[1]2. Child Protection'!$B$8:$CW$226,'[1]2. Child Protection'!CS$1,FALSE)-H187)</f>
        <v/>
      </c>
      <c r="R187" s="7" t="s">
        <v>487</v>
      </c>
      <c r="S187" s="7" t="s">
        <v>488</v>
      </c>
      <c r="T187" s="20">
        <v>200.12963082396621</v>
      </c>
      <c r="U187" s="7" t="s">
        <v>596</v>
      </c>
      <c r="V187" s="15">
        <v>2020</v>
      </c>
      <c r="W187" s="17" t="s">
        <v>597</v>
      </c>
      <c r="X187" s="18"/>
      <c r="Y187" s="19" t="s">
        <v>629</v>
      </c>
    </row>
    <row r="188" spans="1:25">
      <c r="A188" s="7" t="s">
        <v>490</v>
      </c>
      <c r="B188" s="7" t="s">
        <v>491</v>
      </c>
      <c r="C188" s="40">
        <v>190.904</v>
      </c>
      <c r="E188" s="15" t="s">
        <v>11</v>
      </c>
      <c r="F188" s="17" t="s">
        <v>12</v>
      </c>
      <c r="G188" s="18"/>
      <c r="H188" s="19" t="s">
        <v>492</v>
      </c>
      <c r="J188" s="20" t="str">
        <f>IF(VLOOKUP($A188,'[1]2. Child Protection'!$B$8:$CW$226,'[1]2. Child Protection'!CN$1,FALSE)=C188,"",VLOOKUP($A188,'[1]2. Child Protection'!$B$8:$CW$226,'[1]2. Child Protection'!CN$1,FALSE)-C188)</f>
        <v/>
      </c>
      <c r="K188" s="7" t="str">
        <f>IF(VLOOKUP($A188,'[1]2. Child Protection'!$B$8:$CW$226,'[1]2. Child Protection'!CO$1,FALSE)=D188,"",VLOOKUP($A188,'[1]2. Child Protection'!$B$8:$CW$226,'[1]2. Child Protection'!CO$1,FALSE))</f>
        <v/>
      </c>
      <c r="L188" s="20" t="str">
        <f>IF(VLOOKUP($A188,'[1]2. Child Protection'!$B$8:$CW$226,'[1]2. Child Protection'!CP$1,FALSE)=E188,"",VLOOKUP($A188,'[1]2. Child Protection'!$B$8:$CW$226,'[1]2. Child Protection'!CP$1,FALSE)-E188)</f>
        <v/>
      </c>
      <c r="M188" s="20" t="str">
        <f>IF(VLOOKUP($A188,'[1]2. Child Protection'!$B$8:$CW$226,'[1]2. Child Protection'!CQ$1,FALSE)=F188,"",VLOOKUP($A188,'[1]2. Child Protection'!$B$8:$CW$226,'[1]2. Child Protection'!CQ$1,FALSE)-F188)</f>
        <v/>
      </c>
      <c r="N188" s="20" t="str">
        <f>IF(VLOOKUP($A188,'[1]2. Child Protection'!$B$8:$CW$226,'[1]2. Child Protection'!CR$1,FALSE)=G188,"",VLOOKUP($A188,'[1]2. Child Protection'!$B$8:$CW$226,'[1]2. Child Protection'!CR$1,FALSE)-G188)</f>
        <v/>
      </c>
      <c r="O188" s="20" t="str">
        <f>IF(VLOOKUP($A188,'[1]2. Child Protection'!$B$8:$CW$226,'[1]2. Child Protection'!CS$1,FALSE)=H188,"",VLOOKUP($A188,'[1]2. Child Protection'!$B$8:$CW$226,'[1]2. Child Protection'!CS$1,FALSE)-H188)</f>
        <v/>
      </c>
      <c r="R188" s="7" t="s">
        <v>490</v>
      </c>
      <c r="S188" s="7" t="s">
        <v>491</v>
      </c>
      <c r="T188" s="20">
        <v>188.58563910624349</v>
      </c>
      <c r="U188" s="7" t="s">
        <v>596</v>
      </c>
      <c r="V188" s="15">
        <v>2019</v>
      </c>
      <c r="W188" s="17" t="s">
        <v>597</v>
      </c>
      <c r="X188" s="18"/>
      <c r="Y188" s="19" t="s">
        <v>492</v>
      </c>
    </row>
    <row r="189" spans="1:25">
      <c r="A189" s="7" t="s">
        <v>493</v>
      </c>
      <c r="B189" s="7" t="s">
        <v>494</v>
      </c>
      <c r="C189" s="40">
        <v>256.00700000000001</v>
      </c>
      <c r="E189" s="15" t="s">
        <v>129</v>
      </c>
      <c r="F189" s="17" t="s">
        <v>12</v>
      </c>
      <c r="G189" s="18"/>
      <c r="H189" s="19" t="s">
        <v>495</v>
      </c>
      <c r="J189" s="20" t="str">
        <f>IF(VLOOKUP($A189,'[1]2. Child Protection'!$B$8:$CW$226,'[1]2. Child Protection'!CN$1,FALSE)=C189,"",VLOOKUP($A189,'[1]2. Child Protection'!$B$8:$CW$226,'[1]2. Child Protection'!CN$1,FALSE)-C189)</f>
        <v/>
      </c>
      <c r="K189" s="7" t="str">
        <f>IF(VLOOKUP($A189,'[1]2. Child Protection'!$B$8:$CW$226,'[1]2. Child Protection'!CO$1,FALSE)=D189,"",VLOOKUP($A189,'[1]2. Child Protection'!$B$8:$CW$226,'[1]2. Child Protection'!CO$1,FALSE))</f>
        <v/>
      </c>
      <c r="L189" s="20" t="str">
        <f>IF(VLOOKUP($A189,'[1]2. Child Protection'!$B$8:$CW$226,'[1]2. Child Protection'!CP$1,FALSE)=E189,"",VLOOKUP($A189,'[1]2. Child Protection'!$B$8:$CW$226,'[1]2. Child Protection'!CP$1,FALSE)-E189)</f>
        <v/>
      </c>
      <c r="M189" s="20" t="str">
        <f>IF(VLOOKUP($A189,'[1]2. Child Protection'!$B$8:$CW$226,'[1]2. Child Protection'!CQ$1,FALSE)=F189,"",VLOOKUP($A189,'[1]2. Child Protection'!$B$8:$CW$226,'[1]2. Child Protection'!CQ$1,FALSE)-F189)</f>
        <v/>
      </c>
      <c r="N189" s="20" t="str">
        <f>IF(VLOOKUP($A189,'[1]2. Child Protection'!$B$8:$CW$226,'[1]2. Child Protection'!CR$1,FALSE)=G189,"",VLOOKUP($A189,'[1]2. Child Protection'!$B$8:$CW$226,'[1]2. Child Protection'!CR$1,FALSE)-G189)</f>
        <v/>
      </c>
      <c r="O189" s="20" t="str">
        <f>IF(VLOOKUP($A189,'[1]2. Child Protection'!$B$8:$CW$226,'[1]2. Child Protection'!CS$1,FALSE)=H189,"",VLOOKUP($A189,'[1]2. Child Protection'!$B$8:$CW$226,'[1]2. Child Protection'!CS$1,FALSE)-H189)</f>
        <v/>
      </c>
      <c r="R189" s="7" t="s">
        <v>493</v>
      </c>
      <c r="S189" s="7" t="s">
        <v>494</v>
      </c>
      <c r="T189" s="20">
        <v>255.48499359950372</v>
      </c>
      <c r="U189" s="7" t="s">
        <v>596</v>
      </c>
      <c r="V189" s="15">
        <v>2016</v>
      </c>
      <c r="W189" s="17" t="s">
        <v>597</v>
      </c>
      <c r="X189" s="18"/>
      <c r="Y189" s="19" t="s">
        <v>495</v>
      </c>
    </row>
    <row r="190" spans="1:25">
      <c r="A190" s="7" t="s">
        <v>496</v>
      </c>
      <c r="B190" s="7" t="s">
        <v>497</v>
      </c>
      <c r="C190" s="40">
        <v>119.926</v>
      </c>
      <c r="D190" s="7" t="s">
        <v>59</v>
      </c>
      <c r="E190" s="15" t="s">
        <v>222</v>
      </c>
      <c r="F190" s="17" t="s">
        <v>70</v>
      </c>
      <c r="G190" s="18" t="s">
        <v>71</v>
      </c>
      <c r="H190" s="19" t="s">
        <v>498</v>
      </c>
      <c r="J190" s="20" t="str">
        <f>IF(VLOOKUP($A190,'[1]2. Child Protection'!$B$8:$CW$226,'[1]2. Child Protection'!CN$1,FALSE)=C190,"",VLOOKUP($A190,'[1]2. Child Protection'!$B$8:$CW$226,'[1]2. Child Protection'!CN$1,FALSE)-C190)</f>
        <v/>
      </c>
      <c r="K190" s="7" t="str">
        <f>IF(VLOOKUP($A190,'[1]2. Child Protection'!$B$8:$CW$226,'[1]2. Child Protection'!CO$1,FALSE)=D190,"",VLOOKUP($A190,'[1]2. Child Protection'!$B$8:$CW$226,'[1]2. Child Protection'!CO$1,FALSE))</f>
        <v/>
      </c>
      <c r="L190" s="20" t="str">
        <f>IF(VLOOKUP($A190,'[1]2. Child Protection'!$B$8:$CW$226,'[1]2. Child Protection'!CP$1,FALSE)=E190,"",VLOOKUP($A190,'[1]2. Child Protection'!$B$8:$CW$226,'[1]2. Child Protection'!CP$1,FALSE)-E190)</f>
        <v/>
      </c>
      <c r="M190" s="20" t="str">
        <f>IF(VLOOKUP($A190,'[1]2. Child Protection'!$B$8:$CW$226,'[1]2. Child Protection'!CQ$1,FALSE)=F190,"",VLOOKUP($A190,'[1]2. Child Protection'!$B$8:$CW$226,'[1]2. Child Protection'!CQ$1,FALSE)-F190)</f>
        <v/>
      </c>
      <c r="N190" s="20" t="str">
        <f>IF(VLOOKUP($A190,'[1]2. Child Protection'!$B$8:$CW$226,'[1]2. Child Protection'!CR$1,FALSE)=G190,"",VLOOKUP($A190,'[1]2. Child Protection'!$B$8:$CW$226,'[1]2. Child Protection'!CR$1,FALSE)-G190)</f>
        <v/>
      </c>
      <c r="O190" s="20" t="str">
        <f>IF(VLOOKUP($A190,'[1]2. Child Protection'!$B$8:$CW$226,'[1]2. Child Protection'!CS$1,FALSE)=H190,"",VLOOKUP($A190,'[1]2. Child Protection'!$B$8:$CW$226,'[1]2. Child Protection'!CS$1,FALSE)-H190)</f>
        <v/>
      </c>
      <c r="R190" s="7" t="s">
        <v>496</v>
      </c>
      <c r="S190" s="7" t="s">
        <v>497</v>
      </c>
      <c r="T190" s="20">
        <v>120.41135578631118</v>
      </c>
      <c r="U190" s="7" t="s">
        <v>59</v>
      </c>
      <c r="V190" s="15">
        <v>2015</v>
      </c>
      <c r="W190" s="17" t="s">
        <v>604</v>
      </c>
      <c r="X190" s="18" t="s">
        <v>71</v>
      </c>
      <c r="Y190" s="19" t="s">
        <v>630</v>
      </c>
    </row>
    <row r="191" spans="1:25">
      <c r="A191" s="7" t="s">
        <v>499</v>
      </c>
      <c r="B191" s="7" t="s">
        <v>500</v>
      </c>
      <c r="C191" s="40" t="s">
        <v>20</v>
      </c>
      <c r="E191" s="17"/>
      <c r="F191" s="17"/>
      <c r="G191" s="18"/>
      <c r="H191" s="19"/>
      <c r="J191" s="20" t="str">
        <f>IF(VLOOKUP($A191,'[1]2. Child Protection'!$B$8:$CW$226,'[1]2. Child Protection'!CN$1,FALSE)=C191,"",VLOOKUP($A191,'[1]2. Child Protection'!$B$8:$CW$226,'[1]2. Child Protection'!CN$1,FALSE)-C191)</f>
        <v/>
      </c>
      <c r="K191" s="7" t="str">
        <f>IF(VLOOKUP($A191,'[1]2. Child Protection'!$B$8:$CW$226,'[1]2. Child Protection'!CO$1,FALSE)=D191,"",VLOOKUP($A191,'[1]2. Child Protection'!$B$8:$CW$226,'[1]2. Child Protection'!CO$1,FALSE))</f>
        <v/>
      </c>
      <c r="L191" s="20" t="str">
        <f>IF(VLOOKUP($A191,'[1]2. Child Protection'!$B$8:$CW$226,'[1]2. Child Protection'!CP$1,FALSE)=E191,"",VLOOKUP($A191,'[1]2. Child Protection'!$B$8:$CW$226,'[1]2. Child Protection'!CP$1,FALSE)-E191)</f>
        <v/>
      </c>
      <c r="M191" s="20" t="str">
        <f>IF(VLOOKUP($A191,'[1]2. Child Protection'!$B$8:$CW$226,'[1]2. Child Protection'!CQ$1,FALSE)=F191,"",VLOOKUP($A191,'[1]2. Child Protection'!$B$8:$CW$226,'[1]2. Child Protection'!CQ$1,FALSE)-F191)</f>
        <v/>
      </c>
      <c r="N191" s="20" t="str">
        <f>IF(VLOOKUP($A191,'[1]2. Child Protection'!$B$8:$CW$226,'[1]2. Child Protection'!CR$1,FALSE)=G191,"",VLOOKUP($A191,'[1]2. Child Protection'!$B$8:$CW$226,'[1]2. Child Protection'!CR$1,FALSE)-G191)</f>
        <v/>
      </c>
      <c r="O191" s="20" t="str">
        <f>IF(VLOOKUP($A191,'[1]2. Child Protection'!$B$8:$CW$226,'[1]2. Child Protection'!CS$1,FALSE)=H191,"",VLOOKUP($A191,'[1]2. Child Protection'!$B$8:$CW$226,'[1]2. Child Protection'!CS$1,FALSE)-H191)</f>
        <v/>
      </c>
      <c r="R191" s="7" t="s">
        <v>499</v>
      </c>
      <c r="S191" s="7" t="s">
        <v>500</v>
      </c>
      <c r="T191" s="40" t="s">
        <v>596</v>
      </c>
      <c r="U191" s="7" t="s">
        <v>596</v>
      </c>
      <c r="V191" s="17" t="s">
        <v>596</v>
      </c>
      <c r="W191" s="17" t="s">
        <v>596</v>
      </c>
      <c r="X191" s="18" t="s">
        <v>596</v>
      </c>
      <c r="Y191" s="19" t="s">
        <v>596</v>
      </c>
    </row>
    <row r="192" spans="1:25">
      <c r="A192" s="7" t="s">
        <v>501</v>
      </c>
      <c r="B192" s="7" t="s">
        <v>502</v>
      </c>
      <c r="C192" s="40" t="s">
        <v>20</v>
      </c>
      <c r="E192" s="15"/>
      <c r="F192" s="17"/>
      <c r="G192" s="18"/>
      <c r="H192" s="19"/>
      <c r="J192" s="20" t="str">
        <f>IF(VLOOKUP($A192,'[1]2. Child Protection'!$B$8:$CW$226,'[1]2. Child Protection'!CN$1,FALSE)=C192,"",VLOOKUP($A192,'[1]2. Child Protection'!$B$8:$CW$226,'[1]2. Child Protection'!CN$1,FALSE)-C192)</f>
        <v/>
      </c>
      <c r="K192" s="7" t="str">
        <f>IF(VLOOKUP($A192,'[1]2. Child Protection'!$B$8:$CW$226,'[1]2. Child Protection'!CO$1,FALSE)=D192,"",VLOOKUP($A192,'[1]2. Child Protection'!$B$8:$CW$226,'[1]2. Child Protection'!CO$1,FALSE))</f>
        <v/>
      </c>
      <c r="L192" s="20" t="str">
        <f>IF(VLOOKUP($A192,'[1]2. Child Protection'!$B$8:$CW$226,'[1]2. Child Protection'!CP$1,FALSE)=E192,"",VLOOKUP($A192,'[1]2. Child Protection'!$B$8:$CW$226,'[1]2. Child Protection'!CP$1,FALSE)-E192)</f>
        <v/>
      </c>
      <c r="M192" s="20" t="str">
        <f>IF(VLOOKUP($A192,'[1]2. Child Protection'!$B$8:$CW$226,'[1]2. Child Protection'!CQ$1,FALSE)=F192,"",VLOOKUP($A192,'[1]2. Child Protection'!$B$8:$CW$226,'[1]2. Child Protection'!CQ$1,FALSE)-F192)</f>
        <v/>
      </c>
      <c r="N192" s="20" t="str">
        <f>IF(VLOOKUP($A192,'[1]2. Child Protection'!$B$8:$CW$226,'[1]2. Child Protection'!CR$1,FALSE)=G192,"",VLOOKUP($A192,'[1]2. Child Protection'!$B$8:$CW$226,'[1]2. Child Protection'!CR$1,FALSE)-G192)</f>
        <v/>
      </c>
      <c r="O192" s="20" t="str">
        <f>IF(VLOOKUP($A192,'[1]2. Child Protection'!$B$8:$CW$226,'[1]2. Child Protection'!CS$1,FALSE)=H192,"",VLOOKUP($A192,'[1]2. Child Protection'!$B$8:$CW$226,'[1]2. Child Protection'!CS$1,FALSE)-H192)</f>
        <v/>
      </c>
      <c r="R192" s="7" t="s">
        <v>501</v>
      </c>
      <c r="S192" s="7" t="s">
        <v>502</v>
      </c>
      <c r="T192" s="20" t="s">
        <v>596</v>
      </c>
      <c r="U192" s="7" t="s">
        <v>596</v>
      </c>
      <c r="V192" s="15" t="s">
        <v>596</v>
      </c>
      <c r="W192" s="17" t="s">
        <v>596</v>
      </c>
      <c r="X192" s="18" t="s">
        <v>596</v>
      </c>
      <c r="Y192" s="19" t="s">
        <v>596</v>
      </c>
    </row>
    <row r="193" spans="1:25">
      <c r="A193" s="7" t="s">
        <v>503</v>
      </c>
      <c r="B193" s="7" t="s">
        <v>504</v>
      </c>
      <c r="C193" s="40">
        <v>170.86699999999999</v>
      </c>
      <c r="E193" s="15" t="s">
        <v>27</v>
      </c>
      <c r="F193" s="17" t="s">
        <v>12</v>
      </c>
      <c r="G193" s="18"/>
      <c r="H193" s="19" t="s">
        <v>505</v>
      </c>
      <c r="J193" s="20" t="str">
        <f>IF(VLOOKUP($A193,'[1]2. Child Protection'!$B$8:$CW$226,'[1]2. Child Protection'!CN$1,FALSE)=C193,"",VLOOKUP($A193,'[1]2. Child Protection'!$B$8:$CW$226,'[1]2. Child Protection'!CN$1,FALSE)-C193)</f>
        <v/>
      </c>
      <c r="K193" s="7" t="str">
        <f>IF(VLOOKUP($A193,'[1]2. Child Protection'!$B$8:$CW$226,'[1]2. Child Protection'!CO$1,FALSE)=D193,"",VLOOKUP($A193,'[1]2. Child Protection'!$B$8:$CW$226,'[1]2. Child Protection'!CO$1,FALSE))</f>
        <v/>
      </c>
      <c r="L193" s="20" t="str">
        <f>IF(VLOOKUP($A193,'[1]2. Child Protection'!$B$8:$CW$226,'[1]2. Child Protection'!CP$1,FALSE)=E193,"",VLOOKUP($A193,'[1]2. Child Protection'!$B$8:$CW$226,'[1]2. Child Protection'!CP$1,FALSE)-E193)</f>
        <v/>
      </c>
      <c r="M193" s="20" t="str">
        <f>IF(VLOOKUP($A193,'[1]2. Child Protection'!$B$8:$CW$226,'[1]2. Child Protection'!CQ$1,FALSE)=F193,"",VLOOKUP($A193,'[1]2. Child Protection'!$B$8:$CW$226,'[1]2. Child Protection'!CQ$1,FALSE)-F193)</f>
        <v/>
      </c>
      <c r="N193" s="20" t="str">
        <f>IF(VLOOKUP($A193,'[1]2. Child Protection'!$B$8:$CW$226,'[1]2. Child Protection'!CR$1,FALSE)=G193,"",VLOOKUP($A193,'[1]2. Child Protection'!$B$8:$CW$226,'[1]2. Child Protection'!CR$1,FALSE)-G193)</f>
        <v/>
      </c>
      <c r="O193" s="20" t="str">
        <f>IF(VLOOKUP($A193,'[1]2. Child Protection'!$B$8:$CW$226,'[1]2. Child Protection'!CS$1,FALSE)=H193,"",VLOOKUP($A193,'[1]2. Child Protection'!$B$8:$CW$226,'[1]2. Child Protection'!CS$1,FALSE)-H193)</f>
        <v/>
      </c>
      <c r="R193" s="7" t="s">
        <v>503</v>
      </c>
      <c r="S193" s="7" t="s">
        <v>504</v>
      </c>
      <c r="T193" s="20">
        <v>163.98062210710603</v>
      </c>
      <c r="U193" s="7" t="s">
        <v>596</v>
      </c>
      <c r="V193" s="15">
        <v>2021</v>
      </c>
      <c r="W193" s="17" t="s">
        <v>597</v>
      </c>
      <c r="X193" s="18"/>
      <c r="Y193" s="19" t="s">
        <v>631</v>
      </c>
    </row>
    <row r="194" spans="1:25">
      <c r="A194" s="7" t="s">
        <v>506</v>
      </c>
      <c r="B194" s="7" t="s">
        <v>507</v>
      </c>
      <c r="C194" s="40">
        <v>60.999000000000002</v>
      </c>
      <c r="E194" s="15" t="s">
        <v>16</v>
      </c>
      <c r="F194" s="17" t="s">
        <v>12</v>
      </c>
      <c r="G194" s="18"/>
      <c r="H194" s="19" t="s">
        <v>508</v>
      </c>
      <c r="J194" s="20" t="str">
        <f>IF(VLOOKUP($A194,'[1]2. Child Protection'!$B$8:$CW$226,'[1]2. Child Protection'!CN$1,FALSE)=C194,"",VLOOKUP($A194,'[1]2. Child Protection'!$B$8:$CW$226,'[1]2. Child Protection'!CN$1,FALSE)-C194)</f>
        <v/>
      </c>
      <c r="K194" s="7" t="str">
        <f>IF(VLOOKUP($A194,'[1]2. Child Protection'!$B$8:$CW$226,'[1]2. Child Protection'!CO$1,FALSE)=D194,"",VLOOKUP($A194,'[1]2. Child Protection'!$B$8:$CW$226,'[1]2. Child Protection'!CO$1,FALSE))</f>
        <v/>
      </c>
      <c r="L194" s="20" t="str">
        <f>IF(VLOOKUP($A194,'[1]2. Child Protection'!$B$8:$CW$226,'[1]2. Child Protection'!CP$1,FALSE)=E194,"",VLOOKUP($A194,'[1]2. Child Protection'!$B$8:$CW$226,'[1]2. Child Protection'!CP$1,FALSE)-E194)</f>
        <v/>
      </c>
      <c r="M194" s="20" t="str">
        <f>IF(VLOOKUP($A194,'[1]2. Child Protection'!$B$8:$CW$226,'[1]2. Child Protection'!CQ$1,FALSE)=F194,"",VLOOKUP($A194,'[1]2. Child Protection'!$B$8:$CW$226,'[1]2. Child Protection'!CQ$1,FALSE)-F194)</f>
        <v/>
      </c>
      <c r="N194" s="20" t="str">
        <f>IF(VLOOKUP($A194,'[1]2. Child Protection'!$B$8:$CW$226,'[1]2. Child Protection'!CR$1,FALSE)=G194,"",VLOOKUP($A194,'[1]2. Child Protection'!$B$8:$CW$226,'[1]2. Child Protection'!CR$1,FALSE)-G194)</f>
        <v/>
      </c>
      <c r="O194" s="20" t="str">
        <f>IF(VLOOKUP($A194,'[1]2. Child Protection'!$B$8:$CW$226,'[1]2. Child Protection'!CS$1,FALSE)=H194,"",VLOOKUP($A194,'[1]2. Child Protection'!$B$8:$CW$226,'[1]2. Child Protection'!CS$1,FALSE)-H194)</f>
        <v/>
      </c>
      <c r="R194" s="7" t="s">
        <v>506</v>
      </c>
      <c r="S194" s="7" t="s">
        <v>507</v>
      </c>
      <c r="T194" s="20">
        <v>101.08558969843286</v>
      </c>
      <c r="U194" s="7" t="s">
        <v>596</v>
      </c>
      <c r="V194" s="15">
        <v>2013</v>
      </c>
      <c r="W194" s="17" t="s">
        <v>597</v>
      </c>
      <c r="X194" s="18"/>
      <c r="Y194" s="19" t="s">
        <v>632</v>
      </c>
    </row>
    <row r="195" spans="1:25">
      <c r="A195" s="7" t="s">
        <v>509</v>
      </c>
      <c r="B195" s="7" t="s">
        <v>510</v>
      </c>
      <c r="C195" s="40">
        <v>56.19</v>
      </c>
      <c r="D195" s="7" t="s">
        <v>59</v>
      </c>
      <c r="E195" s="15" t="s">
        <v>16</v>
      </c>
      <c r="F195" s="17" t="s">
        <v>70</v>
      </c>
      <c r="G195" s="18" t="s">
        <v>71</v>
      </c>
      <c r="H195" s="19" t="s">
        <v>511</v>
      </c>
      <c r="J195" s="20" t="str">
        <f>IF(VLOOKUP($A195,'[1]2. Child Protection'!$B$8:$CW$226,'[1]2. Child Protection'!CN$1,FALSE)=C195,"",VLOOKUP($A195,'[1]2. Child Protection'!$B$8:$CW$226,'[1]2. Child Protection'!CN$1,FALSE)-C195)</f>
        <v/>
      </c>
      <c r="K195" s="7" t="str">
        <f>IF(VLOOKUP($A195,'[1]2. Child Protection'!$B$8:$CW$226,'[1]2. Child Protection'!CO$1,FALSE)=D195,"",VLOOKUP($A195,'[1]2. Child Protection'!$B$8:$CW$226,'[1]2. Child Protection'!CO$1,FALSE))</f>
        <v/>
      </c>
      <c r="L195" s="20" t="str">
        <f>IF(VLOOKUP($A195,'[1]2. Child Protection'!$B$8:$CW$226,'[1]2. Child Protection'!CP$1,FALSE)=E195,"",VLOOKUP($A195,'[1]2. Child Protection'!$B$8:$CW$226,'[1]2. Child Protection'!CP$1,FALSE)-E195)</f>
        <v/>
      </c>
      <c r="M195" s="20" t="str">
        <f>IF(VLOOKUP($A195,'[1]2. Child Protection'!$B$8:$CW$226,'[1]2. Child Protection'!CQ$1,FALSE)=F195,"",VLOOKUP($A195,'[1]2. Child Protection'!$B$8:$CW$226,'[1]2. Child Protection'!CQ$1,FALSE)-F195)</f>
        <v/>
      </c>
      <c r="N195" s="20" t="str">
        <f>IF(VLOOKUP($A195,'[1]2. Child Protection'!$B$8:$CW$226,'[1]2. Child Protection'!CR$1,FALSE)=G195,"",VLOOKUP($A195,'[1]2. Child Protection'!$B$8:$CW$226,'[1]2. Child Protection'!CR$1,FALSE)-G195)</f>
        <v/>
      </c>
      <c r="O195" s="20" t="str">
        <f>IF(VLOOKUP($A195,'[1]2. Child Protection'!$B$8:$CW$226,'[1]2. Child Protection'!CS$1,FALSE)=H195,"",VLOOKUP($A195,'[1]2. Child Protection'!$B$8:$CW$226,'[1]2. Child Protection'!CS$1,FALSE)-H195)</f>
        <v/>
      </c>
      <c r="R195" s="7" t="s">
        <v>509</v>
      </c>
      <c r="S195" s="7" t="s">
        <v>510</v>
      </c>
      <c r="T195" s="40">
        <v>55.589985269354031</v>
      </c>
      <c r="U195" s="7" t="s">
        <v>59</v>
      </c>
      <c r="V195" s="15">
        <v>2020</v>
      </c>
      <c r="W195" s="17" t="s">
        <v>604</v>
      </c>
      <c r="X195" s="18" t="s">
        <v>71</v>
      </c>
      <c r="Y195" s="19" t="s">
        <v>633</v>
      </c>
    </row>
    <row r="196" spans="1:25">
      <c r="A196" s="7" t="s">
        <v>512</v>
      </c>
      <c r="B196" s="7" t="s">
        <v>513</v>
      </c>
      <c r="C196" s="40">
        <v>240.87899999999999</v>
      </c>
      <c r="D196" s="7" t="s">
        <v>59</v>
      </c>
      <c r="E196" s="15" t="s">
        <v>16</v>
      </c>
      <c r="F196" s="15" t="s">
        <v>70</v>
      </c>
      <c r="G196" s="18" t="s">
        <v>71</v>
      </c>
      <c r="H196" s="19" t="s">
        <v>49</v>
      </c>
      <c r="J196" s="20" t="str">
        <f>IF(VLOOKUP($A196,'[1]2. Child Protection'!$B$8:$CW$226,'[1]2. Child Protection'!CN$1,FALSE)=C196,"",VLOOKUP($A196,'[1]2. Child Protection'!$B$8:$CW$226,'[1]2. Child Protection'!CN$1,FALSE)-C196)</f>
        <v/>
      </c>
      <c r="K196" s="7" t="str">
        <f>IF(VLOOKUP($A196,'[1]2. Child Protection'!$B$8:$CW$226,'[1]2. Child Protection'!CO$1,FALSE)=D196,"",VLOOKUP($A196,'[1]2. Child Protection'!$B$8:$CW$226,'[1]2. Child Protection'!CO$1,FALSE))</f>
        <v/>
      </c>
      <c r="L196" s="20" t="str">
        <f>IF(VLOOKUP($A196,'[1]2. Child Protection'!$B$8:$CW$226,'[1]2. Child Protection'!CP$1,FALSE)=E196,"",VLOOKUP($A196,'[1]2. Child Protection'!$B$8:$CW$226,'[1]2. Child Protection'!CP$1,FALSE)-E196)</f>
        <v/>
      </c>
      <c r="M196" s="20" t="str">
        <f>IF(VLOOKUP($A196,'[1]2. Child Protection'!$B$8:$CW$226,'[1]2. Child Protection'!CQ$1,FALSE)=F196,"",VLOOKUP($A196,'[1]2. Child Protection'!$B$8:$CW$226,'[1]2. Child Protection'!CQ$1,FALSE)-F196)</f>
        <v/>
      </c>
      <c r="N196" s="20" t="str">
        <f>IF(VLOOKUP($A196,'[1]2. Child Protection'!$B$8:$CW$226,'[1]2. Child Protection'!CR$1,FALSE)=G196,"",VLOOKUP($A196,'[1]2. Child Protection'!$B$8:$CW$226,'[1]2. Child Protection'!CR$1,FALSE)-G196)</f>
        <v/>
      </c>
      <c r="O196" s="20" t="str">
        <f>IF(VLOOKUP($A196,'[1]2. Child Protection'!$B$8:$CW$226,'[1]2. Child Protection'!CS$1,FALSE)=H196,"",VLOOKUP($A196,'[1]2. Child Protection'!$B$8:$CW$226,'[1]2. Child Protection'!CS$1,FALSE)-H196)</f>
        <v/>
      </c>
      <c r="R196" s="7" t="s">
        <v>512</v>
      </c>
      <c r="S196" s="7" t="s">
        <v>513</v>
      </c>
      <c r="T196" s="20">
        <v>241.18245889171124</v>
      </c>
      <c r="U196" s="7" t="s">
        <v>596</v>
      </c>
      <c r="V196" s="15">
        <v>2019</v>
      </c>
      <c r="W196" s="15" t="s">
        <v>597</v>
      </c>
      <c r="X196" s="18"/>
      <c r="Y196" s="19" t="s">
        <v>634</v>
      </c>
    </row>
    <row r="197" spans="1:25">
      <c r="A197" s="7" t="s">
        <v>514</v>
      </c>
      <c r="B197" s="7" t="s">
        <v>515</v>
      </c>
      <c r="C197" s="40">
        <v>164.56399999999999</v>
      </c>
      <c r="E197" s="17" t="s">
        <v>27</v>
      </c>
      <c r="F197" s="17" t="s">
        <v>12</v>
      </c>
      <c r="G197" s="18"/>
      <c r="H197" s="19" t="s">
        <v>516</v>
      </c>
      <c r="J197" s="20" t="str">
        <f>IF(VLOOKUP($A197,'[1]2. Child Protection'!$B$8:$CW$226,'[1]2. Child Protection'!CN$1,FALSE)=C197,"",VLOOKUP($A197,'[1]2. Child Protection'!$B$8:$CW$226,'[1]2. Child Protection'!CN$1,FALSE)-C197)</f>
        <v/>
      </c>
      <c r="K197" s="7" t="str">
        <f>IF(VLOOKUP($A197,'[1]2. Child Protection'!$B$8:$CW$226,'[1]2. Child Protection'!CO$1,FALSE)=D197,"",VLOOKUP($A197,'[1]2. Child Protection'!$B$8:$CW$226,'[1]2. Child Protection'!CO$1,FALSE))</f>
        <v/>
      </c>
      <c r="L197" s="20" t="str">
        <f>IF(VLOOKUP($A197,'[1]2. Child Protection'!$B$8:$CW$226,'[1]2. Child Protection'!CP$1,FALSE)=E197,"",VLOOKUP($A197,'[1]2. Child Protection'!$B$8:$CW$226,'[1]2. Child Protection'!CP$1,FALSE)-E197)</f>
        <v/>
      </c>
      <c r="M197" s="20" t="str">
        <f>IF(VLOOKUP($A197,'[1]2. Child Protection'!$B$8:$CW$226,'[1]2. Child Protection'!CQ$1,FALSE)=F197,"",VLOOKUP($A197,'[1]2. Child Protection'!$B$8:$CW$226,'[1]2. Child Protection'!CQ$1,FALSE)-F197)</f>
        <v/>
      </c>
      <c r="N197" s="20" t="str">
        <f>IF(VLOOKUP($A197,'[1]2. Child Protection'!$B$8:$CW$226,'[1]2. Child Protection'!CR$1,FALSE)=G197,"",VLOOKUP($A197,'[1]2. Child Protection'!$B$8:$CW$226,'[1]2. Child Protection'!CR$1,FALSE)-G197)</f>
        <v/>
      </c>
      <c r="O197" s="20" t="str">
        <f>IF(VLOOKUP($A197,'[1]2. Child Protection'!$B$8:$CW$226,'[1]2. Child Protection'!CS$1,FALSE)=H197,"",VLOOKUP($A197,'[1]2. Child Protection'!$B$8:$CW$226,'[1]2. Child Protection'!CS$1,FALSE)-H197)</f>
        <v/>
      </c>
      <c r="R197" s="7" t="s">
        <v>514</v>
      </c>
      <c r="S197" s="7" t="s">
        <v>515</v>
      </c>
      <c r="T197" s="20">
        <v>107.65359362513857</v>
      </c>
      <c r="U197" s="7" t="s">
        <v>596</v>
      </c>
      <c r="V197" s="17">
        <v>2021</v>
      </c>
      <c r="W197" s="17" t="s">
        <v>597</v>
      </c>
      <c r="X197" s="18"/>
      <c r="Y197" s="19" t="s">
        <v>635</v>
      </c>
    </row>
    <row r="198" spans="1:25">
      <c r="A198" s="7" t="s">
        <v>517</v>
      </c>
      <c r="B198" s="7" t="s">
        <v>518</v>
      </c>
      <c r="C198" s="40" t="s">
        <v>20</v>
      </c>
      <c r="E198" s="15"/>
      <c r="F198" s="17"/>
      <c r="G198" s="18"/>
      <c r="H198" s="19"/>
      <c r="J198" s="20" t="str">
        <f>IF(VLOOKUP($A198,'[1]2. Child Protection'!$B$8:$CW$226,'[1]2. Child Protection'!CN$1,FALSE)=C198,"",VLOOKUP($A198,'[1]2. Child Protection'!$B$8:$CW$226,'[1]2. Child Protection'!CN$1,FALSE)-C198)</f>
        <v/>
      </c>
      <c r="K198" s="7" t="str">
        <f>IF(VLOOKUP($A198,'[1]2. Child Protection'!$B$8:$CW$226,'[1]2. Child Protection'!CO$1,FALSE)=D198,"",VLOOKUP($A198,'[1]2. Child Protection'!$B$8:$CW$226,'[1]2. Child Protection'!CO$1,FALSE))</f>
        <v/>
      </c>
      <c r="L198" s="20" t="str">
        <f>IF(VLOOKUP($A198,'[1]2. Child Protection'!$B$8:$CW$226,'[1]2. Child Protection'!CP$1,FALSE)=E198,"",VLOOKUP($A198,'[1]2. Child Protection'!$B$8:$CW$226,'[1]2. Child Protection'!CP$1,FALSE)-E198)</f>
        <v/>
      </c>
      <c r="M198" s="20" t="str">
        <f>IF(VLOOKUP($A198,'[1]2. Child Protection'!$B$8:$CW$226,'[1]2. Child Protection'!CQ$1,FALSE)=F198,"",VLOOKUP($A198,'[1]2. Child Protection'!$B$8:$CW$226,'[1]2. Child Protection'!CQ$1,FALSE)-F198)</f>
        <v/>
      </c>
      <c r="N198" s="20" t="str">
        <f>IF(VLOOKUP($A198,'[1]2. Child Protection'!$B$8:$CW$226,'[1]2. Child Protection'!CR$1,FALSE)=G198,"",VLOOKUP($A198,'[1]2. Child Protection'!$B$8:$CW$226,'[1]2. Child Protection'!CR$1,FALSE)-G198)</f>
        <v/>
      </c>
      <c r="O198" s="20" t="str">
        <f>IF(VLOOKUP($A198,'[1]2. Child Protection'!$B$8:$CW$226,'[1]2. Child Protection'!CS$1,FALSE)=H198,"",VLOOKUP($A198,'[1]2. Child Protection'!$B$8:$CW$226,'[1]2. Child Protection'!CS$1,FALSE)-H198)</f>
        <v/>
      </c>
      <c r="R198" s="7" t="s">
        <v>517</v>
      </c>
      <c r="S198" s="7" t="s">
        <v>518</v>
      </c>
      <c r="T198" s="20" t="s">
        <v>596</v>
      </c>
      <c r="U198" s="7" t="s">
        <v>596</v>
      </c>
      <c r="V198" s="15" t="s">
        <v>596</v>
      </c>
      <c r="W198" s="17" t="s">
        <v>596</v>
      </c>
      <c r="X198" s="18" t="s">
        <v>596</v>
      </c>
      <c r="Y198" s="19" t="s">
        <v>596</v>
      </c>
    </row>
    <row r="199" spans="1:25">
      <c r="A199" s="7" t="s">
        <v>519</v>
      </c>
      <c r="B199" s="7" t="s">
        <v>520</v>
      </c>
      <c r="C199" s="40">
        <v>223.58099999999999</v>
      </c>
      <c r="E199" s="15" t="s">
        <v>41</v>
      </c>
      <c r="F199" s="17" t="s">
        <v>12</v>
      </c>
      <c r="G199" s="18"/>
      <c r="H199" s="19" t="s">
        <v>521</v>
      </c>
      <c r="J199" s="20" t="str">
        <f>IF(VLOOKUP($A199,'[1]2. Child Protection'!$B$8:$CW$226,'[1]2. Child Protection'!CN$1,FALSE)=C199,"",VLOOKUP($A199,'[1]2. Child Protection'!$B$8:$CW$226,'[1]2. Child Protection'!CN$1,FALSE)-C199)</f>
        <v/>
      </c>
      <c r="K199" s="7" t="str">
        <f>IF(VLOOKUP($A199,'[1]2. Child Protection'!$B$8:$CW$226,'[1]2. Child Protection'!CO$1,FALSE)=D199,"",VLOOKUP($A199,'[1]2. Child Protection'!$B$8:$CW$226,'[1]2. Child Protection'!CO$1,FALSE))</f>
        <v/>
      </c>
      <c r="L199" s="20" t="str">
        <f>IF(VLOOKUP($A199,'[1]2. Child Protection'!$B$8:$CW$226,'[1]2. Child Protection'!CP$1,FALSE)=E199,"",VLOOKUP($A199,'[1]2. Child Protection'!$B$8:$CW$226,'[1]2. Child Protection'!CP$1,FALSE)-E199)</f>
        <v/>
      </c>
      <c r="M199" s="20" t="str">
        <f>IF(VLOOKUP($A199,'[1]2. Child Protection'!$B$8:$CW$226,'[1]2. Child Protection'!CQ$1,FALSE)=F199,"",VLOOKUP($A199,'[1]2. Child Protection'!$B$8:$CW$226,'[1]2. Child Protection'!CQ$1,FALSE)-F199)</f>
        <v/>
      </c>
      <c r="N199" s="20" t="str">
        <f>IF(VLOOKUP($A199,'[1]2. Child Protection'!$B$8:$CW$226,'[1]2. Child Protection'!CR$1,FALSE)=G199,"",VLOOKUP($A199,'[1]2. Child Protection'!$B$8:$CW$226,'[1]2. Child Protection'!CR$1,FALSE)-G199)</f>
        <v/>
      </c>
      <c r="O199" s="20" t="str">
        <f>IF(VLOOKUP($A199,'[1]2. Child Protection'!$B$8:$CW$226,'[1]2. Child Protection'!CS$1,FALSE)=H199,"",VLOOKUP($A199,'[1]2. Child Protection'!$B$8:$CW$226,'[1]2. Child Protection'!CS$1,FALSE)-H199)</f>
        <v/>
      </c>
      <c r="R199" s="7" t="s">
        <v>519</v>
      </c>
      <c r="S199" s="7" t="s">
        <v>520</v>
      </c>
      <c r="T199" s="20">
        <v>226.63036660962649</v>
      </c>
      <c r="U199" s="7" t="s">
        <v>596</v>
      </c>
      <c r="V199" s="15">
        <v>2012</v>
      </c>
      <c r="W199" s="17" t="s">
        <v>597</v>
      </c>
      <c r="X199" s="18"/>
      <c r="Y199" s="19" t="s">
        <v>521</v>
      </c>
    </row>
    <row r="200" spans="1:25">
      <c r="A200" s="7" t="s">
        <v>522</v>
      </c>
      <c r="B200" s="7" t="s">
        <v>523</v>
      </c>
      <c r="C200" s="40">
        <v>650.98800000000006</v>
      </c>
      <c r="E200" s="15" t="s">
        <v>34</v>
      </c>
      <c r="F200" s="17" t="s">
        <v>12</v>
      </c>
      <c r="G200" s="18"/>
      <c r="H200" s="19" t="s">
        <v>524</v>
      </c>
      <c r="J200" s="20" t="str">
        <f>IF(VLOOKUP($A200,'[1]2. Child Protection'!$B$8:$CW$226,'[1]2. Child Protection'!CN$1,FALSE)=C200,"",VLOOKUP($A200,'[1]2. Child Protection'!$B$8:$CW$226,'[1]2. Child Protection'!CN$1,FALSE)-C200)</f>
        <v/>
      </c>
      <c r="K200" s="7" t="str">
        <f>IF(VLOOKUP($A200,'[1]2. Child Protection'!$B$8:$CW$226,'[1]2. Child Protection'!CO$1,FALSE)=D200,"",VLOOKUP($A200,'[1]2. Child Protection'!$B$8:$CW$226,'[1]2. Child Protection'!CO$1,FALSE))</f>
        <v/>
      </c>
      <c r="L200" s="20" t="str">
        <f>IF(VLOOKUP($A200,'[1]2. Child Protection'!$B$8:$CW$226,'[1]2. Child Protection'!CP$1,FALSE)=E200,"",VLOOKUP($A200,'[1]2. Child Protection'!$B$8:$CW$226,'[1]2. Child Protection'!CP$1,FALSE)-E200)</f>
        <v/>
      </c>
      <c r="M200" s="20" t="str">
        <f>IF(VLOOKUP($A200,'[1]2. Child Protection'!$B$8:$CW$226,'[1]2. Child Protection'!CQ$1,FALSE)=F200,"",VLOOKUP($A200,'[1]2. Child Protection'!$B$8:$CW$226,'[1]2. Child Protection'!CQ$1,FALSE)-F200)</f>
        <v/>
      </c>
      <c r="N200" s="20" t="str">
        <f>IF(VLOOKUP($A200,'[1]2. Child Protection'!$B$8:$CW$226,'[1]2. Child Protection'!CR$1,FALSE)=G200,"",VLOOKUP($A200,'[1]2. Child Protection'!$B$8:$CW$226,'[1]2. Child Protection'!CR$1,FALSE)-G200)</f>
        <v/>
      </c>
      <c r="O200" s="20" t="str">
        <f>IF(VLOOKUP($A200,'[1]2. Child Protection'!$B$8:$CW$226,'[1]2. Child Protection'!CS$1,FALSE)=H200,"",VLOOKUP($A200,'[1]2. Child Protection'!$B$8:$CW$226,'[1]2. Child Protection'!CS$1,FALSE)-H200)</f>
        <v/>
      </c>
      <c r="R200" s="7" t="s">
        <v>522</v>
      </c>
      <c r="S200" s="7" t="s">
        <v>523</v>
      </c>
      <c r="T200" s="20">
        <v>631.81169313850262</v>
      </c>
      <c r="U200" s="7" t="s">
        <v>596</v>
      </c>
      <c r="V200" s="15">
        <v>2020</v>
      </c>
      <c r="W200" s="17" t="s">
        <v>597</v>
      </c>
      <c r="X200" s="18"/>
      <c r="Y200" s="19" t="s">
        <v>524</v>
      </c>
    </row>
    <row r="201" spans="1:25">
      <c r="A201" s="7" t="s">
        <v>525</v>
      </c>
      <c r="B201" s="7" t="s">
        <v>526</v>
      </c>
      <c r="C201" s="40" t="s">
        <v>20</v>
      </c>
      <c r="E201" s="15"/>
      <c r="F201" s="15"/>
      <c r="G201" s="16"/>
      <c r="H201" s="19"/>
      <c r="J201" s="20" t="str">
        <f>IF(VLOOKUP($A201,'[1]2. Child Protection'!$B$8:$CW$226,'[1]2. Child Protection'!CN$1,FALSE)=C201,"",VLOOKUP($A201,'[1]2. Child Protection'!$B$8:$CW$226,'[1]2. Child Protection'!CN$1,FALSE)-C201)</f>
        <v/>
      </c>
      <c r="K201" s="7" t="str">
        <f>IF(VLOOKUP($A201,'[1]2. Child Protection'!$B$8:$CW$226,'[1]2. Child Protection'!CO$1,FALSE)=D201,"",VLOOKUP($A201,'[1]2. Child Protection'!$B$8:$CW$226,'[1]2. Child Protection'!CO$1,FALSE))</f>
        <v/>
      </c>
      <c r="L201" s="20" t="str">
        <f>IF(VLOOKUP($A201,'[1]2. Child Protection'!$B$8:$CW$226,'[1]2. Child Protection'!CP$1,FALSE)=E201,"",VLOOKUP($A201,'[1]2. Child Protection'!$B$8:$CW$226,'[1]2. Child Protection'!CP$1,FALSE)-E201)</f>
        <v/>
      </c>
      <c r="M201" s="20" t="str">
        <f>IF(VLOOKUP($A201,'[1]2. Child Protection'!$B$8:$CW$226,'[1]2. Child Protection'!CQ$1,FALSE)=F201,"",VLOOKUP($A201,'[1]2. Child Protection'!$B$8:$CW$226,'[1]2. Child Protection'!CQ$1,FALSE)-F201)</f>
        <v/>
      </c>
      <c r="N201" s="20" t="str">
        <f>IF(VLOOKUP($A201,'[1]2. Child Protection'!$B$8:$CW$226,'[1]2. Child Protection'!CR$1,FALSE)=G201,"",VLOOKUP($A201,'[1]2. Child Protection'!$B$8:$CW$226,'[1]2. Child Protection'!CR$1,FALSE)-G201)</f>
        <v/>
      </c>
      <c r="O201" s="20" t="str">
        <f>IF(VLOOKUP($A201,'[1]2. Child Protection'!$B$8:$CW$226,'[1]2. Child Protection'!CS$1,FALSE)=H201,"",VLOOKUP($A201,'[1]2. Child Protection'!$B$8:$CW$226,'[1]2. Child Protection'!CS$1,FALSE)-H201)</f>
        <v/>
      </c>
      <c r="R201" s="7" t="s">
        <v>525</v>
      </c>
      <c r="S201" s="7" t="s">
        <v>526</v>
      </c>
      <c r="T201" s="40" t="s">
        <v>596</v>
      </c>
      <c r="U201" s="7" t="s">
        <v>596</v>
      </c>
      <c r="V201" s="15" t="s">
        <v>596</v>
      </c>
      <c r="W201" s="15" t="s">
        <v>596</v>
      </c>
      <c r="X201" s="16" t="s">
        <v>596</v>
      </c>
      <c r="Y201" s="19" t="s">
        <v>596</v>
      </c>
    </row>
    <row r="202" spans="1:25">
      <c r="A202" s="7" t="s">
        <v>527</v>
      </c>
      <c r="B202" s="7" t="s">
        <v>528</v>
      </c>
      <c r="C202" s="40">
        <v>66.850999999999999</v>
      </c>
      <c r="E202" s="15" t="s">
        <v>77</v>
      </c>
      <c r="F202" s="15" t="s">
        <v>12</v>
      </c>
      <c r="G202" s="16"/>
      <c r="H202" s="19" t="s">
        <v>529</v>
      </c>
      <c r="J202" s="20" t="str">
        <f>IF(VLOOKUP($A202,'[1]2. Child Protection'!$B$8:$CW$226,'[1]2. Child Protection'!CN$1,FALSE)=C202,"",VLOOKUP($A202,'[1]2. Child Protection'!$B$8:$CW$226,'[1]2. Child Protection'!CN$1,FALSE)-C202)</f>
        <v/>
      </c>
      <c r="K202" s="7" t="str">
        <f>IF(VLOOKUP($A202,'[1]2. Child Protection'!$B$8:$CW$226,'[1]2. Child Protection'!CO$1,FALSE)=D202,"",VLOOKUP($A202,'[1]2. Child Protection'!$B$8:$CW$226,'[1]2. Child Protection'!CO$1,FALSE))</f>
        <v/>
      </c>
      <c r="L202" s="20" t="str">
        <f>IF(VLOOKUP($A202,'[1]2. Child Protection'!$B$8:$CW$226,'[1]2. Child Protection'!CP$1,FALSE)=E202,"",VLOOKUP($A202,'[1]2. Child Protection'!$B$8:$CW$226,'[1]2. Child Protection'!CP$1,FALSE)-E202)</f>
        <v/>
      </c>
      <c r="M202" s="20" t="str">
        <f>IF(VLOOKUP($A202,'[1]2. Child Protection'!$B$8:$CW$226,'[1]2. Child Protection'!CQ$1,FALSE)=F202,"",VLOOKUP($A202,'[1]2. Child Protection'!$B$8:$CW$226,'[1]2. Child Protection'!CQ$1,FALSE)-F202)</f>
        <v/>
      </c>
      <c r="N202" s="20" t="str">
        <f>IF(VLOOKUP($A202,'[1]2. Child Protection'!$B$8:$CW$226,'[1]2. Child Protection'!CR$1,FALSE)=G202,"",VLOOKUP($A202,'[1]2. Child Protection'!$B$8:$CW$226,'[1]2. Child Protection'!CR$1,FALSE)-G202)</f>
        <v/>
      </c>
      <c r="O202" s="20" t="str">
        <f>IF(VLOOKUP($A202,'[1]2. Child Protection'!$B$8:$CW$226,'[1]2. Child Protection'!CS$1,FALSE)=H202,"",VLOOKUP($A202,'[1]2. Child Protection'!$B$8:$CW$226,'[1]2. Child Protection'!CS$1,FALSE)-H202)</f>
        <v/>
      </c>
      <c r="R202" s="7" t="s">
        <v>527</v>
      </c>
      <c r="S202" s="7" t="s">
        <v>528</v>
      </c>
      <c r="T202" s="40">
        <v>66.344374191398018</v>
      </c>
      <c r="U202" s="7" t="s">
        <v>596</v>
      </c>
      <c r="V202" s="15">
        <v>2011</v>
      </c>
      <c r="W202" s="15" t="s">
        <v>597</v>
      </c>
      <c r="X202" s="16"/>
      <c r="Y202" s="19" t="s">
        <v>529</v>
      </c>
    </row>
    <row r="203" spans="1:25">
      <c r="A203" s="7" t="s">
        <v>530</v>
      </c>
      <c r="B203" s="7" t="s">
        <v>531</v>
      </c>
      <c r="C203" s="40">
        <v>48.53</v>
      </c>
      <c r="E203" s="15" t="s">
        <v>45</v>
      </c>
      <c r="F203" s="17" t="s">
        <v>12</v>
      </c>
      <c r="G203" s="18"/>
      <c r="H203" s="19" t="s">
        <v>532</v>
      </c>
      <c r="J203" s="20" t="str">
        <f>IF(VLOOKUP($A203,'[1]2. Child Protection'!$B$8:$CW$226,'[1]2. Child Protection'!CN$1,FALSE)=C203,"",VLOOKUP($A203,'[1]2. Child Protection'!$B$8:$CW$226,'[1]2. Child Protection'!CN$1,FALSE)-C203)</f>
        <v/>
      </c>
      <c r="K203" s="7" t="str">
        <f>IF(VLOOKUP($A203,'[1]2. Child Protection'!$B$8:$CW$226,'[1]2. Child Protection'!CO$1,FALSE)=D203,"",VLOOKUP($A203,'[1]2. Child Protection'!$B$8:$CW$226,'[1]2. Child Protection'!CO$1,FALSE))</f>
        <v/>
      </c>
      <c r="L203" s="20" t="str">
        <f>IF(VLOOKUP($A203,'[1]2. Child Protection'!$B$8:$CW$226,'[1]2. Child Protection'!CP$1,FALSE)=E203,"",VLOOKUP($A203,'[1]2. Child Protection'!$B$8:$CW$226,'[1]2. Child Protection'!CP$1,FALSE)-E203)</f>
        <v/>
      </c>
      <c r="M203" s="20" t="str">
        <f>IF(VLOOKUP($A203,'[1]2. Child Protection'!$B$8:$CW$226,'[1]2. Child Protection'!CQ$1,FALSE)=F203,"",VLOOKUP($A203,'[1]2. Child Protection'!$B$8:$CW$226,'[1]2. Child Protection'!CQ$1,FALSE)-F203)</f>
        <v/>
      </c>
      <c r="N203" s="20" t="str">
        <f>IF(VLOOKUP($A203,'[1]2. Child Protection'!$B$8:$CW$226,'[1]2. Child Protection'!CR$1,FALSE)=G203,"",VLOOKUP($A203,'[1]2. Child Protection'!$B$8:$CW$226,'[1]2. Child Protection'!CR$1,FALSE)-G203)</f>
        <v/>
      </c>
      <c r="O203" s="20" t="str">
        <f>IF(VLOOKUP($A203,'[1]2. Child Protection'!$B$8:$CW$226,'[1]2. Child Protection'!CS$1,FALSE)=H203,"",VLOOKUP($A203,'[1]2. Child Protection'!$B$8:$CW$226,'[1]2. Child Protection'!CS$1,FALSE)-H203)</f>
        <v/>
      </c>
      <c r="R203" s="7" t="s">
        <v>530</v>
      </c>
      <c r="S203" s="7" t="s">
        <v>531</v>
      </c>
      <c r="T203" s="20">
        <v>49.133588997966115</v>
      </c>
      <c r="U203" s="7" t="s">
        <v>596</v>
      </c>
      <c r="V203" s="15">
        <v>2010</v>
      </c>
      <c r="W203" s="17" t="s">
        <v>597</v>
      </c>
      <c r="X203" s="18"/>
      <c r="Y203" s="19" t="s">
        <v>532</v>
      </c>
    </row>
    <row r="204" spans="1:25">
      <c r="A204" s="7" t="s">
        <v>533</v>
      </c>
      <c r="B204" s="7" t="s">
        <v>534</v>
      </c>
      <c r="C204" s="40">
        <v>77.352000000000004</v>
      </c>
      <c r="E204" s="15" t="s">
        <v>41</v>
      </c>
      <c r="F204" s="15" t="s">
        <v>12</v>
      </c>
      <c r="G204" s="16"/>
      <c r="H204" s="19" t="s">
        <v>535</v>
      </c>
      <c r="J204" s="20" t="str">
        <f>IF(VLOOKUP($A204,'[1]2. Child Protection'!$B$8:$CW$226,'[1]2. Child Protection'!CN$1,FALSE)=C204,"",VLOOKUP($A204,'[1]2. Child Protection'!$B$8:$CW$226,'[1]2. Child Protection'!CN$1,FALSE)-C204)</f>
        <v/>
      </c>
      <c r="K204" s="7" t="str">
        <f>IF(VLOOKUP($A204,'[1]2. Child Protection'!$B$8:$CW$226,'[1]2. Child Protection'!CO$1,FALSE)=D204,"",VLOOKUP($A204,'[1]2. Child Protection'!$B$8:$CW$226,'[1]2. Child Protection'!CO$1,FALSE))</f>
        <v/>
      </c>
      <c r="L204" s="20" t="str">
        <f>IF(VLOOKUP($A204,'[1]2. Child Protection'!$B$8:$CW$226,'[1]2. Child Protection'!CP$1,FALSE)=E204,"",VLOOKUP($A204,'[1]2. Child Protection'!$B$8:$CW$226,'[1]2. Child Protection'!CP$1,FALSE)-E204)</f>
        <v/>
      </c>
      <c r="M204" s="20" t="str">
        <f>IF(VLOOKUP($A204,'[1]2. Child Protection'!$B$8:$CW$226,'[1]2. Child Protection'!CQ$1,FALSE)=F204,"",VLOOKUP($A204,'[1]2. Child Protection'!$B$8:$CW$226,'[1]2. Child Protection'!CQ$1,FALSE)-F204)</f>
        <v/>
      </c>
      <c r="N204" s="20" t="str">
        <f>IF(VLOOKUP($A204,'[1]2. Child Protection'!$B$8:$CW$226,'[1]2. Child Protection'!CR$1,FALSE)=G204,"",VLOOKUP($A204,'[1]2. Child Protection'!$B$8:$CW$226,'[1]2. Child Protection'!CR$1,FALSE)-G204)</f>
        <v/>
      </c>
      <c r="O204" s="20" t="str">
        <f>IF(VLOOKUP($A204,'[1]2. Child Protection'!$B$8:$CW$226,'[1]2. Child Protection'!CS$1,FALSE)=H204,"",VLOOKUP($A204,'[1]2. Child Protection'!$B$8:$CW$226,'[1]2. Child Protection'!CS$1,FALSE)-H204)</f>
        <v/>
      </c>
      <c r="R204" s="7" t="s">
        <v>533</v>
      </c>
      <c r="S204" s="7" t="s">
        <v>534</v>
      </c>
      <c r="T204" s="40">
        <v>77.049168677050744</v>
      </c>
      <c r="U204" s="7" t="s">
        <v>596</v>
      </c>
      <c r="V204" s="15">
        <v>2012</v>
      </c>
      <c r="W204" s="15" t="s">
        <v>597</v>
      </c>
      <c r="X204" s="16"/>
      <c r="Y204" s="19" t="s">
        <v>535</v>
      </c>
    </row>
    <row r="205" spans="1:25">
      <c r="A205" s="7" t="s">
        <v>536</v>
      </c>
      <c r="B205" s="7" t="s">
        <v>537</v>
      </c>
      <c r="C205" s="40">
        <v>320.98599999999999</v>
      </c>
      <c r="E205" s="15" t="s">
        <v>27</v>
      </c>
      <c r="F205" s="17" t="s">
        <v>12</v>
      </c>
      <c r="G205" s="18"/>
      <c r="H205" s="19" t="s">
        <v>538</v>
      </c>
      <c r="J205" s="20" t="str">
        <f>IF(VLOOKUP($A205,'[1]2. Child Protection'!$B$8:$CW$226,'[1]2. Child Protection'!CN$1,FALSE)=C205,"",VLOOKUP($A205,'[1]2. Child Protection'!$B$8:$CW$226,'[1]2. Child Protection'!CN$1,FALSE)-C205)</f>
        <v/>
      </c>
      <c r="K205" s="7" t="str">
        <f>IF(VLOOKUP($A205,'[1]2. Child Protection'!$B$8:$CW$226,'[1]2. Child Protection'!CO$1,FALSE)=D205,"",VLOOKUP($A205,'[1]2. Child Protection'!$B$8:$CW$226,'[1]2. Child Protection'!CO$1,FALSE))</f>
        <v/>
      </c>
      <c r="L205" s="20" t="str">
        <f>IF(VLOOKUP($A205,'[1]2. Child Protection'!$B$8:$CW$226,'[1]2. Child Protection'!CP$1,FALSE)=E205,"",VLOOKUP($A205,'[1]2. Child Protection'!$B$8:$CW$226,'[1]2. Child Protection'!CP$1,FALSE)-E205)</f>
        <v/>
      </c>
      <c r="M205" s="20" t="str">
        <f>IF(VLOOKUP($A205,'[1]2. Child Protection'!$B$8:$CW$226,'[1]2. Child Protection'!CQ$1,FALSE)=F205,"",VLOOKUP($A205,'[1]2. Child Protection'!$B$8:$CW$226,'[1]2. Child Protection'!CQ$1,FALSE)-F205)</f>
        <v/>
      </c>
      <c r="N205" s="20" t="str">
        <f>IF(VLOOKUP($A205,'[1]2. Child Protection'!$B$8:$CW$226,'[1]2. Child Protection'!CR$1,FALSE)=G205,"",VLOOKUP($A205,'[1]2. Child Protection'!$B$8:$CW$226,'[1]2. Child Protection'!CR$1,FALSE)-G205)</f>
        <v/>
      </c>
      <c r="O205" s="20" t="str">
        <f>IF(VLOOKUP($A205,'[1]2. Child Protection'!$B$8:$CW$226,'[1]2. Child Protection'!CS$1,FALSE)=H205,"",VLOOKUP($A205,'[1]2. Child Protection'!$B$8:$CW$226,'[1]2. Child Protection'!CS$1,FALSE)-H205)</f>
        <v/>
      </c>
      <c r="R205" s="7" t="s">
        <v>536</v>
      </c>
      <c r="S205" s="7" t="s">
        <v>537</v>
      </c>
      <c r="T205" s="20">
        <v>351.88777301942343</v>
      </c>
      <c r="U205" s="7" t="s">
        <v>596</v>
      </c>
      <c r="V205" s="15">
        <v>2021</v>
      </c>
      <c r="W205" s="17" t="s">
        <v>597</v>
      </c>
      <c r="X205" s="18"/>
      <c r="Y205" s="19" t="s">
        <v>538</v>
      </c>
    </row>
    <row r="206" spans="1:25">
      <c r="A206" s="7" t="s">
        <v>539</v>
      </c>
      <c r="B206" s="7" t="s">
        <v>540</v>
      </c>
      <c r="C206" s="40">
        <v>263.55700000000002</v>
      </c>
      <c r="E206" s="15" t="s">
        <v>16</v>
      </c>
      <c r="F206" s="17" t="s">
        <v>12</v>
      </c>
      <c r="G206" s="18"/>
      <c r="H206" s="19" t="s">
        <v>49</v>
      </c>
      <c r="J206" s="20" t="str">
        <f>IF(VLOOKUP($A206,'[1]2. Child Protection'!$B$8:$CW$226,'[1]2. Child Protection'!CN$1,FALSE)=C206,"",VLOOKUP($A206,'[1]2. Child Protection'!$B$8:$CW$226,'[1]2. Child Protection'!CN$1,FALSE)-C206)</f>
        <v/>
      </c>
      <c r="K206" s="7" t="str">
        <f>IF(VLOOKUP($A206,'[1]2. Child Protection'!$B$8:$CW$226,'[1]2. Child Protection'!CO$1,FALSE)=D206,"",VLOOKUP($A206,'[1]2. Child Protection'!$B$8:$CW$226,'[1]2. Child Protection'!CO$1,FALSE))</f>
        <v/>
      </c>
      <c r="L206" s="20" t="str">
        <f>IF(VLOOKUP($A206,'[1]2. Child Protection'!$B$8:$CW$226,'[1]2. Child Protection'!CP$1,FALSE)=E206,"",VLOOKUP($A206,'[1]2. Child Protection'!$B$8:$CW$226,'[1]2. Child Protection'!CP$1,FALSE)-E206)</f>
        <v/>
      </c>
      <c r="M206" s="20" t="str">
        <f>IF(VLOOKUP($A206,'[1]2. Child Protection'!$B$8:$CW$226,'[1]2. Child Protection'!CQ$1,FALSE)=F206,"",VLOOKUP($A206,'[1]2. Child Protection'!$B$8:$CW$226,'[1]2. Child Protection'!CQ$1,FALSE)-F206)</f>
        <v/>
      </c>
      <c r="N206" s="20" t="str">
        <f>IF(VLOOKUP($A206,'[1]2. Child Protection'!$B$8:$CW$226,'[1]2. Child Protection'!CR$1,FALSE)=G206,"",VLOOKUP($A206,'[1]2. Child Protection'!$B$8:$CW$226,'[1]2. Child Protection'!CR$1,FALSE)-G206)</f>
        <v/>
      </c>
      <c r="O206" s="20" t="str">
        <f>IF(VLOOKUP($A206,'[1]2. Child Protection'!$B$8:$CW$226,'[1]2. Child Protection'!CS$1,FALSE)=H206,"",VLOOKUP($A206,'[1]2. Child Protection'!$B$8:$CW$226,'[1]2. Child Protection'!CS$1,FALSE)-H206)</f>
        <v/>
      </c>
      <c r="R206" s="7" t="s">
        <v>539</v>
      </c>
      <c r="S206" s="7" t="s">
        <v>540</v>
      </c>
      <c r="T206" s="20">
        <v>281.26442340031872</v>
      </c>
      <c r="U206" s="7" t="s">
        <v>596</v>
      </c>
      <c r="V206" s="15">
        <v>2020</v>
      </c>
      <c r="W206" s="17" t="s">
        <v>597</v>
      </c>
      <c r="X206" s="18"/>
      <c r="Y206" s="19" t="s">
        <v>636</v>
      </c>
    </row>
    <row r="207" spans="1:25">
      <c r="A207" s="7" t="s">
        <v>541</v>
      </c>
      <c r="B207" s="7" t="s">
        <v>542</v>
      </c>
      <c r="C207" s="40" t="s">
        <v>20</v>
      </c>
      <c r="E207" s="15"/>
      <c r="F207" s="17"/>
      <c r="G207" s="18"/>
      <c r="H207" s="19"/>
      <c r="J207" s="20" t="str">
        <f>IF(VLOOKUP($A207,'[1]2. Child Protection'!$B$8:$CW$226,'[1]2. Child Protection'!CN$1,FALSE)=C207,"",VLOOKUP($A207,'[1]2. Child Protection'!$B$8:$CW$226,'[1]2. Child Protection'!CN$1,FALSE)-C207)</f>
        <v/>
      </c>
      <c r="K207" s="7" t="str">
        <f>IF(VLOOKUP($A207,'[1]2. Child Protection'!$B$8:$CW$226,'[1]2. Child Protection'!CO$1,FALSE)=D207,"",VLOOKUP($A207,'[1]2. Child Protection'!$B$8:$CW$226,'[1]2. Child Protection'!CO$1,FALSE))</f>
        <v/>
      </c>
      <c r="L207" s="20" t="str">
        <f>IF(VLOOKUP($A207,'[1]2. Child Protection'!$B$8:$CW$226,'[1]2. Child Protection'!CP$1,FALSE)=E207,"",VLOOKUP($A207,'[1]2. Child Protection'!$B$8:$CW$226,'[1]2. Child Protection'!CP$1,FALSE)-E207)</f>
        <v/>
      </c>
      <c r="M207" s="20" t="str">
        <f>IF(VLOOKUP($A207,'[1]2. Child Protection'!$B$8:$CW$226,'[1]2. Child Protection'!CQ$1,FALSE)=F207,"",VLOOKUP($A207,'[1]2. Child Protection'!$B$8:$CW$226,'[1]2. Child Protection'!CQ$1,FALSE)-F207)</f>
        <v/>
      </c>
      <c r="N207" s="20" t="str">
        <f>IF(VLOOKUP($A207,'[1]2. Child Protection'!$B$8:$CW$226,'[1]2. Child Protection'!CR$1,FALSE)=G207,"",VLOOKUP($A207,'[1]2. Child Protection'!$B$8:$CW$226,'[1]2. Child Protection'!CR$1,FALSE)-G207)</f>
        <v/>
      </c>
      <c r="O207" s="20" t="str">
        <f>IF(VLOOKUP($A207,'[1]2. Child Protection'!$B$8:$CW$226,'[1]2. Child Protection'!CS$1,FALSE)=H207,"",VLOOKUP($A207,'[1]2. Child Protection'!$B$8:$CW$226,'[1]2. Child Protection'!CS$1,FALSE)-H207)</f>
        <v/>
      </c>
      <c r="R207" s="7" t="s">
        <v>541</v>
      </c>
      <c r="S207" s="7" t="s">
        <v>542</v>
      </c>
      <c r="T207" s="40" t="s">
        <v>596</v>
      </c>
      <c r="U207" s="7" t="s">
        <v>596</v>
      </c>
      <c r="V207" s="15" t="s">
        <v>596</v>
      </c>
      <c r="W207" s="17" t="s">
        <v>596</v>
      </c>
      <c r="X207" s="18" t="s">
        <v>596</v>
      </c>
      <c r="Y207" s="19" t="s">
        <v>596</v>
      </c>
    </row>
    <row r="208" spans="1:25">
      <c r="A208" s="7" t="s">
        <v>543</v>
      </c>
      <c r="B208" s="7" t="s">
        <v>544</v>
      </c>
      <c r="C208" s="40">
        <v>30.562000000000001</v>
      </c>
      <c r="E208" s="15" t="s">
        <v>77</v>
      </c>
      <c r="F208" s="17" t="s">
        <v>12</v>
      </c>
      <c r="G208" s="18"/>
      <c r="H208" s="19" t="s">
        <v>545</v>
      </c>
      <c r="J208" s="20" t="str">
        <f>IF(VLOOKUP($A208,'[1]2. Child Protection'!$B$8:$CW$226,'[1]2. Child Protection'!CN$1,FALSE)=C208,"",VLOOKUP($A208,'[1]2. Child Protection'!$B$8:$CW$226,'[1]2. Child Protection'!CN$1,FALSE)-C208)</f>
        <v/>
      </c>
      <c r="K208" s="7" t="str">
        <f>IF(VLOOKUP($A208,'[1]2. Child Protection'!$B$8:$CW$226,'[1]2. Child Protection'!CO$1,FALSE)=D208,"",VLOOKUP($A208,'[1]2. Child Protection'!$B$8:$CW$226,'[1]2. Child Protection'!CO$1,FALSE))</f>
        <v/>
      </c>
      <c r="L208" s="20" t="str">
        <f>IF(VLOOKUP($A208,'[1]2. Child Protection'!$B$8:$CW$226,'[1]2. Child Protection'!CP$1,FALSE)=E208,"",VLOOKUP($A208,'[1]2. Child Protection'!$B$8:$CW$226,'[1]2. Child Protection'!CP$1,FALSE)-E208)</f>
        <v/>
      </c>
      <c r="M208" s="20" t="str">
        <f>IF(VLOOKUP($A208,'[1]2. Child Protection'!$B$8:$CW$226,'[1]2. Child Protection'!CQ$1,FALSE)=F208,"",VLOOKUP($A208,'[1]2. Child Protection'!$B$8:$CW$226,'[1]2. Child Protection'!CQ$1,FALSE)-F208)</f>
        <v/>
      </c>
      <c r="N208" s="20" t="str">
        <f>IF(VLOOKUP($A208,'[1]2. Child Protection'!$B$8:$CW$226,'[1]2. Child Protection'!CR$1,FALSE)=G208,"",VLOOKUP($A208,'[1]2. Child Protection'!$B$8:$CW$226,'[1]2. Child Protection'!CR$1,FALSE)-G208)</f>
        <v/>
      </c>
      <c r="O208" s="20" t="str">
        <f>IF(VLOOKUP($A208,'[1]2. Child Protection'!$B$8:$CW$226,'[1]2. Child Protection'!CS$1,FALSE)=H208,"",VLOOKUP($A208,'[1]2. Child Protection'!$B$8:$CW$226,'[1]2. Child Protection'!CS$1,FALSE)-H208)</f>
        <v/>
      </c>
      <c r="R208" s="7" t="s">
        <v>543</v>
      </c>
      <c r="S208" s="7" t="s">
        <v>544</v>
      </c>
      <c r="T208" s="40">
        <v>30.915672713544332</v>
      </c>
      <c r="U208" s="7" t="s">
        <v>596</v>
      </c>
      <c r="V208" s="15">
        <v>2011</v>
      </c>
      <c r="W208" s="17" t="s">
        <v>597</v>
      </c>
      <c r="X208" s="18"/>
      <c r="Y208" s="19" t="s">
        <v>545</v>
      </c>
    </row>
    <row r="209" spans="1:25">
      <c r="A209" s="7" t="s">
        <v>546</v>
      </c>
      <c r="B209" s="7" t="s">
        <v>547</v>
      </c>
      <c r="C209" s="40" t="s">
        <v>20</v>
      </c>
      <c r="E209" s="15"/>
      <c r="F209" s="17"/>
      <c r="G209" s="18"/>
      <c r="H209" s="19"/>
      <c r="J209" s="20" t="str">
        <f>IF(VLOOKUP($A209,'[1]2. Child Protection'!$B$8:$CW$226,'[1]2. Child Protection'!CN$1,FALSE)=C209,"",VLOOKUP($A209,'[1]2. Child Protection'!$B$8:$CW$226,'[1]2. Child Protection'!CN$1,FALSE)-C209)</f>
        <v/>
      </c>
      <c r="K209" s="7" t="str">
        <f>IF(VLOOKUP($A209,'[1]2. Child Protection'!$B$8:$CW$226,'[1]2. Child Protection'!CO$1,FALSE)=D209,"",VLOOKUP($A209,'[1]2. Child Protection'!$B$8:$CW$226,'[1]2. Child Protection'!CO$1,FALSE))</f>
        <v/>
      </c>
      <c r="L209" s="20" t="str">
        <f>IF(VLOOKUP($A209,'[1]2. Child Protection'!$B$8:$CW$226,'[1]2. Child Protection'!CP$1,FALSE)=E209,"",VLOOKUP($A209,'[1]2. Child Protection'!$B$8:$CW$226,'[1]2. Child Protection'!CP$1,FALSE)-E209)</f>
        <v/>
      </c>
      <c r="M209" s="20" t="str">
        <f>IF(VLOOKUP($A209,'[1]2. Child Protection'!$B$8:$CW$226,'[1]2. Child Protection'!CQ$1,FALSE)=F209,"",VLOOKUP($A209,'[1]2. Child Protection'!$B$8:$CW$226,'[1]2. Child Protection'!CQ$1,FALSE)-F209)</f>
        <v/>
      </c>
      <c r="N209" s="20" t="str">
        <f>IF(VLOOKUP($A209,'[1]2. Child Protection'!$B$8:$CW$226,'[1]2. Child Protection'!CR$1,FALSE)=G209,"",VLOOKUP($A209,'[1]2. Child Protection'!$B$8:$CW$226,'[1]2. Child Protection'!CR$1,FALSE)-G209)</f>
        <v/>
      </c>
      <c r="O209" s="20" t="str">
        <f>IF(VLOOKUP($A209,'[1]2. Child Protection'!$B$8:$CW$226,'[1]2. Child Protection'!CS$1,FALSE)=H209,"",VLOOKUP($A209,'[1]2. Child Protection'!$B$8:$CW$226,'[1]2. Child Protection'!CS$1,FALSE)-H209)</f>
        <v/>
      </c>
      <c r="R209" s="7" t="s">
        <v>546</v>
      </c>
      <c r="S209" s="7" t="s">
        <v>547</v>
      </c>
      <c r="T209" s="20" t="s">
        <v>596</v>
      </c>
      <c r="U209" s="7" t="s">
        <v>596</v>
      </c>
      <c r="V209" s="15" t="s">
        <v>596</v>
      </c>
      <c r="W209" s="17" t="s">
        <v>596</v>
      </c>
      <c r="X209" s="18" t="s">
        <v>596</v>
      </c>
      <c r="Y209" s="19" t="s">
        <v>596</v>
      </c>
    </row>
    <row r="210" spans="1:25">
      <c r="A210" s="7" t="s">
        <v>548</v>
      </c>
      <c r="B210" s="7" t="s">
        <v>549</v>
      </c>
      <c r="C210" s="40" t="s">
        <v>20</v>
      </c>
      <c r="E210" s="15"/>
      <c r="F210" s="17"/>
      <c r="G210" s="18"/>
      <c r="H210" s="19"/>
      <c r="J210" s="20" t="str">
        <f>IF(VLOOKUP($A210,'[1]2. Child Protection'!$B$8:$CW$226,'[1]2. Child Protection'!CN$1,FALSE)=C210,"",VLOOKUP($A210,'[1]2. Child Protection'!$B$8:$CW$226,'[1]2. Child Protection'!CN$1,FALSE)-C210)</f>
        <v/>
      </c>
      <c r="K210" s="7" t="str">
        <f>IF(VLOOKUP($A210,'[1]2. Child Protection'!$B$8:$CW$226,'[1]2. Child Protection'!CO$1,FALSE)=D210,"",VLOOKUP($A210,'[1]2. Child Protection'!$B$8:$CW$226,'[1]2. Child Protection'!CO$1,FALSE))</f>
        <v/>
      </c>
      <c r="L210" s="20" t="str">
        <f>IF(VLOOKUP($A210,'[1]2. Child Protection'!$B$8:$CW$226,'[1]2. Child Protection'!CP$1,FALSE)=E210,"",VLOOKUP($A210,'[1]2. Child Protection'!$B$8:$CW$226,'[1]2. Child Protection'!CP$1,FALSE)-E210)</f>
        <v/>
      </c>
      <c r="M210" s="20" t="str">
        <f>IF(VLOOKUP($A210,'[1]2. Child Protection'!$B$8:$CW$226,'[1]2. Child Protection'!CQ$1,FALSE)=F210,"",VLOOKUP($A210,'[1]2. Child Protection'!$B$8:$CW$226,'[1]2. Child Protection'!CQ$1,FALSE)-F210)</f>
        <v/>
      </c>
      <c r="N210" s="20" t="str">
        <f>IF(VLOOKUP($A210,'[1]2. Child Protection'!$B$8:$CW$226,'[1]2. Child Protection'!CR$1,FALSE)=G210,"",VLOOKUP($A210,'[1]2. Child Protection'!$B$8:$CW$226,'[1]2. Child Protection'!CR$1,FALSE)-G210)</f>
        <v/>
      </c>
      <c r="O210" s="20" t="str">
        <f>IF(VLOOKUP($A210,'[1]2. Child Protection'!$B$8:$CW$226,'[1]2. Child Protection'!CS$1,FALSE)=H210,"",VLOOKUP($A210,'[1]2. Child Protection'!$B$8:$CW$226,'[1]2. Child Protection'!CS$1,FALSE)-H210)</f>
        <v/>
      </c>
      <c r="R210" s="7" t="s">
        <v>548</v>
      </c>
      <c r="S210" s="7" t="s">
        <v>549</v>
      </c>
      <c r="T210" s="20"/>
      <c r="V210" s="15"/>
      <c r="W210" s="17"/>
      <c r="X210" s="18"/>
      <c r="Y210" s="19"/>
    </row>
    <row r="211" spans="1:25">
      <c r="A211" s="7" t="s">
        <v>550</v>
      </c>
      <c r="B211" s="7" t="s">
        <v>551</v>
      </c>
      <c r="C211" s="40">
        <v>65.131</v>
      </c>
      <c r="E211" s="15" t="s">
        <v>27</v>
      </c>
      <c r="F211" s="17" t="s">
        <v>12</v>
      </c>
      <c r="G211" s="18"/>
      <c r="H211" s="19" t="s">
        <v>552</v>
      </c>
      <c r="J211" s="20" t="str">
        <f>IF(VLOOKUP($A211,'[1]2. Child Protection'!$B$8:$CW$226,'[1]2. Child Protection'!CN$1,FALSE)=C211,"",VLOOKUP($A211,'[1]2. Child Protection'!$B$8:$CW$226,'[1]2. Child Protection'!CN$1,FALSE)-C211)</f>
        <v/>
      </c>
      <c r="K211" s="7" t="str">
        <f>IF(VLOOKUP($A211,'[1]2. Child Protection'!$B$8:$CW$226,'[1]2. Child Protection'!CO$1,FALSE)=D211,"",VLOOKUP($A211,'[1]2. Child Protection'!$B$8:$CW$226,'[1]2. Child Protection'!CO$1,FALSE))</f>
        <v/>
      </c>
      <c r="L211" s="20" t="str">
        <f>IF(VLOOKUP($A211,'[1]2. Child Protection'!$B$8:$CW$226,'[1]2. Child Protection'!CP$1,FALSE)=E211,"",VLOOKUP($A211,'[1]2. Child Protection'!$B$8:$CW$226,'[1]2. Child Protection'!CP$1,FALSE)-E211)</f>
        <v/>
      </c>
      <c r="M211" s="20" t="str">
        <f>IF(VLOOKUP($A211,'[1]2. Child Protection'!$B$8:$CW$226,'[1]2. Child Protection'!CQ$1,FALSE)=F211,"",VLOOKUP($A211,'[1]2. Child Protection'!$B$8:$CW$226,'[1]2. Child Protection'!CQ$1,FALSE)-F211)</f>
        <v/>
      </c>
      <c r="N211" s="20" t="str">
        <f>IF(VLOOKUP($A211,'[1]2. Child Protection'!$B$8:$CW$226,'[1]2. Child Protection'!CR$1,FALSE)=G211,"",VLOOKUP($A211,'[1]2. Child Protection'!$B$8:$CW$226,'[1]2. Child Protection'!CR$1,FALSE)-G211)</f>
        <v/>
      </c>
      <c r="O211" s="20" t="str">
        <f>IF(VLOOKUP($A211,'[1]2. Child Protection'!$B$8:$CW$226,'[1]2. Child Protection'!CS$1,FALSE)=H211,"",VLOOKUP($A211,'[1]2. Child Protection'!$B$8:$CW$226,'[1]2. Child Protection'!CS$1,FALSE)-H211)</f>
        <v/>
      </c>
      <c r="R211" s="7" t="s">
        <v>550</v>
      </c>
      <c r="S211" s="7" t="s">
        <v>551</v>
      </c>
      <c r="T211" s="20">
        <v>66.282711629980071</v>
      </c>
      <c r="U211" s="7" t="s">
        <v>596</v>
      </c>
      <c r="V211" s="15">
        <v>2013</v>
      </c>
      <c r="W211" s="17" t="s">
        <v>597</v>
      </c>
      <c r="X211" s="18"/>
      <c r="Y211" s="19" t="s">
        <v>637</v>
      </c>
    </row>
    <row r="212" spans="1:25">
      <c r="A212" s="7" t="s">
        <v>553</v>
      </c>
      <c r="B212" s="7" t="s">
        <v>554</v>
      </c>
      <c r="C212" s="40" t="s">
        <v>20</v>
      </c>
      <c r="E212" s="15"/>
      <c r="F212" s="17"/>
      <c r="G212" s="18"/>
      <c r="H212" s="19"/>
      <c r="J212" s="20" t="str">
        <f>IF(VLOOKUP($A212,'[1]2. Child Protection'!$B$8:$CW$226,'[1]2. Child Protection'!CN$1,FALSE)=C212,"",VLOOKUP($A212,'[1]2. Child Protection'!$B$8:$CW$226,'[1]2. Child Protection'!CN$1,FALSE)-C212)</f>
        <v/>
      </c>
      <c r="K212" s="7" t="str">
        <f>IF(VLOOKUP($A212,'[1]2. Child Protection'!$B$8:$CW$226,'[1]2. Child Protection'!CO$1,FALSE)=D212,"",VLOOKUP($A212,'[1]2. Child Protection'!$B$8:$CW$226,'[1]2. Child Protection'!CO$1,FALSE))</f>
        <v/>
      </c>
      <c r="L212" s="20" t="str">
        <f>IF(VLOOKUP($A212,'[1]2. Child Protection'!$B$8:$CW$226,'[1]2. Child Protection'!CP$1,FALSE)=E212,"",VLOOKUP($A212,'[1]2. Child Protection'!$B$8:$CW$226,'[1]2. Child Protection'!CP$1,FALSE)-E212)</f>
        <v/>
      </c>
      <c r="M212" s="20" t="str">
        <f>IF(VLOOKUP($A212,'[1]2. Child Protection'!$B$8:$CW$226,'[1]2. Child Protection'!CQ$1,FALSE)=F212,"",VLOOKUP($A212,'[1]2. Child Protection'!$B$8:$CW$226,'[1]2. Child Protection'!CQ$1,FALSE)-F212)</f>
        <v/>
      </c>
      <c r="N212" s="20" t="str">
        <f>IF(VLOOKUP($A212,'[1]2. Child Protection'!$B$8:$CW$226,'[1]2. Child Protection'!CR$1,FALSE)=G212,"",VLOOKUP($A212,'[1]2. Child Protection'!$B$8:$CW$226,'[1]2. Child Protection'!CR$1,FALSE)-G212)</f>
        <v/>
      </c>
      <c r="O212" s="20" t="str">
        <f>IF(VLOOKUP($A212,'[1]2. Child Protection'!$B$8:$CW$226,'[1]2. Child Protection'!CS$1,FALSE)=H212,"",VLOOKUP($A212,'[1]2. Child Protection'!$B$8:$CW$226,'[1]2. Child Protection'!CS$1,FALSE)-H212)</f>
        <v/>
      </c>
      <c r="R212" s="7" t="s">
        <v>553</v>
      </c>
      <c r="S212" s="7" t="s">
        <v>554</v>
      </c>
      <c r="T212" s="20"/>
      <c r="V212" s="15"/>
      <c r="W212" s="17"/>
      <c r="X212" s="18"/>
      <c r="Y212" s="19"/>
    </row>
    <row r="213" spans="1:25">
      <c r="E213" s="22"/>
      <c r="F213" s="23"/>
      <c r="G213" s="18"/>
      <c r="L213" s="20"/>
      <c r="M213" s="20"/>
      <c r="N213" s="20"/>
      <c r="O213" s="20"/>
      <c r="V213" s="22"/>
      <c r="W213" s="23"/>
      <c r="X213" s="18"/>
    </row>
    <row r="214" spans="1:25">
      <c r="A214" s="1" t="s">
        <v>555</v>
      </c>
      <c r="B214" s="35"/>
      <c r="C214" s="35"/>
      <c r="D214" s="35"/>
      <c r="E214" s="24"/>
      <c r="F214" s="24"/>
      <c r="G214" s="25"/>
      <c r="J214" s="20" t="str">
        <f>IF(VLOOKUP($A214,'[1]2. Child Protection'!$B$8:$CW$226,'[1]2. Child Protection'!CN$1,FALSE)=C214,"",VLOOKUP($A214,'[1]2. Child Protection'!$B$8:$CW$226,'[1]2. Child Protection'!CN$1,FALSE)-C214)</f>
        <v/>
      </c>
      <c r="K214" s="7" t="str">
        <f>IF(VLOOKUP($A214,'[1]2. Child Protection'!$B$8:$CW$226,'[1]2. Child Protection'!CO$1,FALSE)=D214,"",VLOOKUP($A214,'[1]2. Child Protection'!$B$8:$CW$226,'[1]2. Child Protection'!CO$1,FALSE))</f>
        <v/>
      </c>
      <c r="L214" s="20" t="str">
        <f>IF(VLOOKUP($A214,'[1]2. Child Protection'!$B$8:$CW$226,'[1]2. Child Protection'!CP$1,FALSE)=E214,"",VLOOKUP($A214,'[1]2. Child Protection'!$B$8:$CW$226,'[1]2. Child Protection'!CP$1,FALSE)-E214)</f>
        <v/>
      </c>
      <c r="M214" s="20" t="str">
        <f>IF(VLOOKUP($A214,'[1]2. Child Protection'!$B$8:$CW$226,'[1]2. Child Protection'!CQ$1,FALSE)=F214,"",VLOOKUP($A214,'[1]2. Child Protection'!$B$8:$CW$226,'[1]2. Child Protection'!CQ$1,FALSE)-F214)</f>
        <v/>
      </c>
      <c r="N214" s="20" t="str">
        <f>IF(VLOOKUP($A214,'[1]2. Child Protection'!$B$8:$CW$226,'[1]2. Child Protection'!CR$1,FALSE)=G214,"",VLOOKUP($A214,'[1]2. Child Protection'!$B$8:$CW$226,'[1]2. Child Protection'!CR$1,FALSE)-G214)</f>
        <v/>
      </c>
      <c r="O214" s="20" t="str">
        <f>IF(VLOOKUP($A214,'[1]2. Child Protection'!$B$8:$CW$226,'[1]2. Child Protection'!CS$1,FALSE)=H214,"",VLOOKUP($A214,'[1]2. Child Protection'!$B$8:$CW$226,'[1]2. Child Protection'!CS$1,FALSE)-H214)</f>
        <v/>
      </c>
      <c r="R214" s="1" t="s">
        <v>555</v>
      </c>
      <c r="S214" s="35"/>
      <c r="T214" s="35"/>
      <c r="U214" s="35"/>
      <c r="V214" s="24"/>
      <c r="W214" s="24"/>
      <c r="X214" s="25"/>
    </row>
    <row r="215" spans="1:25">
      <c r="A215" s="2" t="s">
        <v>556</v>
      </c>
      <c r="B215" s="36"/>
      <c r="C215" s="20">
        <v>131.27500000000001</v>
      </c>
      <c r="D215" s="36"/>
      <c r="E215" s="15" t="s">
        <v>557</v>
      </c>
      <c r="F215" s="15" t="s">
        <v>12</v>
      </c>
      <c r="G215" s="45" t="s">
        <v>558</v>
      </c>
      <c r="H215" s="7" t="s">
        <v>559</v>
      </c>
      <c r="J215" s="20" t="str">
        <f>IF(VLOOKUP($A215,'[1]2. Child Protection'!$B$8:$CW$226,'[1]2. Child Protection'!CN$1,FALSE)=C215,"",VLOOKUP($A215,'[1]2. Child Protection'!$B$8:$CW$226,'[1]2. Child Protection'!CN$1,FALSE)-C215)</f>
        <v/>
      </c>
      <c r="K215" s="7" t="str">
        <f>IF(VLOOKUP($A215,'[1]2. Child Protection'!$B$8:$CW$226,'[1]2. Child Protection'!CO$1,FALSE)=D215,"",VLOOKUP($A215,'[1]2. Child Protection'!$B$8:$CW$226,'[1]2. Child Protection'!CO$1,FALSE))</f>
        <v/>
      </c>
      <c r="L215" s="20" t="str">
        <f>IF(VLOOKUP($A215,'[1]2. Child Protection'!$B$8:$CW$226,'[1]2. Child Protection'!CP$1,FALSE)=E215,"",VLOOKUP($A215,'[1]2. Child Protection'!$B$8:$CW$226,'[1]2. Child Protection'!CP$1,FALSE)-E215)</f>
        <v/>
      </c>
      <c r="M215" s="20" t="str">
        <f>IF(VLOOKUP($A215,'[1]2. Child Protection'!$B$8:$CW$226,'[1]2. Child Protection'!CQ$1,FALSE)=F215,"",VLOOKUP($A215,'[1]2. Child Protection'!$B$8:$CW$226,'[1]2. Child Protection'!CQ$1,FALSE)-F215)</f>
        <v/>
      </c>
      <c r="N215" s="20" t="str">
        <f>IF(VLOOKUP($A215,'[1]2. Child Protection'!$B$8:$CW$226,'[1]2. Child Protection'!CR$1,FALSE)=G215,"",VLOOKUP($A215,'[1]2. Child Protection'!$B$8:$CW$226,'[1]2. Child Protection'!CR$1,FALSE)-G215)</f>
        <v/>
      </c>
      <c r="O215" s="20" t="str">
        <f>IF(VLOOKUP($A215,'[1]2. Child Protection'!$B$8:$CW$226,'[1]2. Child Protection'!CS$1,FALSE)=H215,"",VLOOKUP($A215,'[1]2. Child Protection'!$B$8:$CW$226,'[1]2. Child Protection'!CS$1,FALSE)-H215)</f>
        <v/>
      </c>
      <c r="R215" s="2" t="s">
        <v>556</v>
      </c>
      <c r="S215" s="36"/>
      <c r="T215" s="20">
        <v>130.80000000000001</v>
      </c>
      <c r="U215" s="36"/>
      <c r="V215" s="15"/>
      <c r="W215" s="15"/>
      <c r="X215" s="45" t="s">
        <v>558</v>
      </c>
    </row>
    <row r="216" spans="1:25">
      <c r="A216" s="3" t="s">
        <v>560</v>
      </c>
      <c r="B216" s="37"/>
      <c r="C216" s="15">
        <v>232.22300000000001</v>
      </c>
      <c r="D216" s="37"/>
      <c r="E216" s="15" t="s">
        <v>557</v>
      </c>
      <c r="F216" s="15" t="s">
        <v>12</v>
      </c>
      <c r="G216" s="45" t="s">
        <v>561</v>
      </c>
      <c r="H216" s="7" t="s">
        <v>559</v>
      </c>
      <c r="J216" s="20" t="str">
        <f>IF(VLOOKUP($A216,'[1]2. Child Protection'!$B$8:$CW$226,'[1]2. Child Protection'!CN$1,FALSE)=C216,"",VLOOKUP($A216,'[1]2. Child Protection'!$B$8:$CW$226,'[1]2. Child Protection'!CN$1,FALSE)-C216)</f>
        <v/>
      </c>
      <c r="K216" s="7" t="str">
        <f>IF(VLOOKUP($A216,'[1]2. Child Protection'!$B$8:$CW$226,'[1]2. Child Protection'!CO$1,FALSE)=D216,"",VLOOKUP($A216,'[1]2. Child Protection'!$B$8:$CW$226,'[1]2. Child Protection'!CO$1,FALSE))</f>
        <v/>
      </c>
      <c r="L216" s="20" t="str">
        <f>IF(VLOOKUP($A216,'[1]2. Child Protection'!$B$8:$CW$226,'[1]2. Child Protection'!CP$1,FALSE)=E216,"",VLOOKUP($A216,'[1]2. Child Protection'!$B$8:$CW$226,'[1]2. Child Protection'!CP$1,FALSE)-E216)</f>
        <v/>
      </c>
      <c r="M216" s="20" t="str">
        <f>IF(VLOOKUP($A216,'[1]2. Child Protection'!$B$8:$CW$226,'[1]2. Child Protection'!CQ$1,FALSE)=F216,"",VLOOKUP($A216,'[1]2. Child Protection'!$B$8:$CW$226,'[1]2. Child Protection'!CQ$1,FALSE)-F216)</f>
        <v/>
      </c>
      <c r="N216" s="20" t="str">
        <f>IF(VLOOKUP($A216,'[1]2. Child Protection'!$B$8:$CW$226,'[1]2. Child Protection'!CR$1,FALSE)=G216,"",VLOOKUP($A216,'[1]2. Child Protection'!$B$8:$CW$226,'[1]2. Child Protection'!CR$1,FALSE)-G216)</f>
        <v/>
      </c>
      <c r="O216" s="20" t="str">
        <f>IF(VLOOKUP($A216,'[1]2. Child Protection'!$B$8:$CW$226,'[1]2. Child Protection'!CS$1,FALSE)=H216,"",VLOOKUP($A216,'[1]2. Child Protection'!$B$8:$CW$226,'[1]2. Child Protection'!CS$1,FALSE)-H216)</f>
        <v/>
      </c>
      <c r="R216" s="3" t="s">
        <v>560</v>
      </c>
      <c r="S216" s="37"/>
      <c r="T216" s="15">
        <v>504</v>
      </c>
      <c r="U216" s="37"/>
      <c r="V216" s="15"/>
      <c r="W216" s="15"/>
      <c r="X216" s="45" t="s">
        <v>638</v>
      </c>
    </row>
    <row r="217" spans="1:25">
      <c r="A217" s="4" t="s">
        <v>562</v>
      </c>
      <c r="B217" s="38"/>
      <c r="C217" s="15">
        <v>204.35900000000001</v>
      </c>
      <c r="D217" s="38"/>
      <c r="E217" s="15" t="s">
        <v>557</v>
      </c>
      <c r="F217" s="15" t="s">
        <v>12</v>
      </c>
      <c r="G217" s="45" t="s">
        <v>563</v>
      </c>
      <c r="H217" s="7" t="s">
        <v>559</v>
      </c>
      <c r="J217" s="20" t="str">
        <f>IF(VLOOKUP($A217,'[1]2. Child Protection'!$B$8:$CW$226,'[1]2. Child Protection'!CN$1,FALSE)=C217,"",VLOOKUP($A217,'[1]2. Child Protection'!$B$8:$CW$226,'[1]2. Child Protection'!CN$1,FALSE)-C217)</f>
        <v/>
      </c>
      <c r="K217" s="7" t="str">
        <f>IF(VLOOKUP($A217,'[1]2. Child Protection'!$B$8:$CW$226,'[1]2. Child Protection'!CO$1,FALSE)=D217,"",VLOOKUP($A217,'[1]2. Child Protection'!$B$8:$CW$226,'[1]2. Child Protection'!CO$1,FALSE))</f>
        <v/>
      </c>
      <c r="L217" s="20" t="str">
        <f>IF(VLOOKUP($A217,'[1]2. Child Protection'!$B$8:$CW$226,'[1]2. Child Protection'!CP$1,FALSE)=E217,"",VLOOKUP($A217,'[1]2. Child Protection'!$B$8:$CW$226,'[1]2. Child Protection'!CP$1,FALSE)-E217)</f>
        <v/>
      </c>
      <c r="M217" s="20" t="str">
        <f>IF(VLOOKUP($A217,'[1]2. Child Protection'!$B$8:$CW$226,'[1]2. Child Protection'!CQ$1,FALSE)=F217,"",VLOOKUP($A217,'[1]2. Child Protection'!$B$8:$CW$226,'[1]2. Child Protection'!CQ$1,FALSE)-F217)</f>
        <v/>
      </c>
      <c r="N217" s="20" t="str">
        <f>IF(VLOOKUP($A217,'[1]2. Child Protection'!$B$8:$CW$226,'[1]2. Child Protection'!CR$1,FALSE)=G217,"",VLOOKUP($A217,'[1]2. Child Protection'!$B$8:$CW$226,'[1]2. Child Protection'!CR$1,FALSE)-G217)</f>
        <v/>
      </c>
      <c r="O217" s="20" t="str">
        <f>IF(VLOOKUP($A217,'[1]2. Child Protection'!$B$8:$CW$226,'[1]2. Child Protection'!CS$1,FALSE)=H217,"",VLOOKUP($A217,'[1]2. Child Protection'!$B$8:$CW$226,'[1]2. Child Protection'!CS$1,FALSE)-H217)</f>
        <v/>
      </c>
      <c r="R217" s="4" t="s">
        <v>562</v>
      </c>
      <c r="S217" s="38"/>
      <c r="T217" s="15">
        <v>584.70000000000005</v>
      </c>
      <c r="U217" s="38"/>
      <c r="V217" s="15"/>
      <c r="W217" s="15"/>
      <c r="X217" s="45" t="s">
        <v>563</v>
      </c>
    </row>
    <row r="218" spans="1:25">
      <c r="A218" s="2" t="s">
        <v>564</v>
      </c>
      <c r="B218" s="36"/>
      <c r="C218" s="15">
        <v>293.79599999999999</v>
      </c>
      <c r="D218" s="36"/>
      <c r="E218" s="15" t="s">
        <v>557</v>
      </c>
      <c r="F218" s="15" t="s">
        <v>12</v>
      </c>
      <c r="G218" s="45" t="s">
        <v>565</v>
      </c>
      <c r="H218" s="7" t="s">
        <v>559</v>
      </c>
      <c r="J218" s="20" t="str">
        <f>IF(VLOOKUP($A218,'[1]2. Child Protection'!$B$8:$CW$226,'[1]2. Child Protection'!CN$1,FALSE)=C218,"",VLOOKUP($A218,'[1]2. Child Protection'!$B$8:$CW$226,'[1]2. Child Protection'!CN$1,FALSE)-C218)</f>
        <v/>
      </c>
      <c r="K218" s="7" t="str">
        <f>IF(VLOOKUP($A218,'[1]2. Child Protection'!$B$8:$CW$226,'[1]2. Child Protection'!CO$1,FALSE)=D218,"",VLOOKUP($A218,'[1]2. Child Protection'!$B$8:$CW$226,'[1]2. Child Protection'!CO$1,FALSE))</f>
        <v/>
      </c>
      <c r="L218" s="20" t="str">
        <f>IF(VLOOKUP($A218,'[1]2. Child Protection'!$B$8:$CW$226,'[1]2. Child Protection'!CP$1,FALSE)=E218,"",VLOOKUP($A218,'[1]2. Child Protection'!$B$8:$CW$226,'[1]2. Child Protection'!CP$1,FALSE)-E218)</f>
        <v/>
      </c>
      <c r="M218" s="20" t="str">
        <f>IF(VLOOKUP($A218,'[1]2. Child Protection'!$B$8:$CW$226,'[1]2. Child Protection'!CQ$1,FALSE)=F218,"",VLOOKUP($A218,'[1]2. Child Protection'!$B$8:$CW$226,'[1]2. Child Protection'!CQ$1,FALSE)-F218)</f>
        <v/>
      </c>
      <c r="N218" s="20" t="str">
        <f>IF(VLOOKUP($A218,'[1]2. Child Protection'!$B$8:$CW$226,'[1]2. Child Protection'!CR$1,FALSE)=G218,"",VLOOKUP($A218,'[1]2. Child Protection'!$B$8:$CW$226,'[1]2. Child Protection'!CR$1,FALSE)-G218)</f>
        <v/>
      </c>
      <c r="O218" s="20" t="str">
        <f>IF(VLOOKUP($A218,'[1]2. Child Protection'!$B$8:$CW$226,'[1]2. Child Protection'!CS$1,FALSE)=H218,"",VLOOKUP($A218,'[1]2. Child Protection'!$B$8:$CW$226,'[1]2. Child Protection'!CS$1,FALSE)-H218)</f>
        <v/>
      </c>
      <c r="R218" s="2" t="s">
        <v>564</v>
      </c>
      <c r="S218" s="36"/>
      <c r="T218" s="15" t="s">
        <v>20</v>
      </c>
      <c r="U218" s="36"/>
      <c r="V218" s="15"/>
      <c r="W218" s="15"/>
      <c r="X218" s="26"/>
    </row>
    <row r="219" spans="1:25">
      <c r="A219" s="2" t="s">
        <v>566</v>
      </c>
      <c r="B219" s="36"/>
      <c r="C219" s="15">
        <v>86.066000000000003</v>
      </c>
      <c r="D219" s="36"/>
      <c r="E219" s="15" t="s">
        <v>557</v>
      </c>
      <c r="F219" s="15" t="s">
        <v>12</v>
      </c>
      <c r="G219" s="45" t="s">
        <v>567</v>
      </c>
      <c r="H219" s="7" t="s">
        <v>559</v>
      </c>
      <c r="J219" s="20" t="str">
        <f>IF(VLOOKUP($A219,'[1]2. Child Protection'!$B$8:$CW$226,'[1]2. Child Protection'!CN$1,FALSE)=C219,"",VLOOKUP($A219,'[1]2. Child Protection'!$B$8:$CW$226,'[1]2. Child Protection'!CN$1,FALSE)-C219)</f>
        <v/>
      </c>
      <c r="K219" s="7" t="str">
        <f>IF(VLOOKUP($A219,'[1]2. Child Protection'!$B$8:$CW$226,'[1]2. Child Protection'!CO$1,FALSE)=D219,"",VLOOKUP($A219,'[1]2. Child Protection'!$B$8:$CW$226,'[1]2. Child Protection'!CO$1,FALSE))</f>
        <v/>
      </c>
      <c r="L219" s="20" t="str">
        <f>IF(VLOOKUP($A219,'[1]2. Child Protection'!$B$8:$CW$226,'[1]2. Child Protection'!CP$1,FALSE)=E219,"",VLOOKUP($A219,'[1]2. Child Protection'!$B$8:$CW$226,'[1]2. Child Protection'!CP$1,FALSE)-E219)</f>
        <v/>
      </c>
      <c r="M219" s="20" t="str">
        <f>IF(VLOOKUP($A219,'[1]2. Child Protection'!$B$8:$CW$226,'[1]2. Child Protection'!CQ$1,FALSE)=F219,"",VLOOKUP($A219,'[1]2. Child Protection'!$B$8:$CW$226,'[1]2. Child Protection'!CQ$1,FALSE)-F219)</f>
        <v/>
      </c>
      <c r="N219" s="20" t="str">
        <f>IF(VLOOKUP($A219,'[1]2. Child Protection'!$B$8:$CW$226,'[1]2. Child Protection'!CR$1,FALSE)=G219,"",VLOOKUP($A219,'[1]2. Child Protection'!$B$8:$CW$226,'[1]2. Child Protection'!CR$1,FALSE)-G219)</f>
        <v/>
      </c>
      <c r="O219" s="20" t="str">
        <f>IF(VLOOKUP($A219,'[1]2. Child Protection'!$B$8:$CW$226,'[1]2. Child Protection'!CS$1,FALSE)=H219,"",VLOOKUP($A219,'[1]2. Child Protection'!$B$8:$CW$226,'[1]2. Child Protection'!CS$1,FALSE)-H219)</f>
        <v/>
      </c>
      <c r="R219" s="2" t="s">
        <v>566</v>
      </c>
      <c r="S219" s="36"/>
      <c r="T219" s="15">
        <v>85.1</v>
      </c>
      <c r="U219" s="36"/>
      <c r="V219" s="15"/>
      <c r="W219" s="15"/>
      <c r="X219" s="45" t="s">
        <v>567</v>
      </c>
    </row>
    <row r="220" spans="1:25">
      <c r="A220" s="2" t="s">
        <v>568</v>
      </c>
      <c r="B220" s="36"/>
      <c r="C220" s="15">
        <v>127.23099999999999</v>
      </c>
      <c r="D220" s="36"/>
      <c r="E220" s="15" t="s">
        <v>557</v>
      </c>
      <c r="F220" s="15" t="s">
        <v>12</v>
      </c>
      <c r="G220" s="45" t="s">
        <v>569</v>
      </c>
      <c r="H220" s="7" t="s">
        <v>559</v>
      </c>
      <c r="J220" s="20" t="str">
        <f>IF(VLOOKUP($A220,'[1]2. Child Protection'!$B$8:$CW$226,'[1]2. Child Protection'!CN$1,FALSE)=C220,"",VLOOKUP($A220,'[1]2. Child Protection'!$B$8:$CW$226,'[1]2. Child Protection'!CN$1,FALSE)-C220)</f>
        <v/>
      </c>
      <c r="K220" s="7" t="str">
        <f>IF(VLOOKUP($A220,'[1]2. Child Protection'!$B$8:$CW$226,'[1]2. Child Protection'!CO$1,FALSE)=D220,"",VLOOKUP($A220,'[1]2. Child Protection'!$B$8:$CW$226,'[1]2. Child Protection'!CO$1,FALSE))</f>
        <v/>
      </c>
      <c r="L220" s="20" t="str">
        <f>IF(VLOOKUP($A220,'[1]2. Child Protection'!$B$8:$CW$226,'[1]2. Child Protection'!CP$1,FALSE)=E220,"",VLOOKUP($A220,'[1]2. Child Protection'!$B$8:$CW$226,'[1]2. Child Protection'!CP$1,FALSE)-E220)</f>
        <v/>
      </c>
      <c r="M220" s="20" t="str">
        <f>IF(VLOOKUP($A220,'[1]2. Child Protection'!$B$8:$CW$226,'[1]2. Child Protection'!CQ$1,FALSE)=F220,"",VLOOKUP($A220,'[1]2. Child Protection'!$B$8:$CW$226,'[1]2. Child Protection'!CQ$1,FALSE)-F220)</f>
        <v/>
      </c>
      <c r="N220" s="20" t="str">
        <f>IF(VLOOKUP($A220,'[1]2. Child Protection'!$B$8:$CW$226,'[1]2. Child Protection'!CR$1,FALSE)=G220,"",VLOOKUP($A220,'[1]2. Child Protection'!$B$8:$CW$226,'[1]2. Child Protection'!CR$1,FALSE)-G220)</f>
        <v/>
      </c>
      <c r="O220" s="20" t="str">
        <f>IF(VLOOKUP($A220,'[1]2. Child Protection'!$B$8:$CW$226,'[1]2. Child Protection'!CS$1,FALSE)=H220,"",VLOOKUP($A220,'[1]2. Child Protection'!$B$8:$CW$226,'[1]2. Child Protection'!CS$1,FALSE)-H220)</f>
        <v/>
      </c>
      <c r="R220" s="2" t="s">
        <v>568</v>
      </c>
      <c r="S220" s="36"/>
      <c r="T220" s="15">
        <v>136.1</v>
      </c>
      <c r="U220" s="36"/>
      <c r="V220" s="15"/>
      <c r="W220" s="15"/>
      <c r="X220" s="45" t="s">
        <v>639</v>
      </c>
    </row>
    <row r="221" spans="1:25">
      <c r="A221" s="2" t="s">
        <v>570</v>
      </c>
      <c r="B221" s="36"/>
      <c r="C221" s="15">
        <v>77.352000000000004</v>
      </c>
      <c r="D221" s="36"/>
      <c r="E221" s="17" t="s">
        <v>557</v>
      </c>
      <c r="F221" s="17" t="s">
        <v>12</v>
      </c>
      <c r="G221" s="45" t="s">
        <v>571</v>
      </c>
      <c r="H221" s="7" t="s">
        <v>559</v>
      </c>
      <c r="J221" s="20" t="str">
        <f>IF(VLOOKUP($A221,'[1]2. Child Protection'!$B$8:$CW$226,'[1]2. Child Protection'!CN$1,FALSE)=C221,"",VLOOKUP($A221,'[1]2. Child Protection'!$B$8:$CW$226,'[1]2. Child Protection'!CN$1,FALSE)-C221)</f>
        <v/>
      </c>
      <c r="K221" s="7" t="str">
        <f>IF(VLOOKUP($A221,'[1]2. Child Protection'!$B$8:$CW$226,'[1]2. Child Protection'!CO$1,FALSE)=D221,"",VLOOKUP($A221,'[1]2. Child Protection'!$B$8:$CW$226,'[1]2. Child Protection'!CO$1,FALSE))</f>
        <v/>
      </c>
      <c r="L221" s="20" t="str">
        <f>IF(VLOOKUP($A221,'[1]2. Child Protection'!$B$8:$CW$226,'[1]2. Child Protection'!CP$1,FALSE)=E221,"",VLOOKUP($A221,'[1]2. Child Protection'!$B$8:$CW$226,'[1]2. Child Protection'!CP$1,FALSE)-E221)</f>
        <v/>
      </c>
      <c r="M221" s="20" t="str">
        <f>IF(VLOOKUP($A221,'[1]2. Child Protection'!$B$8:$CW$226,'[1]2. Child Protection'!CQ$1,FALSE)=F221,"",VLOOKUP($A221,'[1]2. Child Protection'!$B$8:$CW$226,'[1]2. Child Protection'!CQ$1,FALSE)-F221)</f>
        <v/>
      </c>
      <c r="N221" s="20" t="str">
        <f>IF(VLOOKUP($A221,'[1]2. Child Protection'!$B$8:$CW$226,'[1]2. Child Protection'!CR$1,FALSE)=G221,"",VLOOKUP($A221,'[1]2. Child Protection'!$B$8:$CW$226,'[1]2. Child Protection'!CR$1,FALSE)-G221)</f>
        <v/>
      </c>
      <c r="O221" s="20" t="str">
        <f>IF(VLOOKUP($A221,'[1]2. Child Protection'!$B$8:$CW$226,'[1]2. Child Protection'!CS$1,FALSE)=H221,"",VLOOKUP($A221,'[1]2. Child Protection'!$B$8:$CW$226,'[1]2. Child Protection'!CS$1,FALSE)-H221)</f>
        <v/>
      </c>
      <c r="R221" s="2" t="s">
        <v>570</v>
      </c>
      <c r="S221" s="36"/>
      <c r="T221" s="15">
        <v>77</v>
      </c>
      <c r="U221" s="36"/>
      <c r="V221" s="17"/>
      <c r="W221" s="17"/>
      <c r="X221" s="45" t="s">
        <v>571</v>
      </c>
    </row>
    <row r="222" spans="1:25">
      <c r="A222" s="2" t="s">
        <v>572</v>
      </c>
      <c r="B222" s="36"/>
      <c r="C222" s="15">
        <v>75.034999999999997</v>
      </c>
      <c r="D222" s="36"/>
      <c r="E222" s="15" t="s">
        <v>557</v>
      </c>
      <c r="F222" s="17" t="s">
        <v>12</v>
      </c>
      <c r="G222" s="45" t="s">
        <v>573</v>
      </c>
      <c r="H222" s="7" t="s">
        <v>559</v>
      </c>
      <c r="J222" s="20" t="str">
        <f>IF(VLOOKUP($A222,'[1]2. Child Protection'!$B$8:$CW$226,'[1]2. Child Protection'!CN$1,FALSE)=C222,"",VLOOKUP($A222,'[1]2. Child Protection'!$B$8:$CW$226,'[1]2. Child Protection'!CN$1,FALSE)-C222)</f>
        <v/>
      </c>
      <c r="K222" s="7" t="str">
        <f>IF(VLOOKUP($A222,'[1]2. Child Protection'!$B$8:$CW$226,'[1]2. Child Protection'!CO$1,FALSE)=D222,"",VLOOKUP($A222,'[1]2. Child Protection'!$B$8:$CW$226,'[1]2. Child Protection'!CO$1,FALSE))</f>
        <v/>
      </c>
      <c r="L222" s="20" t="str">
        <f>IF(VLOOKUP($A222,'[1]2. Child Protection'!$B$8:$CW$226,'[1]2. Child Protection'!CP$1,FALSE)=E222,"",VLOOKUP($A222,'[1]2. Child Protection'!$B$8:$CW$226,'[1]2. Child Protection'!CP$1,FALSE)-E222)</f>
        <v/>
      </c>
      <c r="M222" s="20" t="str">
        <f>IF(VLOOKUP($A222,'[1]2. Child Protection'!$B$8:$CW$226,'[1]2. Child Protection'!CQ$1,FALSE)=F222,"",VLOOKUP($A222,'[1]2. Child Protection'!$B$8:$CW$226,'[1]2. Child Protection'!CQ$1,FALSE)-F222)</f>
        <v/>
      </c>
      <c r="N222" s="20" t="str">
        <f>IF(VLOOKUP($A222,'[1]2. Child Protection'!$B$8:$CW$226,'[1]2. Child Protection'!CR$1,FALSE)=G222,"",VLOOKUP($A222,'[1]2. Child Protection'!$B$8:$CW$226,'[1]2. Child Protection'!CR$1,FALSE)-G222)</f>
        <v/>
      </c>
      <c r="O222" s="20" t="str">
        <f>IF(VLOOKUP($A222,'[1]2. Child Protection'!$B$8:$CW$226,'[1]2. Child Protection'!CS$1,FALSE)=H222,"",VLOOKUP($A222,'[1]2. Child Protection'!$B$8:$CW$226,'[1]2. Child Protection'!CS$1,FALSE)-H222)</f>
        <v/>
      </c>
      <c r="R222" s="2" t="s">
        <v>572</v>
      </c>
      <c r="S222" s="36"/>
      <c r="T222" s="15">
        <v>76.900000000000006</v>
      </c>
      <c r="U222" s="36"/>
      <c r="V222" s="15"/>
      <c r="W222" s="17"/>
      <c r="X222" s="45" t="s">
        <v>640</v>
      </c>
    </row>
    <row r="223" spans="1:25">
      <c r="A223" s="3" t="s">
        <v>574</v>
      </c>
      <c r="B223" s="37"/>
      <c r="C223" s="15" t="s">
        <v>20</v>
      </c>
      <c r="D223" s="37"/>
      <c r="E223" s="15"/>
      <c r="F223" s="15"/>
      <c r="G223" s="26"/>
      <c r="J223" s="20" t="str">
        <f>IF(VLOOKUP($A223,'[1]2. Child Protection'!$B$8:$CW$226,'[1]2. Child Protection'!CN$1,FALSE)=C223,"",VLOOKUP($A223,'[1]2. Child Protection'!$B$8:$CW$226,'[1]2. Child Protection'!CN$1,FALSE)-C223)</f>
        <v/>
      </c>
      <c r="K223" s="7" t="str">
        <f>IF(VLOOKUP($A223,'[1]2. Child Protection'!$B$8:$CW$226,'[1]2. Child Protection'!CO$1,FALSE)=D223,"",VLOOKUP($A223,'[1]2. Child Protection'!$B$8:$CW$226,'[1]2. Child Protection'!CO$1,FALSE))</f>
        <v/>
      </c>
      <c r="L223" s="20" t="str">
        <f>IF(VLOOKUP($A223,'[1]2. Child Protection'!$B$8:$CW$226,'[1]2. Child Protection'!CP$1,FALSE)=E223,"",VLOOKUP($A223,'[1]2. Child Protection'!$B$8:$CW$226,'[1]2. Child Protection'!CP$1,FALSE)-E223)</f>
        <v/>
      </c>
      <c r="M223" s="20" t="str">
        <f>IF(VLOOKUP($A223,'[1]2. Child Protection'!$B$8:$CW$226,'[1]2. Child Protection'!CQ$1,FALSE)=F223,"",VLOOKUP($A223,'[1]2. Child Protection'!$B$8:$CW$226,'[1]2. Child Protection'!CQ$1,FALSE)-F223)</f>
        <v/>
      </c>
      <c r="N223" s="20" t="str">
        <f>IF(VLOOKUP($A223,'[1]2. Child Protection'!$B$8:$CW$226,'[1]2. Child Protection'!CR$1,FALSE)=G223,"",VLOOKUP($A223,'[1]2. Child Protection'!$B$8:$CW$226,'[1]2. Child Protection'!CR$1,FALSE)-G223)</f>
        <v/>
      </c>
      <c r="O223" s="20" t="str">
        <f>IF(VLOOKUP($A223,'[1]2. Child Protection'!$B$8:$CW$226,'[1]2. Child Protection'!CS$1,FALSE)=H223,"",VLOOKUP($A223,'[1]2. Child Protection'!$B$8:$CW$226,'[1]2. Child Protection'!CS$1,FALSE)-H223)</f>
        <v/>
      </c>
      <c r="R223" s="3" t="s">
        <v>574</v>
      </c>
      <c r="S223" s="37"/>
      <c r="T223" s="15" t="s">
        <v>20</v>
      </c>
      <c r="U223" s="37"/>
      <c r="V223" s="15"/>
      <c r="W223" s="15"/>
      <c r="X223" s="26"/>
    </row>
    <row r="224" spans="1:25">
      <c r="A224" s="4" t="s">
        <v>575</v>
      </c>
      <c r="B224" s="38"/>
      <c r="C224" s="15">
        <v>97.691999999999993</v>
      </c>
      <c r="D224" s="38"/>
      <c r="E224" s="15" t="s">
        <v>557</v>
      </c>
      <c r="F224" s="15" t="s">
        <v>12</v>
      </c>
      <c r="G224" s="45" t="s">
        <v>576</v>
      </c>
      <c r="H224" s="7" t="s">
        <v>559</v>
      </c>
      <c r="J224" s="20" t="str">
        <f>IF(VLOOKUP($A224,'[1]2. Child Protection'!$B$8:$CW$226,'[1]2. Child Protection'!CN$1,FALSE)=C224,"",VLOOKUP($A224,'[1]2. Child Protection'!$B$8:$CW$226,'[1]2. Child Protection'!CN$1,FALSE)-C224)</f>
        <v/>
      </c>
      <c r="K224" s="7" t="str">
        <f>IF(VLOOKUP($A224,'[1]2. Child Protection'!$B$8:$CW$226,'[1]2. Child Protection'!CO$1,FALSE)=D224,"",VLOOKUP($A224,'[1]2. Child Protection'!$B$8:$CW$226,'[1]2. Child Protection'!CO$1,FALSE))</f>
        <v/>
      </c>
      <c r="L224" s="20" t="str">
        <f>IF(VLOOKUP($A224,'[1]2. Child Protection'!$B$8:$CW$226,'[1]2. Child Protection'!CP$1,FALSE)=E224,"",VLOOKUP($A224,'[1]2. Child Protection'!$B$8:$CW$226,'[1]2. Child Protection'!CP$1,FALSE)-E224)</f>
        <v/>
      </c>
      <c r="M224" s="20" t="str">
        <f>IF(VLOOKUP($A224,'[1]2. Child Protection'!$B$8:$CW$226,'[1]2. Child Protection'!CQ$1,FALSE)=F224,"",VLOOKUP($A224,'[1]2. Child Protection'!$B$8:$CW$226,'[1]2. Child Protection'!CQ$1,FALSE)-F224)</f>
        <v/>
      </c>
      <c r="N224" s="20" t="str">
        <f>IF(VLOOKUP($A224,'[1]2. Child Protection'!$B$8:$CW$226,'[1]2. Child Protection'!CR$1,FALSE)=G224,"",VLOOKUP($A224,'[1]2. Child Protection'!$B$8:$CW$226,'[1]2. Child Protection'!CR$1,FALSE)-G224)</f>
        <v/>
      </c>
      <c r="O224" s="20" t="str">
        <f>IF(VLOOKUP($A224,'[1]2. Child Protection'!$B$8:$CW$226,'[1]2. Child Protection'!CS$1,FALSE)=H224,"",VLOOKUP($A224,'[1]2. Child Protection'!$B$8:$CW$226,'[1]2. Child Protection'!CS$1,FALSE)-H224)</f>
        <v/>
      </c>
      <c r="R224" s="4" t="s">
        <v>575</v>
      </c>
      <c r="S224" s="38"/>
      <c r="T224" s="15">
        <v>103.9</v>
      </c>
      <c r="U224" s="38"/>
      <c r="V224" s="15"/>
      <c r="W224" s="15"/>
      <c r="X224" s="45" t="s">
        <v>576</v>
      </c>
    </row>
    <row r="225" spans="1:24">
      <c r="A225" s="2" t="s">
        <v>577</v>
      </c>
      <c r="B225" s="36"/>
      <c r="C225" s="15" t="s">
        <v>20</v>
      </c>
      <c r="D225" s="36"/>
      <c r="E225" s="15"/>
      <c r="F225" s="15"/>
      <c r="G225" s="26"/>
      <c r="J225" s="20" t="str">
        <f>IF(VLOOKUP($A225,'[1]2. Child Protection'!$B$8:$CW$226,'[1]2. Child Protection'!CN$1,FALSE)=C225,"",VLOOKUP($A225,'[1]2. Child Protection'!$B$8:$CW$226,'[1]2. Child Protection'!CN$1,FALSE)-C225)</f>
        <v/>
      </c>
      <c r="K225" s="7" t="str">
        <f>IF(VLOOKUP($A225,'[1]2. Child Protection'!$B$8:$CW$226,'[1]2. Child Protection'!CO$1,FALSE)=D225,"",VLOOKUP($A225,'[1]2. Child Protection'!$B$8:$CW$226,'[1]2. Child Protection'!CO$1,FALSE))</f>
        <v/>
      </c>
      <c r="L225" s="20" t="str">
        <f>IF(VLOOKUP($A225,'[1]2. Child Protection'!$B$8:$CW$226,'[1]2. Child Protection'!CP$1,FALSE)=E225,"",VLOOKUP($A225,'[1]2. Child Protection'!$B$8:$CW$226,'[1]2. Child Protection'!CP$1,FALSE)-E225)</f>
        <v/>
      </c>
      <c r="M225" s="20" t="str">
        <f>IF(VLOOKUP($A225,'[1]2. Child Protection'!$B$8:$CW$226,'[1]2. Child Protection'!CQ$1,FALSE)=F225,"",VLOOKUP($A225,'[1]2. Child Protection'!$B$8:$CW$226,'[1]2. Child Protection'!CQ$1,FALSE)-F225)</f>
        <v/>
      </c>
      <c r="N225" s="20" t="str">
        <f>IF(VLOOKUP($A225,'[1]2. Child Protection'!$B$8:$CW$226,'[1]2. Child Protection'!CR$1,FALSE)=G225,"",VLOOKUP($A225,'[1]2. Child Protection'!$B$8:$CW$226,'[1]2. Child Protection'!CR$1,FALSE)-G225)</f>
        <v/>
      </c>
      <c r="O225" s="20" t="str">
        <f>IF(VLOOKUP($A225,'[1]2. Child Protection'!$B$8:$CW$226,'[1]2. Child Protection'!CS$1,FALSE)=H225,"",VLOOKUP($A225,'[1]2. Child Protection'!$B$8:$CW$226,'[1]2. Child Protection'!CS$1,FALSE)-H225)</f>
        <v/>
      </c>
      <c r="R225" s="2" t="s">
        <v>577</v>
      </c>
      <c r="S225" s="36"/>
      <c r="T225" s="15" t="s">
        <v>20</v>
      </c>
      <c r="U225" s="36"/>
      <c r="V225" s="15"/>
      <c r="W225" s="15"/>
      <c r="X225" s="26"/>
    </row>
    <row r="226" spans="1:24">
      <c r="A226" s="2" t="s">
        <v>578</v>
      </c>
      <c r="B226" s="36"/>
      <c r="C226" s="15">
        <v>62.478999999999999</v>
      </c>
      <c r="D226" s="36"/>
      <c r="E226" s="15" t="s">
        <v>557</v>
      </c>
      <c r="F226" s="15" t="s">
        <v>12</v>
      </c>
      <c r="G226" s="45" t="s">
        <v>579</v>
      </c>
      <c r="H226" s="7" t="s">
        <v>559</v>
      </c>
      <c r="J226" s="20" t="str">
        <f>IF(VLOOKUP($A226,'[1]2. Child Protection'!$B$8:$CW$226,'[1]2. Child Protection'!CN$1,FALSE)=C226,"",VLOOKUP($A226,'[1]2. Child Protection'!$B$8:$CW$226,'[1]2. Child Protection'!CN$1,FALSE)-C226)</f>
        <v/>
      </c>
      <c r="K226" s="7" t="str">
        <f>IF(VLOOKUP($A226,'[1]2. Child Protection'!$B$8:$CW$226,'[1]2. Child Protection'!CO$1,FALSE)=D226,"",VLOOKUP($A226,'[1]2. Child Protection'!$B$8:$CW$226,'[1]2. Child Protection'!CO$1,FALSE))</f>
        <v/>
      </c>
      <c r="L226" s="20" t="str">
        <f>IF(VLOOKUP($A226,'[1]2. Child Protection'!$B$8:$CW$226,'[1]2. Child Protection'!CP$1,FALSE)=E226,"",VLOOKUP($A226,'[1]2. Child Protection'!$B$8:$CW$226,'[1]2. Child Protection'!CP$1,FALSE)-E226)</f>
        <v/>
      </c>
      <c r="M226" s="20" t="str">
        <f>IF(VLOOKUP($A226,'[1]2. Child Protection'!$B$8:$CW$226,'[1]2. Child Protection'!CQ$1,FALSE)=F226,"",VLOOKUP($A226,'[1]2. Child Protection'!$B$8:$CW$226,'[1]2. Child Protection'!CQ$1,FALSE)-F226)</f>
        <v/>
      </c>
      <c r="N226" s="20" t="str">
        <f>IF(VLOOKUP($A226,'[1]2. Child Protection'!$B$8:$CW$226,'[1]2. Child Protection'!CR$1,FALSE)=G226,"",VLOOKUP($A226,'[1]2. Child Protection'!$B$8:$CW$226,'[1]2. Child Protection'!CR$1,FALSE)-G226)</f>
        <v/>
      </c>
      <c r="O226" s="20" t="str">
        <f>IF(VLOOKUP($A226,'[1]2. Child Protection'!$B$8:$CW$226,'[1]2. Child Protection'!CS$1,FALSE)=H226,"",VLOOKUP($A226,'[1]2. Child Protection'!$B$8:$CW$226,'[1]2. Child Protection'!CS$1,FALSE)-H226)</f>
        <v/>
      </c>
      <c r="R226" s="2" t="s">
        <v>578</v>
      </c>
      <c r="S226" s="36"/>
      <c r="T226" s="15">
        <v>67.900000000000006</v>
      </c>
      <c r="U226" s="36"/>
      <c r="V226" s="15"/>
      <c r="W226" s="15"/>
      <c r="X226" s="45" t="s">
        <v>641</v>
      </c>
    </row>
    <row r="227" spans="1:24">
      <c r="A227" s="5" t="s">
        <v>580</v>
      </c>
      <c r="B227" s="39"/>
      <c r="C227" s="27">
        <v>104.828</v>
      </c>
      <c r="D227" s="39"/>
      <c r="E227" s="27" t="s">
        <v>557</v>
      </c>
      <c r="F227" s="27" t="s">
        <v>12</v>
      </c>
      <c r="G227" s="46" t="s">
        <v>581</v>
      </c>
      <c r="H227" s="7" t="s">
        <v>559</v>
      </c>
      <c r="J227" s="20" t="str">
        <f>IF(VLOOKUP($A227,'[1]2. Child Protection'!$B$8:$CW$226,'[1]2. Child Protection'!CN$1,FALSE)=C227,"",VLOOKUP($A227,'[1]2. Child Protection'!$B$8:$CW$226,'[1]2. Child Protection'!CN$1,FALSE)-C227)</f>
        <v/>
      </c>
      <c r="K227" s="7" t="str">
        <f>IF(VLOOKUP($A227,'[1]2. Child Protection'!$B$8:$CW$226,'[1]2. Child Protection'!CO$1,FALSE)=D227,"",VLOOKUP($A227,'[1]2. Child Protection'!$B$8:$CW$226,'[1]2. Child Protection'!CO$1,FALSE))</f>
        <v/>
      </c>
      <c r="L227" s="20" t="str">
        <f>IF(VLOOKUP($A227,'[1]2. Child Protection'!$B$8:$CW$226,'[1]2. Child Protection'!CP$1,FALSE)=E227,"",VLOOKUP($A227,'[1]2. Child Protection'!$B$8:$CW$226,'[1]2. Child Protection'!CP$1,FALSE)-E227)</f>
        <v/>
      </c>
      <c r="M227" s="20" t="str">
        <f>IF(VLOOKUP($A227,'[1]2. Child Protection'!$B$8:$CW$226,'[1]2. Child Protection'!CQ$1,FALSE)=F227,"",VLOOKUP($A227,'[1]2. Child Protection'!$B$8:$CW$226,'[1]2. Child Protection'!CQ$1,FALSE)-F227)</f>
        <v/>
      </c>
      <c r="N227" s="20" t="str">
        <f>IF(VLOOKUP($A227,'[1]2. Child Protection'!$B$8:$CW$226,'[1]2. Child Protection'!CR$1,FALSE)=G227,"",VLOOKUP($A227,'[1]2. Child Protection'!$B$8:$CW$226,'[1]2. Child Protection'!CR$1,FALSE)-G227)</f>
        <v/>
      </c>
      <c r="O227" s="20" t="str">
        <f>IF(VLOOKUP($A227,'[1]2. Child Protection'!$B$8:$CW$226,'[1]2. Child Protection'!CS$1,FALSE)=H227,"",VLOOKUP($A227,'[1]2. Child Protection'!$B$8:$CW$226,'[1]2. Child Protection'!CS$1,FALSE)-H227)</f>
        <v/>
      </c>
      <c r="R227" s="5" t="s">
        <v>580</v>
      </c>
      <c r="S227" s="39"/>
      <c r="T227" s="27">
        <v>123.2</v>
      </c>
      <c r="U227" s="39"/>
      <c r="V227" s="27"/>
      <c r="W227" s="27"/>
      <c r="X227" s="46" t="s">
        <v>642</v>
      </c>
    </row>
    <row r="228" spans="1:24">
      <c r="A228" s="20"/>
      <c r="B228" s="20"/>
      <c r="C228" s="20"/>
      <c r="D228" s="20"/>
      <c r="E228" s="15"/>
      <c r="F228" s="15"/>
      <c r="G228" s="15"/>
      <c r="R228" s="20"/>
      <c r="S228" s="20"/>
      <c r="T228" s="20"/>
      <c r="U228" s="20"/>
      <c r="V228" s="15"/>
      <c r="W228" s="15"/>
      <c r="X228" s="15"/>
    </row>
    <row r="229" spans="1:24">
      <c r="A229" s="28"/>
      <c r="B229" s="28"/>
      <c r="C229" s="28"/>
      <c r="D229" s="28"/>
      <c r="E229" s="29"/>
      <c r="F229" s="15"/>
      <c r="G229" s="15"/>
      <c r="R229" s="28"/>
      <c r="S229" s="28"/>
      <c r="T229" s="28"/>
      <c r="U229" s="28"/>
      <c r="V229" s="29"/>
      <c r="W229" s="15"/>
      <c r="X229" s="15"/>
    </row>
    <row r="230" spans="1:24">
      <c r="A230" s="28" t="s">
        <v>582</v>
      </c>
      <c r="B230" s="28"/>
      <c r="C230" s="29" t="s">
        <v>583</v>
      </c>
      <c r="D230" s="28"/>
      <c r="E230" s="29"/>
      <c r="F230" s="7"/>
      <c r="R230" s="28" t="s">
        <v>582</v>
      </c>
      <c r="S230" s="28"/>
      <c r="T230" s="29" t="s">
        <v>583</v>
      </c>
      <c r="U230" s="28"/>
      <c r="V230" s="29"/>
    </row>
    <row r="231" spans="1:24">
      <c r="A231" s="28"/>
      <c r="B231" s="28"/>
      <c r="C231" s="7" t="s">
        <v>584</v>
      </c>
      <c r="D231" s="28"/>
      <c r="E231" s="29"/>
      <c r="F231" s="7"/>
      <c r="R231" s="28"/>
      <c r="S231" s="28"/>
      <c r="T231" s="7" t="s">
        <v>584</v>
      </c>
      <c r="U231" s="28"/>
      <c r="V231" s="29"/>
    </row>
    <row r="232" spans="1:24">
      <c r="C232" s="7" t="s">
        <v>585</v>
      </c>
      <c r="E232" s="7"/>
      <c r="F232" s="7"/>
      <c r="T232" s="7" t="s">
        <v>585</v>
      </c>
    </row>
    <row r="233" spans="1:24">
      <c r="C233" s="29" t="s">
        <v>586</v>
      </c>
      <c r="E233" s="30"/>
      <c r="F233" s="7"/>
      <c r="T233" s="29" t="s">
        <v>586</v>
      </c>
      <c r="V233" s="30"/>
    </row>
    <row r="234" spans="1:24">
      <c r="C234" s="29" t="s">
        <v>587</v>
      </c>
      <c r="E234" s="30"/>
      <c r="F234" s="7"/>
      <c r="T234" s="29" t="s">
        <v>587</v>
      </c>
      <c r="V234" s="30"/>
    </row>
    <row r="235" spans="1:24">
      <c r="C235" s="29"/>
      <c r="E235" s="30"/>
      <c r="F235" s="7"/>
      <c r="T235" s="29"/>
      <c r="V235" s="30"/>
    </row>
    <row r="236" spans="1:24">
      <c r="A236" s="6" t="s">
        <v>588</v>
      </c>
      <c r="B236" s="6"/>
      <c r="C236" s="7" t="s">
        <v>589</v>
      </c>
      <c r="D236" s="6"/>
      <c r="E236" s="7"/>
      <c r="F236" s="7"/>
      <c r="R236" s="6" t="s">
        <v>588</v>
      </c>
      <c r="S236" s="6"/>
      <c r="T236" s="7" t="s">
        <v>589</v>
      </c>
      <c r="U236" s="6"/>
    </row>
    <row r="237" spans="1:24">
      <c r="E237" s="30"/>
      <c r="F237" s="7"/>
      <c r="V237" s="30"/>
    </row>
    <row r="238" spans="1:24">
      <c r="A238" s="6" t="s">
        <v>590</v>
      </c>
      <c r="B238" s="6"/>
      <c r="C238" s="6" t="s">
        <v>591</v>
      </c>
      <c r="D238" s="6"/>
      <c r="E238" s="30"/>
      <c r="F238" s="7"/>
      <c r="R238" s="6" t="s">
        <v>590</v>
      </c>
      <c r="S238" s="6"/>
      <c r="T238" s="6" t="s">
        <v>643</v>
      </c>
      <c r="U238" s="6"/>
      <c r="V238" s="30"/>
    </row>
    <row r="239" spans="1:24">
      <c r="E239" s="30"/>
      <c r="F239" s="7"/>
      <c r="V239" s="30"/>
    </row>
    <row r="240" spans="1:24" s="11" customFormat="1">
      <c r="A240" s="31" t="s">
        <v>592</v>
      </c>
      <c r="B240" s="31"/>
      <c r="C240" s="31"/>
      <c r="D240" s="31"/>
      <c r="E240" s="32"/>
      <c r="R240" s="31" t="s">
        <v>592</v>
      </c>
      <c r="S240" s="31"/>
      <c r="T240" s="31"/>
      <c r="U240" s="31"/>
      <c r="V240" s="32"/>
    </row>
    <row r="241" spans="1:22" s="11" customFormat="1">
      <c r="A241" s="6" t="s">
        <v>593</v>
      </c>
      <c r="B241" s="6"/>
      <c r="C241" s="43" t="s">
        <v>594</v>
      </c>
      <c r="D241" s="6"/>
      <c r="E241" s="33"/>
      <c r="R241" s="6" t="s">
        <v>593</v>
      </c>
      <c r="S241" s="6"/>
      <c r="T241" s="43" t="s">
        <v>594</v>
      </c>
      <c r="U241" s="6"/>
      <c r="V241" s="33"/>
    </row>
    <row r="242" spans="1:22">
      <c r="E242" s="30"/>
      <c r="F242" s="7"/>
    </row>
    <row r="243" spans="1:22">
      <c r="E243" s="30"/>
      <c r="F243" s="7"/>
    </row>
    <row r="244" spans="1:22">
      <c r="E244" s="30"/>
      <c r="F244" s="7"/>
    </row>
    <row r="245" spans="1:22">
      <c r="E245" s="30"/>
      <c r="F245" s="7"/>
    </row>
    <row r="246" spans="1:22">
      <c r="E246" s="30"/>
      <c r="F246" s="7"/>
    </row>
    <row r="247" spans="1:22">
      <c r="E247" s="30"/>
      <c r="F247" s="7"/>
    </row>
    <row r="248" spans="1:22">
      <c r="E248" s="30"/>
      <c r="F248" s="7"/>
    </row>
    <row r="249" spans="1:22">
      <c r="E249" s="30"/>
      <c r="F249" s="7"/>
    </row>
    <row r="250" spans="1:22">
      <c r="E250" s="30"/>
      <c r="F250" s="7"/>
    </row>
    <row r="251" spans="1:22">
      <c r="E251" s="30"/>
      <c r="F251" s="7"/>
    </row>
    <row r="252" spans="1:22">
      <c r="E252" s="30"/>
      <c r="F252" s="7"/>
    </row>
    <row r="253" spans="1:22">
      <c r="E253" s="30"/>
      <c r="F253" s="7"/>
    </row>
    <row r="254" spans="1:22">
      <c r="E254" s="30"/>
      <c r="F254" s="7"/>
    </row>
    <row r="255" spans="1:22">
      <c r="E255" s="30"/>
      <c r="F255" s="7"/>
    </row>
    <row r="256" spans="1:22">
      <c r="E256" s="30"/>
      <c r="F256" s="7"/>
    </row>
    <row r="257" spans="5:6">
      <c r="E257" s="30"/>
      <c r="F257" s="7"/>
    </row>
    <row r="258" spans="5:6">
      <c r="E258" s="30"/>
      <c r="F258" s="7"/>
    </row>
    <row r="259" spans="5:6">
      <c r="E259" s="30"/>
      <c r="F259" s="7"/>
    </row>
    <row r="260" spans="5:6">
      <c r="E260" s="30"/>
      <c r="F260" s="7"/>
    </row>
    <row r="261" spans="5:6">
      <c r="E261" s="30"/>
      <c r="F261" s="7"/>
    </row>
    <row r="262" spans="5:6">
      <c r="E262" s="30"/>
      <c r="F262" s="7"/>
    </row>
    <row r="263" spans="5:6">
      <c r="E263" s="30"/>
      <c r="F263" s="7"/>
    </row>
    <row r="264" spans="5:6">
      <c r="E264" s="30"/>
      <c r="F264" s="7"/>
    </row>
    <row r="265" spans="5:6">
      <c r="E265" s="30"/>
      <c r="F265" s="7"/>
    </row>
    <row r="266" spans="5:6">
      <c r="E266" s="30"/>
      <c r="F266" s="7"/>
    </row>
    <row r="267" spans="5:6">
      <c r="E267" s="30"/>
      <c r="F267" s="7"/>
    </row>
    <row r="268" spans="5:6">
      <c r="E268" s="30"/>
      <c r="F268" s="7"/>
    </row>
    <row r="269" spans="5:6">
      <c r="E269" s="30"/>
      <c r="F269" s="7"/>
    </row>
    <row r="270" spans="5:6">
      <c r="E270" s="30"/>
      <c r="F270" s="7"/>
    </row>
    <row r="271" spans="5:6">
      <c r="E271" s="30"/>
      <c r="F271" s="7"/>
    </row>
    <row r="272" spans="5:6">
      <c r="E272" s="30"/>
      <c r="F272" s="7"/>
    </row>
    <row r="273" spans="5:6">
      <c r="E273" s="30"/>
      <c r="F273" s="7"/>
    </row>
    <row r="274" spans="5:6">
      <c r="E274" s="30"/>
      <c r="F274" s="7"/>
    </row>
    <row r="275" spans="5:6">
      <c r="E275" s="30"/>
      <c r="F275" s="7"/>
    </row>
    <row r="276" spans="5:6">
      <c r="E276" s="30"/>
      <c r="F276" s="7"/>
    </row>
    <row r="277" spans="5:6">
      <c r="E277" s="30"/>
      <c r="F277" s="7"/>
    </row>
    <row r="278" spans="5:6">
      <c r="E278" s="30"/>
      <c r="F278" s="7"/>
    </row>
    <row r="279" spans="5:6">
      <c r="E279" s="30"/>
      <c r="F279" s="7"/>
    </row>
    <row r="280" spans="5:6">
      <c r="E280" s="30"/>
      <c r="F280" s="7"/>
    </row>
    <row r="281" spans="5:6">
      <c r="E281" s="30"/>
      <c r="F281" s="7"/>
    </row>
    <row r="282" spans="5:6">
      <c r="E282" s="30"/>
      <c r="F282" s="7"/>
    </row>
    <row r="283" spans="5:6">
      <c r="E283" s="30"/>
      <c r="F283" s="7"/>
    </row>
    <row r="284" spans="5:6">
      <c r="E284" s="30"/>
      <c r="F284" s="7"/>
    </row>
    <row r="285" spans="5:6">
      <c r="E285" s="30"/>
      <c r="F285" s="7"/>
    </row>
    <row r="286" spans="5:6">
      <c r="E286" s="30"/>
      <c r="F286" s="7"/>
    </row>
    <row r="287" spans="5:6">
      <c r="E287" s="30"/>
      <c r="F287" s="7"/>
    </row>
    <row r="288" spans="5:6">
      <c r="E288" s="30"/>
      <c r="F288" s="7"/>
    </row>
    <row r="289" spans="5:6">
      <c r="E289" s="30"/>
      <c r="F289" s="7"/>
    </row>
  </sheetData>
  <autoFilter ref="A10:O227" xr:uid="{7CCB2D63-014C-4862-8BAD-BFC65DBE0C61}"/>
  <mergeCells count="10">
    <mergeCell ref="R8:S9"/>
    <mergeCell ref="T8:X8"/>
    <mergeCell ref="C9:D9"/>
    <mergeCell ref="J9:K9"/>
    <mergeCell ref="T9:U9"/>
    <mergeCell ref="E1:G1"/>
    <mergeCell ref="E2:G2"/>
    <mergeCell ref="A8:B9"/>
    <mergeCell ref="C8:G8"/>
    <mergeCell ref="J8:N8"/>
  </mergeCells>
  <hyperlinks>
    <hyperlink ref="C241" r:id="rId1" xr:uid="{B9E3323D-C791-4CAB-9CDF-36B16D775C5C}"/>
    <hyperlink ref="T241" r:id="rId2" xr:uid="{E1176E3E-6890-4C88-A094-B798AB846A2E}"/>
  </hyperlinks>
  <pageMargins left="0.25" right="0.25"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0A989-8359-4EA9-AF15-71F4BA07AB38}">
  <dimension ref="A1:AL289"/>
  <sheetViews>
    <sheetView zoomScale="85" zoomScaleNormal="85" workbookViewId="0">
      <pane xSplit="1" ySplit="10" topLeftCell="B213" activePane="bottomRight" state="frozen"/>
      <selection pane="bottomRight" activeCell="G226" sqref="G226"/>
      <selection pane="bottomLeft" activeCell="A12" sqref="A12"/>
      <selection pane="topRight" activeCell="B1" sqref="B1"/>
    </sheetView>
  </sheetViews>
  <sheetFormatPr defaultColWidth="10.28515625" defaultRowHeight="16.5"/>
  <cols>
    <col min="1" max="1" width="27.7109375" style="7" customWidth="1"/>
    <col min="2" max="2" width="7" style="7" customWidth="1"/>
    <col min="3" max="3" width="11.28515625" style="7" customWidth="1"/>
    <col min="4" max="4" width="3.28515625" style="7" customWidth="1"/>
    <col min="5" max="6" width="10.28515625" style="9" customWidth="1"/>
    <col min="7" max="7" width="21.42578125" style="7" customWidth="1"/>
    <col min="8" max="8" width="38.7109375" style="7" customWidth="1"/>
    <col min="9" max="9" width="10.28515625" style="7"/>
    <col min="10" max="12" width="5.85546875" style="7" hidden="1" customWidth="1"/>
    <col min="13" max="17" width="6.28515625" style="7" hidden="1" customWidth="1"/>
    <col min="18" max="18" width="16.7109375" style="7" hidden="1" customWidth="1"/>
    <col min="19" max="19" width="10.28515625" style="7"/>
    <col min="20" max="20" width="11.42578125" style="7" bestFit="1" customWidth="1"/>
    <col min="21" max="24" width="10.28515625" style="7"/>
    <col min="25" max="34" width="7.5703125" style="7" customWidth="1"/>
    <col min="35" max="36" width="10.28515625" style="7"/>
    <col min="37" max="37" width="12.5703125" style="7" bestFit="1" customWidth="1"/>
    <col min="38" max="38" width="12.140625" style="7" bestFit="1" customWidth="1"/>
    <col min="39" max="16384" width="10.28515625" style="7"/>
  </cols>
  <sheetData>
    <row r="1" spans="1:38" ht="18">
      <c r="A1" s="6"/>
      <c r="B1" s="6"/>
      <c r="C1" s="6"/>
      <c r="D1" s="6"/>
      <c r="E1" s="53"/>
      <c r="F1" s="53"/>
      <c r="G1" s="53"/>
    </row>
    <row r="2" spans="1:38">
      <c r="A2" s="8"/>
      <c r="B2" s="8"/>
      <c r="C2" s="8"/>
      <c r="D2" s="8"/>
      <c r="E2" s="54"/>
      <c r="F2" s="54"/>
      <c r="G2" s="54"/>
    </row>
    <row r="3" spans="1:38">
      <c r="A3" s="8"/>
      <c r="B3" s="8"/>
      <c r="C3" s="8"/>
      <c r="D3" s="8"/>
      <c r="E3" s="10"/>
      <c r="F3" s="10"/>
      <c r="G3" s="10"/>
    </row>
    <row r="4" spans="1:38" s="11" customFormat="1" ht="18.75">
      <c r="A4" s="34" t="s">
        <v>0</v>
      </c>
      <c r="B4" s="34"/>
      <c r="C4" s="34"/>
      <c r="D4" s="34"/>
    </row>
    <row r="5" spans="1:38" s="11" customFormat="1"/>
    <row r="6" spans="1:38" s="11" customFormat="1">
      <c r="A6" s="6" t="s">
        <v>644</v>
      </c>
      <c r="B6" s="6"/>
      <c r="C6" s="6"/>
      <c r="D6" s="6"/>
    </row>
    <row r="7" spans="1:38">
      <c r="A7" s="8"/>
      <c r="B7" s="8"/>
      <c r="C7" s="8"/>
      <c r="D7" s="8"/>
      <c r="E7" s="10"/>
      <c r="F7" s="10"/>
      <c r="G7" s="10"/>
    </row>
    <row r="8" spans="1:38" ht="30.75" customHeight="1">
      <c r="A8" s="55" t="s">
        <v>2</v>
      </c>
      <c r="B8" s="56"/>
      <c r="C8" s="59" t="s">
        <v>3</v>
      </c>
      <c r="D8" s="60"/>
      <c r="E8" s="60"/>
      <c r="F8" s="60"/>
      <c r="G8" s="61"/>
      <c r="J8" s="64" t="s">
        <v>645</v>
      </c>
      <c r="K8" s="64"/>
      <c r="L8" s="64"/>
      <c r="M8" s="64"/>
      <c r="N8" s="64"/>
      <c r="O8" s="64"/>
      <c r="P8" s="64"/>
      <c r="Q8" s="65"/>
    </row>
    <row r="9" spans="1:38" ht="31.9" customHeight="1">
      <c r="A9" s="57"/>
      <c r="B9" s="58"/>
      <c r="C9" s="62" t="s">
        <v>4</v>
      </c>
      <c r="D9" s="63"/>
      <c r="E9" s="42" t="s">
        <v>5</v>
      </c>
      <c r="F9" s="42" t="s">
        <v>6</v>
      </c>
      <c r="G9" s="42" t="s">
        <v>7</v>
      </c>
      <c r="H9" s="44" t="s">
        <v>8</v>
      </c>
      <c r="J9" s="66" t="s">
        <v>646</v>
      </c>
      <c r="K9" s="67"/>
      <c r="L9" s="68"/>
      <c r="M9" s="68"/>
      <c r="N9" s="69" t="s">
        <v>647</v>
      </c>
      <c r="O9" s="69"/>
      <c r="P9" s="69" t="s">
        <v>648</v>
      </c>
      <c r="Q9" s="69"/>
      <c r="R9" s="41"/>
    </row>
    <row r="10" spans="1:38">
      <c r="A10" s="12"/>
      <c r="B10" s="12"/>
      <c r="C10" s="12"/>
      <c r="D10" s="12"/>
      <c r="E10" s="13"/>
      <c r="F10" s="13"/>
      <c r="G10" s="13"/>
      <c r="H10" s="14"/>
      <c r="T10" s="7" t="s">
        <v>649</v>
      </c>
      <c r="U10" s="7" t="s">
        <v>650</v>
      </c>
      <c r="V10" s="7" t="s">
        <v>651</v>
      </c>
      <c r="W10" s="7" t="s">
        <v>652</v>
      </c>
      <c r="X10" s="7" t="s">
        <v>653</v>
      </c>
      <c r="Z10" s="48" t="s">
        <v>654</v>
      </c>
      <c r="AA10" s="48" t="s">
        <v>5</v>
      </c>
      <c r="AB10" s="48" t="s">
        <v>6</v>
      </c>
      <c r="AC10" s="48" t="s">
        <v>7</v>
      </c>
      <c r="AD10" s="48" t="s">
        <v>8</v>
      </c>
    </row>
    <row r="11" spans="1:38">
      <c r="A11" s="7" t="s">
        <v>9</v>
      </c>
      <c r="B11" s="7" t="s">
        <v>10</v>
      </c>
      <c r="C11" s="20">
        <v>14.920823050966831</v>
      </c>
      <c r="D11" s="7" t="s">
        <v>596</v>
      </c>
      <c r="E11" s="17">
        <v>2019</v>
      </c>
      <c r="F11" s="17" t="s">
        <v>597</v>
      </c>
      <c r="G11" s="17"/>
      <c r="H11" s="19" t="s">
        <v>13</v>
      </c>
      <c r="J11" s="20">
        <f>IF(VLOOKUP($A11,'[1]2. Child Protection'!$B$8:$BG$226,'[1]2. Child Protection'!T$1,FALSE)=C11,"",VLOOKUP($A11,'[1]2. Child Protection'!$B$8:$BG$226,'[1]2. Child Protection'!T$1,FALSE)-C11)</f>
        <v>35.779176949033172</v>
      </c>
      <c r="K11" s="20" t="str">
        <f>IF(VLOOKUP($A11,'[1]2. Child Protection'!$B$8:$BG$226,'[1]2. Child Protection'!U$1,FALSE)=D11,"",VLOOKUP($A11,'[1]2. Child Protection'!$B$8:$BG$226,'[1]2. Child Protection'!U$1,FALSE))</f>
        <v/>
      </c>
      <c r="L11" s="20" t="e">
        <f>IF(VLOOKUP($A11,'[1]2. Child Protection'!$B$8:$BG$226,'[1]2. Child Protection'!V$1,FALSE)=#REF!,"",VLOOKUP($A11,'[1]2. Child Protection'!$B$8:$BG$226,'[1]2. Child Protection'!V$1,FALSE)-#REF!)</f>
        <v>#REF!</v>
      </c>
      <c r="M11" s="20" t="e">
        <f>IF(VLOOKUP($A11,'[1]2. Child Protection'!$B$8:$BG$226,'[1]2. Child Protection'!W$1,FALSE)=#REF!,"",VLOOKUP($A11,'[1]2. Child Protection'!$B$8:$BG$226,'[1]2. Child Protection'!W$1,FALSE))</f>
        <v>#REF!</v>
      </c>
      <c r="N11" s="20">
        <f>IF(VLOOKUP($A11,'[1]2. Child Protection'!$B$8:$BG$226,'[1]2. Child Protection'!X$1,FALSE)=E11,"",VLOOKUP($A11,'[1]2. Child Protection'!$B$8:$BG$226,'[1]2. Child Protection'!X$1,FALSE)-E11)</f>
        <v>-1976.3</v>
      </c>
      <c r="O11" s="20" t="e">
        <f>IF(VLOOKUP($A11,'[1]2. Child Protection'!$B$8:$BG$226,'[1]2. Child Protection'!Y$1,FALSE)=#REF!,"",VLOOKUP($A11,'[1]2. Child Protection'!$B$8:$BG$226,'[1]2. Child Protection'!Y$1,FALSE))</f>
        <v>#REF!</v>
      </c>
      <c r="P11" s="20" t="e">
        <f>IF(VLOOKUP($A11,'[1]2. Child Protection'!$B$8:$BG$226,'[1]2. Child Protection'!Z$1,FALSE)=F11,"",VLOOKUP($A11,'[1]2. Child Protection'!$B$8:$BG$226,'[1]2. Child Protection'!Z$1,FALSE)-F11)</f>
        <v>#VALUE!</v>
      </c>
      <c r="Q11" s="20" t="str">
        <f>IF(VLOOKUP($A11,'[1]2. Child Protection'!$B$8:$BG$226,'[1]2. Child Protection'!AA$1,FALSE)=G11,"",VLOOKUP($A11,'[1]2. Child Protection'!$B$8:$BG$226,'[1]2. Child Protection'!AA$1,FALSE))</f>
        <v/>
      </c>
      <c r="R11" s="7" t="str">
        <f>IF(VLOOKUP($A11,'[1]2. Child Protection'!$B$8:$BG$226,'[1]2. Child Protection'!AB$1,FALSE)=H11,"",VLOOKUP($A11,'[1]2. Child Protection'!$B$8:$BG$226,'[1]2. Child Protection'!AB$1,FALSE))</f>
        <v>DHS 2015</v>
      </c>
      <c r="S11" s="7" t="s">
        <v>10</v>
      </c>
      <c r="T11" s="47">
        <v>14.920823050966831</v>
      </c>
      <c r="U11" s="7">
        <v>2019</v>
      </c>
      <c r="V11" s="7" t="s">
        <v>597</v>
      </c>
      <c r="X11" s="7" t="s">
        <v>13</v>
      </c>
      <c r="Y11" s="7" t="b">
        <f t="shared" ref="Y11:Y42" si="0">Z11=T11</f>
        <v>1</v>
      </c>
      <c r="Z11" s="47">
        <f>VLOOKUP($S11,$B$11:$H$212,2,FALSE)</f>
        <v>14.920823050966831</v>
      </c>
      <c r="AA11" s="20">
        <f>VLOOKUP($S11,$B$11:$H$212,4,FALSE)</f>
        <v>2019</v>
      </c>
      <c r="AB11" s="20" t="str">
        <f>VLOOKUP($S11,$B$11:$H$212,5,FALSE)</f>
        <v>Y0T17</v>
      </c>
      <c r="AC11" s="20">
        <f>VLOOKUP($S11,$B$11:$H$212,6,FALSE)</f>
        <v>0</v>
      </c>
      <c r="AD11" s="20" t="str">
        <f>VLOOKUP($S11,$B$11:$H$212,7,FALSE)</f>
        <v>National Statistics and Information Authority, Key Statistical Indicators 2020</v>
      </c>
      <c r="AE11" s="7" t="b">
        <f>AA11=U11</f>
        <v>1</v>
      </c>
      <c r="AF11" s="7" t="b">
        <f>AB11=V11</f>
        <v>1</v>
      </c>
      <c r="AG11" s="7" t="b">
        <f>AC11=W11</f>
        <v>1</v>
      </c>
      <c r="AH11" s="7" t="b">
        <f>AD11=X11</f>
        <v>1</v>
      </c>
      <c r="AI11" s="7" t="s">
        <v>10</v>
      </c>
      <c r="AJ11" s="7">
        <v>14.9</v>
      </c>
      <c r="AK11" s="47">
        <f>VLOOKUP(AI11,$S$11:$T$156,2,FALSE)</f>
        <v>14.920823050966831</v>
      </c>
      <c r="AL11" s="47">
        <f>AK11-AJ11</f>
        <v>2.0823050966830792E-2</v>
      </c>
    </row>
    <row r="12" spans="1:38">
      <c r="A12" s="7" t="s">
        <v>23</v>
      </c>
      <c r="B12" s="7" t="s">
        <v>24</v>
      </c>
      <c r="C12" s="20" t="s">
        <v>596</v>
      </c>
      <c r="D12" s="7" t="s">
        <v>596</v>
      </c>
      <c r="E12" s="15" t="s">
        <v>596</v>
      </c>
      <c r="F12" s="17" t="s">
        <v>596</v>
      </c>
      <c r="G12" s="18" t="s">
        <v>596</v>
      </c>
      <c r="H12" s="19" t="s">
        <v>596</v>
      </c>
      <c r="J12" s="7" t="e">
        <f>IF(VLOOKUP($A12,'[1]2. Child Protection'!$B$8:$BG$226,'[1]2. Child Protection'!T$1,FALSE)=C12,"",VLOOKUP($A12,'[1]2. Child Protection'!$B$8:$BG$226,'[1]2. Child Protection'!T$1,FALSE)-C12)</f>
        <v>#VALUE!</v>
      </c>
      <c r="K12" s="7" t="str">
        <f>IF(VLOOKUP($A12,'[1]2. Child Protection'!$B$8:$BG$226,'[1]2. Child Protection'!U$1,FALSE)=D12,"",VLOOKUP($A12,'[1]2. Child Protection'!$B$8:$BG$226,'[1]2. Child Protection'!U$1,FALSE))</f>
        <v/>
      </c>
      <c r="L12" s="20" t="e">
        <f>IF(VLOOKUP($A12,'[1]2. Child Protection'!$B$8:$BG$226,'[1]2. Child Protection'!V$1,FALSE)=#REF!,"",VLOOKUP($A12,'[1]2. Child Protection'!$B$8:$BG$226,'[1]2. Child Protection'!V$1,FALSE)-#REF!)</f>
        <v>#REF!</v>
      </c>
      <c r="M12" s="20" t="e">
        <f>IF(VLOOKUP($A12,'[1]2. Child Protection'!$B$8:$BG$226,'[1]2. Child Protection'!W$1,FALSE)=#REF!,"",VLOOKUP($A12,'[1]2. Child Protection'!$B$8:$BG$226,'[1]2. Child Protection'!W$1,FALSE))</f>
        <v>#REF!</v>
      </c>
      <c r="N12" s="20" t="e">
        <f>IF(VLOOKUP($A12,'[1]2. Child Protection'!$B$8:$BG$226,'[1]2. Child Protection'!X$1,FALSE)=E12,"",VLOOKUP($A12,'[1]2. Child Protection'!$B$8:$BG$226,'[1]2. Child Protection'!X$1,FALSE)-E12)</f>
        <v>#VALUE!</v>
      </c>
      <c r="O12" s="20" t="e">
        <f>IF(VLOOKUP($A12,'[1]2. Child Protection'!$B$8:$BG$226,'[1]2. Child Protection'!Y$1,FALSE)=#REF!,"",VLOOKUP($A12,'[1]2. Child Protection'!$B$8:$BG$226,'[1]2. Child Protection'!Y$1,FALSE))</f>
        <v>#REF!</v>
      </c>
      <c r="P12" s="20" t="e">
        <f>IF(VLOOKUP($A12,'[1]2. Child Protection'!$B$8:$BG$226,'[1]2. Child Protection'!Z$1,FALSE)=F12,"",VLOOKUP($A12,'[1]2. Child Protection'!$B$8:$BG$226,'[1]2. Child Protection'!Z$1,FALSE)-F12)</f>
        <v>#VALUE!</v>
      </c>
      <c r="Q12" s="20" t="str">
        <f>IF(VLOOKUP($A12,'[1]2. Child Protection'!$B$8:$BG$226,'[1]2. Child Protection'!AA$1,FALSE)=G12,"",VLOOKUP($A12,'[1]2. Child Protection'!$B$8:$BG$226,'[1]2. Child Protection'!AA$1,FALSE))</f>
        <v/>
      </c>
      <c r="R12" s="7" t="str">
        <f>IF(VLOOKUP($A12,'[1]2. Child Protection'!$B$8:$BG$226,'[1]2. Child Protection'!AB$1,FALSE)=H12,"",VLOOKUP($A12,'[1]2. Child Protection'!$B$8:$BG$226,'[1]2. Child Protection'!AB$1,FALSE))</f>
        <v>DHS 2015-16</v>
      </c>
      <c r="S12" s="7" t="s">
        <v>15</v>
      </c>
      <c r="T12" s="47">
        <v>95.136622296360216</v>
      </c>
      <c r="U12" s="7">
        <v>2020</v>
      </c>
      <c r="V12" s="7" t="s">
        <v>597</v>
      </c>
      <c r="X12" s="7" t="s">
        <v>598</v>
      </c>
      <c r="Y12" s="7" t="b">
        <f t="shared" si="0"/>
        <v>1</v>
      </c>
      <c r="Z12" s="47">
        <f t="shared" ref="Z12:Z75" si="1">VLOOKUP($S12,$B$11:$H$212,2,FALSE)</f>
        <v>95.136622296360216</v>
      </c>
      <c r="AA12" s="20">
        <f t="shared" ref="AA12:AA75" si="2">VLOOKUP($S12,$B$11:$H$212,4,FALSE)</f>
        <v>2020</v>
      </c>
      <c r="AB12" s="20" t="str">
        <f t="shared" ref="AB12:AB75" si="3">VLOOKUP($S12,$B$11:$H$212,5,FALSE)</f>
        <v>Y0T17</v>
      </c>
      <c r="AC12" s="20">
        <f t="shared" ref="AC12:AC75" si="4">VLOOKUP($S12,$B$11:$H$212,6,FALSE)</f>
        <v>0</v>
      </c>
      <c r="AD12" s="20" t="str">
        <f t="shared" ref="AD12:AD75" si="5">VLOOKUP($S12,$B$11:$H$212,7,FALSE)</f>
        <v>TransMonEE database 2020</v>
      </c>
      <c r="AE12" s="7" t="b">
        <f t="shared" ref="AE12:AE75" si="6">AA12=U12</f>
        <v>1</v>
      </c>
      <c r="AF12" s="7" t="b">
        <f t="shared" ref="AF12:AF75" si="7">AB12=V12</f>
        <v>1</v>
      </c>
      <c r="AG12" s="7" t="b">
        <f t="shared" ref="AG12:AG75" si="8">AC12=W12</f>
        <v>1</v>
      </c>
      <c r="AH12" s="7" t="b">
        <f t="shared" ref="AH12:AH75" si="9">AD12=X12</f>
        <v>1</v>
      </c>
      <c r="AI12" s="7" t="s">
        <v>15</v>
      </c>
      <c r="AJ12" s="7">
        <v>95.1</v>
      </c>
      <c r="AK12" s="47">
        <f t="shared" ref="AK12:AK75" si="10">VLOOKUP(AI12,$S$11:$T$156,2,FALSE)</f>
        <v>95.136622296360216</v>
      </c>
      <c r="AL12" s="47">
        <f t="shared" ref="AL12:AL75" si="11">AK12-AJ12</f>
        <v>3.6622296360221185E-2</v>
      </c>
    </row>
    <row r="13" spans="1:38">
      <c r="A13" s="7" t="s">
        <v>25</v>
      </c>
      <c r="B13" s="7" t="s">
        <v>26</v>
      </c>
      <c r="C13" s="40">
        <v>139.59735086081605</v>
      </c>
      <c r="D13" s="7" t="s">
        <v>596</v>
      </c>
      <c r="E13" s="15">
        <v>2021</v>
      </c>
      <c r="F13" s="15" t="s">
        <v>597</v>
      </c>
      <c r="G13" s="18"/>
      <c r="H13" s="19" t="s">
        <v>28</v>
      </c>
      <c r="J13" s="7" t="e">
        <f>IF(VLOOKUP($A13,'[1]2. Child Protection'!$B$8:$BG$226,'[1]2. Child Protection'!T$1,FALSE)=C13,"",VLOOKUP($A13,'[1]2. Child Protection'!$B$8:$BG$226,'[1]2. Child Protection'!T$1,FALSE)-C13)</f>
        <v>#VALUE!</v>
      </c>
      <c r="K13" s="7" t="str">
        <f>IF(VLOOKUP($A13,'[1]2. Child Protection'!$B$8:$BG$226,'[1]2. Child Protection'!U$1,FALSE)=D13,"",VLOOKUP($A13,'[1]2. Child Protection'!$B$8:$BG$226,'[1]2. Child Protection'!U$1,FALSE))</f>
        <v/>
      </c>
      <c r="L13" s="20" t="e">
        <f>IF(VLOOKUP($A13,'[1]2. Child Protection'!$B$8:$BG$226,'[1]2. Child Protection'!V$1,FALSE)=#REF!,"",VLOOKUP($A13,'[1]2. Child Protection'!$B$8:$BG$226,'[1]2. Child Protection'!V$1,FALSE)-#REF!)</f>
        <v>#REF!</v>
      </c>
      <c r="M13" s="20" t="e">
        <f>IF(VLOOKUP($A13,'[1]2. Child Protection'!$B$8:$BG$226,'[1]2. Child Protection'!W$1,FALSE)=#REF!,"",VLOOKUP($A13,'[1]2. Child Protection'!$B$8:$BG$226,'[1]2. Child Protection'!W$1,FALSE))</f>
        <v>#REF!</v>
      </c>
      <c r="N13" s="20" t="e">
        <f>IF(VLOOKUP($A13,'[1]2. Child Protection'!$B$8:$BG$226,'[1]2. Child Protection'!X$1,FALSE)=E13,"",VLOOKUP($A13,'[1]2. Child Protection'!$B$8:$BG$226,'[1]2. Child Protection'!X$1,FALSE)-E13)</f>
        <v>#VALUE!</v>
      </c>
      <c r="O13" s="20" t="e">
        <f>IF(VLOOKUP($A13,'[1]2. Child Protection'!$B$8:$BG$226,'[1]2. Child Protection'!Y$1,FALSE)=#REF!,"",VLOOKUP($A13,'[1]2. Child Protection'!$B$8:$BG$226,'[1]2. Child Protection'!Y$1,FALSE))</f>
        <v>#REF!</v>
      </c>
      <c r="P13" s="20" t="e">
        <f>IF(VLOOKUP($A13,'[1]2. Child Protection'!$B$8:$BG$226,'[1]2. Child Protection'!Z$1,FALSE)=F13,"",VLOOKUP($A13,'[1]2. Child Protection'!$B$8:$BG$226,'[1]2. Child Protection'!Z$1,FALSE)-F13)</f>
        <v>#VALUE!</v>
      </c>
      <c r="Q13" s="20" t="str">
        <f>IF(VLOOKUP($A13,'[1]2. Child Protection'!$B$8:$BG$226,'[1]2. Child Protection'!AA$1,FALSE)=G13,"",VLOOKUP($A13,'[1]2. Child Protection'!$B$8:$BG$226,'[1]2. Child Protection'!AA$1,FALSE))</f>
        <v/>
      </c>
      <c r="R13" s="7">
        <f>IF(VLOOKUP($A13,'[1]2. Child Protection'!$B$8:$BG$226,'[1]2. Child Protection'!AB$1,FALSE)=H13,"",VLOOKUP($A13,'[1]2. Child Protection'!$B$8:$BG$226,'[1]2. Child Protection'!AB$1,FALSE))</f>
        <v>0</v>
      </c>
      <c r="S13" s="7" t="s">
        <v>26</v>
      </c>
      <c r="T13" s="47">
        <v>139.59735086081605</v>
      </c>
      <c r="U13" s="7">
        <v>2021</v>
      </c>
      <c r="V13" s="7" t="s">
        <v>597</v>
      </c>
      <c r="X13" s="7" t="s">
        <v>28</v>
      </c>
      <c r="Y13" s="7" t="b">
        <f t="shared" si="0"/>
        <v>1</v>
      </c>
      <c r="Z13" s="47">
        <f t="shared" si="1"/>
        <v>139.59735086081605</v>
      </c>
      <c r="AA13" s="20">
        <f t="shared" si="2"/>
        <v>2021</v>
      </c>
      <c r="AB13" s="20" t="str">
        <f t="shared" si="3"/>
        <v>Y0T17</v>
      </c>
      <c r="AC13" s="20">
        <f t="shared" si="4"/>
        <v>0</v>
      </c>
      <c r="AD13" s="20" t="str">
        <f t="shared" si="5"/>
        <v>Ministry of Social Development</v>
      </c>
      <c r="AE13" s="7" t="b">
        <f t="shared" si="6"/>
        <v>1</v>
      </c>
      <c r="AF13" s="7" t="b">
        <f t="shared" si="7"/>
        <v>1</v>
      </c>
      <c r="AG13" s="7" t="b">
        <f t="shared" si="8"/>
        <v>1</v>
      </c>
      <c r="AH13" s="7" t="b">
        <f t="shared" si="9"/>
        <v>1</v>
      </c>
      <c r="AI13" s="7" t="s">
        <v>26</v>
      </c>
      <c r="AJ13" s="7">
        <v>139.6</v>
      </c>
      <c r="AK13" s="47">
        <f t="shared" si="10"/>
        <v>139.59735086081605</v>
      </c>
      <c r="AL13" s="47">
        <f t="shared" si="11"/>
        <v>-2.6491391839442713E-3</v>
      </c>
    </row>
    <row r="14" spans="1:38">
      <c r="A14" s="7" t="s">
        <v>14</v>
      </c>
      <c r="B14" s="7" t="s">
        <v>15</v>
      </c>
      <c r="C14" s="20">
        <v>95.136622296360216</v>
      </c>
      <c r="D14" s="7" t="s">
        <v>596</v>
      </c>
      <c r="E14" s="15">
        <v>2020</v>
      </c>
      <c r="F14" s="17" t="s">
        <v>597</v>
      </c>
      <c r="G14" s="18"/>
      <c r="H14" s="19" t="s">
        <v>598</v>
      </c>
      <c r="J14" s="7">
        <f>IF(VLOOKUP($A14,'[1]2. Child Protection'!$B$8:$BG$226,'[1]2. Child Protection'!T$1,FALSE)=C14,"",VLOOKUP($A14,'[1]2. Child Protection'!$B$8:$BG$226,'[1]2. Child Protection'!T$1,FALSE)-C14)</f>
        <v>2.5633777036397873</v>
      </c>
      <c r="K14" s="7" t="str">
        <f>IF(VLOOKUP($A14,'[1]2. Child Protection'!$B$8:$BG$226,'[1]2. Child Protection'!U$1,FALSE)=D14,"",VLOOKUP($A14,'[1]2. Child Protection'!$B$8:$BG$226,'[1]2. Child Protection'!U$1,FALSE))</f>
        <v/>
      </c>
      <c r="L14" s="20" t="e">
        <f>IF(VLOOKUP($A14,'[1]2. Child Protection'!$B$8:$BG$226,'[1]2. Child Protection'!V$1,FALSE)=#REF!,"",VLOOKUP($A14,'[1]2. Child Protection'!$B$8:$BG$226,'[1]2. Child Protection'!V$1,FALSE)-#REF!)</f>
        <v>#REF!</v>
      </c>
      <c r="M14" s="20" t="e">
        <f>IF(VLOOKUP($A14,'[1]2. Child Protection'!$B$8:$BG$226,'[1]2. Child Protection'!W$1,FALSE)=#REF!,"",VLOOKUP($A14,'[1]2. Child Protection'!$B$8:$BG$226,'[1]2. Child Protection'!W$1,FALSE))</f>
        <v>#REF!</v>
      </c>
      <c r="N14" s="20">
        <f>IF(VLOOKUP($A14,'[1]2. Child Protection'!$B$8:$BG$226,'[1]2. Child Protection'!X$1,FALSE)=E14,"",VLOOKUP($A14,'[1]2. Child Protection'!$B$8:$BG$226,'[1]2. Child Protection'!X$1,FALSE)-E14)</f>
        <v>-1921.1</v>
      </c>
      <c r="O14" s="20" t="e">
        <f>IF(VLOOKUP($A14,'[1]2. Child Protection'!$B$8:$BG$226,'[1]2. Child Protection'!Y$1,FALSE)=#REF!,"",VLOOKUP($A14,'[1]2. Child Protection'!$B$8:$BG$226,'[1]2. Child Protection'!Y$1,FALSE))</f>
        <v>#REF!</v>
      </c>
      <c r="P14" s="20" t="e">
        <f>IF(VLOOKUP($A14,'[1]2. Child Protection'!$B$8:$BG$226,'[1]2. Child Protection'!Z$1,FALSE)=F14,"",VLOOKUP($A14,'[1]2. Child Protection'!$B$8:$BG$226,'[1]2. Child Protection'!Z$1,FALSE)-F14)</f>
        <v>#VALUE!</v>
      </c>
      <c r="Q14" s="20" t="str">
        <f>IF(VLOOKUP($A14,'[1]2. Child Protection'!$B$8:$BG$226,'[1]2. Child Protection'!AA$1,FALSE)=G14,"",VLOOKUP($A14,'[1]2. Child Protection'!$B$8:$BG$226,'[1]2. Child Protection'!AA$1,FALSE))</f>
        <v/>
      </c>
      <c r="R14" s="7" t="str">
        <f>IF(VLOOKUP($A14,'[1]2. Child Protection'!$B$8:$BG$226,'[1]2. Child Protection'!AB$1,FALSE)=H14,"",VLOOKUP($A14,'[1]2. Child Protection'!$B$8:$BG$226,'[1]2. Child Protection'!AB$1,FALSE))</f>
        <v>DHS 2017-18</v>
      </c>
      <c r="S14" s="7" t="s">
        <v>30</v>
      </c>
      <c r="T14" s="47">
        <v>35.179611460735643</v>
      </c>
      <c r="U14" s="7">
        <v>2021</v>
      </c>
      <c r="V14" s="7" t="s">
        <v>597</v>
      </c>
      <c r="X14" s="7" t="s">
        <v>31</v>
      </c>
      <c r="Y14" s="7" t="b">
        <f t="shared" si="0"/>
        <v>1</v>
      </c>
      <c r="Z14" s="47">
        <f t="shared" si="1"/>
        <v>35.179611460735643</v>
      </c>
      <c r="AA14" s="20">
        <f t="shared" si="2"/>
        <v>2021</v>
      </c>
      <c r="AB14" s="20" t="str">
        <f t="shared" si="3"/>
        <v>Y0T17</v>
      </c>
      <c r="AC14" s="20">
        <f t="shared" si="4"/>
        <v>0</v>
      </c>
      <c r="AD14" s="20" t="str">
        <f t="shared" si="5"/>
        <v>Ministry of Social Transformation, Human Resource Development and the Blue Economy</v>
      </c>
      <c r="AE14" s="7" t="b">
        <f t="shared" si="6"/>
        <v>1</v>
      </c>
      <c r="AF14" s="7" t="b">
        <f t="shared" si="7"/>
        <v>1</v>
      </c>
      <c r="AG14" s="7" t="b">
        <f t="shared" si="8"/>
        <v>1</v>
      </c>
      <c r="AH14" s="7" t="b">
        <f t="shared" si="9"/>
        <v>1</v>
      </c>
      <c r="AI14" s="7" t="s">
        <v>30</v>
      </c>
      <c r="AJ14" s="7">
        <v>35.200000000000003</v>
      </c>
      <c r="AK14" s="47">
        <f t="shared" si="10"/>
        <v>35.179611460735643</v>
      </c>
      <c r="AL14" s="47">
        <f t="shared" si="11"/>
        <v>-2.0388539264359906E-2</v>
      </c>
    </row>
    <row r="15" spans="1:38">
      <c r="A15" s="7" t="s">
        <v>21</v>
      </c>
      <c r="B15" s="7" t="s">
        <v>22</v>
      </c>
      <c r="C15" s="40" t="s">
        <v>596</v>
      </c>
      <c r="D15" s="7" t="s">
        <v>596</v>
      </c>
      <c r="E15" s="15" t="s">
        <v>596</v>
      </c>
      <c r="F15" s="15" t="s">
        <v>596</v>
      </c>
      <c r="G15" s="16" t="s">
        <v>596</v>
      </c>
      <c r="H15" s="19" t="s">
        <v>596</v>
      </c>
      <c r="J15" s="7" t="e">
        <f>IF(VLOOKUP($A15,'[1]2. Child Protection'!$B$8:$BG$226,'[1]2. Child Protection'!T$1,FALSE)=C15,"",VLOOKUP($A15,'[1]2. Child Protection'!$B$8:$BG$226,'[1]2. Child Protection'!T$1,FALSE)-C15)</f>
        <v>#VALUE!</v>
      </c>
      <c r="K15" s="7" t="str">
        <f>IF(VLOOKUP($A15,'[1]2. Child Protection'!$B$8:$BG$226,'[1]2. Child Protection'!U$1,FALSE)=D15,"",VLOOKUP($A15,'[1]2. Child Protection'!$B$8:$BG$226,'[1]2. Child Protection'!U$1,FALSE))</f>
        <v/>
      </c>
      <c r="L15" s="20" t="e">
        <f>IF(VLOOKUP($A15,'[1]2. Child Protection'!$B$8:$BG$226,'[1]2. Child Protection'!V$1,FALSE)=#REF!,"",VLOOKUP($A15,'[1]2. Child Protection'!$B$8:$BG$226,'[1]2. Child Protection'!V$1,FALSE)-#REF!)</f>
        <v>#REF!</v>
      </c>
      <c r="M15" s="20" t="e">
        <f>IF(VLOOKUP($A15,'[1]2. Child Protection'!$B$8:$BG$226,'[1]2. Child Protection'!W$1,FALSE)=#REF!,"",VLOOKUP($A15,'[1]2. Child Protection'!$B$8:$BG$226,'[1]2. Child Protection'!W$1,FALSE))</f>
        <v>#REF!</v>
      </c>
      <c r="N15" s="20" t="e">
        <f>IF(VLOOKUP($A15,'[1]2. Child Protection'!$B$8:$BG$226,'[1]2. Child Protection'!X$1,FALSE)=E15,"",VLOOKUP($A15,'[1]2. Child Protection'!$B$8:$BG$226,'[1]2. Child Protection'!X$1,FALSE)-E15)</f>
        <v>#VALUE!</v>
      </c>
      <c r="O15" s="20" t="e">
        <f>IF(VLOOKUP($A15,'[1]2. Child Protection'!$B$8:$BG$226,'[1]2. Child Protection'!Y$1,FALSE)=#REF!,"",VLOOKUP($A15,'[1]2. Child Protection'!$B$8:$BG$226,'[1]2. Child Protection'!Y$1,FALSE))</f>
        <v>#REF!</v>
      </c>
      <c r="P15" s="20" t="e">
        <f>IF(VLOOKUP($A15,'[1]2. Child Protection'!$B$8:$BG$226,'[1]2. Child Protection'!Z$1,FALSE)=F15,"",VLOOKUP($A15,'[1]2. Child Protection'!$B$8:$BG$226,'[1]2. Child Protection'!Z$1,FALSE)-F15)</f>
        <v>#VALUE!</v>
      </c>
      <c r="Q15" s="20" t="str">
        <f>IF(VLOOKUP($A15,'[1]2. Child Protection'!$B$8:$BG$226,'[1]2. Child Protection'!AA$1,FALSE)=G15,"",VLOOKUP($A15,'[1]2. Child Protection'!$B$8:$BG$226,'[1]2. Child Protection'!AA$1,FALSE))</f>
        <v>v</v>
      </c>
      <c r="R15" s="7" t="str">
        <f>IF(VLOOKUP($A15,'[1]2. Child Protection'!$B$8:$BG$226,'[1]2. Child Protection'!AB$1,FALSE)=H15,"",VLOOKUP($A15,'[1]2. Child Protection'!$B$8:$BG$226,'[1]2. Child Protection'!AB$1,FALSE))</f>
        <v>UNSD Population and Vital Statistics Report, January 2022, latest update on 17 Jan 2023</v>
      </c>
      <c r="S15" s="7" t="s">
        <v>33</v>
      </c>
      <c r="T15" s="47">
        <v>73.718965059502651</v>
      </c>
      <c r="U15" s="7">
        <v>2020</v>
      </c>
      <c r="V15" s="7" t="s">
        <v>599</v>
      </c>
      <c r="W15" s="7" t="s">
        <v>600</v>
      </c>
      <c r="X15" s="7" t="s">
        <v>35</v>
      </c>
      <c r="Y15" s="7" t="b">
        <f t="shared" si="0"/>
        <v>1</v>
      </c>
      <c r="Z15" s="47">
        <f t="shared" si="1"/>
        <v>73.718965059502651</v>
      </c>
      <c r="AA15" s="20">
        <f t="shared" si="2"/>
        <v>2020</v>
      </c>
      <c r="AB15" s="20" t="str">
        <f t="shared" si="3"/>
        <v>Y0T21</v>
      </c>
      <c r="AC15" s="20" t="str">
        <f t="shared" si="4"/>
        <v>Age is 0-21 years</v>
      </c>
      <c r="AD15" s="20" t="str">
        <f t="shared" si="5"/>
        <v>MoH, MoSD, National Secretary of Child &amp; Family and UNICEF, Situación de Niñas, Niños y Adolescentes sin cuidados parentales en la República Argentina</v>
      </c>
      <c r="AE15" s="7" t="b">
        <f t="shared" si="6"/>
        <v>1</v>
      </c>
      <c r="AF15" s="7" t="b">
        <f t="shared" si="7"/>
        <v>1</v>
      </c>
      <c r="AG15" s="7" t="b">
        <f t="shared" si="8"/>
        <v>1</v>
      </c>
      <c r="AH15" s="7" t="b">
        <f t="shared" si="9"/>
        <v>1</v>
      </c>
      <c r="AI15" s="7" t="s">
        <v>33</v>
      </c>
      <c r="AJ15" s="7">
        <v>73.7</v>
      </c>
      <c r="AK15" s="47">
        <f t="shared" si="10"/>
        <v>73.718965059502651</v>
      </c>
      <c r="AL15" s="47">
        <f t="shared" si="11"/>
        <v>1.8965059502647819E-2</v>
      </c>
    </row>
    <row r="16" spans="1:38">
      <c r="A16" s="7" t="s">
        <v>525</v>
      </c>
      <c r="B16" s="7" t="s">
        <v>526</v>
      </c>
      <c r="C16" s="40" t="s">
        <v>596</v>
      </c>
      <c r="D16" s="7" t="s">
        <v>596</v>
      </c>
      <c r="E16" s="15" t="s">
        <v>596</v>
      </c>
      <c r="F16" s="15" t="s">
        <v>596</v>
      </c>
      <c r="G16" s="16" t="s">
        <v>596</v>
      </c>
      <c r="H16" s="19" t="s">
        <v>596</v>
      </c>
      <c r="J16" s="7" t="e">
        <f>IF(VLOOKUP($A16,'[1]2. Child Protection'!$B$8:$BG$226,'[1]2. Child Protection'!T$1,FALSE)=C16,"",VLOOKUP($A16,'[1]2. Child Protection'!$B$8:$BG$226,'[1]2. Child Protection'!T$1,FALSE)-C16)</f>
        <v>#VALUE!</v>
      </c>
      <c r="K16" s="7" t="str">
        <f>IF(VLOOKUP($A16,'[1]2. Child Protection'!$B$8:$BG$226,'[1]2. Child Protection'!U$1,FALSE)=D16,"",VLOOKUP($A16,'[1]2. Child Protection'!$B$8:$BG$226,'[1]2. Child Protection'!U$1,FALSE))</f>
        <v/>
      </c>
      <c r="L16" s="20" t="e">
        <f>IF(VLOOKUP($A16,'[1]2. Child Protection'!$B$8:$BG$226,'[1]2. Child Protection'!V$1,FALSE)=#REF!,"",VLOOKUP($A16,'[1]2. Child Protection'!$B$8:$BG$226,'[1]2. Child Protection'!V$1,FALSE)-#REF!)</f>
        <v>#REF!</v>
      </c>
      <c r="M16" s="20" t="e">
        <f>IF(VLOOKUP($A16,'[1]2. Child Protection'!$B$8:$BG$226,'[1]2. Child Protection'!W$1,FALSE)=#REF!,"",VLOOKUP($A16,'[1]2. Child Protection'!$B$8:$BG$226,'[1]2. Child Protection'!W$1,FALSE))</f>
        <v>#REF!</v>
      </c>
      <c r="N16" s="20" t="e">
        <f>IF(VLOOKUP($A16,'[1]2. Child Protection'!$B$8:$BG$226,'[1]2. Child Protection'!X$1,FALSE)=E16,"",VLOOKUP($A16,'[1]2. Child Protection'!$B$8:$BG$226,'[1]2. Child Protection'!X$1,FALSE)-E16)</f>
        <v>#VALUE!</v>
      </c>
      <c r="O16" s="20" t="e">
        <f>IF(VLOOKUP($A16,'[1]2. Child Protection'!$B$8:$BG$226,'[1]2. Child Protection'!Y$1,FALSE)=#REF!,"",VLOOKUP($A16,'[1]2. Child Protection'!$B$8:$BG$226,'[1]2. Child Protection'!Y$1,FALSE))</f>
        <v>#REF!</v>
      </c>
      <c r="P16" s="20" t="e">
        <f>IF(VLOOKUP($A16,'[1]2. Child Protection'!$B$8:$BG$226,'[1]2. Child Protection'!Z$1,FALSE)=F16,"",VLOOKUP($A16,'[1]2. Child Protection'!$B$8:$BG$226,'[1]2. Child Protection'!Z$1,FALSE)-F16)</f>
        <v>#VALUE!</v>
      </c>
      <c r="Q16" s="20" t="str">
        <f>IF(VLOOKUP($A16,'[1]2. Child Protection'!$B$8:$BG$226,'[1]2. Child Protection'!AA$1,FALSE)=G16,"",VLOOKUP($A16,'[1]2. Child Protection'!$B$8:$BG$226,'[1]2. Child Protection'!AA$1,FALSE))</f>
        <v>y</v>
      </c>
      <c r="R16" s="7" t="str">
        <f>IF(VLOOKUP($A16,'[1]2. Child Protection'!$B$8:$BG$226,'[1]2. Child Protection'!AB$1,FALSE)=H16,"",VLOOKUP($A16,'[1]2. Child Protection'!$B$8:$BG$226,'[1]2. Child Protection'!AB$1,FALSE))</f>
        <v>Ministry of Health and Prevention 2018</v>
      </c>
      <c r="S16" s="7" t="s">
        <v>37</v>
      </c>
      <c r="T16" s="47">
        <v>127.94903109452567</v>
      </c>
      <c r="U16" s="7">
        <v>2020</v>
      </c>
      <c r="V16" s="7" t="s">
        <v>597</v>
      </c>
      <c r="X16" s="7" t="s">
        <v>601</v>
      </c>
      <c r="Y16" s="7" t="b">
        <f t="shared" si="0"/>
        <v>1</v>
      </c>
      <c r="Z16" s="47">
        <f t="shared" si="1"/>
        <v>127.94903109452567</v>
      </c>
      <c r="AA16" s="20">
        <f t="shared" si="2"/>
        <v>2020</v>
      </c>
      <c r="AB16" s="20" t="str">
        <f t="shared" si="3"/>
        <v>Y0T17</v>
      </c>
      <c r="AC16" s="20">
        <f t="shared" si="4"/>
        <v>0</v>
      </c>
      <c r="AD16" s="20" t="str">
        <f t="shared" si="5"/>
        <v>Statistical Committee of Armenia (ARMSTAT) as reported in TransMonEE</v>
      </c>
      <c r="AE16" s="7" t="b">
        <f t="shared" si="6"/>
        <v>1</v>
      </c>
      <c r="AF16" s="7" t="b">
        <f t="shared" si="7"/>
        <v>1</v>
      </c>
      <c r="AG16" s="7" t="b">
        <f t="shared" si="8"/>
        <v>1</v>
      </c>
      <c r="AH16" s="7" t="b">
        <f t="shared" si="9"/>
        <v>1</v>
      </c>
      <c r="AI16" s="7" t="s">
        <v>37</v>
      </c>
      <c r="AJ16" s="7">
        <v>127.9</v>
      </c>
      <c r="AK16" s="47">
        <f t="shared" si="10"/>
        <v>127.94903109452567</v>
      </c>
      <c r="AL16" s="47">
        <f t="shared" si="11"/>
        <v>4.9031094525659569E-2</v>
      </c>
    </row>
    <row r="17" spans="1:38">
      <c r="A17" s="7" t="s">
        <v>32</v>
      </c>
      <c r="B17" s="7" t="s">
        <v>33</v>
      </c>
      <c r="C17" s="20">
        <v>73.718965059502651</v>
      </c>
      <c r="D17" s="7" t="s">
        <v>59</v>
      </c>
      <c r="E17" s="15">
        <v>2020</v>
      </c>
      <c r="F17" s="17" t="s">
        <v>599</v>
      </c>
      <c r="G17" s="18" t="s">
        <v>600</v>
      </c>
      <c r="H17" s="19" t="s">
        <v>35</v>
      </c>
      <c r="J17" s="7">
        <f>IF(VLOOKUP($A17,'[1]2. Child Protection'!$B$8:$BG$226,'[1]2. Child Protection'!T$1,FALSE)=C17,"",VLOOKUP($A17,'[1]2. Child Protection'!$B$8:$BG$226,'[1]2. Child Protection'!T$1,FALSE)-C17)</f>
        <v>25.572034940497346</v>
      </c>
      <c r="K17" s="7" t="str">
        <f>IF(VLOOKUP($A17,'[1]2. Child Protection'!$B$8:$BG$226,'[1]2. Child Protection'!U$1,FALSE)=D17,"",VLOOKUP($A17,'[1]2. Child Protection'!$B$8:$BG$226,'[1]2. Child Protection'!U$1,FALSE))</f>
        <v/>
      </c>
      <c r="L17" s="20" t="e">
        <f>IF(VLOOKUP($A17,'[1]2. Child Protection'!$B$8:$BG$226,'[1]2. Child Protection'!V$1,FALSE)=#REF!,"",VLOOKUP($A17,'[1]2. Child Protection'!$B$8:$BG$226,'[1]2. Child Protection'!V$1,FALSE)-#REF!)</f>
        <v>#REF!</v>
      </c>
      <c r="M17" s="20" t="e">
        <f>IF(VLOOKUP($A17,'[1]2. Child Protection'!$B$8:$BG$226,'[1]2. Child Protection'!W$1,FALSE)=#REF!,"",VLOOKUP($A17,'[1]2. Child Protection'!$B$8:$BG$226,'[1]2. Child Protection'!W$1,FALSE))</f>
        <v>#REF!</v>
      </c>
      <c r="N17" s="20">
        <f>IF(VLOOKUP($A17,'[1]2. Child Protection'!$B$8:$BG$226,'[1]2. Child Protection'!X$1,FALSE)=E17,"",VLOOKUP($A17,'[1]2. Child Protection'!$B$8:$BG$226,'[1]2. Child Protection'!X$1,FALSE)-E17)</f>
        <v>-1920.029</v>
      </c>
      <c r="O17" s="20" t="e">
        <f>IF(VLOOKUP($A17,'[1]2. Child Protection'!$B$8:$BG$226,'[1]2. Child Protection'!Y$1,FALSE)=#REF!,"",VLOOKUP($A17,'[1]2. Child Protection'!$B$8:$BG$226,'[1]2. Child Protection'!Y$1,FALSE))</f>
        <v>#REF!</v>
      </c>
      <c r="P17" s="20" t="e">
        <f>IF(VLOOKUP($A17,'[1]2. Child Protection'!$B$8:$BG$226,'[1]2. Child Protection'!Z$1,FALSE)=F17,"",VLOOKUP($A17,'[1]2. Child Protection'!$B$8:$BG$226,'[1]2. Child Protection'!Z$1,FALSE)-F17)</f>
        <v>#VALUE!</v>
      </c>
      <c r="Q17" s="20" t="str">
        <f>IF(VLOOKUP($A17,'[1]2. Child Protection'!$B$8:$BG$226,'[1]2. Child Protection'!AA$1,FALSE)=G17,"",VLOOKUP($A17,'[1]2. Child Protection'!$B$8:$BG$226,'[1]2. Child Protection'!AA$1,FALSE))</f>
        <v>y</v>
      </c>
      <c r="R17" s="7" t="str">
        <f>IF(VLOOKUP($A17,'[1]2. Child Protection'!$B$8:$BG$226,'[1]2. Child Protection'!AB$1,FALSE)=H17,"",VLOOKUP($A17,'[1]2. Child Protection'!$B$8:$BG$226,'[1]2. Child Protection'!AB$1,FALSE))</f>
        <v>MICS 2019-20</v>
      </c>
      <c r="S17" s="7" t="s">
        <v>40</v>
      </c>
      <c r="T17" s="47">
        <v>55.211840545488201</v>
      </c>
      <c r="U17" s="7">
        <v>2012</v>
      </c>
      <c r="V17" s="7" t="s">
        <v>597</v>
      </c>
      <c r="X17" s="7" t="s">
        <v>42</v>
      </c>
      <c r="Y17" s="7" t="b">
        <f t="shared" si="0"/>
        <v>1</v>
      </c>
      <c r="Z17" s="47">
        <f t="shared" si="1"/>
        <v>55.211840545488201</v>
      </c>
      <c r="AA17" s="20">
        <f t="shared" si="2"/>
        <v>2012</v>
      </c>
      <c r="AB17" s="20" t="str">
        <f t="shared" si="3"/>
        <v>Y0T17</v>
      </c>
      <c r="AC17" s="20">
        <f t="shared" si="4"/>
        <v>0</v>
      </c>
      <c r="AD17" s="20" t="str">
        <f t="shared" si="5"/>
        <v>Australian Institute of Health and Welfare (2013)</v>
      </c>
      <c r="AE17" s="7" t="b">
        <f t="shared" si="6"/>
        <v>1</v>
      </c>
      <c r="AF17" s="7" t="b">
        <f t="shared" si="7"/>
        <v>1</v>
      </c>
      <c r="AG17" s="7" t="b">
        <f t="shared" si="8"/>
        <v>1</v>
      </c>
      <c r="AH17" s="7" t="b">
        <f t="shared" si="9"/>
        <v>1</v>
      </c>
      <c r="AI17" s="7" t="s">
        <v>40</v>
      </c>
      <c r="AJ17" s="7">
        <v>55.2</v>
      </c>
      <c r="AK17" s="47">
        <f t="shared" si="10"/>
        <v>55.211840545488201</v>
      </c>
      <c r="AL17" s="47">
        <f t="shared" si="11"/>
        <v>1.1840545488198018E-2</v>
      </c>
    </row>
    <row r="18" spans="1:38">
      <c r="A18" s="7" t="s">
        <v>36</v>
      </c>
      <c r="B18" s="7" t="s">
        <v>37</v>
      </c>
      <c r="C18" s="20">
        <v>127.94903109452567</v>
      </c>
      <c r="D18" s="7" t="s">
        <v>596</v>
      </c>
      <c r="E18" s="15">
        <v>2020</v>
      </c>
      <c r="F18" s="17" t="s">
        <v>597</v>
      </c>
      <c r="G18" s="18"/>
      <c r="H18" s="19" t="s">
        <v>601</v>
      </c>
      <c r="J18" s="7">
        <f>IF(VLOOKUP($A18,'[1]2. Child Protection'!$B$8:$BG$226,'[1]2. Child Protection'!T$1,FALSE)=C18,"",VLOOKUP($A18,'[1]2. Child Protection'!$B$8:$BG$226,'[1]2. Child Protection'!T$1,FALSE)-C18)</f>
        <v>-28.249031094525662</v>
      </c>
      <c r="K18" s="7" t="str">
        <f>IF(VLOOKUP($A18,'[1]2. Child Protection'!$B$8:$BG$226,'[1]2. Child Protection'!U$1,FALSE)=D18,"",VLOOKUP($A18,'[1]2. Child Protection'!$B$8:$BG$226,'[1]2. Child Protection'!U$1,FALSE))</f>
        <v/>
      </c>
      <c r="L18" s="20" t="e">
        <f>IF(VLOOKUP($A18,'[1]2. Child Protection'!$B$8:$BG$226,'[1]2. Child Protection'!V$1,FALSE)=#REF!,"",VLOOKUP($A18,'[1]2. Child Protection'!$B$8:$BG$226,'[1]2. Child Protection'!V$1,FALSE)-#REF!)</f>
        <v>#REF!</v>
      </c>
      <c r="M18" s="20" t="e">
        <f>IF(VLOOKUP($A18,'[1]2. Child Protection'!$B$8:$BG$226,'[1]2. Child Protection'!W$1,FALSE)=#REF!,"",VLOOKUP($A18,'[1]2. Child Protection'!$B$8:$BG$226,'[1]2. Child Protection'!W$1,FALSE))</f>
        <v>#REF!</v>
      </c>
      <c r="N18" s="20">
        <f>IF(VLOOKUP($A18,'[1]2. Child Protection'!$B$8:$BG$226,'[1]2. Child Protection'!X$1,FALSE)=E18,"",VLOOKUP($A18,'[1]2. Child Protection'!$B$8:$BG$226,'[1]2. Child Protection'!X$1,FALSE)-E18)</f>
        <v>-1921.1</v>
      </c>
      <c r="O18" s="20" t="e">
        <f>IF(VLOOKUP($A18,'[1]2. Child Protection'!$B$8:$BG$226,'[1]2. Child Protection'!Y$1,FALSE)=#REF!,"",VLOOKUP($A18,'[1]2. Child Protection'!$B$8:$BG$226,'[1]2. Child Protection'!Y$1,FALSE))</f>
        <v>#REF!</v>
      </c>
      <c r="P18" s="20" t="e">
        <f>IF(VLOOKUP($A18,'[1]2. Child Protection'!$B$8:$BG$226,'[1]2. Child Protection'!Z$1,FALSE)=F18,"",VLOOKUP($A18,'[1]2. Child Protection'!$B$8:$BG$226,'[1]2. Child Protection'!Z$1,FALSE)-F18)</f>
        <v>#VALUE!</v>
      </c>
      <c r="Q18" s="20" t="str">
        <f>IF(VLOOKUP($A18,'[1]2. Child Protection'!$B$8:$BG$226,'[1]2. Child Protection'!AA$1,FALSE)=G18,"",VLOOKUP($A18,'[1]2. Child Protection'!$B$8:$BG$226,'[1]2. Child Protection'!AA$1,FALSE))</f>
        <v/>
      </c>
      <c r="R18" s="7" t="str">
        <f>IF(VLOOKUP($A18,'[1]2. Child Protection'!$B$8:$BG$226,'[1]2. Child Protection'!AB$1,FALSE)=H18,"",VLOOKUP($A18,'[1]2. Child Protection'!$B$8:$BG$226,'[1]2. Child Protection'!AB$1,FALSE))</f>
        <v>DHS 2015-16</v>
      </c>
      <c r="S18" s="7" t="s">
        <v>44</v>
      </c>
      <c r="T18" s="47">
        <v>409.43897483981868</v>
      </c>
      <c r="U18" s="7">
        <v>2010</v>
      </c>
      <c r="V18" s="7" t="s">
        <v>597</v>
      </c>
      <c r="X18" s="7" t="s">
        <v>46</v>
      </c>
      <c r="Y18" s="7" t="b">
        <f t="shared" si="0"/>
        <v>1</v>
      </c>
      <c r="Z18" s="47">
        <f t="shared" si="1"/>
        <v>409.43897483981868</v>
      </c>
      <c r="AA18" s="20">
        <f t="shared" si="2"/>
        <v>2010</v>
      </c>
      <c r="AB18" s="20" t="str">
        <f t="shared" si="3"/>
        <v>Y0T17</v>
      </c>
      <c r="AC18" s="20">
        <f t="shared" si="4"/>
        <v>0</v>
      </c>
      <c r="AD18" s="20" t="str">
        <f t="shared" si="5"/>
        <v>Ministry of Family Affairs</v>
      </c>
      <c r="AE18" s="7" t="b">
        <f t="shared" si="6"/>
        <v>1</v>
      </c>
      <c r="AF18" s="7" t="b">
        <f t="shared" si="7"/>
        <v>1</v>
      </c>
      <c r="AG18" s="7" t="b">
        <f t="shared" si="8"/>
        <v>1</v>
      </c>
      <c r="AH18" s="7" t="b">
        <f t="shared" si="9"/>
        <v>1</v>
      </c>
      <c r="AI18" s="7" t="s">
        <v>44</v>
      </c>
      <c r="AJ18" s="7">
        <v>409.4</v>
      </c>
      <c r="AK18" s="47">
        <f t="shared" si="10"/>
        <v>409.43897483981868</v>
      </c>
      <c r="AL18" s="47">
        <f t="shared" si="11"/>
        <v>3.8974839818706641E-2</v>
      </c>
    </row>
    <row r="19" spans="1:38">
      <c r="A19" s="7" t="s">
        <v>29</v>
      </c>
      <c r="B19" s="7" t="s">
        <v>30</v>
      </c>
      <c r="C19" s="40">
        <v>35.179611460735643</v>
      </c>
      <c r="D19" s="7" t="s">
        <v>596</v>
      </c>
      <c r="E19" s="15">
        <v>2021</v>
      </c>
      <c r="F19" s="17" t="s">
        <v>597</v>
      </c>
      <c r="G19" s="18"/>
      <c r="H19" s="19" t="s">
        <v>31</v>
      </c>
      <c r="J19" s="7" t="e">
        <f>IF(VLOOKUP($A19,'[1]2. Child Protection'!$B$8:$BG$226,'[1]2. Child Protection'!T$1,FALSE)=C19,"",VLOOKUP($A19,'[1]2. Child Protection'!$B$8:$BG$226,'[1]2. Child Protection'!T$1,FALSE)-C19)</f>
        <v>#VALUE!</v>
      </c>
      <c r="K19" s="7" t="str">
        <f>IF(VLOOKUP($A19,'[1]2. Child Protection'!$B$8:$BG$226,'[1]2. Child Protection'!U$1,FALSE)=D19,"",VLOOKUP($A19,'[1]2. Child Protection'!$B$8:$BG$226,'[1]2. Child Protection'!U$1,FALSE))</f>
        <v/>
      </c>
      <c r="L19" s="20" t="e">
        <f>IF(VLOOKUP($A19,'[1]2. Child Protection'!$B$8:$BG$226,'[1]2. Child Protection'!V$1,FALSE)=#REF!,"",VLOOKUP($A19,'[1]2. Child Protection'!$B$8:$BG$226,'[1]2. Child Protection'!V$1,FALSE)-#REF!)</f>
        <v>#REF!</v>
      </c>
      <c r="M19" s="20" t="e">
        <f>IF(VLOOKUP($A19,'[1]2. Child Protection'!$B$8:$BG$226,'[1]2. Child Protection'!W$1,FALSE)=#REF!,"",VLOOKUP($A19,'[1]2. Child Protection'!$B$8:$BG$226,'[1]2. Child Protection'!W$1,FALSE))</f>
        <v>#REF!</v>
      </c>
      <c r="N19" s="20" t="e">
        <f>IF(VLOOKUP($A19,'[1]2. Child Protection'!$B$8:$BG$226,'[1]2. Child Protection'!X$1,FALSE)=E19,"",VLOOKUP($A19,'[1]2. Child Protection'!$B$8:$BG$226,'[1]2. Child Protection'!X$1,FALSE)-E19)</f>
        <v>#VALUE!</v>
      </c>
      <c r="O19" s="20" t="e">
        <f>IF(VLOOKUP($A19,'[1]2. Child Protection'!$B$8:$BG$226,'[1]2. Child Protection'!Y$1,FALSE)=#REF!,"",VLOOKUP($A19,'[1]2. Child Protection'!$B$8:$BG$226,'[1]2. Child Protection'!Y$1,FALSE))</f>
        <v>#REF!</v>
      </c>
      <c r="P19" s="20" t="e">
        <f>IF(VLOOKUP($A19,'[1]2. Child Protection'!$B$8:$BG$226,'[1]2. Child Protection'!Z$1,FALSE)=F19,"",VLOOKUP($A19,'[1]2. Child Protection'!$B$8:$BG$226,'[1]2. Child Protection'!Z$1,FALSE)-F19)</f>
        <v>#VALUE!</v>
      </c>
      <c r="Q19" s="20" t="str">
        <f>IF(VLOOKUP($A19,'[1]2. Child Protection'!$B$8:$BG$226,'[1]2. Child Protection'!AA$1,FALSE)=G19,"",VLOOKUP($A19,'[1]2. Child Protection'!$B$8:$BG$226,'[1]2. Child Protection'!AA$1,FALSE))</f>
        <v/>
      </c>
      <c r="R19" s="7">
        <f>IF(VLOOKUP($A19,'[1]2. Child Protection'!$B$8:$BG$226,'[1]2. Child Protection'!AB$1,FALSE)=H19,"",VLOOKUP($A19,'[1]2. Child Protection'!$B$8:$BG$226,'[1]2. Child Protection'!AB$1,FALSE))</f>
        <v>0</v>
      </c>
      <c r="S19" s="7" t="s">
        <v>48</v>
      </c>
      <c r="T19" s="47">
        <v>478.32426729157334</v>
      </c>
      <c r="U19" s="7">
        <v>2020</v>
      </c>
      <c r="V19" s="7" t="s">
        <v>597</v>
      </c>
      <c r="X19" s="7" t="s">
        <v>602</v>
      </c>
      <c r="Y19" s="7" t="b">
        <f t="shared" si="0"/>
        <v>1</v>
      </c>
      <c r="Z19" s="47">
        <f t="shared" si="1"/>
        <v>478.32426729157334</v>
      </c>
      <c r="AA19" s="20">
        <f t="shared" si="2"/>
        <v>2021</v>
      </c>
      <c r="AB19" s="20" t="str">
        <f t="shared" si="3"/>
        <v>Y0T17</v>
      </c>
      <c r="AC19" s="20">
        <f t="shared" si="4"/>
        <v>0</v>
      </c>
      <c r="AD19" s="20" t="str">
        <f t="shared" si="5"/>
        <v xml:space="preserve">State Statistical Committee of the Republic of Azerbaijan </v>
      </c>
      <c r="AE19" s="7" t="b">
        <f>AA19=U19</f>
        <v>0</v>
      </c>
      <c r="AF19" s="7" t="b">
        <f t="shared" si="7"/>
        <v>1</v>
      </c>
      <c r="AG19" s="7" t="b">
        <f t="shared" si="8"/>
        <v>1</v>
      </c>
      <c r="AH19" s="7" t="b">
        <f t="shared" si="9"/>
        <v>1</v>
      </c>
      <c r="AI19" s="7" t="s">
        <v>48</v>
      </c>
      <c r="AJ19" s="7">
        <v>478.3</v>
      </c>
      <c r="AK19" s="47">
        <f t="shared" si="10"/>
        <v>478.32426729157334</v>
      </c>
      <c r="AL19" s="47">
        <f t="shared" si="11"/>
        <v>2.4267291573323746E-2</v>
      </c>
    </row>
    <row r="20" spans="1:38">
      <c r="A20" s="7" t="s">
        <v>39</v>
      </c>
      <c r="B20" s="7" t="s">
        <v>40</v>
      </c>
      <c r="C20" s="40">
        <v>55.211840545488201</v>
      </c>
      <c r="D20" s="7" t="s">
        <v>596</v>
      </c>
      <c r="E20" s="15">
        <v>2012</v>
      </c>
      <c r="F20" s="15" t="s">
        <v>597</v>
      </c>
      <c r="G20" s="16"/>
      <c r="H20" s="19" t="s">
        <v>42</v>
      </c>
      <c r="J20" s="7" t="e">
        <f>IF(VLOOKUP($A20,'[1]2. Child Protection'!$B$8:$BG$226,'[1]2. Child Protection'!T$1,FALSE)=C20,"",VLOOKUP($A20,'[1]2. Child Protection'!$B$8:$BG$226,'[1]2. Child Protection'!T$1,FALSE)-C20)</f>
        <v>#VALUE!</v>
      </c>
      <c r="K20" s="7" t="str">
        <f>IF(VLOOKUP($A20,'[1]2. Child Protection'!$B$8:$BG$226,'[1]2. Child Protection'!U$1,FALSE)=D20,"",VLOOKUP($A20,'[1]2. Child Protection'!$B$8:$BG$226,'[1]2. Child Protection'!U$1,FALSE))</f>
        <v/>
      </c>
      <c r="L20" s="20" t="e">
        <f>IF(VLOOKUP($A20,'[1]2. Child Protection'!$B$8:$BG$226,'[1]2. Child Protection'!V$1,FALSE)=#REF!,"",VLOOKUP($A20,'[1]2. Child Protection'!$B$8:$BG$226,'[1]2. Child Protection'!V$1,FALSE)-#REF!)</f>
        <v>#REF!</v>
      </c>
      <c r="M20" s="20" t="e">
        <f>IF(VLOOKUP($A20,'[1]2. Child Protection'!$B$8:$BG$226,'[1]2. Child Protection'!W$1,FALSE)=#REF!,"",VLOOKUP($A20,'[1]2. Child Protection'!$B$8:$BG$226,'[1]2. Child Protection'!W$1,FALSE))</f>
        <v>#REF!</v>
      </c>
      <c r="N20" s="20">
        <f>IF(VLOOKUP($A20,'[1]2. Child Protection'!$B$8:$BG$226,'[1]2. Child Protection'!X$1,FALSE)=E20,"",VLOOKUP($A20,'[1]2. Child Protection'!$B$8:$BG$226,'[1]2. Child Protection'!X$1,FALSE)-E20)</f>
        <v>-1912</v>
      </c>
      <c r="O20" s="20" t="e">
        <f>IF(VLOOKUP($A20,'[1]2. Child Protection'!$B$8:$BG$226,'[1]2. Child Protection'!Y$1,FALSE)=#REF!,"",VLOOKUP($A20,'[1]2. Child Protection'!$B$8:$BG$226,'[1]2. Child Protection'!Y$1,FALSE))</f>
        <v>#REF!</v>
      </c>
      <c r="P20" s="20" t="e">
        <f>IF(VLOOKUP($A20,'[1]2. Child Protection'!$B$8:$BG$226,'[1]2. Child Protection'!Z$1,FALSE)=F20,"",VLOOKUP($A20,'[1]2. Child Protection'!$B$8:$BG$226,'[1]2. Child Protection'!Z$1,FALSE)-F20)</f>
        <v>#VALUE!</v>
      </c>
      <c r="Q20" s="20" t="str">
        <f>IF(VLOOKUP($A20,'[1]2. Child Protection'!$B$8:$BG$226,'[1]2. Child Protection'!AA$1,FALSE)=G20,"",VLOOKUP($A20,'[1]2. Child Protection'!$B$8:$BG$226,'[1]2. Child Protection'!AA$1,FALSE))</f>
        <v>v</v>
      </c>
      <c r="R20" s="7" t="str">
        <f>IF(VLOOKUP($A20,'[1]2. Child Protection'!$B$8:$BG$226,'[1]2. Child Protection'!AB$1,FALSE)=H20,"",VLOOKUP($A20,'[1]2. Child Protection'!$B$8:$BG$226,'[1]2. Child Protection'!AB$1,FALSE))</f>
        <v>UNSD Population and Vital Statistics Report, January 2022, latest update on 17 Jan 2023</v>
      </c>
      <c r="S20" s="7" t="s">
        <v>53</v>
      </c>
      <c r="T20" s="47">
        <v>14.283275677671757</v>
      </c>
      <c r="U20" s="7">
        <v>2008</v>
      </c>
      <c r="V20" s="7" t="s">
        <v>597</v>
      </c>
      <c r="X20" s="7" t="s">
        <v>46</v>
      </c>
      <c r="Y20" s="7" t="b">
        <f t="shared" si="0"/>
        <v>0</v>
      </c>
      <c r="Z20" s="47">
        <f t="shared" si="1"/>
        <v>0</v>
      </c>
      <c r="AA20" s="20">
        <f t="shared" si="2"/>
        <v>0</v>
      </c>
      <c r="AB20" s="20">
        <f t="shared" si="3"/>
        <v>0</v>
      </c>
      <c r="AC20" s="20">
        <f t="shared" si="4"/>
        <v>0</v>
      </c>
      <c r="AD20" s="20">
        <f t="shared" si="5"/>
        <v>0</v>
      </c>
      <c r="AE20" s="7" t="b">
        <f t="shared" si="6"/>
        <v>0</v>
      </c>
      <c r="AF20" s="7" t="b">
        <f t="shared" si="7"/>
        <v>0</v>
      </c>
      <c r="AG20" s="7" t="b">
        <f t="shared" si="8"/>
        <v>1</v>
      </c>
      <c r="AH20" s="7" t="b">
        <f t="shared" si="9"/>
        <v>0</v>
      </c>
      <c r="AI20" s="7" t="s">
        <v>55</v>
      </c>
      <c r="AJ20" s="7">
        <v>25.9</v>
      </c>
      <c r="AK20" s="47">
        <f t="shared" si="10"/>
        <v>25.910925574068671</v>
      </c>
      <c r="AL20" s="47">
        <f t="shared" si="11"/>
        <v>1.0925574068672006E-2</v>
      </c>
    </row>
    <row r="21" spans="1:38">
      <c r="A21" s="7" t="s">
        <v>43</v>
      </c>
      <c r="B21" s="7" t="s">
        <v>44</v>
      </c>
      <c r="C21" s="40">
        <v>409.43897483981868</v>
      </c>
      <c r="D21" s="7" t="s">
        <v>596</v>
      </c>
      <c r="E21" s="15">
        <v>2010</v>
      </c>
      <c r="F21" s="15" t="s">
        <v>597</v>
      </c>
      <c r="G21" s="16"/>
      <c r="H21" s="19" t="s">
        <v>46</v>
      </c>
      <c r="J21" s="7" t="e">
        <f>IF(VLOOKUP($A21,'[1]2. Child Protection'!$B$8:$BG$226,'[1]2. Child Protection'!T$1,FALSE)=C21,"",VLOOKUP($A21,'[1]2. Child Protection'!$B$8:$BG$226,'[1]2. Child Protection'!T$1,FALSE)-C21)</f>
        <v>#VALUE!</v>
      </c>
      <c r="K21" s="7" t="str">
        <f>IF(VLOOKUP($A21,'[1]2. Child Protection'!$B$8:$BG$226,'[1]2. Child Protection'!U$1,FALSE)=D21,"",VLOOKUP($A21,'[1]2. Child Protection'!$B$8:$BG$226,'[1]2. Child Protection'!U$1,FALSE))</f>
        <v/>
      </c>
      <c r="L21" s="20" t="e">
        <f>IF(VLOOKUP($A21,'[1]2. Child Protection'!$B$8:$BG$226,'[1]2. Child Protection'!V$1,FALSE)=#REF!,"",VLOOKUP($A21,'[1]2. Child Protection'!$B$8:$BG$226,'[1]2. Child Protection'!V$1,FALSE)-#REF!)</f>
        <v>#REF!</v>
      </c>
      <c r="M21" s="20" t="e">
        <f>IF(VLOOKUP($A21,'[1]2. Child Protection'!$B$8:$BG$226,'[1]2. Child Protection'!W$1,FALSE)=#REF!,"",VLOOKUP($A21,'[1]2. Child Protection'!$B$8:$BG$226,'[1]2. Child Protection'!W$1,FALSE))</f>
        <v>#REF!</v>
      </c>
      <c r="N21" s="20">
        <f>IF(VLOOKUP($A21,'[1]2. Child Protection'!$B$8:$BG$226,'[1]2. Child Protection'!X$1,FALSE)=E21,"",VLOOKUP($A21,'[1]2. Child Protection'!$B$8:$BG$226,'[1]2. Child Protection'!X$1,FALSE)-E21)</f>
        <v>-1910</v>
      </c>
      <c r="O21" s="20" t="e">
        <f>IF(VLOOKUP($A21,'[1]2. Child Protection'!$B$8:$BG$226,'[1]2. Child Protection'!Y$1,FALSE)=#REF!,"",VLOOKUP($A21,'[1]2. Child Protection'!$B$8:$BG$226,'[1]2. Child Protection'!Y$1,FALSE))</f>
        <v>#REF!</v>
      </c>
      <c r="P21" s="20" t="e">
        <f>IF(VLOOKUP($A21,'[1]2. Child Protection'!$B$8:$BG$226,'[1]2. Child Protection'!Z$1,FALSE)=F21,"",VLOOKUP($A21,'[1]2. Child Protection'!$B$8:$BG$226,'[1]2. Child Protection'!Z$1,FALSE)-F21)</f>
        <v>#VALUE!</v>
      </c>
      <c r="Q21" s="20" t="str">
        <f>IF(VLOOKUP($A21,'[1]2. Child Protection'!$B$8:$BG$226,'[1]2. Child Protection'!AA$1,FALSE)=G21,"",VLOOKUP($A21,'[1]2. Child Protection'!$B$8:$BG$226,'[1]2. Child Protection'!AA$1,FALSE))</f>
        <v>v</v>
      </c>
      <c r="R21" s="7" t="str">
        <f>IF(VLOOKUP($A21,'[1]2. Child Protection'!$B$8:$BG$226,'[1]2. Child Protection'!AB$1,FALSE)=H21,"",VLOOKUP($A21,'[1]2. Child Protection'!$B$8:$BG$226,'[1]2. Child Protection'!AB$1,FALSE))</f>
        <v>UNSD Population and Vital Statistics Report, January 2022, latest update on 17 Jan 2023</v>
      </c>
      <c r="S21" s="7" t="s">
        <v>55</v>
      </c>
      <c r="T21" s="47">
        <v>25.910925574068671</v>
      </c>
      <c r="U21" s="7">
        <v>2019</v>
      </c>
      <c r="V21" s="7" t="s">
        <v>597</v>
      </c>
      <c r="X21" s="7" t="s">
        <v>56</v>
      </c>
      <c r="Y21" s="7" t="b">
        <f t="shared" si="0"/>
        <v>1</v>
      </c>
      <c r="Z21" s="47">
        <f t="shared" si="1"/>
        <v>25.910925574068671</v>
      </c>
      <c r="AA21" s="20">
        <f t="shared" si="2"/>
        <v>2019</v>
      </c>
      <c r="AB21" s="20" t="str">
        <f t="shared" si="3"/>
        <v>Y0T17</v>
      </c>
      <c r="AC21" s="20">
        <f t="shared" si="4"/>
        <v>0</v>
      </c>
      <c r="AD21" s="20" t="str">
        <f t="shared" si="5"/>
        <v>Department of Social Services</v>
      </c>
      <c r="AE21" s="7" t="b">
        <f t="shared" si="6"/>
        <v>1</v>
      </c>
      <c r="AF21" s="7" t="b">
        <f t="shared" si="7"/>
        <v>1</v>
      </c>
      <c r="AG21" s="7" t="b">
        <f t="shared" si="8"/>
        <v>1</v>
      </c>
      <c r="AH21" s="7" t="b">
        <f t="shared" si="9"/>
        <v>1</v>
      </c>
      <c r="AI21" s="7" t="s">
        <v>58</v>
      </c>
      <c r="AJ21" s="7">
        <v>168.5</v>
      </c>
      <c r="AK21" s="47">
        <f t="shared" si="10"/>
        <v>168.459025319902</v>
      </c>
      <c r="AL21" s="47">
        <f t="shared" si="11"/>
        <v>-4.0974680098003091E-2</v>
      </c>
    </row>
    <row r="22" spans="1:38">
      <c r="A22" s="7" t="s">
        <v>47</v>
      </c>
      <c r="B22" s="7" t="s">
        <v>48</v>
      </c>
      <c r="C22" s="20">
        <v>478.32426729157334</v>
      </c>
      <c r="D22" s="7" t="s">
        <v>596</v>
      </c>
      <c r="E22" s="15">
        <v>2021</v>
      </c>
      <c r="F22" s="17" t="s">
        <v>597</v>
      </c>
      <c r="G22" s="18"/>
      <c r="H22" s="19" t="s">
        <v>602</v>
      </c>
      <c r="J22" s="7">
        <f>IF(VLOOKUP($A22,'[1]2. Child Protection'!$B$8:$BG$226,'[1]2. Child Protection'!T$1,FALSE)=C22,"",VLOOKUP($A22,'[1]2. Child Protection'!$B$8:$BG$226,'[1]2. Child Protection'!T$1,FALSE)-C22)</f>
        <v>-390.4242672915733</v>
      </c>
      <c r="K22" s="7" t="str">
        <f>IF(VLOOKUP($A22,'[1]2. Child Protection'!$B$8:$BG$226,'[1]2. Child Protection'!U$1,FALSE)=D22,"",VLOOKUP($A22,'[1]2. Child Protection'!$B$8:$BG$226,'[1]2. Child Protection'!U$1,FALSE))</f>
        <v>x</v>
      </c>
      <c r="L22" s="20" t="e">
        <f>IF(VLOOKUP($A22,'[1]2. Child Protection'!$B$8:$BG$226,'[1]2. Child Protection'!V$1,FALSE)=#REF!,"",VLOOKUP($A22,'[1]2. Child Protection'!$B$8:$BG$226,'[1]2. Child Protection'!V$1,FALSE)-#REF!)</f>
        <v>#REF!</v>
      </c>
      <c r="M22" s="20" t="e">
        <f>IF(VLOOKUP($A22,'[1]2. Child Protection'!$B$8:$BG$226,'[1]2. Child Protection'!W$1,FALSE)=#REF!,"",VLOOKUP($A22,'[1]2. Child Protection'!$B$8:$BG$226,'[1]2. Child Protection'!W$1,FALSE))</f>
        <v>#REF!</v>
      </c>
      <c r="N22" s="20">
        <f>IF(VLOOKUP($A22,'[1]2. Child Protection'!$B$8:$BG$226,'[1]2. Child Protection'!X$1,FALSE)=E22,"",VLOOKUP($A22,'[1]2. Child Protection'!$B$8:$BG$226,'[1]2. Child Protection'!X$1,FALSE)-E22)</f>
        <v>-1927.6</v>
      </c>
      <c r="O22" s="20" t="e">
        <f>IF(VLOOKUP($A22,'[1]2. Child Protection'!$B$8:$BG$226,'[1]2. Child Protection'!Y$1,FALSE)=#REF!,"",VLOOKUP($A22,'[1]2. Child Protection'!$B$8:$BG$226,'[1]2. Child Protection'!Y$1,FALSE))</f>
        <v>#REF!</v>
      </c>
      <c r="P22" s="20" t="e">
        <f>IF(VLOOKUP($A22,'[1]2. Child Protection'!$B$8:$BG$226,'[1]2. Child Protection'!Z$1,FALSE)=F22,"",VLOOKUP($A22,'[1]2. Child Protection'!$B$8:$BG$226,'[1]2. Child Protection'!Z$1,FALSE)-F22)</f>
        <v>#VALUE!</v>
      </c>
      <c r="Q22" s="20" t="str">
        <f>IF(VLOOKUP($A22,'[1]2. Child Protection'!$B$8:$BG$226,'[1]2. Child Protection'!AA$1,FALSE)=G22,"",VLOOKUP($A22,'[1]2. Child Protection'!$B$8:$BG$226,'[1]2. Child Protection'!AA$1,FALSE))</f>
        <v>x</v>
      </c>
      <c r="R22" s="7" t="str">
        <f>IF(VLOOKUP($A22,'[1]2. Child Protection'!$B$8:$BG$226,'[1]2. Child Protection'!AB$1,FALSE)=H22,"",VLOOKUP($A22,'[1]2. Child Protection'!$B$8:$BG$226,'[1]2. Child Protection'!AB$1,FALSE))</f>
        <v>DHS 2006</v>
      </c>
      <c r="S22" s="7" t="s">
        <v>58</v>
      </c>
      <c r="T22" s="47">
        <v>168.459025319902</v>
      </c>
      <c r="U22" s="7">
        <v>2021</v>
      </c>
      <c r="V22" s="7" t="s">
        <v>603</v>
      </c>
      <c r="W22" s="7" t="s">
        <v>61</v>
      </c>
      <c r="X22" s="7" t="s">
        <v>62</v>
      </c>
      <c r="Y22" s="7" t="b">
        <f t="shared" si="0"/>
        <v>1</v>
      </c>
      <c r="Z22" s="47">
        <f t="shared" si="1"/>
        <v>168.459025319902</v>
      </c>
      <c r="AA22" s="20">
        <f t="shared" si="2"/>
        <v>2021</v>
      </c>
      <c r="AB22" s="20" t="str">
        <f t="shared" si="3"/>
        <v>Y0T16</v>
      </c>
      <c r="AC22" s="20" t="str">
        <f t="shared" si="4"/>
        <v>Age is 0-16 years</v>
      </c>
      <c r="AD22" s="20" t="str">
        <f t="shared" si="5"/>
        <v>Child Care Board</v>
      </c>
      <c r="AE22" s="7" t="b">
        <f t="shared" si="6"/>
        <v>1</v>
      </c>
      <c r="AF22" s="7" t="b">
        <f t="shared" si="7"/>
        <v>1</v>
      </c>
      <c r="AG22" s="7" t="b">
        <f t="shared" si="8"/>
        <v>1</v>
      </c>
      <c r="AH22" s="7" t="b">
        <f t="shared" si="9"/>
        <v>1</v>
      </c>
      <c r="AI22" s="7" t="s">
        <v>64</v>
      </c>
      <c r="AJ22" s="7">
        <v>309.3</v>
      </c>
      <c r="AK22" s="47">
        <f t="shared" si="10"/>
        <v>309.26701980918102</v>
      </c>
      <c r="AL22" s="47">
        <f t="shared" si="11"/>
        <v>-3.2980190818989286E-2</v>
      </c>
    </row>
    <row r="23" spans="1:38">
      <c r="A23" s="7" t="s">
        <v>103</v>
      </c>
      <c r="B23" s="7" t="s">
        <v>104</v>
      </c>
      <c r="C23" s="20">
        <v>118.09264967387601</v>
      </c>
      <c r="D23" s="7" t="s">
        <v>596</v>
      </c>
      <c r="E23" s="15">
        <v>2011</v>
      </c>
      <c r="F23" s="17" t="s">
        <v>597</v>
      </c>
      <c r="G23" s="18"/>
      <c r="H23" s="19" t="s">
        <v>102</v>
      </c>
      <c r="J23" s="7">
        <f>IF(VLOOKUP($A23,'[1]2. Child Protection'!$B$8:$BG$226,'[1]2. Child Protection'!T$1,FALSE)=C23,"",VLOOKUP($A23,'[1]2. Child Protection'!$B$8:$BG$226,'[1]2. Child Protection'!T$1,FALSE)-C23)</f>
        <v>-45.392649673876008</v>
      </c>
      <c r="K23" s="7" t="str">
        <f>IF(VLOOKUP($A23,'[1]2. Child Protection'!$B$8:$BG$226,'[1]2. Child Protection'!U$1,FALSE)=D23,"",VLOOKUP($A23,'[1]2. Child Protection'!$B$8:$BG$226,'[1]2. Child Protection'!U$1,FALSE))</f>
        <v/>
      </c>
      <c r="L23" s="20" t="e">
        <f>IF(VLOOKUP($A23,'[1]2. Child Protection'!$B$8:$BG$226,'[1]2. Child Protection'!V$1,FALSE)=#REF!,"",VLOOKUP($A23,'[1]2. Child Protection'!$B$8:$BG$226,'[1]2. Child Protection'!V$1,FALSE)-#REF!)</f>
        <v>#REF!</v>
      </c>
      <c r="M23" s="20" t="e">
        <f>IF(VLOOKUP($A23,'[1]2. Child Protection'!$B$8:$BG$226,'[1]2. Child Protection'!W$1,FALSE)=#REF!,"",VLOOKUP($A23,'[1]2. Child Protection'!$B$8:$BG$226,'[1]2. Child Protection'!W$1,FALSE))</f>
        <v>#REF!</v>
      </c>
      <c r="N23" s="20">
        <f>IF(VLOOKUP($A23,'[1]2. Child Protection'!$B$8:$BG$226,'[1]2. Child Protection'!X$1,FALSE)=E23,"",VLOOKUP($A23,'[1]2. Child Protection'!$B$8:$BG$226,'[1]2. Child Protection'!X$1,FALSE)-E23)</f>
        <v>-1927.3</v>
      </c>
      <c r="O23" s="20" t="e">
        <f>IF(VLOOKUP($A23,'[1]2. Child Protection'!$B$8:$BG$226,'[1]2. Child Protection'!Y$1,FALSE)=#REF!,"",VLOOKUP($A23,'[1]2. Child Protection'!$B$8:$BG$226,'[1]2. Child Protection'!Y$1,FALSE))</f>
        <v>#REF!</v>
      </c>
      <c r="P23" s="20" t="e">
        <f>IF(VLOOKUP($A23,'[1]2. Child Protection'!$B$8:$BG$226,'[1]2. Child Protection'!Z$1,FALSE)=F23,"",VLOOKUP($A23,'[1]2. Child Protection'!$B$8:$BG$226,'[1]2. Child Protection'!Z$1,FALSE)-F23)</f>
        <v>#VALUE!</v>
      </c>
      <c r="Q23" s="20" t="str">
        <f>IF(VLOOKUP($A23,'[1]2. Child Protection'!$B$8:$BG$226,'[1]2. Child Protection'!AA$1,FALSE)=G23,"",VLOOKUP($A23,'[1]2. Child Protection'!$B$8:$BG$226,'[1]2. Child Protection'!AA$1,FALSE))</f>
        <v/>
      </c>
      <c r="R23" s="7" t="str">
        <f>IF(VLOOKUP($A23,'[1]2. Child Protection'!$B$8:$BG$226,'[1]2. Child Protection'!AB$1,FALSE)=H23,"",VLOOKUP($A23,'[1]2. Child Protection'!$B$8:$BG$226,'[1]2. Child Protection'!AB$1,FALSE))</f>
        <v>DHS 2016-17</v>
      </c>
      <c r="S23" s="7" t="s">
        <v>64</v>
      </c>
      <c r="T23" s="47">
        <v>309.26701980918102</v>
      </c>
      <c r="U23" s="7">
        <v>2020</v>
      </c>
      <c r="V23" s="7" t="s">
        <v>597</v>
      </c>
      <c r="X23" s="7" t="s">
        <v>65</v>
      </c>
      <c r="Y23" s="7" t="b">
        <f t="shared" si="0"/>
        <v>1</v>
      </c>
      <c r="Z23" s="47">
        <f t="shared" si="1"/>
        <v>309.26701980918102</v>
      </c>
      <c r="AA23" s="20">
        <f t="shared" si="2"/>
        <v>2020</v>
      </c>
      <c r="AB23" s="20" t="str">
        <f t="shared" si="3"/>
        <v>Y0T17</v>
      </c>
      <c r="AC23" s="20">
        <f t="shared" si="4"/>
        <v>0</v>
      </c>
      <c r="AD23" s="20" t="str">
        <f t="shared" si="5"/>
        <v>Belstat</v>
      </c>
      <c r="AE23" s="7" t="b">
        <f t="shared" si="6"/>
        <v>1</v>
      </c>
      <c r="AF23" s="7" t="b">
        <f t="shared" si="7"/>
        <v>1</v>
      </c>
      <c r="AG23" s="7" t="b">
        <f t="shared" si="8"/>
        <v>1</v>
      </c>
      <c r="AH23" s="7" t="b">
        <f t="shared" si="9"/>
        <v>1</v>
      </c>
      <c r="AI23" s="7" t="s">
        <v>69</v>
      </c>
      <c r="AJ23" s="7">
        <v>86.5</v>
      </c>
      <c r="AK23" s="47">
        <f t="shared" si="10"/>
        <v>86.487259211607849</v>
      </c>
      <c r="AL23" s="47">
        <f t="shared" si="11"/>
        <v>-1.2740788392150648E-2</v>
      </c>
    </row>
    <row r="24" spans="1:38">
      <c r="A24" s="7" t="s">
        <v>66</v>
      </c>
      <c r="B24" s="7" t="s">
        <v>67</v>
      </c>
      <c r="C24" s="40"/>
      <c r="E24" s="15"/>
      <c r="F24" s="15"/>
      <c r="G24" s="16"/>
      <c r="H24" s="19"/>
      <c r="J24" s="7" t="e">
        <f>IF(VLOOKUP($A24,'[1]2. Child Protection'!$B$8:$BG$226,'[1]2. Child Protection'!T$1,FALSE)=C24,"",VLOOKUP($A24,'[1]2. Child Protection'!$B$8:$BG$226,'[1]2. Child Protection'!T$1,FALSE)-C24)</f>
        <v>#VALUE!</v>
      </c>
      <c r="K24" s="7" t="str">
        <f>IF(VLOOKUP($A24,'[1]2. Child Protection'!$B$8:$BG$226,'[1]2. Child Protection'!U$1,FALSE)=D24,"",VLOOKUP($A24,'[1]2. Child Protection'!$B$8:$BG$226,'[1]2. Child Protection'!U$1,FALSE))</f>
        <v/>
      </c>
      <c r="L24" s="20" t="e">
        <f>IF(VLOOKUP($A24,'[1]2. Child Protection'!$B$8:$BG$226,'[1]2. Child Protection'!V$1,FALSE)=#REF!,"",VLOOKUP($A24,'[1]2. Child Protection'!$B$8:$BG$226,'[1]2. Child Protection'!V$1,FALSE)-#REF!)</f>
        <v>#REF!</v>
      </c>
      <c r="M24" s="20" t="e">
        <f>IF(VLOOKUP($A24,'[1]2. Child Protection'!$B$8:$BG$226,'[1]2. Child Protection'!W$1,FALSE)=#REF!,"",VLOOKUP($A24,'[1]2. Child Protection'!$B$8:$BG$226,'[1]2. Child Protection'!W$1,FALSE))</f>
        <v>#REF!</v>
      </c>
      <c r="N24" s="20">
        <f>IF(VLOOKUP($A24,'[1]2. Child Protection'!$B$8:$BG$226,'[1]2. Child Protection'!X$1,FALSE)=E24,"",VLOOKUP($A24,'[1]2. Child Protection'!$B$8:$BG$226,'[1]2. Child Protection'!X$1,FALSE)-E24)</f>
        <v>100</v>
      </c>
      <c r="O24" s="20" t="e">
        <f>IF(VLOOKUP($A24,'[1]2. Child Protection'!$B$8:$BG$226,'[1]2. Child Protection'!Y$1,FALSE)=#REF!,"",VLOOKUP($A24,'[1]2. Child Protection'!$B$8:$BG$226,'[1]2. Child Protection'!Y$1,FALSE))</f>
        <v>#REF!</v>
      </c>
      <c r="P24" s="20">
        <f>IF(VLOOKUP($A24,'[1]2. Child Protection'!$B$8:$BG$226,'[1]2. Child Protection'!Z$1,FALSE)=F24,"",VLOOKUP($A24,'[1]2. Child Protection'!$B$8:$BG$226,'[1]2. Child Protection'!Z$1,FALSE)-F24)</f>
        <v>100</v>
      </c>
      <c r="Q24" s="20" t="str">
        <f>IF(VLOOKUP($A24,'[1]2. Child Protection'!$B$8:$BG$226,'[1]2. Child Protection'!AA$1,FALSE)=G24,"",VLOOKUP($A24,'[1]2. Child Protection'!$B$8:$BG$226,'[1]2. Child Protection'!AA$1,FALSE))</f>
        <v>v</v>
      </c>
      <c r="R24" s="7" t="str">
        <f>IF(VLOOKUP($A24,'[1]2. Child Protection'!$B$8:$BG$226,'[1]2. Child Protection'!AB$1,FALSE)=H24,"",VLOOKUP($A24,'[1]2. Child Protection'!$B$8:$BG$226,'[1]2. Child Protection'!AB$1,FALSE))</f>
        <v>UNSD Population and Vital Statistics Report, January 2022, latest update on 17 Jan 2023</v>
      </c>
      <c r="S24" s="7" t="s">
        <v>67</v>
      </c>
      <c r="T24" s="47">
        <v>412.73802310914124</v>
      </c>
      <c r="U24" s="7">
        <v>2006</v>
      </c>
      <c r="V24" s="7" t="s">
        <v>597</v>
      </c>
      <c r="X24" s="7" t="s">
        <v>655</v>
      </c>
      <c r="Y24" s="7" t="b">
        <f t="shared" si="0"/>
        <v>0</v>
      </c>
      <c r="Z24" s="47">
        <f t="shared" si="1"/>
        <v>0</v>
      </c>
      <c r="AA24" s="20">
        <f t="shared" si="2"/>
        <v>0</v>
      </c>
      <c r="AB24" s="20">
        <f t="shared" si="3"/>
        <v>0</v>
      </c>
      <c r="AC24" s="20">
        <f t="shared" si="4"/>
        <v>0</v>
      </c>
      <c r="AD24" s="20">
        <f t="shared" si="5"/>
        <v>0</v>
      </c>
      <c r="AE24" s="7" t="b">
        <f t="shared" si="6"/>
        <v>0</v>
      </c>
      <c r="AF24" s="7" t="b">
        <f t="shared" si="7"/>
        <v>0</v>
      </c>
      <c r="AG24" s="7" t="b">
        <f t="shared" si="8"/>
        <v>1</v>
      </c>
      <c r="AH24" s="7" t="b">
        <f t="shared" si="9"/>
        <v>0</v>
      </c>
      <c r="AI24" s="7" t="s">
        <v>76</v>
      </c>
      <c r="AJ24" s="7">
        <v>1249.2</v>
      </c>
      <c r="AK24" s="47">
        <f t="shared" si="10"/>
        <v>1249.1648928732345</v>
      </c>
      <c r="AL24" s="47">
        <f t="shared" si="11"/>
        <v>-3.5107126765524299E-2</v>
      </c>
    </row>
    <row r="25" spans="1:38">
      <c r="A25" s="7" t="s">
        <v>73</v>
      </c>
      <c r="B25" s="7" t="s">
        <v>74</v>
      </c>
      <c r="C25" s="20" t="s">
        <v>596</v>
      </c>
      <c r="D25" s="7" t="s">
        <v>596</v>
      </c>
      <c r="E25" s="15" t="s">
        <v>596</v>
      </c>
      <c r="F25" s="17" t="s">
        <v>596</v>
      </c>
      <c r="G25" s="18" t="s">
        <v>596</v>
      </c>
      <c r="H25" s="19" t="s">
        <v>596</v>
      </c>
      <c r="J25" s="7" t="e">
        <f>IF(VLOOKUP($A25,'[1]2. Child Protection'!$B$8:$BG$226,'[1]2. Child Protection'!T$1,FALSE)=C25,"",VLOOKUP($A25,'[1]2. Child Protection'!$B$8:$BG$226,'[1]2. Child Protection'!T$1,FALSE)-C25)</f>
        <v>#VALUE!</v>
      </c>
      <c r="K25" s="7" t="str">
        <f>IF(VLOOKUP($A25,'[1]2. Child Protection'!$B$8:$BG$226,'[1]2. Child Protection'!U$1,FALSE)=D25,"",VLOOKUP($A25,'[1]2. Child Protection'!$B$8:$BG$226,'[1]2. Child Protection'!U$1,FALSE))</f>
        <v/>
      </c>
      <c r="L25" s="20" t="e">
        <f>IF(VLOOKUP($A25,'[1]2. Child Protection'!$B$8:$BG$226,'[1]2. Child Protection'!V$1,FALSE)=#REF!,"",VLOOKUP($A25,'[1]2. Child Protection'!$B$8:$BG$226,'[1]2. Child Protection'!V$1,FALSE)-#REF!)</f>
        <v>#REF!</v>
      </c>
      <c r="M25" s="20" t="e">
        <f>IF(VLOOKUP($A25,'[1]2. Child Protection'!$B$8:$BG$226,'[1]2. Child Protection'!W$1,FALSE)=#REF!,"",VLOOKUP($A25,'[1]2. Child Protection'!$B$8:$BG$226,'[1]2. Child Protection'!W$1,FALSE))</f>
        <v>#REF!</v>
      </c>
      <c r="N25" s="20" t="e">
        <f>IF(VLOOKUP($A25,'[1]2. Child Protection'!$B$8:$BG$226,'[1]2. Child Protection'!X$1,FALSE)=E25,"",VLOOKUP($A25,'[1]2. Child Protection'!$B$8:$BG$226,'[1]2. Child Protection'!X$1,FALSE)-E25)</f>
        <v>#VALUE!</v>
      </c>
      <c r="O25" s="20" t="e">
        <f>IF(VLOOKUP($A25,'[1]2. Child Protection'!$B$8:$BG$226,'[1]2. Child Protection'!Y$1,FALSE)=#REF!,"",VLOOKUP($A25,'[1]2. Child Protection'!$B$8:$BG$226,'[1]2. Child Protection'!Y$1,FALSE))</f>
        <v>#REF!</v>
      </c>
      <c r="P25" s="20" t="e">
        <f>IF(VLOOKUP($A25,'[1]2. Child Protection'!$B$8:$BG$226,'[1]2. Child Protection'!Z$1,FALSE)=F25,"",VLOOKUP($A25,'[1]2. Child Protection'!$B$8:$BG$226,'[1]2. Child Protection'!Z$1,FALSE)-F25)</f>
        <v>#VALUE!</v>
      </c>
      <c r="Q25" s="20" t="str">
        <f>IF(VLOOKUP($A25,'[1]2. Child Protection'!$B$8:$BG$226,'[1]2. Child Protection'!AA$1,FALSE)=G25,"",VLOOKUP($A25,'[1]2. Child Protection'!$B$8:$BG$226,'[1]2. Child Protection'!AA$1,FALSE))</f>
        <v/>
      </c>
      <c r="R25" s="7" t="str">
        <f>IF(VLOOKUP($A25,'[1]2. Child Protection'!$B$8:$BG$226,'[1]2. Child Protection'!AB$1,FALSE)=H25,"",VLOOKUP($A25,'[1]2. Child Protection'!$B$8:$BG$226,'[1]2. Child Protection'!AB$1,FALSE))</f>
        <v>DHS 2017-18</v>
      </c>
      <c r="S25" s="7" t="s">
        <v>69</v>
      </c>
      <c r="T25" s="47">
        <v>86.487259211607849</v>
      </c>
      <c r="U25" s="7">
        <v>2020</v>
      </c>
      <c r="V25" s="7" t="s">
        <v>604</v>
      </c>
      <c r="W25" s="7" t="s">
        <v>71</v>
      </c>
      <c r="X25" s="7" t="s">
        <v>72</v>
      </c>
      <c r="Y25" s="7" t="b">
        <f t="shared" si="0"/>
        <v>1</v>
      </c>
      <c r="Z25" s="47">
        <f t="shared" si="1"/>
        <v>86.487259211607849</v>
      </c>
      <c r="AA25" s="20">
        <f t="shared" si="2"/>
        <v>2020</v>
      </c>
      <c r="AB25" s="20" t="str">
        <f t="shared" si="3"/>
        <v>Y0T18</v>
      </c>
      <c r="AC25" s="20" t="str">
        <f t="shared" si="4"/>
        <v>Age is 0-18 years</v>
      </c>
      <c r="AD25" s="20" t="str">
        <f t="shared" si="5"/>
        <v>Ministry of Human Development Social Transformation &amp; Poverty Alleviation</v>
      </c>
      <c r="AE25" s="7" t="b">
        <f t="shared" si="6"/>
        <v>1</v>
      </c>
      <c r="AF25" s="7" t="b">
        <f t="shared" si="7"/>
        <v>1</v>
      </c>
      <c r="AG25" s="7" t="b">
        <f t="shared" si="8"/>
        <v>1</v>
      </c>
      <c r="AH25" s="7" t="b">
        <f t="shared" si="9"/>
        <v>1</v>
      </c>
      <c r="AI25" s="7" t="s">
        <v>80</v>
      </c>
      <c r="AJ25" s="7">
        <v>134.80000000000001</v>
      </c>
      <c r="AK25" s="47">
        <f t="shared" si="10"/>
        <v>134.8239476584846</v>
      </c>
      <c r="AL25" s="47">
        <f t="shared" si="11"/>
        <v>2.3947658484587464E-2</v>
      </c>
    </row>
    <row r="26" spans="1:38">
      <c r="A26" s="7" t="s">
        <v>99</v>
      </c>
      <c r="B26" s="7" t="s">
        <v>100</v>
      </c>
      <c r="C26" s="20">
        <v>33.083773699423354</v>
      </c>
      <c r="D26" s="7" t="s">
        <v>596</v>
      </c>
      <c r="E26" s="15">
        <v>2013</v>
      </c>
      <c r="F26" s="17" t="s">
        <v>597</v>
      </c>
      <c r="G26" s="18"/>
      <c r="H26" s="19" t="s">
        <v>102</v>
      </c>
      <c r="J26" s="7">
        <f>IF(VLOOKUP($A26,'[1]2. Child Protection'!$B$8:$BG$226,'[1]2. Child Protection'!T$1,FALSE)=C26,"",VLOOKUP($A26,'[1]2. Child Protection'!$B$8:$BG$226,'[1]2. Child Protection'!T$1,FALSE)-C26)</f>
        <v>42.716226300576643</v>
      </c>
      <c r="K26" s="7" t="str">
        <f>IF(VLOOKUP($A26,'[1]2. Child Protection'!$B$8:$BG$226,'[1]2. Child Protection'!U$1,FALSE)=D26,"",VLOOKUP($A26,'[1]2. Child Protection'!$B$8:$BG$226,'[1]2. Child Protection'!U$1,FALSE))</f>
        <v/>
      </c>
      <c r="L26" s="20" t="e">
        <f>IF(VLOOKUP($A26,'[1]2. Child Protection'!$B$8:$BG$226,'[1]2. Child Protection'!V$1,FALSE)=#REF!,"",VLOOKUP($A26,'[1]2. Child Protection'!$B$8:$BG$226,'[1]2. Child Protection'!V$1,FALSE)-#REF!)</f>
        <v>#REF!</v>
      </c>
      <c r="M26" s="20" t="e">
        <f>IF(VLOOKUP($A26,'[1]2. Child Protection'!$B$8:$BG$226,'[1]2. Child Protection'!W$1,FALSE)=#REF!,"",VLOOKUP($A26,'[1]2. Child Protection'!$B$8:$BG$226,'[1]2. Child Protection'!W$1,FALSE))</f>
        <v>#REF!</v>
      </c>
      <c r="N26" s="20">
        <f>IF(VLOOKUP($A26,'[1]2. Child Protection'!$B$8:$BG$226,'[1]2. Child Protection'!X$1,FALSE)=E26,"",VLOOKUP($A26,'[1]2. Child Protection'!$B$8:$BG$226,'[1]2. Child Protection'!X$1,FALSE)-E26)</f>
        <v>-1934.5</v>
      </c>
      <c r="O26" s="20" t="e">
        <f>IF(VLOOKUP($A26,'[1]2. Child Protection'!$B$8:$BG$226,'[1]2. Child Protection'!Y$1,FALSE)=#REF!,"",VLOOKUP($A26,'[1]2. Child Protection'!$B$8:$BG$226,'[1]2. Child Protection'!Y$1,FALSE))</f>
        <v>#REF!</v>
      </c>
      <c r="P26" s="20" t="e">
        <f>IF(VLOOKUP($A26,'[1]2. Child Protection'!$B$8:$BG$226,'[1]2. Child Protection'!Z$1,FALSE)=F26,"",VLOOKUP($A26,'[1]2. Child Protection'!$B$8:$BG$226,'[1]2. Child Protection'!Z$1,FALSE)-F26)</f>
        <v>#VALUE!</v>
      </c>
      <c r="Q26" s="20" t="str">
        <f>IF(VLOOKUP($A26,'[1]2. Child Protection'!$B$8:$BG$226,'[1]2. Child Protection'!AA$1,FALSE)=G26,"",VLOOKUP($A26,'[1]2. Child Protection'!$B$8:$BG$226,'[1]2. Child Protection'!AA$1,FALSE))</f>
        <v/>
      </c>
      <c r="R26" s="7" t="str">
        <f>IF(VLOOKUP($A26,'[1]2. Child Protection'!$B$8:$BG$226,'[1]2. Child Protection'!AB$1,FALSE)=H26,"",VLOOKUP($A26,'[1]2. Child Protection'!$B$8:$BG$226,'[1]2. Child Protection'!AB$1,FALSE))</f>
        <v>EMDS 2015</v>
      </c>
      <c r="S26" s="7" t="s">
        <v>76</v>
      </c>
      <c r="T26" s="47">
        <v>1249.1648928732345</v>
      </c>
      <c r="U26" s="7">
        <v>2011</v>
      </c>
      <c r="V26" s="7" t="s">
        <v>597</v>
      </c>
      <c r="X26" s="7" t="s">
        <v>78</v>
      </c>
      <c r="Y26" s="7" t="b">
        <f t="shared" si="0"/>
        <v>1</v>
      </c>
      <c r="Z26" s="47">
        <f t="shared" si="1"/>
        <v>1249.1648928732345</v>
      </c>
      <c r="AA26" s="20">
        <f t="shared" si="2"/>
        <v>2011</v>
      </c>
      <c r="AB26" s="20" t="str">
        <f t="shared" si="3"/>
        <v>Y0T17</v>
      </c>
      <c r="AC26" s="20">
        <f t="shared" si="4"/>
        <v>0</v>
      </c>
      <c r="AD26" s="20" t="str">
        <f t="shared" si="5"/>
        <v>Child Protection Mapping and Assessment Report</v>
      </c>
      <c r="AE26" s="7" t="b">
        <f t="shared" si="6"/>
        <v>1</v>
      </c>
      <c r="AF26" s="7" t="b">
        <f t="shared" si="7"/>
        <v>1</v>
      </c>
      <c r="AG26" s="7" t="b">
        <f t="shared" si="8"/>
        <v>1</v>
      </c>
      <c r="AH26" s="7" t="b">
        <f t="shared" si="9"/>
        <v>1</v>
      </c>
      <c r="AI26" s="7" t="s">
        <v>83</v>
      </c>
      <c r="AJ26" s="7">
        <v>135.69999999999999</v>
      </c>
      <c r="AK26" s="47">
        <f t="shared" si="10"/>
        <v>135.71060064182717</v>
      </c>
      <c r="AL26" s="47">
        <f t="shared" si="11"/>
        <v>1.0600641827181789E-2</v>
      </c>
    </row>
    <row r="27" spans="1:38">
      <c r="A27" s="7" t="s">
        <v>54</v>
      </c>
      <c r="B27" s="7" t="s">
        <v>55</v>
      </c>
      <c r="C27" s="20">
        <v>25.910925574068671</v>
      </c>
      <c r="D27" s="7" t="s">
        <v>596</v>
      </c>
      <c r="E27" s="15">
        <v>2019</v>
      </c>
      <c r="F27" s="17" t="s">
        <v>597</v>
      </c>
      <c r="G27" s="18"/>
      <c r="H27" s="19" t="s">
        <v>56</v>
      </c>
      <c r="J27" s="7">
        <f>IF(VLOOKUP($A27,'[1]2. Child Protection'!$B$8:$BG$226,'[1]2. Child Protection'!T$1,FALSE)=C27,"",VLOOKUP($A27,'[1]2. Child Protection'!$B$8:$BG$226,'[1]2. Child Protection'!T$1,FALSE)-C27)</f>
        <v>14.125074425931331</v>
      </c>
      <c r="K27" s="7" t="str">
        <f>IF(VLOOKUP($A27,'[1]2. Child Protection'!$B$8:$BG$226,'[1]2. Child Protection'!U$1,FALSE)=D27,"",VLOOKUP($A27,'[1]2. Child Protection'!$B$8:$BG$226,'[1]2. Child Protection'!U$1,FALSE))</f>
        <v/>
      </c>
      <c r="L27" s="20" t="e">
        <f>IF(VLOOKUP($A27,'[1]2. Child Protection'!$B$8:$BG$226,'[1]2. Child Protection'!V$1,FALSE)=#REF!,"",VLOOKUP($A27,'[1]2. Child Protection'!$B$8:$BG$226,'[1]2. Child Protection'!V$1,FALSE)-#REF!)</f>
        <v>#REF!</v>
      </c>
      <c r="M27" s="20" t="e">
        <f>IF(VLOOKUP($A27,'[1]2. Child Protection'!$B$8:$BG$226,'[1]2. Child Protection'!W$1,FALSE)=#REF!,"",VLOOKUP($A27,'[1]2. Child Protection'!$B$8:$BG$226,'[1]2. Child Protection'!W$1,FALSE))</f>
        <v>#REF!</v>
      </c>
      <c r="N27" s="20">
        <f>IF(VLOOKUP($A27,'[1]2. Child Protection'!$B$8:$BG$226,'[1]2. Child Protection'!X$1,FALSE)=E27,"",VLOOKUP($A27,'[1]2. Child Protection'!$B$8:$BG$226,'[1]2. Child Protection'!X$1,FALSE)-E27)</f>
        <v>-1963</v>
      </c>
      <c r="O27" s="20" t="e">
        <f>IF(VLOOKUP($A27,'[1]2. Child Protection'!$B$8:$BG$226,'[1]2. Child Protection'!Y$1,FALSE)=#REF!,"",VLOOKUP($A27,'[1]2. Child Protection'!$B$8:$BG$226,'[1]2. Child Protection'!Y$1,FALSE))</f>
        <v>#REF!</v>
      </c>
      <c r="P27" s="20" t="e">
        <f>IF(VLOOKUP($A27,'[1]2. Child Protection'!$B$8:$BG$226,'[1]2. Child Protection'!Z$1,FALSE)=F27,"",VLOOKUP($A27,'[1]2. Child Protection'!$B$8:$BG$226,'[1]2. Child Protection'!Z$1,FALSE)-F27)</f>
        <v>#VALUE!</v>
      </c>
      <c r="Q27" s="20" t="str">
        <f>IF(VLOOKUP($A27,'[1]2. Child Protection'!$B$8:$BG$226,'[1]2. Child Protection'!AA$1,FALSE)=G27,"",VLOOKUP($A27,'[1]2. Child Protection'!$B$8:$BG$226,'[1]2. Child Protection'!AA$1,FALSE))</f>
        <v/>
      </c>
      <c r="R27" s="7" t="str">
        <f>IF(VLOOKUP($A27,'[1]2. Child Protection'!$B$8:$BG$226,'[1]2. Child Protection'!AB$1,FALSE)=H27,"",VLOOKUP($A27,'[1]2. Child Protection'!$B$8:$BG$226,'[1]2. Child Protection'!AB$1,FALSE))</f>
        <v>MICS 2019</v>
      </c>
      <c r="S27" s="7" t="s">
        <v>80</v>
      </c>
      <c r="T27" s="47">
        <v>134.8239476584846</v>
      </c>
      <c r="U27" s="7">
        <v>2019</v>
      </c>
      <c r="V27" s="7" t="s">
        <v>597</v>
      </c>
      <c r="X27" s="7" t="s">
        <v>81</v>
      </c>
      <c r="Y27" s="7" t="b">
        <f t="shared" si="0"/>
        <v>1</v>
      </c>
      <c r="Z27" s="47">
        <f t="shared" si="1"/>
        <v>134.8239476584846</v>
      </c>
      <c r="AA27" s="20">
        <f t="shared" si="2"/>
        <v>2019</v>
      </c>
      <c r="AB27" s="20" t="str">
        <f t="shared" si="3"/>
        <v>Y0T17</v>
      </c>
      <c r="AC27" s="20">
        <f t="shared" si="4"/>
        <v>0</v>
      </c>
      <c r="AD27" s="20" t="str">
        <f t="shared" si="5"/>
        <v>Ministerio de Justicia y Transparencia Institucional</v>
      </c>
      <c r="AE27" s="7" t="b">
        <f t="shared" si="6"/>
        <v>1</v>
      </c>
      <c r="AF27" s="7" t="b">
        <f t="shared" si="7"/>
        <v>1</v>
      </c>
      <c r="AG27" s="7" t="b">
        <f t="shared" si="8"/>
        <v>1</v>
      </c>
      <c r="AH27" s="7" t="b">
        <f t="shared" si="9"/>
        <v>1</v>
      </c>
      <c r="AI27" s="7" t="s">
        <v>86</v>
      </c>
      <c r="AJ27" s="7">
        <v>214.3</v>
      </c>
      <c r="AK27" s="47">
        <f t="shared" si="10"/>
        <v>214.30805944531608</v>
      </c>
      <c r="AL27" s="47">
        <f t="shared" si="11"/>
        <v>8.0594453160642843E-3</v>
      </c>
    </row>
    <row r="28" spans="1:38">
      <c r="A28" s="7" t="s">
        <v>96</v>
      </c>
      <c r="B28" s="7" t="s">
        <v>97</v>
      </c>
      <c r="C28" s="40">
        <v>192.46815100562347</v>
      </c>
      <c r="D28" s="7" t="s">
        <v>596</v>
      </c>
      <c r="E28" s="15">
        <v>2020</v>
      </c>
      <c r="F28" s="17" t="s">
        <v>597</v>
      </c>
      <c r="G28" s="18"/>
      <c r="H28" s="19" t="s">
        <v>98</v>
      </c>
      <c r="J28" s="7" t="e">
        <f>IF(VLOOKUP($A28,'[1]2. Child Protection'!$B$8:$BG$226,'[1]2. Child Protection'!T$1,FALSE)=C28,"",VLOOKUP($A28,'[1]2. Child Protection'!$B$8:$BG$226,'[1]2. Child Protection'!T$1,FALSE)-C28)</f>
        <v>#VALUE!</v>
      </c>
      <c r="K28" s="7" t="str">
        <f>IF(VLOOKUP($A28,'[1]2. Child Protection'!$B$8:$BG$226,'[1]2. Child Protection'!U$1,FALSE)=D28,"",VLOOKUP($A28,'[1]2. Child Protection'!$B$8:$BG$226,'[1]2. Child Protection'!U$1,FALSE))</f>
        <v/>
      </c>
      <c r="L28" s="20" t="e">
        <f>IF(VLOOKUP($A28,'[1]2. Child Protection'!$B$8:$BG$226,'[1]2. Child Protection'!V$1,FALSE)=#REF!,"",VLOOKUP($A28,'[1]2. Child Protection'!$B$8:$BG$226,'[1]2. Child Protection'!V$1,FALSE)-#REF!)</f>
        <v>#REF!</v>
      </c>
      <c r="M28" s="20" t="e">
        <f>IF(VLOOKUP($A28,'[1]2. Child Protection'!$B$8:$BG$226,'[1]2. Child Protection'!W$1,FALSE)=#REF!,"",VLOOKUP($A28,'[1]2. Child Protection'!$B$8:$BG$226,'[1]2. Child Protection'!W$1,FALSE))</f>
        <v>#REF!</v>
      </c>
      <c r="N28" s="20">
        <f>IF(VLOOKUP($A28,'[1]2. Child Protection'!$B$8:$BG$226,'[1]2. Child Protection'!X$1,FALSE)=E28,"",VLOOKUP($A28,'[1]2. Child Protection'!$B$8:$BG$226,'[1]2. Child Protection'!X$1,FALSE)-E28)</f>
        <v>-1920</v>
      </c>
      <c r="O28" s="20" t="e">
        <f>IF(VLOOKUP($A28,'[1]2. Child Protection'!$B$8:$BG$226,'[1]2. Child Protection'!Y$1,FALSE)=#REF!,"",VLOOKUP($A28,'[1]2. Child Protection'!$B$8:$BG$226,'[1]2. Child Protection'!Y$1,FALSE))</f>
        <v>#REF!</v>
      </c>
      <c r="P28" s="20" t="e">
        <f>IF(VLOOKUP($A28,'[1]2. Child Protection'!$B$8:$BG$226,'[1]2. Child Protection'!Z$1,FALSE)=F28,"",VLOOKUP($A28,'[1]2. Child Protection'!$B$8:$BG$226,'[1]2. Child Protection'!Z$1,FALSE)-F28)</f>
        <v>#VALUE!</v>
      </c>
      <c r="Q28" s="20" t="str">
        <f>IF(VLOOKUP($A28,'[1]2. Child Protection'!$B$8:$BG$226,'[1]2. Child Protection'!AA$1,FALSE)=G28,"",VLOOKUP($A28,'[1]2. Child Protection'!$B$8:$BG$226,'[1]2. Child Protection'!AA$1,FALSE))</f>
        <v>v</v>
      </c>
      <c r="R28" s="7" t="str">
        <f>IF(VLOOKUP($A28,'[1]2. Child Protection'!$B$8:$BG$226,'[1]2. Child Protection'!AB$1,FALSE)=H28,"",VLOOKUP($A28,'[1]2. Child Protection'!$B$8:$BG$226,'[1]2. Child Protection'!AB$1,FALSE))</f>
        <v>UNSD Population and Vital Statistics Report, January 2022, latest update on 17 Jan 2023</v>
      </c>
      <c r="S28" s="7" t="s">
        <v>83</v>
      </c>
      <c r="T28" s="47">
        <v>135.71060064182717</v>
      </c>
      <c r="U28" s="7">
        <v>2020</v>
      </c>
      <c r="V28" s="7" t="s">
        <v>604</v>
      </c>
      <c r="W28" s="7" t="s">
        <v>71</v>
      </c>
      <c r="X28" s="7" t="s">
        <v>605</v>
      </c>
      <c r="Y28" s="7" t="b">
        <f t="shared" si="0"/>
        <v>1</v>
      </c>
      <c r="Z28" s="47">
        <f t="shared" si="1"/>
        <v>135.71060064182717</v>
      </c>
      <c r="AA28" s="20">
        <f t="shared" si="2"/>
        <v>2020</v>
      </c>
      <c r="AB28" s="20" t="str">
        <f t="shared" si="3"/>
        <v>Y0T18</v>
      </c>
      <c r="AC28" s="20" t="str">
        <f t="shared" si="4"/>
        <v>Age is 0-18 years</v>
      </c>
      <c r="AD28" s="20" t="str">
        <f t="shared" si="5"/>
        <v>Agency for Statistics, Social Welfare Report, 2015-2020</v>
      </c>
      <c r="AE28" s="7" t="b">
        <f t="shared" si="6"/>
        <v>1</v>
      </c>
      <c r="AF28" s="7" t="b">
        <f t="shared" si="7"/>
        <v>1</v>
      </c>
      <c r="AG28" s="7" t="b">
        <f t="shared" si="8"/>
        <v>1</v>
      </c>
      <c r="AH28" s="7" t="b">
        <f t="shared" si="9"/>
        <v>1</v>
      </c>
      <c r="AI28" s="7" t="s">
        <v>89</v>
      </c>
      <c r="AJ28" s="7">
        <v>62.7</v>
      </c>
      <c r="AK28" s="47">
        <f t="shared" si="10"/>
        <v>62.700751195035167</v>
      </c>
      <c r="AL28" s="47">
        <f t="shared" si="11"/>
        <v>7.5119503516418717E-4</v>
      </c>
    </row>
    <row r="29" spans="1:38">
      <c r="A29" s="7" t="s">
        <v>52</v>
      </c>
      <c r="B29" s="7" t="s">
        <v>53</v>
      </c>
      <c r="C29" s="40"/>
      <c r="E29" s="15"/>
      <c r="F29" s="17"/>
      <c r="G29" s="18"/>
      <c r="H29" s="19"/>
      <c r="J29" s="7" t="e">
        <f>IF(VLOOKUP($A29,'[1]2. Child Protection'!$B$8:$BG$226,'[1]2. Child Protection'!T$1,FALSE)=C29,"",VLOOKUP($A29,'[1]2. Child Protection'!$B$8:$BG$226,'[1]2. Child Protection'!T$1,FALSE)-C29)</f>
        <v>#VALUE!</v>
      </c>
      <c r="K29" s="7" t="str">
        <f>IF(VLOOKUP($A29,'[1]2. Child Protection'!$B$8:$BG$226,'[1]2. Child Protection'!U$1,FALSE)=D29,"",VLOOKUP($A29,'[1]2. Child Protection'!$B$8:$BG$226,'[1]2. Child Protection'!U$1,FALSE))</f>
        <v/>
      </c>
      <c r="L29" s="20" t="e">
        <f>IF(VLOOKUP($A29,'[1]2. Child Protection'!$B$8:$BG$226,'[1]2. Child Protection'!V$1,FALSE)=#REF!,"",VLOOKUP($A29,'[1]2. Child Protection'!$B$8:$BG$226,'[1]2. Child Protection'!V$1,FALSE)-#REF!)</f>
        <v>#REF!</v>
      </c>
      <c r="M29" s="20" t="e">
        <f>IF(VLOOKUP($A29,'[1]2. Child Protection'!$B$8:$BG$226,'[1]2. Child Protection'!W$1,FALSE)=#REF!,"",VLOOKUP($A29,'[1]2. Child Protection'!$B$8:$BG$226,'[1]2. Child Protection'!W$1,FALSE))</f>
        <v>#REF!</v>
      </c>
      <c r="N29" s="20">
        <f>IF(VLOOKUP($A29,'[1]2. Child Protection'!$B$8:$BG$226,'[1]2. Child Protection'!X$1,FALSE)=E29,"",VLOOKUP($A29,'[1]2. Child Protection'!$B$8:$BG$226,'[1]2. Child Protection'!X$1,FALSE)-E29)</f>
        <v>100</v>
      </c>
      <c r="O29" s="20" t="e">
        <f>IF(VLOOKUP($A29,'[1]2. Child Protection'!$B$8:$BG$226,'[1]2. Child Protection'!Y$1,FALSE)=#REF!,"",VLOOKUP($A29,'[1]2. Child Protection'!$B$8:$BG$226,'[1]2. Child Protection'!Y$1,FALSE))</f>
        <v>#REF!</v>
      </c>
      <c r="P29" s="20">
        <f>IF(VLOOKUP($A29,'[1]2. Child Protection'!$B$8:$BG$226,'[1]2. Child Protection'!Z$1,FALSE)=F29,"",VLOOKUP($A29,'[1]2. Child Protection'!$B$8:$BG$226,'[1]2. Child Protection'!Z$1,FALSE)-F29)</f>
        <v>100</v>
      </c>
      <c r="Q29" s="20" t="str">
        <f>IF(VLOOKUP($A29,'[1]2. Child Protection'!$B$8:$BG$226,'[1]2. Child Protection'!AA$1,FALSE)=G29,"",VLOOKUP($A29,'[1]2. Child Protection'!$B$8:$BG$226,'[1]2. Child Protection'!AA$1,FALSE))</f>
        <v/>
      </c>
      <c r="R29" s="7" t="str">
        <f>IF(VLOOKUP($A29,'[1]2. Child Protection'!$B$8:$BG$226,'[1]2. Child Protection'!AB$1,FALSE)=H29,"",VLOOKUP($A29,'[1]2. Child Protection'!$B$8:$BG$226,'[1]2. Child Protection'!AB$1,FALSE))</f>
        <v>Information and e-Government Authority</v>
      </c>
      <c r="S29" s="7" t="s">
        <v>86</v>
      </c>
      <c r="T29" s="47">
        <v>214.30805944531608</v>
      </c>
      <c r="U29" s="7">
        <v>2012</v>
      </c>
      <c r="V29" s="7" t="s">
        <v>597</v>
      </c>
      <c r="X29" s="7" t="s">
        <v>87</v>
      </c>
      <c r="Y29" s="7" t="b">
        <f t="shared" si="0"/>
        <v>1</v>
      </c>
      <c r="Z29" s="47">
        <f t="shared" si="1"/>
        <v>214.30805944531608</v>
      </c>
      <c r="AA29" s="20">
        <f t="shared" si="2"/>
        <v>2012</v>
      </c>
      <c r="AB29" s="20" t="str">
        <f t="shared" si="3"/>
        <v>Y0T17</v>
      </c>
      <c r="AC29" s="20">
        <f t="shared" si="4"/>
        <v>0</v>
      </c>
      <c r="AD29" s="20" t="str">
        <f t="shared" si="5"/>
        <v>Ministry of Local Government</v>
      </c>
      <c r="AE29" s="7" t="b">
        <f t="shared" si="6"/>
        <v>1</v>
      </c>
      <c r="AF29" s="7" t="b">
        <f t="shared" si="7"/>
        <v>1</v>
      </c>
      <c r="AG29" s="7" t="b">
        <f t="shared" si="8"/>
        <v>1</v>
      </c>
      <c r="AH29" s="7" t="b">
        <f t="shared" si="9"/>
        <v>1</v>
      </c>
      <c r="AI29" s="7" t="s">
        <v>92</v>
      </c>
      <c r="AJ29" s="7">
        <v>11.6</v>
      </c>
      <c r="AK29" s="47">
        <f t="shared" si="10"/>
        <v>11.566961026032075</v>
      </c>
      <c r="AL29" s="47">
        <f t="shared" si="11"/>
        <v>-3.3038973967924434E-2</v>
      </c>
    </row>
    <row r="30" spans="1:38">
      <c r="A30" s="7" t="s">
        <v>50</v>
      </c>
      <c r="B30" s="7" t="s">
        <v>51</v>
      </c>
      <c r="C30" s="40" t="s">
        <v>596</v>
      </c>
      <c r="D30" s="7" t="s">
        <v>596</v>
      </c>
      <c r="E30" s="15" t="s">
        <v>596</v>
      </c>
      <c r="F30" s="17" t="s">
        <v>596</v>
      </c>
      <c r="G30" s="18" t="s">
        <v>596</v>
      </c>
      <c r="H30" s="19" t="s">
        <v>596</v>
      </c>
      <c r="J30" s="7" t="e">
        <f>IF(VLOOKUP($A30,'[1]2. Child Protection'!$B$8:$BG$226,'[1]2. Child Protection'!T$1,FALSE)=C30,"",VLOOKUP($A30,'[1]2. Child Protection'!$B$8:$BG$226,'[1]2. Child Protection'!T$1,FALSE)-C30)</f>
        <v>#VALUE!</v>
      </c>
      <c r="K30" s="7" t="str">
        <f>IF(VLOOKUP($A30,'[1]2. Child Protection'!$B$8:$BG$226,'[1]2. Child Protection'!U$1,FALSE)=D30,"",VLOOKUP($A30,'[1]2. Child Protection'!$B$8:$BG$226,'[1]2. Child Protection'!U$1,FALSE))</f>
        <v/>
      </c>
      <c r="L30" s="20" t="e">
        <f>IF(VLOOKUP($A30,'[1]2. Child Protection'!$B$8:$BG$226,'[1]2. Child Protection'!V$1,FALSE)=#REF!,"",VLOOKUP($A30,'[1]2. Child Protection'!$B$8:$BG$226,'[1]2. Child Protection'!V$1,FALSE)-#REF!)</f>
        <v>#REF!</v>
      </c>
      <c r="M30" s="20" t="e">
        <f>IF(VLOOKUP($A30,'[1]2. Child Protection'!$B$8:$BG$226,'[1]2. Child Protection'!W$1,FALSE)=#REF!,"",VLOOKUP($A30,'[1]2. Child Protection'!$B$8:$BG$226,'[1]2. Child Protection'!W$1,FALSE))</f>
        <v>#REF!</v>
      </c>
      <c r="N30" s="20" t="e">
        <f>IF(VLOOKUP($A30,'[1]2. Child Protection'!$B$8:$BG$226,'[1]2. Child Protection'!X$1,FALSE)=E30,"",VLOOKUP($A30,'[1]2. Child Protection'!$B$8:$BG$226,'[1]2. Child Protection'!X$1,FALSE)-E30)</f>
        <v>#VALUE!</v>
      </c>
      <c r="O30" s="20" t="e">
        <f>IF(VLOOKUP($A30,'[1]2. Child Protection'!$B$8:$BG$226,'[1]2. Child Protection'!Y$1,FALSE)=#REF!,"",VLOOKUP($A30,'[1]2. Child Protection'!$B$8:$BG$226,'[1]2. Child Protection'!Y$1,FALSE))</f>
        <v>#REF!</v>
      </c>
      <c r="P30" s="20" t="e">
        <f>IF(VLOOKUP($A30,'[1]2. Child Protection'!$B$8:$BG$226,'[1]2. Child Protection'!Z$1,FALSE)=F30,"",VLOOKUP($A30,'[1]2. Child Protection'!$B$8:$BG$226,'[1]2. Child Protection'!Z$1,FALSE)-F30)</f>
        <v>#VALUE!</v>
      </c>
      <c r="Q30" s="20" t="str">
        <f>IF(VLOOKUP($A30,'[1]2. Child Protection'!$B$8:$BG$226,'[1]2. Child Protection'!AA$1,FALSE)=G30,"",VLOOKUP($A30,'[1]2. Child Protection'!$B$8:$BG$226,'[1]2. Child Protection'!AA$1,FALSE))</f>
        <v/>
      </c>
      <c r="R30" s="7" t="str">
        <f>IF(VLOOKUP($A30,'[1]2. Child Protection'!$B$8:$BG$226,'[1]2. Child Protection'!AB$1,FALSE)=H30,"",VLOOKUP($A30,'[1]2. Child Protection'!$B$8:$BG$226,'[1]2. Child Protection'!AB$1,FALSE))</f>
        <v/>
      </c>
      <c r="S30" s="7" t="s">
        <v>89</v>
      </c>
      <c r="T30" s="47">
        <v>62.700751195035167</v>
      </c>
      <c r="U30" s="7">
        <v>2010</v>
      </c>
      <c r="V30" s="7" t="s">
        <v>597</v>
      </c>
      <c r="X30" s="7" t="s">
        <v>90</v>
      </c>
      <c r="Y30" s="7" t="b">
        <f t="shared" si="0"/>
        <v>1</v>
      </c>
      <c r="Z30" s="47">
        <f t="shared" si="1"/>
        <v>62.700751195035167</v>
      </c>
      <c r="AA30" s="20">
        <f t="shared" si="2"/>
        <v>2010</v>
      </c>
      <c r="AB30" s="20" t="str">
        <f t="shared" si="3"/>
        <v>Y0T17</v>
      </c>
      <c r="AC30" s="20">
        <f t="shared" si="4"/>
        <v>0</v>
      </c>
      <c r="AD30" s="20" t="str">
        <f t="shared" si="5"/>
        <v>MDS/FIOCRUZ</v>
      </c>
      <c r="AE30" s="7" t="b">
        <f t="shared" si="6"/>
        <v>1</v>
      </c>
      <c r="AF30" s="7" t="b">
        <f t="shared" si="7"/>
        <v>1</v>
      </c>
      <c r="AG30" s="7" t="b">
        <f t="shared" si="8"/>
        <v>1</v>
      </c>
      <c r="AH30" s="7" t="b">
        <f t="shared" si="9"/>
        <v>1</v>
      </c>
      <c r="AI30" s="7" t="s">
        <v>97</v>
      </c>
      <c r="AJ30" s="7">
        <v>192.5</v>
      </c>
      <c r="AK30" s="47">
        <f t="shared" si="10"/>
        <v>192.46815100562347</v>
      </c>
      <c r="AL30" s="47">
        <f t="shared" si="11"/>
        <v>-3.1848994376531437E-2</v>
      </c>
    </row>
    <row r="31" spans="1:38">
      <c r="A31" s="7" t="s">
        <v>82</v>
      </c>
      <c r="B31" s="7" t="s">
        <v>83</v>
      </c>
      <c r="C31" s="20">
        <v>135.71060064182717</v>
      </c>
      <c r="D31" s="7" t="s">
        <v>59</v>
      </c>
      <c r="E31" s="15">
        <v>2020</v>
      </c>
      <c r="F31" s="17" t="s">
        <v>604</v>
      </c>
      <c r="G31" s="18" t="s">
        <v>71</v>
      </c>
      <c r="H31" s="19" t="s">
        <v>605</v>
      </c>
      <c r="J31" s="7">
        <f>IF(VLOOKUP($A31,'[1]2. Child Protection'!$B$8:$BG$226,'[1]2. Child Protection'!T$1,FALSE)=C31,"",VLOOKUP($A31,'[1]2. Child Protection'!$B$8:$BG$226,'[1]2. Child Protection'!T$1,FALSE)-C31)</f>
        <v>-37.610600641827176</v>
      </c>
      <c r="K31" s="7" t="str">
        <f>IF(VLOOKUP($A31,'[1]2. Child Protection'!$B$8:$BG$226,'[1]2. Child Protection'!U$1,FALSE)=D31,"",VLOOKUP($A31,'[1]2. Child Protection'!$B$8:$BG$226,'[1]2. Child Protection'!U$1,FALSE))</f>
        <v>x</v>
      </c>
      <c r="L31" s="20" t="e">
        <f>IF(VLOOKUP($A31,'[1]2. Child Protection'!$B$8:$BG$226,'[1]2. Child Protection'!V$1,FALSE)=#REF!,"",VLOOKUP($A31,'[1]2. Child Protection'!$B$8:$BG$226,'[1]2. Child Protection'!V$1,FALSE)-#REF!)</f>
        <v>#REF!</v>
      </c>
      <c r="M31" s="20" t="e">
        <f>IF(VLOOKUP($A31,'[1]2. Child Protection'!$B$8:$BG$226,'[1]2. Child Protection'!W$1,FALSE)=#REF!,"",VLOOKUP($A31,'[1]2. Child Protection'!$B$8:$BG$226,'[1]2. Child Protection'!W$1,FALSE))</f>
        <v>#REF!</v>
      </c>
      <c r="N31" s="20">
        <f>IF(VLOOKUP($A31,'[1]2. Child Protection'!$B$8:$BG$226,'[1]2. Child Protection'!X$1,FALSE)=E31,"",VLOOKUP($A31,'[1]2. Child Protection'!$B$8:$BG$226,'[1]2. Child Protection'!X$1,FALSE)-E31)</f>
        <v>-1920.3</v>
      </c>
      <c r="O31" s="20" t="e">
        <f>IF(VLOOKUP($A31,'[1]2. Child Protection'!$B$8:$BG$226,'[1]2. Child Protection'!Y$1,FALSE)=#REF!,"",VLOOKUP($A31,'[1]2. Child Protection'!$B$8:$BG$226,'[1]2. Child Protection'!Y$1,FALSE))</f>
        <v>#REF!</v>
      </c>
      <c r="P31" s="20" t="e">
        <f>IF(VLOOKUP($A31,'[1]2. Child Protection'!$B$8:$BG$226,'[1]2. Child Protection'!Z$1,FALSE)=F31,"",VLOOKUP($A31,'[1]2. Child Protection'!$B$8:$BG$226,'[1]2. Child Protection'!Z$1,FALSE)-F31)</f>
        <v>#VALUE!</v>
      </c>
      <c r="Q31" s="20" t="str">
        <f>IF(VLOOKUP($A31,'[1]2. Child Protection'!$B$8:$BG$226,'[1]2. Child Protection'!AA$1,FALSE)=G31,"",VLOOKUP($A31,'[1]2. Child Protection'!$B$8:$BG$226,'[1]2. Child Protection'!AA$1,FALSE))</f>
        <v>x</v>
      </c>
      <c r="R31" s="7" t="str">
        <f>IF(VLOOKUP($A31,'[1]2. Child Protection'!$B$8:$BG$226,'[1]2. Child Protection'!AB$1,FALSE)=H31,"",VLOOKUP($A31,'[1]2. Child Protection'!$B$8:$BG$226,'[1]2. Child Protection'!AB$1,FALSE))</f>
        <v>MICS 2006</v>
      </c>
      <c r="S31" s="7" t="s">
        <v>92</v>
      </c>
      <c r="T31" s="47">
        <v>11.566961026032075</v>
      </c>
      <c r="U31" s="7">
        <v>2021</v>
      </c>
      <c r="V31" s="7" t="s">
        <v>603</v>
      </c>
      <c r="W31" s="7" t="s">
        <v>61</v>
      </c>
      <c r="X31" s="7" t="s">
        <v>93</v>
      </c>
      <c r="Y31" s="7" t="b">
        <f t="shared" si="0"/>
        <v>1</v>
      </c>
      <c r="Z31" s="47">
        <f t="shared" si="1"/>
        <v>11.566961026032075</v>
      </c>
      <c r="AA31" s="20">
        <f t="shared" si="2"/>
        <v>2021</v>
      </c>
      <c r="AB31" s="20" t="str">
        <f t="shared" si="3"/>
        <v>Y0T16</v>
      </c>
      <c r="AC31" s="20" t="str">
        <f t="shared" si="4"/>
        <v>Age is 0-16 years</v>
      </c>
      <c r="AD31" s="20" t="str">
        <f t="shared" si="5"/>
        <v>Ministry of Health and Social Development</v>
      </c>
      <c r="AE31" s="7" t="b">
        <f t="shared" si="6"/>
        <v>1</v>
      </c>
      <c r="AF31" s="7" t="b">
        <f t="shared" si="7"/>
        <v>1</v>
      </c>
      <c r="AG31" s="7" t="b">
        <f t="shared" si="8"/>
        <v>1</v>
      </c>
      <c r="AH31" s="7" t="b">
        <f t="shared" si="9"/>
        <v>1</v>
      </c>
      <c r="AI31" s="7" t="s">
        <v>100</v>
      </c>
      <c r="AJ31" s="7">
        <v>33.1</v>
      </c>
      <c r="AK31" s="47">
        <f t="shared" si="10"/>
        <v>33.083773699423354</v>
      </c>
      <c r="AL31" s="47">
        <f t="shared" si="11"/>
        <v>-1.6226300576647645E-2</v>
      </c>
    </row>
    <row r="32" spans="1:38">
      <c r="A32" s="7" t="s">
        <v>63</v>
      </c>
      <c r="B32" s="7" t="s">
        <v>64</v>
      </c>
      <c r="C32" s="40">
        <v>309.26701980918102</v>
      </c>
      <c r="D32" s="7" t="s">
        <v>596</v>
      </c>
      <c r="E32" s="15">
        <v>2020</v>
      </c>
      <c r="F32" s="17" t="s">
        <v>597</v>
      </c>
      <c r="G32" s="18"/>
      <c r="H32" s="19" t="s">
        <v>65</v>
      </c>
      <c r="J32" s="7" t="e">
        <f>IF(VLOOKUP($A32,'[1]2. Child Protection'!$B$8:$BG$226,'[1]2. Child Protection'!T$1,FALSE)=C32,"",VLOOKUP($A32,'[1]2. Child Protection'!$B$8:$BG$226,'[1]2. Child Protection'!T$1,FALSE)-C32)</f>
        <v>#VALUE!</v>
      </c>
      <c r="K32" s="7" t="str">
        <f>IF(VLOOKUP($A32,'[1]2. Child Protection'!$B$8:$BG$226,'[1]2. Child Protection'!U$1,FALSE)=D32,"",VLOOKUP($A32,'[1]2. Child Protection'!$B$8:$BG$226,'[1]2. Child Protection'!U$1,FALSE))</f>
        <v/>
      </c>
      <c r="L32" s="20" t="e">
        <f>IF(VLOOKUP($A32,'[1]2. Child Protection'!$B$8:$BG$226,'[1]2. Child Protection'!V$1,FALSE)=#REF!,"",VLOOKUP($A32,'[1]2. Child Protection'!$B$8:$BG$226,'[1]2. Child Protection'!V$1,FALSE)-#REF!)</f>
        <v>#REF!</v>
      </c>
      <c r="M32" s="20" t="e">
        <f>IF(VLOOKUP($A32,'[1]2. Child Protection'!$B$8:$BG$226,'[1]2. Child Protection'!W$1,FALSE)=#REF!,"",VLOOKUP($A32,'[1]2. Child Protection'!$B$8:$BG$226,'[1]2. Child Protection'!W$1,FALSE))</f>
        <v>#REF!</v>
      </c>
      <c r="N32" s="20">
        <f>IF(VLOOKUP($A32,'[1]2. Child Protection'!$B$8:$BG$226,'[1]2. Child Protection'!X$1,FALSE)=E32,"",VLOOKUP($A32,'[1]2. Child Protection'!$B$8:$BG$226,'[1]2. Child Protection'!X$1,FALSE)-E32)</f>
        <v>-1920</v>
      </c>
      <c r="O32" s="20" t="e">
        <f>IF(VLOOKUP($A32,'[1]2. Child Protection'!$B$8:$BG$226,'[1]2. Child Protection'!Y$1,FALSE)=#REF!,"",VLOOKUP($A32,'[1]2. Child Protection'!$B$8:$BG$226,'[1]2. Child Protection'!Y$1,FALSE))</f>
        <v>#REF!</v>
      </c>
      <c r="P32" s="20" t="e">
        <f>IF(VLOOKUP($A32,'[1]2. Child Protection'!$B$8:$BG$226,'[1]2. Child Protection'!Z$1,FALSE)=F32,"",VLOOKUP($A32,'[1]2. Child Protection'!$B$8:$BG$226,'[1]2. Child Protection'!Z$1,FALSE)-F32)</f>
        <v>#VALUE!</v>
      </c>
      <c r="Q32" s="20" t="str">
        <f>IF(VLOOKUP($A32,'[1]2. Child Protection'!$B$8:$BG$226,'[1]2. Child Protection'!AA$1,FALSE)=G32,"",VLOOKUP($A32,'[1]2. Child Protection'!$B$8:$BG$226,'[1]2. Child Protection'!AA$1,FALSE))</f>
        <v>y</v>
      </c>
      <c r="R32" s="7" t="str">
        <f>IF(VLOOKUP($A32,'[1]2. Child Protection'!$B$8:$BG$226,'[1]2. Child Protection'!AB$1,FALSE)=H32,"",VLOOKUP($A32,'[1]2. Child Protection'!$B$8:$BG$226,'[1]2. Child Protection'!AB$1,FALSE))</f>
        <v>National Statistical Committee</v>
      </c>
      <c r="S32" s="7" t="s">
        <v>97</v>
      </c>
      <c r="T32" s="47">
        <v>192.46815100562347</v>
      </c>
      <c r="U32" s="7">
        <v>2020</v>
      </c>
      <c r="V32" s="7" t="s">
        <v>597</v>
      </c>
      <c r="X32" s="7" t="s">
        <v>98</v>
      </c>
      <c r="Y32" s="7" t="b">
        <f t="shared" si="0"/>
        <v>1</v>
      </c>
      <c r="Z32" s="47">
        <f t="shared" si="1"/>
        <v>192.46815100562347</v>
      </c>
      <c r="AA32" s="20">
        <f t="shared" si="2"/>
        <v>2020</v>
      </c>
      <c r="AB32" s="20" t="str">
        <f t="shared" si="3"/>
        <v>Y0T17</v>
      </c>
      <c r="AC32" s="20">
        <f t="shared" si="4"/>
        <v>0</v>
      </c>
      <c r="AD32" s="20" t="str">
        <f t="shared" si="5"/>
        <v>Agency for Social Assistance, Ministry of Health and NSI</v>
      </c>
      <c r="AE32" s="7" t="b">
        <f t="shared" si="6"/>
        <v>1</v>
      </c>
      <c r="AF32" s="7" t="b">
        <f t="shared" si="7"/>
        <v>1</v>
      </c>
      <c r="AG32" s="7" t="b">
        <f t="shared" si="8"/>
        <v>1</v>
      </c>
      <c r="AH32" s="7" t="b">
        <f t="shared" si="9"/>
        <v>1</v>
      </c>
      <c r="AI32" s="7" t="s">
        <v>104</v>
      </c>
      <c r="AJ32" s="7">
        <v>118.1</v>
      </c>
      <c r="AK32" s="47">
        <f t="shared" si="10"/>
        <v>118.09264967387601</v>
      </c>
      <c r="AL32" s="47">
        <f t="shared" si="11"/>
        <v>-7.3503261239835638E-3</v>
      </c>
    </row>
    <row r="33" spans="1:38">
      <c r="A33" s="7" t="s">
        <v>68</v>
      </c>
      <c r="B33" s="7" t="s">
        <v>69</v>
      </c>
      <c r="C33" s="20">
        <v>86.487259211607849</v>
      </c>
      <c r="D33" s="7" t="s">
        <v>59</v>
      </c>
      <c r="E33" s="15">
        <v>2020</v>
      </c>
      <c r="F33" s="17" t="s">
        <v>604</v>
      </c>
      <c r="G33" s="18" t="s">
        <v>71</v>
      </c>
      <c r="H33" s="19" t="s">
        <v>72</v>
      </c>
      <c r="J33" s="7">
        <f>IF(VLOOKUP($A33,'[1]2. Child Protection'!$B$8:$BG$226,'[1]2. Child Protection'!T$1,FALSE)=C33,"",VLOOKUP($A33,'[1]2. Child Protection'!$B$8:$BG$226,'[1]2. Child Protection'!T$1,FALSE)-C33)</f>
        <v>3.5127407883921506</v>
      </c>
      <c r="K33" s="7">
        <f>IF(VLOOKUP($A33,'[1]2. Child Protection'!$B$8:$BG$226,'[1]2. Child Protection'!U$1,FALSE)=D33,"",VLOOKUP($A33,'[1]2. Child Protection'!$B$8:$BG$226,'[1]2. Child Protection'!U$1,FALSE))</f>
        <v>0</v>
      </c>
      <c r="L33" s="20" t="e">
        <f>IF(VLOOKUP($A33,'[1]2. Child Protection'!$B$8:$BG$226,'[1]2. Child Protection'!V$1,FALSE)=#REF!,"",VLOOKUP($A33,'[1]2. Child Protection'!$B$8:$BG$226,'[1]2. Child Protection'!V$1,FALSE)-#REF!)</f>
        <v>#REF!</v>
      </c>
      <c r="M33" s="20" t="e">
        <f>IF(VLOOKUP($A33,'[1]2. Child Protection'!$B$8:$BG$226,'[1]2. Child Protection'!W$1,FALSE)=#REF!,"",VLOOKUP($A33,'[1]2. Child Protection'!$B$8:$BG$226,'[1]2. Child Protection'!W$1,FALSE))</f>
        <v>#REF!</v>
      </c>
      <c r="N33" s="20">
        <f>IF(VLOOKUP($A33,'[1]2. Child Protection'!$B$8:$BG$226,'[1]2. Child Protection'!X$1,FALSE)=E33,"",VLOOKUP($A33,'[1]2. Child Protection'!$B$8:$BG$226,'[1]2. Child Protection'!X$1,FALSE)-E33)</f>
        <v>-1924.7</v>
      </c>
      <c r="O33" s="20" t="e">
        <f>IF(VLOOKUP($A33,'[1]2. Child Protection'!$B$8:$BG$226,'[1]2. Child Protection'!Y$1,FALSE)=#REF!,"",VLOOKUP($A33,'[1]2. Child Protection'!$B$8:$BG$226,'[1]2. Child Protection'!Y$1,FALSE))</f>
        <v>#REF!</v>
      </c>
      <c r="P33" s="20" t="e">
        <f>IF(VLOOKUP($A33,'[1]2. Child Protection'!$B$8:$BG$226,'[1]2. Child Protection'!Z$1,FALSE)=F33,"",VLOOKUP($A33,'[1]2. Child Protection'!$B$8:$BG$226,'[1]2. Child Protection'!Z$1,FALSE)-F33)</f>
        <v>#VALUE!</v>
      </c>
      <c r="Q33" s="20">
        <f>IF(VLOOKUP($A33,'[1]2. Child Protection'!$B$8:$BG$226,'[1]2. Child Protection'!AA$1,FALSE)=G33,"",VLOOKUP($A33,'[1]2. Child Protection'!$B$8:$BG$226,'[1]2. Child Protection'!AA$1,FALSE))</f>
        <v>0</v>
      </c>
      <c r="R33" s="7" t="str">
        <f>IF(VLOOKUP($A33,'[1]2. Child Protection'!$B$8:$BG$226,'[1]2. Child Protection'!AB$1,FALSE)=H33,"",VLOOKUP($A33,'[1]2. Child Protection'!$B$8:$BG$226,'[1]2. Child Protection'!AB$1,FALSE))</f>
        <v>MICS 2015-16</v>
      </c>
      <c r="S33" s="7" t="s">
        <v>100</v>
      </c>
      <c r="T33" s="47">
        <v>33.083773699423354</v>
      </c>
      <c r="U33" s="7">
        <v>2013</v>
      </c>
      <c r="V33" s="7" t="s">
        <v>597</v>
      </c>
      <c r="X33" s="7" t="s">
        <v>102</v>
      </c>
      <c r="Y33" s="7" t="b">
        <f t="shared" si="0"/>
        <v>1</v>
      </c>
      <c r="Z33" s="47">
        <f t="shared" si="1"/>
        <v>33.083773699423354</v>
      </c>
      <c r="AA33" s="20">
        <f t="shared" si="2"/>
        <v>2013</v>
      </c>
      <c r="AB33" s="20" t="str">
        <f t="shared" si="3"/>
        <v>Y0T17</v>
      </c>
      <c r="AC33" s="20">
        <f t="shared" si="4"/>
        <v>0</v>
      </c>
      <c r="AD33" s="20" t="str">
        <f t="shared" si="5"/>
        <v>Ministry of Social Protection</v>
      </c>
      <c r="AE33" s="7" t="b">
        <f t="shared" si="6"/>
        <v>1</v>
      </c>
      <c r="AF33" s="7" t="b">
        <f t="shared" si="7"/>
        <v>1</v>
      </c>
      <c r="AG33" s="7" t="b">
        <f t="shared" si="8"/>
        <v>1</v>
      </c>
      <c r="AH33" s="7" t="b">
        <f t="shared" si="9"/>
        <v>1</v>
      </c>
      <c r="AI33" s="7" t="s">
        <v>109</v>
      </c>
      <c r="AJ33" s="7">
        <v>159.69999999999999</v>
      </c>
      <c r="AK33" s="47">
        <f t="shared" si="10"/>
        <v>159.73271370337577</v>
      </c>
      <c r="AL33" s="47">
        <f t="shared" si="11"/>
        <v>3.2713703375776504E-2</v>
      </c>
    </row>
    <row r="34" spans="1:38">
      <c r="A34" s="7" t="s">
        <v>79</v>
      </c>
      <c r="B34" s="7" t="s">
        <v>80</v>
      </c>
      <c r="C34" s="40">
        <v>134.8239476584846</v>
      </c>
      <c r="D34" s="7" t="s">
        <v>596</v>
      </c>
      <c r="E34" s="15">
        <v>2019</v>
      </c>
      <c r="F34" s="17" t="s">
        <v>597</v>
      </c>
      <c r="G34" s="16"/>
      <c r="H34" s="19" t="s">
        <v>81</v>
      </c>
      <c r="J34" s="7" t="e">
        <f>IF(VLOOKUP($A34,'[1]2. Child Protection'!$B$8:$BG$226,'[1]2. Child Protection'!T$1,FALSE)=C34,"",VLOOKUP($A34,'[1]2. Child Protection'!$B$8:$BG$226,'[1]2. Child Protection'!T$1,FALSE)-C34)</f>
        <v>#VALUE!</v>
      </c>
      <c r="K34" s="7" t="str">
        <f>IF(VLOOKUP($A34,'[1]2. Child Protection'!$B$8:$BG$226,'[1]2. Child Protection'!U$1,FALSE)=D34,"",VLOOKUP($A34,'[1]2. Child Protection'!$B$8:$BG$226,'[1]2. Child Protection'!U$1,FALSE))</f>
        <v/>
      </c>
      <c r="L34" s="20" t="e">
        <f>IF(VLOOKUP($A34,'[1]2. Child Protection'!$B$8:$BG$226,'[1]2. Child Protection'!V$1,FALSE)=#REF!,"",VLOOKUP($A34,'[1]2. Child Protection'!$B$8:$BG$226,'[1]2. Child Protection'!V$1,FALSE)-#REF!)</f>
        <v>#REF!</v>
      </c>
      <c r="M34" s="20" t="e">
        <f>IF(VLOOKUP($A34,'[1]2. Child Protection'!$B$8:$BG$226,'[1]2. Child Protection'!W$1,FALSE)=#REF!,"",VLOOKUP($A34,'[1]2. Child Protection'!$B$8:$BG$226,'[1]2. Child Protection'!W$1,FALSE))</f>
        <v>#REF!</v>
      </c>
      <c r="N34" s="20" t="e">
        <f>IF(VLOOKUP($A34,'[1]2. Child Protection'!$B$8:$BG$226,'[1]2. Child Protection'!X$1,FALSE)=E34,"",VLOOKUP($A34,'[1]2. Child Protection'!$B$8:$BG$226,'[1]2. Child Protection'!X$1,FALSE)-E34)</f>
        <v>#VALUE!</v>
      </c>
      <c r="O34" s="20" t="e">
        <f>IF(VLOOKUP($A34,'[1]2. Child Protection'!$B$8:$BG$226,'[1]2. Child Protection'!Y$1,FALSE)=#REF!,"",VLOOKUP($A34,'[1]2. Child Protection'!$B$8:$BG$226,'[1]2. Child Protection'!Y$1,FALSE))</f>
        <v>#REF!</v>
      </c>
      <c r="P34" s="20" t="e">
        <f>IF(VLOOKUP($A34,'[1]2. Child Protection'!$B$8:$BG$226,'[1]2. Child Protection'!Z$1,FALSE)=F34,"",VLOOKUP($A34,'[1]2. Child Protection'!$B$8:$BG$226,'[1]2. Child Protection'!Z$1,FALSE)-F34)</f>
        <v>#VALUE!</v>
      </c>
      <c r="Q34" s="20" t="str">
        <f>IF(VLOOKUP($A34,'[1]2. Child Protection'!$B$8:$BG$226,'[1]2. Child Protection'!AA$1,FALSE)=G34,"",VLOOKUP($A34,'[1]2. Child Protection'!$B$8:$BG$226,'[1]2. Child Protection'!AA$1,FALSE))</f>
        <v/>
      </c>
      <c r="R34" s="7" t="str">
        <f>IF(VLOOKUP($A34,'[1]2. Child Protection'!$B$8:$BG$226,'[1]2. Child Protection'!AB$1,FALSE)=H34,"",VLOOKUP($A34,'[1]2. Child Protection'!$B$8:$BG$226,'[1]2. Child Protection'!AB$1,FALSE))</f>
        <v>EDSA 2016</v>
      </c>
      <c r="S34" s="7" t="s">
        <v>104</v>
      </c>
      <c r="T34" s="47">
        <v>118.09264967387601</v>
      </c>
      <c r="U34" s="7">
        <v>2011</v>
      </c>
      <c r="V34" s="7" t="s">
        <v>597</v>
      </c>
      <c r="X34" s="7" t="s">
        <v>102</v>
      </c>
      <c r="Y34" s="7" t="b">
        <f t="shared" si="0"/>
        <v>1</v>
      </c>
      <c r="Z34" s="47">
        <f t="shared" si="1"/>
        <v>118.09264967387601</v>
      </c>
      <c r="AA34" s="20">
        <f t="shared" si="2"/>
        <v>2011</v>
      </c>
      <c r="AB34" s="20" t="str">
        <f t="shared" si="3"/>
        <v>Y0T17</v>
      </c>
      <c r="AC34" s="20">
        <f t="shared" si="4"/>
        <v>0</v>
      </c>
      <c r="AD34" s="20" t="str">
        <f t="shared" si="5"/>
        <v>Ministry of Social Protection</v>
      </c>
      <c r="AE34" s="7" t="b">
        <f t="shared" si="6"/>
        <v>1</v>
      </c>
      <c r="AF34" s="7" t="b">
        <f t="shared" si="7"/>
        <v>1</v>
      </c>
      <c r="AG34" s="7" t="b">
        <f t="shared" si="8"/>
        <v>1</v>
      </c>
      <c r="AH34" s="7" t="b">
        <f t="shared" si="9"/>
        <v>1</v>
      </c>
      <c r="AI34" s="7" t="s">
        <v>113</v>
      </c>
      <c r="AJ34" s="7">
        <v>36.1</v>
      </c>
      <c r="AK34" s="47">
        <f t="shared" si="10"/>
        <v>36.11576944613514</v>
      </c>
      <c r="AL34" s="47">
        <f t="shared" si="11"/>
        <v>1.576944613513831E-2</v>
      </c>
    </row>
    <row r="35" spans="1:38">
      <c r="A35" s="7" t="s">
        <v>88</v>
      </c>
      <c r="B35" s="7" t="s">
        <v>89</v>
      </c>
      <c r="C35" s="40">
        <v>62.700751195035167</v>
      </c>
      <c r="D35" s="7" t="s">
        <v>596</v>
      </c>
      <c r="E35" s="15">
        <v>2010</v>
      </c>
      <c r="F35" s="17" t="s">
        <v>597</v>
      </c>
      <c r="G35" s="18"/>
      <c r="H35" s="19" t="s">
        <v>90</v>
      </c>
      <c r="J35" s="7" t="e">
        <f>IF(VLOOKUP($A35,'[1]2. Child Protection'!$B$8:$BG$226,'[1]2. Child Protection'!T$1,FALSE)=C35,"",VLOOKUP($A35,'[1]2. Child Protection'!$B$8:$BG$226,'[1]2. Child Protection'!T$1,FALSE)-C35)</f>
        <v>#VALUE!</v>
      </c>
      <c r="K35" s="7" t="str">
        <f>IF(VLOOKUP($A35,'[1]2. Child Protection'!$B$8:$BG$226,'[1]2. Child Protection'!U$1,FALSE)=D35,"",VLOOKUP($A35,'[1]2. Child Protection'!$B$8:$BG$226,'[1]2. Child Protection'!U$1,FALSE))</f>
        <v/>
      </c>
      <c r="L35" s="20" t="e">
        <f>IF(VLOOKUP($A35,'[1]2. Child Protection'!$B$8:$BG$226,'[1]2. Child Protection'!V$1,FALSE)=#REF!,"",VLOOKUP($A35,'[1]2. Child Protection'!$B$8:$BG$226,'[1]2. Child Protection'!V$1,FALSE)-#REF!)</f>
        <v>#REF!</v>
      </c>
      <c r="M35" s="20" t="e">
        <f>IF(VLOOKUP($A35,'[1]2. Child Protection'!$B$8:$BG$226,'[1]2. Child Protection'!W$1,FALSE)=#REF!,"",VLOOKUP($A35,'[1]2. Child Protection'!$B$8:$BG$226,'[1]2. Child Protection'!W$1,FALSE))</f>
        <v>#REF!</v>
      </c>
      <c r="N35" s="20" t="e">
        <f>IF(VLOOKUP($A35,'[1]2. Child Protection'!$B$8:$BG$226,'[1]2. Child Protection'!X$1,FALSE)=E35,"",VLOOKUP($A35,'[1]2. Child Protection'!$B$8:$BG$226,'[1]2. Child Protection'!X$1,FALSE)-E35)</f>
        <v>#VALUE!</v>
      </c>
      <c r="O35" s="20" t="e">
        <f>IF(VLOOKUP($A35,'[1]2. Child Protection'!$B$8:$BG$226,'[1]2. Child Protection'!Y$1,FALSE)=#REF!,"",VLOOKUP($A35,'[1]2. Child Protection'!$B$8:$BG$226,'[1]2. Child Protection'!Y$1,FALSE))</f>
        <v>#REF!</v>
      </c>
      <c r="P35" s="20" t="e">
        <f>IF(VLOOKUP($A35,'[1]2. Child Protection'!$B$8:$BG$226,'[1]2. Child Protection'!Z$1,FALSE)=F35,"",VLOOKUP($A35,'[1]2. Child Protection'!$B$8:$BG$226,'[1]2. Child Protection'!Z$1,FALSE)-F35)</f>
        <v>#VALUE!</v>
      </c>
      <c r="Q35" s="20" t="str">
        <f>IF(VLOOKUP($A35,'[1]2. Child Protection'!$B$8:$BG$226,'[1]2. Child Protection'!AA$1,FALSE)=G35,"",VLOOKUP($A35,'[1]2. Child Protection'!$B$8:$BG$226,'[1]2. Child Protection'!AA$1,FALSE))</f>
        <v/>
      </c>
      <c r="R35" s="7" t="str">
        <f>IF(VLOOKUP($A35,'[1]2. Child Protection'!$B$8:$BG$226,'[1]2. Child Protection'!AB$1,FALSE)=H35,"",VLOOKUP($A35,'[1]2. Child Protection'!$B$8:$BG$226,'[1]2. Child Protection'!AB$1,FALSE))</f>
        <v>Estatísticas do Registro Civil</v>
      </c>
      <c r="S35" s="7" t="s">
        <v>109</v>
      </c>
      <c r="T35" s="47">
        <v>159.73271370337577</v>
      </c>
      <c r="U35" s="7">
        <v>2019</v>
      </c>
      <c r="V35" s="7" t="s">
        <v>597</v>
      </c>
      <c r="X35" s="7" t="s">
        <v>606</v>
      </c>
      <c r="Y35" s="7" t="b">
        <f t="shared" si="0"/>
        <v>1</v>
      </c>
      <c r="Z35" s="47">
        <f t="shared" si="1"/>
        <v>159.73271370337577</v>
      </c>
      <c r="AA35" s="20">
        <f t="shared" si="2"/>
        <v>2019</v>
      </c>
      <c r="AB35" s="20" t="str">
        <f t="shared" si="3"/>
        <v>Y0T17</v>
      </c>
      <c r="AC35" s="20">
        <f t="shared" si="4"/>
        <v>0</v>
      </c>
      <c r="AD35" s="20" t="str">
        <f t="shared" si="5"/>
        <v>Ministry of Social Affairs, Veterans and Youth Rehabilitation, General of the Directorate of Technical Affairs and Department of Child Welfare; Summary Report
On Digital Inspection of RCIs conducted in 2019</v>
      </c>
      <c r="AE35" s="7" t="b">
        <f t="shared" si="6"/>
        <v>1</v>
      </c>
      <c r="AF35" s="7" t="b">
        <f t="shared" si="7"/>
        <v>1</v>
      </c>
      <c r="AG35" s="7" t="b">
        <f t="shared" si="8"/>
        <v>1</v>
      </c>
      <c r="AH35" s="7" t="b">
        <f t="shared" si="9"/>
        <v>1</v>
      </c>
      <c r="AI35" s="7" t="s">
        <v>106</v>
      </c>
      <c r="AJ35" s="7">
        <v>203.9</v>
      </c>
      <c r="AK35" s="47">
        <f t="shared" si="10"/>
        <v>203.91936260324437</v>
      </c>
      <c r="AL35" s="47">
        <f t="shared" si="11"/>
        <v>1.9362603244360344E-2</v>
      </c>
    </row>
    <row r="36" spans="1:38">
      <c r="A36" s="7" t="s">
        <v>57</v>
      </c>
      <c r="B36" s="7" t="s">
        <v>58</v>
      </c>
      <c r="C36" s="20">
        <v>168.459025319902</v>
      </c>
      <c r="D36" s="7" t="s">
        <v>59</v>
      </c>
      <c r="E36" s="15">
        <v>2021</v>
      </c>
      <c r="F36" s="17" t="s">
        <v>603</v>
      </c>
      <c r="G36" s="18" t="s">
        <v>61</v>
      </c>
      <c r="H36" s="19" t="s">
        <v>62</v>
      </c>
      <c r="J36" s="7">
        <f>IF(VLOOKUP($A36,'[1]2. Child Protection'!$B$8:$BG$226,'[1]2. Child Protection'!T$1,FALSE)=C36,"",VLOOKUP($A36,'[1]2. Child Protection'!$B$8:$BG$226,'[1]2. Child Protection'!T$1,FALSE)-C36)</f>
        <v>-74.759025319901994</v>
      </c>
      <c r="K36" s="7" t="str">
        <f>IF(VLOOKUP($A36,'[1]2. Child Protection'!$B$8:$BG$226,'[1]2. Child Protection'!U$1,FALSE)=D36,"",VLOOKUP($A36,'[1]2. Child Protection'!$B$8:$BG$226,'[1]2. Child Protection'!U$1,FALSE))</f>
        <v>x</v>
      </c>
      <c r="L36" s="20" t="e">
        <f>IF(VLOOKUP($A36,'[1]2. Child Protection'!$B$8:$BG$226,'[1]2. Child Protection'!V$1,FALSE)=#REF!,"",VLOOKUP($A36,'[1]2. Child Protection'!$B$8:$BG$226,'[1]2. Child Protection'!V$1,FALSE)-#REF!)</f>
        <v>#REF!</v>
      </c>
      <c r="M36" s="20" t="e">
        <f>IF(VLOOKUP($A36,'[1]2. Child Protection'!$B$8:$BG$226,'[1]2. Child Protection'!W$1,FALSE)=#REF!,"",VLOOKUP($A36,'[1]2. Child Protection'!$B$8:$BG$226,'[1]2. Child Protection'!W$1,FALSE))</f>
        <v>#REF!</v>
      </c>
      <c r="N36" s="20">
        <f>IF(VLOOKUP($A36,'[1]2. Child Protection'!$B$8:$BG$226,'[1]2. Child Protection'!X$1,FALSE)=E36,"",VLOOKUP($A36,'[1]2. Child Protection'!$B$8:$BG$226,'[1]2. Child Protection'!X$1,FALSE)-E36)</f>
        <v>-1922.2</v>
      </c>
      <c r="O36" s="20" t="e">
        <f>IF(VLOOKUP($A36,'[1]2. Child Protection'!$B$8:$BG$226,'[1]2. Child Protection'!Y$1,FALSE)=#REF!,"",VLOOKUP($A36,'[1]2. Child Protection'!$B$8:$BG$226,'[1]2. Child Protection'!Y$1,FALSE))</f>
        <v>#REF!</v>
      </c>
      <c r="P36" s="20" t="e">
        <f>IF(VLOOKUP($A36,'[1]2. Child Protection'!$B$8:$BG$226,'[1]2. Child Protection'!Z$1,FALSE)=F36,"",VLOOKUP($A36,'[1]2. Child Protection'!$B$8:$BG$226,'[1]2. Child Protection'!Z$1,FALSE)-F36)</f>
        <v>#VALUE!</v>
      </c>
      <c r="Q36" s="20" t="str">
        <f>IF(VLOOKUP($A36,'[1]2. Child Protection'!$B$8:$BG$226,'[1]2. Child Protection'!AA$1,FALSE)=G36,"",VLOOKUP($A36,'[1]2. Child Protection'!$B$8:$BG$226,'[1]2. Child Protection'!AA$1,FALSE))</f>
        <v>x</v>
      </c>
      <c r="R36" s="7" t="str">
        <f>IF(VLOOKUP($A36,'[1]2. Child Protection'!$B$8:$BG$226,'[1]2. Child Protection'!AB$1,FALSE)=H36,"",VLOOKUP($A36,'[1]2. Child Protection'!$B$8:$BG$226,'[1]2. Child Protection'!AB$1,FALSE))</f>
        <v>MICS 2012</v>
      </c>
      <c r="S36" s="7" t="s">
        <v>113</v>
      </c>
      <c r="T36" s="47">
        <v>36.11576944613514</v>
      </c>
      <c r="U36" s="7">
        <v>2011</v>
      </c>
      <c r="V36" s="7" t="s">
        <v>597</v>
      </c>
      <c r="X36" s="7" t="s">
        <v>114</v>
      </c>
      <c r="Y36" s="7" t="b">
        <f t="shared" si="0"/>
        <v>1</v>
      </c>
      <c r="Z36" s="47">
        <f t="shared" si="1"/>
        <v>36.11576944613514</v>
      </c>
      <c r="AA36" s="20">
        <f t="shared" si="2"/>
        <v>2011</v>
      </c>
      <c r="AB36" s="20" t="str">
        <f t="shared" si="3"/>
        <v>Y0T17</v>
      </c>
      <c r="AC36" s="20">
        <f t="shared" si="4"/>
        <v>0</v>
      </c>
      <c r="AD36" s="20" t="str">
        <f t="shared" si="5"/>
        <v>MINAS Annual Statistics</v>
      </c>
      <c r="AE36" s="7" t="b">
        <f t="shared" si="6"/>
        <v>1</v>
      </c>
      <c r="AF36" s="7" t="b">
        <f t="shared" si="7"/>
        <v>1</v>
      </c>
      <c r="AG36" s="7" t="b">
        <f t="shared" si="8"/>
        <v>1</v>
      </c>
      <c r="AH36" s="7" t="b">
        <f t="shared" si="9"/>
        <v>1</v>
      </c>
      <c r="AI36" s="7" t="s">
        <v>122</v>
      </c>
      <c r="AJ36" s="7">
        <v>158.80000000000001</v>
      </c>
      <c r="AK36" s="47">
        <f t="shared" si="10"/>
        <v>158.75497312924247</v>
      </c>
      <c r="AL36" s="47">
        <f t="shared" si="11"/>
        <v>-4.5026870757538973E-2</v>
      </c>
    </row>
    <row r="37" spans="1:38">
      <c r="A37" s="7" t="s">
        <v>94</v>
      </c>
      <c r="B37" s="7" t="s">
        <v>95</v>
      </c>
      <c r="C37" s="40" t="s">
        <v>596</v>
      </c>
      <c r="D37" s="7" t="s">
        <v>596</v>
      </c>
      <c r="E37" s="15" t="s">
        <v>596</v>
      </c>
      <c r="F37" s="17" t="s">
        <v>596</v>
      </c>
      <c r="G37" s="18" t="s">
        <v>596</v>
      </c>
      <c r="H37" s="19" t="s">
        <v>596</v>
      </c>
      <c r="J37" s="7" t="e">
        <f>IF(VLOOKUP($A37,'[1]2. Child Protection'!$B$8:$BG$226,'[1]2. Child Protection'!T$1,FALSE)=C37,"",VLOOKUP($A37,'[1]2. Child Protection'!$B$8:$BG$226,'[1]2. Child Protection'!T$1,FALSE)-C37)</f>
        <v>#VALUE!</v>
      </c>
      <c r="K37" s="7" t="str">
        <f>IF(VLOOKUP($A37,'[1]2. Child Protection'!$B$8:$BG$226,'[1]2. Child Protection'!U$1,FALSE)=D37,"",VLOOKUP($A37,'[1]2. Child Protection'!$B$8:$BG$226,'[1]2. Child Protection'!U$1,FALSE))</f>
        <v/>
      </c>
      <c r="L37" s="20" t="e">
        <f>IF(VLOOKUP($A37,'[1]2. Child Protection'!$B$8:$BG$226,'[1]2. Child Protection'!V$1,FALSE)=#REF!,"",VLOOKUP($A37,'[1]2. Child Protection'!$B$8:$BG$226,'[1]2. Child Protection'!V$1,FALSE)-#REF!)</f>
        <v>#REF!</v>
      </c>
      <c r="M37" s="20" t="e">
        <f>IF(VLOOKUP($A37,'[1]2. Child Protection'!$B$8:$BG$226,'[1]2. Child Protection'!W$1,FALSE)=#REF!,"",VLOOKUP($A37,'[1]2. Child Protection'!$B$8:$BG$226,'[1]2. Child Protection'!W$1,FALSE))</f>
        <v>#REF!</v>
      </c>
      <c r="N37" s="20" t="e">
        <f>IF(VLOOKUP($A37,'[1]2. Child Protection'!$B$8:$BG$226,'[1]2. Child Protection'!X$1,FALSE)=E37,"",VLOOKUP($A37,'[1]2. Child Protection'!$B$8:$BG$226,'[1]2. Child Protection'!X$1,FALSE)-E37)</f>
        <v>#VALUE!</v>
      </c>
      <c r="O37" s="20" t="e">
        <f>IF(VLOOKUP($A37,'[1]2. Child Protection'!$B$8:$BG$226,'[1]2. Child Protection'!Y$1,FALSE)=#REF!,"",VLOOKUP($A37,'[1]2. Child Protection'!$B$8:$BG$226,'[1]2. Child Protection'!Y$1,FALSE))</f>
        <v>#REF!</v>
      </c>
      <c r="P37" s="20" t="e">
        <f>IF(VLOOKUP($A37,'[1]2. Child Protection'!$B$8:$BG$226,'[1]2. Child Protection'!Z$1,FALSE)=F37,"",VLOOKUP($A37,'[1]2. Child Protection'!$B$8:$BG$226,'[1]2. Child Protection'!Z$1,FALSE)-F37)</f>
        <v>#VALUE!</v>
      </c>
      <c r="Q37" s="20" t="str">
        <f>IF(VLOOKUP($A37,'[1]2. Child Protection'!$B$8:$BG$226,'[1]2. Child Protection'!AA$1,FALSE)=G37,"",VLOOKUP($A37,'[1]2. Child Protection'!$B$8:$BG$226,'[1]2. Child Protection'!AA$1,FALSE))</f>
        <v/>
      </c>
      <c r="R37" s="7" t="str">
        <f>IF(VLOOKUP($A37,'[1]2. Child Protection'!$B$8:$BG$226,'[1]2. Child Protection'!AB$1,FALSE)=H37,"",VLOOKUP($A37,'[1]2. Child Protection'!$B$8:$BG$226,'[1]2. Child Protection'!AB$1,FALSE))</f>
        <v>Vital registration, Immigration and National Registration Department 2020</v>
      </c>
      <c r="S37" s="7" t="s">
        <v>106</v>
      </c>
      <c r="T37" s="47">
        <v>203.91936260324437</v>
      </c>
      <c r="U37" s="7">
        <v>2021</v>
      </c>
      <c r="V37" s="7" t="s">
        <v>597</v>
      </c>
      <c r="X37" s="7" t="s">
        <v>107</v>
      </c>
      <c r="Y37" s="7" t="b">
        <f t="shared" si="0"/>
        <v>1</v>
      </c>
      <c r="Z37" s="47">
        <f t="shared" si="1"/>
        <v>203.91936260324437</v>
      </c>
      <c r="AA37" s="20">
        <f t="shared" si="2"/>
        <v>2021</v>
      </c>
      <c r="AB37" s="20" t="str">
        <f t="shared" si="3"/>
        <v>Y0T17</v>
      </c>
      <c r="AC37" s="20">
        <f t="shared" si="4"/>
        <v>0</v>
      </c>
      <c r="AD37" s="20" t="str">
        <f t="shared" si="5"/>
        <v>ICCA and SOS Village</v>
      </c>
      <c r="AE37" s="7" t="b">
        <f t="shared" si="6"/>
        <v>1</v>
      </c>
      <c r="AF37" s="7" t="b">
        <f t="shared" si="7"/>
        <v>1</v>
      </c>
      <c r="AG37" s="7" t="b">
        <f t="shared" si="8"/>
        <v>1</v>
      </c>
      <c r="AH37" s="7" t="b">
        <f t="shared" si="9"/>
        <v>1</v>
      </c>
      <c r="AI37" s="7" t="s">
        <v>125</v>
      </c>
      <c r="AJ37" s="7">
        <v>19</v>
      </c>
      <c r="AK37" s="47">
        <f t="shared" si="10"/>
        <v>19.014585624374352</v>
      </c>
      <c r="AL37" s="47">
        <f t="shared" si="11"/>
        <v>1.4585624374351625E-2</v>
      </c>
    </row>
    <row r="38" spans="1:38">
      <c r="A38" s="7" t="s">
        <v>75</v>
      </c>
      <c r="B38" s="7" t="s">
        <v>76</v>
      </c>
      <c r="C38" s="20">
        <v>1249.1648928732345</v>
      </c>
      <c r="D38" s="7" t="s">
        <v>596</v>
      </c>
      <c r="E38" s="15">
        <v>2011</v>
      </c>
      <c r="F38" s="17" t="s">
        <v>597</v>
      </c>
      <c r="G38" s="18"/>
      <c r="H38" s="19" t="s">
        <v>78</v>
      </c>
      <c r="J38" s="7">
        <f>IF(VLOOKUP($A38,'[1]2. Child Protection'!$B$8:$BG$226,'[1]2. Child Protection'!T$1,FALSE)=C38,"",VLOOKUP($A38,'[1]2. Child Protection'!$B$8:$BG$226,'[1]2. Child Protection'!T$1,FALSE)-C38)</f>
        <v>-1149.6648928732345</v>
      </c>
      <c r="K38" s="7" t="str">
        <f>IF(VLOOKUP($A38,'[1]2. Child Protection'!$B$8:$BG$226,'[1]2. Child Protection'!U$1,FALSE)=D38,"",VLOOKUP($A38,'[1]2. Child Protection'!$B$8:$BG$226,'[1]2. Child Protection'!U$1,FALSE))</f>
        <v>x</v>
      </c>
      <c r="L38" s="20" t="e">
        <f>IF(VLOOKUP($A38,'[1]2. Child Protection'!$B$8:$BG$226,'[1]2. Child Protection'!V$1,FALSE)=#REF!,"",VLOOKUP($A38,'[1]2. Child Protection'!$B$8:$BG$226,'[1]2. Child Protection'!V$1,FALSE)-#REF!)</f>
        <v>#REF!</v>
      </c>
      <c r="M38" s="20" t="e">
        <f>IF(VLOOKUP($A38,'[1]2. Child Protection'!$B$8:$BG$226,'[1]2. Child Protection'!W$1,FALSE)=#REF!,"",VLOOKUP($A38,'[1]2. Child Protection'!$B$8:$BG$226,'[1]2. Child Protection'!W$1,FALSE))</f>
        <v>#REF!</v>
      </c>
      <c r="N38" s="20">
        <f>IF(VLOOKUP($A38,'[1]2. Child Protection'!$B$8:$BG$226,'[1]2. Child Protection'!X$1,FALSE)=E38,"",VLOOKUP($A38,'[1]2. Child Protection'!$B$8:$BG$226,'[1]2. Child Protection'!X$1,FALSE)-E38)</f>
        <v>-1911</v>
      </c>
      <c r="O38" s="20" t="e">
        <f>IF(VLOOKUP($A38,'[1]2. Child Protection'!$B$8:$BG$226,'[1]2. Child Protection'!Y$1,FALSE)=#REF!,"",VLOOKUP($A38,'[1]2. Child Protection'!$B$8:$BG$226,'[1]2. Child Protection'!Y$1,FALSE))</f>
        <v>#REF!</v>
      </c>
      <c r="P38" s="20" t="e">
        <f>IF(VLOOKUP($A38,'[1]2. Child Protection'!$B$8:$BG$226,'[1]2. Child Protection'!Z$1,FALSE)=F38,"",VLOOKUP($A38,'[1]2. Child Protection'!$B$8:$BG$226,'[1]2. Child Protection'!Z$1,FALSE)-F38)</f>
        <v>#VALUE!</v>
      </c>
      <c r="Q38" s="20" t="str">
        <f>IF(VLOOKUP($A38,'[1]2. Child Protection'!$B$8:$BG$226,'[1]2. Child Protection'!AA$1,FALSE)=G38,"",VLOOKUP($A38,'[1]2. Child Protection'!$B$8:$BG$226,'[1]2. Child Protection'!AA$1,FALSE))</f>
        <v>x</v>
      </c>
      <c r="R38" s="7" t="str">
        <f>IF(VLOOKUP($A38,'[1]2. Child Protection'!$B$8:$BG$226,'[1]2. Child Protection'!AB$1,FALSE)=H38,"",VLOOKUP($A38,'[1]2. Child Protection'!$B$8:$BG$226,'[1]2. Child Protection'!AB$1,FALSE))</f>
        <v>MICS 2010</v>
      </c>
      <c r="S38" s="7" t="s">
        <v>122</v>
      </c>
      <c r="T38" s="47">
        <v>158.75497312924247</v>
      </c>
      <c r="U38" s="7">
        <v>2020</v>
      </c>
      <c r="V38" s="7" t="s">
        <v>597</v>
      </c>
      <c r="X38" s="7" t="s">
        <v>123</v>
      </c>
      <c r="Y38" s="7" t="b">
        <f t="shared" si="0"/>
        <v>1</v>
      </c>
      <c r="Z38" s="47">
        <f t="shared" si="1"/>
        <v>158.75497312924247</v>
      </c>
      <c r="AA38" s="20">
        <f t="shared" si="2"/>
        <v>2020</v>
      </c>
      <c r="AB38" s="20" t="str">
        <f t="shared" si="3"/>
        <v>Y0T17</v>
      </c>
      <c r="AC38" s="20">
        <f t="shared" si="4"/>
        <v>0</v>
      </c>
      <c r="AD38" s="20" t="str">
        <f t="shared" si="5"/>
        <v>SENAME (Anuario Estadistico 2020), table 106</v>
      </c>
      <c r="AE38" s="7" t="b">
        <f t="shared" si="6"/>
        <v>1</v>
      </c>
      <c r="AF38" s="7" t="b">
        <f t="shared" si="7"/>
        <v>1</v>
      </c>
      <c r="AG38" s="7" t="b">
        <f t="shared" si="8"/>
        <v>1</v>
      </c>
      <c r="AH38" s="7" t="b">
        <f t="shared" si="9"/>
        <v>1</v>
      </c>
      <c r="AI38" s="7" t="s">
        <v>128</v>
      </c>
      <c r="AJ38" s="7">
        <v>73</v>
      </c>
      <c r="AK38" s="47">
        <f t="shared" si="10"/>
        <v>72.987164762481072</v>
      </c>
      <c r="AL38" s="47">
        <f t="shared" si="11"/>
        <v>-1.2835237518928011E-2</v>
      </c>
    </row>
    <row r="39" spans="1:38">
      <c r="A39" s="7" t="s">
        <v>85</v>
      </c>
      <c r="B39" s="7" t="s">
        <v>86</v>
      </c>
      <c r="C39" s="20">
        <v>214.30805944531608</v>
      </c>
      <c r="D39" s="7" t="s">
        <v>596</v>
      </c>
      <c r="E39" s="15">
        <v>2012</v>
      </c>
      <c r="F39" s="17" t="s">
        <v>597</v>
      </c>
      <c r="G39" s="18"/>
      <c r="H39" s="19" t="s">
        <v>87</v>
      </c>
      <c r="J39" s="7">
        <f>IF(VLOOKUP($A39,'[1]2. Child Protection'!$B$8:$BG$226,'[1]2. Child Protection'!T$1,FALSE)=C39,"",VLOOKUP($A39,'[1]2. Child Protection'!$B$8:$BG$226,'[1]2. Child Protection'!T$1,FALSE)-C39)</f>
        <v>-135.30805944531608</v>
      </c>
      <c r="K39" s="7" t="str">
        <f>IF(VLOOKUP($A39,'[1]2. Child Protection'!$B$8:$BG$226,'[1]2. Child Protection'!U$1,FALSE)=D39,"",VLOOKUP($A39,'[1]2. Child Protection'!$B$8:$BG$226,'[1]2. Child Protection'!U$1,FALSE))</f>
        <v>y</v>
      </c>
      <c r="L39" s="20" t="e">
        <f>IF(VLOOKUP($A39,'[1]2. Child Protection'!$B$8:$BG$226,'[1]2. Child Protection'!V$1,FALSE)=#REF!,"",VLOOKUP($A39,'[1]2. Child Protection'!$B$8:$BG$226,'[1]2. Child Protection'!V$1,FALSE)-#REF!)</f>
        <v>#REF!</v>
      </c>
      <c r="M39" s="20" t="e">
        <f>IF(VLOOKUP($A39,'[1]2. Child Protection'!$B$8:$BG$226,'[1]2. Child Protection'!W$1,FALSE)=#REF!,"",VLOOKUP($A39,'[1]2. Child Protection'!$B$8:$BG$226,'[1]2. Child Protection'!W$1,FALSE))</f>
        <v>#REF!</v>
      </c>
      <c r="N39" s="20">
        <f>IF(VLOOKUP($A39,'[1]2. Child Protection'!$B$8:$BG$226,'[1]2. Child Protection'!X$1,FALSE)=E39,"",VLOOKUP($A39,'[1]2. Child Protection'!$B$8:$BG$226,'[1]2. Child Protection'!X$1,FALSE)-E39)</f>
        <v>-1925.3</v>
      </c>
      <c r="O39" s="20" t="e">
        <f>IF(VLOOKUP($A39,'[1]2. Child Protection'!$B$8:$BG$226,'[1]2. Child Protection'!Y$1,FALSE)=#REF!,"",VLOOKUP($A39,'[1]2. Child Protection'!$B$8:$BG$226,'[1]2. Child Protection'!Y$1,FALSE))</f>
        <v>#REF!</v>
      </c>
      <c r="P39" s="20" t="e">
        <f>IF(VLOOKUP($A39,'[1]2. Child Protection'!$B$8:$BG$226,'[1]2. Child Protection'!Z$1,FALSE)=F39,"",VLOOKUP($A39,'[1]2. Child Protection'!$B$8:$BG$226,'[1]2. Child Protection'!Z$1,FALSE)-F39)</f>
        <v>#VALUE!</v>
      </c>
      <c r="Q39" s="20" t="str">
        <f>IF(VLOOKUP($A39,'[1]2. Child Protection'!$B$8:$BG$226,'[1]2. Child Protection'!AA$1,FALSE)=G39,"",VLOOKUP($A39,'[1]2. Child Protection'!$B$8:$BG$226,'[1]2. Child Protection'!AA$1,FALSE))</f>
        <v>y</v>
      </c>
      <c r="R39" s="7" t="str">
        <f>IF(VLOOKUP($A39,'[1]2. Child Protection'!$B$8:$BG$226,'[1]2. Child Protection'!AB$1,FALSE)=H39,"",VLOOKUP($A39,'[1]2. Child Protection'!$B$8:$BG$226,'[1]2. Child Protection'!AB$1,FALSE))</f>
        <v>Demographic Survey 2017</v>
      </c>
      <c r="S39" s="7" t="s">
        <v>125</v>
      </c>
      <c r="T39" s="47">
        <v>19.014585624374352</v>
      </c>
      <c r="U39" s="7">
        <v>2019</v>
      </c>
      <c r="V39" s="7" t="s">
        <v>597</v>
      </c>
      <c r="X39" s="7" t="s">
        <v>607</v>
      </c>
      <c r="Y39" s="7" t="b">
        <f t="shared" si="0"/>
        <v>1</v>
      </c>
      <c r="Z39" s="47">
        <f t="shared" si="1"/>
        <v>19.014585624374352</v>
      </c>
      <c r="AA39" s="20">
        <f t="shared" si="2"/>
        <v>2019</v>
      </c>
      <c r="AB39" s="20" t="str">
        <f t="shared" si="3"/>
        <v>Y0T17</v>
      </c>
      <c r="AC39" s="20">
        <f t="shared" si="4"/>
        <v>0</v>
      </c>
      <c r="AD39" s="20" t="str">
        <f t="shared" si="5"/>
        <v>Ministry of Civil Affairs, China Civil Affairs’ Statistical Yearbook, 2020</v>
      </c>
      <c r="AE39" s="7" t="b">
        <f t="shared" si="6"/>
        <v>1</v>
      </c>
      <c r="AF39" s="7" t="b">
        <f t="shared" si="7"/>
        <v>1</v>
      </c>
      <c r="AG39" s="7" t="b">
        <f t="shared" si="8"/>
        <v>1</v>
      </c>
      <c r="AH39" s="7" t="b">
        <f t="shared" si="9"/>
        <v>1</v>
      </c>
      <c r="AI39" s="7" t="s">
        <v>138</v>
      </c>
      <c r="AJ39" s="7">
        <v>316.10000000000002</v>
      </c>
      <c r="AK39" s="47">
        <f t="shared" si="10"/>
        <v>316.13908603894635</v>
      </c>
      <c r="AL39" s="47">
        <f t="shared" si="11"/>
        <v>3.9086038946322788E-2</v>
      </c>
    </row>
    <row r="40" spans="1:38">
      <c r="A40" s="7" t="s">
        <v>117</v>
      </c>
      <c r="B40" s="7" t="s">
        <v>118</v>
      </c>
      <c r="C40" s="20" t="s">
        <v>596</v>
      </c>
      <c r="D40" s="7" t="s">
        <v>596</v>
      </c>
      <c r="E40" s="15" t="s">
        <v>596</v>
      </c>
      <c r="F40" s="17" t="s">
        <v>596</v>
      </c>
      <c r="G40" s="18" t="s">
        <v>596</v>
      </c>
      <c r="H40" s="19" t="s">
        <v>596</v>
      </c>
      <c r="J40" s="7" t="e">
        <f>IF(VLOOKUP($A40,'[1]2. Child Protection'!$B$8:$BG$226,'[1]2. Child Protection'!T$1,FALSE)=C40,"",VLOOKUP($A40,'[1]2. Child Protection'!$B$8:$BG$226,'[1]2. Child Protection'!T$1,FALSE)-C40)</f>
        <v>#VALUE!</v>
      </c>
      <c r="K40" s="7" t="str">
        <f>IF(VLOOKUP($A40,'[1]2. Child Protection'!$B$8:$BG$226,'[1]2. Child Protection'!U$1,FALSE)=D40,"",VLOOKUP($A40,'[1]2. Child Protection'!$B$8:$BG$226,'[1]2. Child Protection'!U$1,FALSE))</f>
        <v/>
      </c>
      <c r="L40" s="20" t="e">
        <f>IF(VLOOKUP($A40,'[1]2. Child Protection'!$B$8:$BG$226,'[1]2. Child Protection'!V$1,FALSE)=#REF!,"",VLOOKUP($A40,'[1]2. Child Protection'!$B$8:$BG$226,'[1]2. Child Protection'!V$1,FALSE)-#REF!)</f>
        <v>#REF!</v>
      </c>
      <c r="M40" s="20" t="e">
        <f>IF(VLOOKUP($A40,'[1]2. Child Protection'!$B$8:$BG$226,'[1]2. Child Protection'!W$1,FALSE)=#REF!,"",VLOOKUP($A40,'[1]2. Child Protection'!$B$8:$BG$226,'[1]2. Child Protection'!W$1,FALSE))</f>
        <v>#REF!</v>
      </c>
      <c r="N40" s="20" t="e">
        <f>IF(VLOOKUP($A40,'[1]2. Child Protection'!$B$8:$BG$226,'[1]2. Child Protection'!X$1,FALSE)=E40,"",VLOOKUP($A40,'[1]2. Child Protection'!$B$8:$BG$226,'[1]2. Child Protection'!X$1,FALSE)-E40)</f>
        <v>#VALUE!</v>
      </c>
      <c r="O40" s="20" t="e">
        <f>IF(VLOOKUP($A40,'[1]2. Child Protection'!$B$8:$BG$226,'[1]2. Child Protection'!Y$1,FALSE)=#REF!,"",VLOOKUP($A40,'[1]2. Child Protection'!$B$8:$BG$226,'[1]2. Child Protection'!Y$1,FALSE))</f>
        <v>#REF!</v>
      </c>
      <c r="P40" s="20" t="e">
        <f>IF(VLOOKUP($A40,'[1]2. Child Protection'!$B$8:$BG$226,'[1]2. Child Protection'!Z$1,FALSE)=F40,"",VLOOKUP($A40,'[1]2. Child Protection'!$B$8:$BG$226,'[1]2. Child Protection'!Z$1,FALSE)-F40)</f>
        <v>#VALUE!</v>
      </c>
      <c r="Q40" s="20" t="str">
        <f>IF(VLOOKUP($A40,'[1]2. Child Protection'!$B$8:$BG$226,'[1]2. Child Protection'!AA$1,FALSE)=G40,"",VLOOKUP($A40,'[1]2. Child Protection'!$B$8:$BG$226,'[1]2. Child Protection'!AA$1,FALSE))</f>
        <v/>
      </c>
      <c r="R40" s="7" t="str">
        <f>IF(VLOOKUP($A40,'[1]2. Child Protection'!$B$8:$BG$226,'[1]2. Child Protection'!AB$1,FALSE)=H40,"",VLOOKUP($A40,'[1]2. Child Protection'!$B$8:$BG$226,'[1]2. Child Protection'!AB$1,FALSE))</f>
        <v>MICS 2018-19</v>
      </c>
      <c r="S40" s="7" t="s">
        <v>128</v>
      </c>
      <c r="T40" s="47">
        <v>72.987164762481072</v>
      </c>
      <c r="U40" s="7">
        <v>2016</v>
      </c>
      <c r="V40" s="7" t="s">
        <v>597</v>
      </c>
      <c r="X40" s="7" t="s">
        <v>130</v>
      </c>
      <c r="Y40" s="7" t="b">
        <f t="shared" si="0"/>
        <v>1</v>
      </c>
      <c r="Z40" s="47">
        <f t="shared" si="1"/>
        <v>72.987164762481072</v>
      </c>
      <c r="AA40" s="20">
        <f t="shared" si="2"/>
        <v>2016</v>
      </c>
      <c r="AB40" s="20" t="str">
        <f t="shared" si="3"/>
        <v>Y0T17</v>
      </c>
      <c r="AC40" s="20">
        <f t="shared" si="4"/>
        <v>0</v>
      </c>
      <c r="AD40" s="20" t="str">
        <f t="shared" si="5"/>
        <v>ICBF Información Aplicativo Linea Base Central de Cupos</v>
      </c>
      <c r="AE40" s="7" t="b">
        <f t="shared" si="6"/>
        <v>1</v>
      </c>
      <c r="AF40" s="7" t="b">
        <f t="shared" si="7"/>
        <v>1</v>
      </c>
      <c r="AG40" s="7" t="b">
        <f t="shared" si="8"/>
        <v>1</v>
      </c>
      <c r="AH40" s="7" t="b">
        <f t="shared" si="9"/>
        <v>1</v>
      </c>
      <c r="AI40" s="7" t="s">
        <v>142</v>
      </c>
      <c r="AJ40" s="7">
        <v>28.7</v>
      </c>
      <c r="AK40" s="47">
        <f t="shared" si="10"/>
        <v>28.653432414933754</v>
      </c>
      <c r="AL40" s="47">
        <f t="shared" si="11"/>
        <v>-4.6567585066245698E-2</v>
      </c>
    </row>
    <row r="41" spans="1:38">
      <c r="A41" s="7" t="s">
        <v>115</v>
      </c>
      <c r="B41" s="7" t="s">
        <v>116</v>
      </c>
      <c r="C41" s="40" t="s">
        <v>596</v>
      </c>
      <c r="D41" s="7" t="s">
        <v>596</v>
      </c>
      <c r="E41" s="15" t="s">
        <v>596</v>
      </c>
      <c r="F41" s="15" t="s">
        <v>596</v>
      </c>
      <c r="G41" s="16" t="s">
        <v>596</v>
      </c>
      <c r="H41" s="19" t="s">
        <v>596</v>
      </c>
      <c r="J41" s="7" t="e">
        <f>IF(VLOOKUP($A41,'[1]2. Child Protection'!$B$8:$BG$226,'[1]2. Child Protection'!T$1,FALSE)=C41,"",VLOOKUP($A41,'[1]2. Child Protection'!$B$8:$BG$226,'[1]2. Child Protection'!T$1,FALSE)-C41)</f>
        <v>#VALUE!</v>
      </c>
      <c r="K41" s="7" t="str">
        <f>IF(VLOOKUP($A41,'[1]2. Child Protection'!$B$8:$BG$226,'[1]2. Child Protection'!U$1,FALSE)=D41,"",VLOOKUP($A41,'[1]2. Child Protection'!$B$8:$BG$226,'[1]2. Child Protection'!U$1,FALSE))</f>
        <v/>
      </c>
      <c r="L41" s="20" t="e">
        <f>IF(VLOOKUP($A41,'[1]2. Child Protection'!$B$8:$BG$226,'[1]2. Child Protection'!V$1,FALSE)=#REF!,"",VLOOKUP($A41,'[1]2. Child Protection'!$B$8:$BG$226,'[1]2. Child Protection'!V$1,FALSE)-#REF!)</f>
        <v>#REF!</v>
      </c>
      <c r="M41" s="20" t="e">
        <f>IF(VLOOKUP($A41,'[1]2. Child Protection'!$B$8:$BG$226,'[1]2. Child Protection'!W$1,FALSE)=#REF!,"",VLOOKUP($A41,'[1]2. Child Protection'!$B$8:$BG$226,'[1]2. Child Protection'!W$1,FALSE))</f>
        <v>#REF!</v>
      </c>
      <c r="N41" s="20" t="e">
        <f>IF(VLOOKUP($A41,'[1]2. Child Protection'!$B$8:$BG$226,'[1]2. Child Protection'!X$1,FALSE)=E41,"",VLOOKUP($A41,'[1]2. Child Protection'!$B$8:$BG$226,'[1]2. Child Protection'!X$1,FALSE)-E41)</f>
        <v>#VALUE!</v>
      </c>
      <c r="O41" s="20" t="e">
        <f>IF(VLOOKUP($A41,'[1]2. Child Protection'!$B$8:$BG$226,'[1]2. Child Protection'!Y$1,FALSE)=#REF!,"",VLOOKUP($A41,'[1]2. Child Protection'!$B$8:$BG$226,'[1]2. Child Protection'!Y$1,FALSE))</f>
        <v>#REF!</v>
      </c>
      <c r="P41" s="20" t="e">
        <f>IF(VLOOKUP($A41,'[1]2. Child Protection'!$B$8:$BG$226,'[1]2. Child Protection'!Z$1,FALSE)=F41,"",VLOOKUP($A41,'[1]2. Child Protection'!$B$8:$BG$226,'[1]2. Child Protection'!Z$1,FALSE)-F41)</f>
        <v>#VALUE!</v>
      </c>
      <c r="Q41" s="20" t="str">
        <f>IF(VLOOKUP($A41,'[1]2. Child Protection'!$B$8:$BG$226,'[1]2. Child Protection'!AA$1,FALSE)=G41,"",VLOOKUP($A41,'[1]2. Child Protection'!$B$8:$BG$226,'[1]2. Child Protection'!AA$1,FALSE))</f>
        <v>v</v>
      </c>
      <c r="R41" s="7" t="str">
        <f>IF(VLOOKUP($A41,'[1]2. Child Protection'!$B$8:$BG$226,'[1]2. Child Protection'!AB$1,FALSE)=H41,"",VLOOKUP($A41,'[1]2. Child Protection'!$B$8:$BG$226,'[1]2. Child Protection'!AB$1,FALSE))</f>
        <v>UNSD Population and Vital Statistics Report, January 2022, latest update on 17 Jan 2023</v>
      </c>
      <c r="S41" s="7" t="s">
        <v>138</v>
      </c>
      <c r="T41" s="47">
        <v>316.13908603894635</v>
      </c>
      <c r="U41" s="7">
        <v>2014</v>
      </c>
      <c r="V41" s="7" t="s">
        <v>597</v>
      </c>
      <c r="X41" s="7" t="s">
        <v>140</v>
      </c>
      <c r="Y41" s="7" t="b">
        <f t="shared" si="0"/>
        <v>1</v>
      </c>
      <c r="Z41" s="47">
        <f t="shared" si="1"/>
        <v>316.13908603894635</v>
      </c>
      <c r="AA41" s="20">
        <f t="shared" si="2"/>
        <v>2014</v>
      </c>
      <c r="AB41" s="20" t="str">
        <f t="shared" si="3"/>
        <v>Y0T17</v>
      </c>
      <c r="AC41" s="20">
        <f t="shared" si="4"/>
        <v>0</v>
      </c>
      <c r="AD41" s="20" t="str">
        <f t="shared" si="5"/>
        <v>PANI</v>
      </c>
      <c r="AE41" s="7" t="b">
        <f t="shared" si="6"/>
        <v>1</v>
      </c>
      <c r="AF41" s="7" t="b">
        <f t="shared" si="7"/>
        <v>1</v>
      </c>
      <c r="AG41" s="7" t="b">
        <f t="shared" si="8"/>
        <v>1</v>
      </c>
      <c r="AH41" s="7" t="b">
        <f t="shared" si="9"/>
        <v>1</v>
      </c>
      <c r="AI41" s="7" t="s">
        <v>145</v>
      </c>
      <c r="AJ41" s="7">
        <v>176.8</v>
      </c>
      <c r="AK41" s="47">
        <f t="shared" si="10"/>
        <v>176.79520800798107</v>
      </c>
      <c r="AL41" s="47">
        <f t="shared" si="11"/>
        <v>-4.7919920189372078E-3</v>
      </c>
    </row>
    <row r="42" spans="1:38">
      <c r="A42" s="7" t="s">
        <v>483</v>
      </c>
      <c r="B42" s="7" t="s">
        <v>484</v>
      </c>
      <c r="C42" s="40" t="s">
        <v>596</v>
      </c>
      <c r="D42" s="7" t="s">
        <v>596</v>
      </c>
      <c r="E42" s="15" t="s">
        <v>596</v>
      </c>
      <c r="F42" s="15" t="s">
        <v>596</v>
      </c>
      <c r="G42" s="16" t="s">
        <v>596</v>
      </c>
      <c r="H42" s="19" t="s">
        <v>596</v>
      </c>
      <c r="J42" s="7" t="e">
        <f>IF(VLOOKUP($A42,'[1]2. Child Protection'!$B$8:$BG$226,'[1]2. Child Protection'!T$1,FALSE)=C42,"",VLOOKUP($A42,'[1]2. Child Protection'!$B$8:$BG$226,'[1]2. Child Protection'!T$1,FALSE)-C42)</f>
        <v>#VALUE!</v>
      </c>
      <c r="K42" s="7" t="str">
        <f>IF(VLOOKUP($A42,'[1]2. Child Protection'!$B$8:$BG$226,'[1]2. Child Protection'!U$1,FALSE)=D42,"",VLOOKUP($A42,'[1]2. Child Protection'!$B$8:$BG$226,'[1]2. Child Protection'!U$1,FALSE))</f>
        <v/>
      </c>
      <c r="L42" s="20" t="e">
        <f>IF(VLOOKUP($A42,'[1]2. Child Protection'!$B$8:$BG$226,'[1]2. Child Protection'!V$1,FALSE)=#REF!,"",VLOOKUP($A42,'[1]2. Child Protection'!$B$8:$BG$226,'[1]2. Child Protection'!V$1,FALSE)-#REF!)</f>
        <v>#REF!</v>
      </c>
      <c r="M42" s="20" t="e">
        <f>IF(VLOOKUP($A42,'[1]2. Child Protection'!$B$8:$BG$226,'[1]2. Child Protection'!W$1,FALSE)=#REF!,"",VLOOKUP($A42,'[1]2. Child Protection'!$B$8:$BG$226,'[1]2. Child Protection'!W$1,FALSE))</f>
        <v>#REF!</v>
      </c>
      <c r="N42" s="20" t="e">
        <f>IF(VLOOKUP($A42,'[1]2. Child Protection'!$B$8:$BG$226,'[1]2. Child Protection'!X$1,FALSE)=E42,"",VLOOKUP($A42,'[1]2. Child Protection'!$B$8:$BG$226,'[1]2. Child Protection'!X$1,FALSE)-E42)</f>
        <v>#VALUE!</v>
      </c>
      <c r="O42" s="20" t="e">
        <f>IF(VLOOKUP($A42,'[1]2. Child Protection'!$B$8:$BG$226,'[1]2. Child Protection'!Y$1,FALSE)=#REF!,"",VLOOKUP($A42,'[1]2. Child Protection'!$B$8:$BG$226,'[1]2. Child Protection'!Y$1,FALSE))</f>
        <v>#REF!</v>
      </c>
      <c r="P42" s="20" t="e">
        <f>IF(VLOOKUP($A42,'[1]2. Child Protection'!$B$8:$BG$226,'[1]2. Child Protection'!Z$1,FALSE)=F42,"",VLOOKUP($A42,'[1]2. Child Protection'!$B$8:$BG$226,'[1]2. Child Protection'!Z$1,FALSE)-F42)</f>
        <v>#VALUE!</v>
      </c>
      <c r="Q42" s="20" t="str">
        <f>IF(VLOOKUP($A42,'[1]2. Child Protection'!$B$8:$BG$226,'[1]2. Child Protection'!AA$1,FALSE)=G42,"",VLOOKUP($A42,'[1]2. Child Protection'!$B$8:$BG$226,'[1]2. Child Protection'!AA$1,FALSE))</f>
        <v>y</v>
      </c>
      <c r="R42" s="7" t="str">
        <f>IF(VLOOKUP($A42,'[1]2. Child Protection'!$B$8:$BG$226,'[1]2. Child Protection'!AB$1,FALSE)=H42,"",VLOOKUP($A42,'[1]2. Child Protection'!$B$8:$BG$226,'[1]2. Child Protection'!AB$1,FALSE))</f>
        <v>Federal Statistical Office</v>
      </c>
      <c r="S42" s="7" t="s">
        <v>142</v>
      </c>
      <c r="T42" s="47">
        <v>28.653432414933754</v>
      </c>
      <c r="U42" s="7">
        <v>2020</v>
      </c>
      <c r="V42" s="7" t="s">
        <v>597</v>
      </c>
      <c r="X42" s="7" t="s">
        <v>143</v>
      </c>
      <c r="Y42" s="7" t="b">
        <f t="shared" si="0"/>
        <v>1</v>
      </c>
      <c r="Z42" s="47">
        <f t="shared" si="1"/>
        <v>28.653432414933754</v>
      </c>
      <c r="AA42" s="20">
        <f t="shared" si="2"/>
        <v>2020</v>
      </c>
      <c r="AB42" s="20" t="str">
        <f t="shared" si="3"/>
        <v>Y0T17</v>
      </c>
      <c r="AC42" s="20">
        <f t="shared" si="4"/>
        <v>0</v>
      </c>
      <c r="AD42" s="20" t="str">
        <f t="shared" si="5"/>
        <v>Ministry of the Family, Women and Children</v>
      </c>
      <c r="AE42" s="7" t="b">
        <f t="shared" si="6"/>
        <v>1</v>
      </c>
      <c r="AF42" s="7" t="b">
        <f t="shared" si="7"/>
        <v>1</v>
      </c>
      <c r="AG42" s="7" t="b">
        <f t="shared" si="8"/>
        <v>1</v>
      </c>
      <c r="AH42" s="7" t="b">
        <f t="shared" si="9"/>
        <v>1</v>
      </c>
      <c r="AI42" s="7" t="s">
        <v>147</v>
      </c>
      <c r="AJ42" s="7">
        <v>19</v>
      </c>
      <c r="AK42" s="47">
        <f t="shared" si="10"/>
        <v>19.045485587971626</v>
      </c>
      <c r="AL42" s="47">
        <f t="shared" si="11"/>
        <v>4.5485587971626273E-2</v>
      </c>
    </row>
    <row r="43" spans="1:38">
      <c r="A43" s="7" t="s">
        <v>121</v>
      </c>
      <c r="B43" s="7" t="s">
        <v>122</v>
      </c>
      <c r="C43" s="40">
        <v>158.75497312924247</v>
      </c>
      <c r="D43" s="7" t="s">
        <v>596</v>
      </c>
      <c r="E43" s="15">
        <v>2020</v>
      </c>
      <c r="F43" s="17" t="s">
        <v>597</v>
      </c>
      <c r="G43" s="18"/>
      <c r="H43" s="19" t="s">
        <v>123</v>
      </c>
      <c r="J43" s="7" t="e">
        <f>IF(VLOOKUP($A43,'[1]2. Child Protection'!$B$8:$BG$226,'[1]2. Child Protection'!T$1,FALSE)=C43,"",VLOOKUP($A43,'[1]2. Child Protection'!$B$8:$BG$226,'[1]2. Child Protection'!T$1,FALSE)-C43)</f>
        <v>#VALUE!</v>
      </c>
      <c r="K43" s="7" t="str">
        <f>IF(VLOOKUP($A43,'[1]2. Child Protection'!$B$8:$BG$226,'[1]2. Child Protection'!U$1,FALSE)=D43,"",VLOOKUP($A43,'[1]2. Child Protection'!$B$8:$BG$226,'[1]2. Child Protection'!U$1,FALSE))</f>
        <v/>
      </c>
      <c r="L43" s="20" t="e">
        <f>IF(VLOOKUP($A43,'[1]2. Child Protection'!$B$8:$BG$226,'[1]2. Child Protection'!V$1,FALSE)=#REF!,"",VLOOKUP($A43,'[1]2. Child Protection'!$B$8:$BG$226,'[1]2. Child Protection'!V$1,FALSE)-#REF!)</f>
        <v>#REF!</v>
      </c>
      <c r="M43" s="20" t="e">
        <f>IF(VLOOKUP($A43,'[1]2. Child Protection'!$B$8:$BG$226,'[1]2. Child Protection'!W$1,FALSE)=#REF!,"",VLOOKUP($A43,'[1]2. Child Protection'!$B$8:$BG$226,'[1]2. Child Protection'!W$1,FALSE))</f>
        <v>#REF!</v>
      </c>
      <c r="N43" s="20" t="e">
        <f>IF(VLOOKUP($A43,'[1]2. Child Protection'!$B$8:$BG$226,'[1]2. Child Protection'!X$1,FALSE)=E43,"",VLOOKUP($A43,'[1]2. Child Protection'!$B$8:$BG$226,'[1]2. Child Protection'!X$1,FALSE)-E43)</f>
        <v>#VALUE!</v>
      </c>
      <c r="O43" s="20" t="e">
        <f>IF(VLOOKUP($A43,'[1]2. Child Protection'!$B$8:$BG$226,'[1]2. Child Protection'!Y$1,FALSE)=#REF!,"",VLOOKUP($A43,'[1]2. Child Protection'!$B$8:$BG$226,'[1]2. Child Protection'!Y$1,FALSE))</f>
        <v>#REF!</v>
      </c>
      <c r="P43" s="20" t="e">
        <f>IF(VLOOKUP($A43,'[1]2. Child Protection'!$B$8:$BG$226,'[1]2. Child Protection'!Z$1,FALSE)=F43,"",VLOOKUP($A43,'[1]2. Child Protection'!$B$8:$BG$226,'[1]2. Child Protection'!Z$1,FALSE)-F43)</f>
        <v>#VALUE!</v>
      </c>
      <c r="Q43" s="20" t="str">
        <f>IF(VLOOKUP($A43,'[1]2. Child Protection'!$B$8:$BG$226,'[1]2. Child Protection'!AA$1,FALSE)=G43,"",VLOOKUP($A43,'[1]2. Child Protection'!$B$8:$BG$226,'[1]2. Child Protection'!AA$1,FALSE))</f>
        <v/>
      </c>
      <c r="R43" s="7" t="str">
        <f>IF(VLOOKUP($A43,'[1]2. Child Protection'!$B$8:$BG$226,'[1]2. Child Protection'!AB$1,FALSE)=H43,"",VLOOKUP($A43,'[1]2. Child Protection'!$B$8:$BG$226,'[1]2. Child Protection'!AB$1,FALSE))</f>
        <v>Estadísticas Vitales 2011</v>
      </c>
      <c r="S43" s="7" t="s">
        <v>145</v>
      </c>
      <c r="T43" s="47">
        <v>176.79520800798107</v>
      </c>
      <c r="U43" s="7">
        <v>2020</v>
      </c>
      <c r="V43" s="7" t="s">
        <v>597</v>
      </c>
      <c r="X43" s="7" t="s">
        <v>608</v>
      </c>
      <c r="Y43" s="7" t="b">
        <f t="shared" ref="Y43:Y74" si="12">Z43=T43</f>
        <v>1</v>
      </c>
      <c r="Z43" s="47">
        <f t="shared" si="1"/>
        <v>176.79520800798107</v>
      </c>
      <c r="AA43" s="20">
        <f t="shared" si="2"/>
        <v>2020</v>
      </c>
      <c r="AB43" s="20" t="str">
        <f t="shared" si="3"/>
        <v>Y0T17</v>
      </c>
      <c r="AC43" s="20">
        <f t="shared" si="4"/>
        <v>0</v>
      </c>
      <c r="AD43" s="20">
        <f t="shared" si="5"/>
        <v>0</v>
      </c>
      <c r="AE43" s="7" t="b">
        <f t="shared" si="6"/>
        <v>1</v>
      </c>
      <c r="AF43" s="7" t="b">
        <f t="shared" si="7"/>
        <v>1</v>
      </c>
      <c r="AG43" s="7" t="b">
        <f t="shared" si="8"/>
        <v>1</v>
      </c>
      <c r="AH43" s="7" t="b">
        <f>AD43=X43</f>
        <v>0</v>
      </c>
      <c r="AI43" s="7" t="s">
        <v>158</v>
      </c>
      <c r="AJ43" s="7">
        <v>555.6</v>
      </c>
      <c r="AK43" s="47">
        <f t="shared" si="10"/>
        <v>555.6111019757908</v>
      </c>
      <c r="AL43" s="47">
        <f t="shared" si="11"/>
        <v>1.1101975790779761E-2</v>
      </c>
    </row>
    <row r="44" spans="1:38">
      <c r="A44" s="7" t="s">
        <v>124</v>
      </c>
      <c r="B44" s="7" t="s">
        <v>125</v>
      </c>
      <c r="C44" s="40">
        <v>19.014585624374352</v>
      </c>
      <c r="D44" s="7" t="s">
        <v>596</v>
      </c>
      <c r="E44" s="15">
        <v>2019</v>
      </c>
      <c r="F44" s="17" t="s">
        <v>597</v>
      </c>
      <c r="G44" s="18"/>
      <c r="H44" s="19" t="s">
        <v>607</v>
      </c>
      <c r="J44" s="7" t="e">
        <f>IF(VLOOKUP($A44,'[1]2. Child Protection'!$B$8:$BG$226,'[1]2. Child Protection'!T$1,FALSE)=C44,"",VLOOKUP($A44,'[1]2. Child Protection'!$B$8:$BG$226,'[1]2. Child Protection'!T$1,FALSE)-C44)</f>
        <v>#VALUE!</v>
      </c>
      <c r="K44" s="7" t="str">
        <f>IF(VLOOKUP($A44,'[1]2. Child Protection'!$B$8:$BG$226,'[1]2. Child Protection'!U$1,FALSE)=D44,"",VLOOKUP($A44,'[1]2. Child Protection'!$B$8:$BG$226,'[1]2. Child Protection'!U$1,FALSE))</f>
        <v/>
      </c>
      <c r="L44" s="20" t="e">
        <f>IF(VLOOKUP($A44,'[1]2. Child Protection'!$B$8:$BG$226,'[1]2. Child Protection'!V$1,FALSE)=#REF!,"",VLOOKUP($A44,'[1]2. Child Protection'!$B$8:$BG$226,'[1]2. Child Protection'!V$1,FALSE)-#REF!)</f>
        <v>#REF!</v>
      </c>
      <c r="M44" s="20" t="e">
        <f>IF(VLOOKUP($A44,'[1]2. Child Protection'!$B$8:$BG$226,'[1]2. Child Protection'!W$1,FALSE)=#REF!,"",VLOOKUP($A44,'[1]2. Child Protection'!$B$8:$BG$226,'[1]2. Child Protection'!W$1,FALSE))</f>
        <v>#REF!</v>
      </c>
      <c r="N44" s="20" t="e">
        <f>IF(VLOOKUP($A44,'[1]2. Child Protection'!$B$8:$BG$226,'[1]2. Child Protection'!X$1,FALSE)=E44,"",VLOOKUP($A44,'[1]2. Child Protection'!$B$8:$BG$226,'[1]2. Child Protection'!X$1,FALSE)-E44)</f>
        <v>#VALUE!</v>
      </c>
      <c r="O44" s="20" t="e">
        <f>IF(VLOOKUP($A44,'[1]2. Child Protection'!$B$8:$BG$226,'[1]2. Child Protection'!Y$1,FALSE)=#REF!,"",VLOOKUP($A44,'[1]2. Child Protection'!$B$8:$BG$226,'[1]2. Child Protection'!Y$1,FALSE))</f>
        <v>#REF!</v>
      </c>
      <c r="P44" s="20" t="e">
        <f>IF(VLOOKUP($A44,'[1]2. Child Protection'!$B$8:$BG$226,'[1]2. Child Protection'!Z$1,FALSE)=F44,"",VLOOKUP($A44,'[1]2. Child Protection'!$B$8:$BG$226,'[1]2. Child Protection'!Z$1,FALSE)-F44)</f>
        <v>#VALUE!</v>
      </c>
      <c r="Q44" s="20" t="str">
        <f>IF(VLOOKUP($A44,'[1]2. Child Protection'!$B$8:$BG$226,'[1]2. Child Protection'!AA$1,FALSE)=G44,"",VLOOKUP($A44,'[1]2. Child Protection'!$B$8:$BG$226,'[1]2. Child Protection'!AA$1,FALSE))</f>
        <v/>
      </c>
      <c r="R44" s="7">
        <f>IF(VLOOKUP($A44,'[1]2. Child Protection'!$B$8:$BG$226,'[1]2. Child Protection'!AB$1,FALSE)=H44,"",VLOOKUP($A44,'[1]2. Child Protection'!$B$8:$BG$226,'[1]2. Child Protection'!AB$1,FALSE))</f>
        <v>0</v>
      </c>
      <c r="S44" s="7" t="s">
        <v>147</v>
      </c>
      <c r="T44" s="47">
        <v>19.045485587971626</v>
      </c>
      <c r="U44" s="7">
        <v>2016</v>
      </c>
      <c r="V44" s="7" t="s">
        <v>597</v>
      </c>
      <c r="X44" s="7" t="s">
        <v>148</v>
      </c>
      <c r="Y44" s="7" t="b">
        <f t="shared" si="12"/>
        <v>1</v>
      </c>
      <c r="Z44" s="47">
        <f t="shared" si="1"/>
        <v>19.045485587971626</v>
      </c>
      <c r="AA44" s="20">
        <f t="shared" si="2"/>
        <v>2016</v>
      </c>
      <c r="AB44" s="20" t="str">
        <f t="shared" si="3"/>
        <v>Y0T17</v>
      </c>
      <c r="AC44" s="20">
        <f t="shared" si="4"/>
        <v>0</v>
      </c>
      <c r="AD44" s="20" t="str">
        <f t="shared" si="5"/>
        <v>Ministry of Education</v>
      </c>
      <c r="AE44" s="7" t="b">
        <f t="shared" si="6"/>
        <v>1</v>
      </c>
      <c r="AF44" s="7" t="b">
        <f t="shared" si="7"/>
        <v>1</v>
      </c>
      <c r="AG44" s="7" t="b">
        <f t="shared" si="8"/>
        <v>1</v>
      </c>
      <c r="AH44" s="7" t="b">
        <f t="shared" si="9"/>
        <v>1</v>
      </c>
      <c r="AI44" s="7" t="s">
        <v>165</v>
      </c>
      <c r="AJ44" s="7">
        <v>117</v>
      </c>
      <c r="AK44" s="47">
        <f t="shared" si="10"/>
        <v>117.02100159451548</v>
      </c>
      <c r="AL44" s="47">
        <f t="shared" si="11"/>
        <v>2.1001594515482225E-2</v>
      </c>
    </row>
    <row r="45" spans="1:38">
      <c r="A45" s="7" t="s">
        <v>141</v>
      </c>
      <c r="B45" s="7" t="s">
        <v>142</v>
      </c>
      <c r="C45" s="20">
        <v>28.653432414933754</v>
      </c>
      <c r="D45" s="7" t="s">
        <v>596</v>
      </c>
      <c r="E45" s="15">
        <v>2020</v>
      </c>
      <c r="F45" s="17" t="s">
        <v>597</v>
      </c>
      <c r="G45" s="18"/>
      <c r="H45" s="19" t="s">
        <v>143</v>
      </c>
      <c r="J45" s="7">
        <f>IF(VLOOKUP($A45,'[1]2. Child Protection'!$B$8:$BG$226,'[1]2. Child Protection'!T$1,FALSE)=C45,"",VLOOKUP($A45,'[1]2. Child Protection'!$B$8:$BG$226,'[1]2. Child Protection'!T$1,FALSE)-C45)</f>
        <v>37.046567585066249</v>
      </c>
      <c r="K45" s="7" t="str">
        <f>IF(VLOOKUP($A45,'[1]2. Child Protection'!$B$8:$BG$226,'[1]2. Child Protection'!U$1,FALSE)=D45,"",VLOOKUP($A45,'[1]2. Child Protection'!$B$8:$BG$226,'[1]2. Child Protection'!U$1,FALSE))</f>
        <v/>
      </c>
      <c r="L45" s="20" t="e">
        <f>IF(VLOOKUP($A45,'[1]2. Child Protection'!$B$8:$BG$226,'[1]2. Child Protection'!V$1,FALSE)=#REF!,"",VLOOKUP($A45,'[1]2. Child Protection'!$B$8:$BG$226,'[1]2. Child Protection'!V$1,FALSE)-#REF!)</f>
        <v>#REF!</v>
      </c>
      <c r="M45" s="20" t="e">
        <f>IF(VLOOKUP($A45,'[1]2. Child Protection'!$B$8:$BG$226,'[1]2. Child Protection'!W$1,FALSE)=#REF!,"",VLOOKUP($A45,'[1]2. Child Protection'!$B$8:$BG$226,'[1]2. Child Protection'!W$1,FALSE))</f>
        <v>#REF!</v>
      </c>
      <c r="N45" s="20">
        <f>IF(VLOOKUP($A45,'[1]2. Child Protection'!$B$8:$BG$226,'[1]2. Child Protection'!X$1,FALSE)=E45,"",VLOOKUP($A45,'[1]2. Child Protection'!$B$8:$BG$226,'[1]2. Child Protection'!X$1,FALSE)-E45)</f>
        <v>-1944.8</v>
      </c>
      <c r="O45" s="20" t="e">
        <f>IF(VLOOKUP($A45,'[1]2. Child Protection'!$B$8:$BG$226,'[1]2. Child Protection'!Y$1,FALSE)=#REF!,"",VLOOKUP($A45,'[1]2. Child Protection'!$B$8:$BG$226,'[1]2. Child Protection'!Y$1,FALSE))</f>
        <v>#REF!</v>
      </c>
      <c r="P45" s="20" t="e">
        <f>IF(VLOOKUP($A45,'[1]2. Child Protection'!$B$8:$BG$226,'[1]2. Child Protection'!Z$1,FALSE)=F45,"",VLOOKUP($A45,'[1]2. Child Protection'!$B$8:$BG$226,'[1]2. Child Protection'!Z$1,FALSE)-F45)</f>
        <v>#VALUE!</v>
      </c>
      <c r="Q45" s="20" t="str">
        <f>IF(VLOOKUP($A45,'[1]2. Child Protection'!$B$8:$BG$226,'[1]2. Child Protection'!AA$1,FALSE)=G45,"",VLOOKUP($A45,'[1]2. Child Protection'!$B$8:$BG$226,'[1]2. Child Protection'!AA$1,FALSE))</f>
        <v/>
      </c>
      <c r="R45" s="7" t="str">
        <f>IF(VLOOKUP($A45,'[1]2. Child Protection'!$B$8:$BG$226,'[1]2. Child Protection'!AB$1,FALSE)=H45,"",VLOOKUP($A45,'[1]2. Child Protection'!$B$8:$BG$226,'[1]2. Child Protection'!AB$1,FALSE))</f>
        <v>MICS 2016</v>
      </c>
      <c r="S45" s="7" t="s">
        <v>152</v>
      </c>
      <c r="T45" s="47">
        <v>1140.8499967457201</v>
      </c>
      <c r="U45" s="7">
        <v>2006</v>
      </c>
      <c r="V45" s="7" t="s">
        <v>597</v>
      </c>
      <c r="X45" s="7" t="s">
        <v>613</v>
      </c>
      <c r="Y45" s="7" t="b">
        <f t="shared" si="12"/>
        <v>0</v>
      </c>
      <c r="Z45" s="47">
        <f t="shared" si="1"/>
        <v>0</v>
      </c>
      <c r="AA45" s="20">
        <f t="shared" si="2"/>
        <v>0</v>
      </c>
      <c r="AB45" s="20">
        <f t="shared" si="3"/>
        <v>0</v>
      </c>
      <c r="AC45" s="20">
        <f t="shared" si="4"/>
        <v>0</v>
      </c>
      <c r="AD45" s="20">
        <f t="shared" si="5"/>
        <v>0</v>
      </c>
      <c r="AE45" s="7" t="b">
        <f t="shared" si="6"/>
        <v>0</v>
      </c>
      <c r="AF45" s="7" t="b">
        <f t="shared" si="7"/>
        <v>0</v>
      </c>
      <c r="AG45" s="7" t="b">
        <f t="shared" si="8"/>
        <v>1</v>
      </c>
      <c r="AH45" s="7" t="b">
        <f t="shared" si="9"/>
        <v>0</v>
      </c>
      <c r="AI45" s="7" t="s">
        <v>168</v>
      </c>
      <c r="AJ45" s="7">
        <v>85.1</v>
      </c>
      <c r="AK45" s="47">
        <f t="shared" si="10"/>
        <v>85.089939785528415</v>
      </c>
      <c r="AL45" s="47">
        <f t="shared" si="11"/>
        <v>-1.0060214471579343E-2</v>
      </c>
    </row>
    <row r="46" spans="1:38">
      <c r="A46" s="7" t="s">
        <v>112</v>
      </c>
      <c r="B46" s="7" t="s">
        <v>113</v>
      </c>
      <c r="C46" s="20">
        <v>36.11576944613514</v>
      </c>
      <c r="D46" s="7" t="s">
        <v>596</v>
      </c>
      <c r="E46" s="15">
        <v>2011</v>
      </c>
      <c r="F46" s="17" t="s">
        <v>597</v>
      </c>
      <c r="G46" s="18"/>
      <c r="H46" s="19" t="s">
        <v>114</v>
      </c>
      <c r="J46" s="7">
        <f>IF(VLOOKUP($A46,'[1]2. Child Protection'!$B$8:$BG$226,'[1]2. Child Protection'!T$1,FALSE)=C46,"",VLOOKUP($A46,'[1]2. Child Protection'!$B$8:$BG$226,'[1]2. Child Protection'!T$1,FALSE)-C46)</f>
        <v>19.983230553864857</v>
      </c>
      <c r="K46" s="7" t="str">
        <f>IF(VLOOKUP($A46,'[1]2. Child Protection'!$B$8:$BG$226,'[1]2. Child Protection'!U$1,FALSE)=D46,"",VLOOKUP($A46,'[1]2. Child Protection'!$B$8:$BG$226,'[1]2. Child Protection'!U$1,FALSE))</f>
        <v/>
      </c>
      <c r="L46" s="20" t="e">
        <f>IF(VLOOKUP($A46,'[1]2. Child Protection'!$B$8:$BG$226,'[1]2. Child Protection'!V$1,FALSE)=#REF!,"",VLOOKUP($A46,'[1]2. Child Protection'!$B$8:$BG$226,'[1]2. Child Protection'!V$1,FALSE)-#REF!)</f>
        <v>#REF!</v>
      </c>
      <c r="M46" s="20" t="e">
        <f>IF(VLOOKUP($A46,'[1]2. Child Protection'!$B$8:$BG$226,'[1]2. Child Protection'!W$1,FALSE)=#REF!,"",VLOOKUP($A46,'[1]2. Child Protection'!$B$8:$BG$226,'[1]2. Child Protection'!W$1,FALSE))</f>
        <v>#REF!</v>
      </c>
      <c r="N46" s="20">
        <f>IF(VLOOKUP($A46,'[1]2. Child Protection'!$B$8:$BG$226,'[1]2. Child Protection'!X$1,FALSE)=E46,"",VLOOKUP($A46,'[1]2. Child Protection'!$B$8:$BG$226,'[1]2. Child Protection'!X$1,FALSE)-E46)</f>
        <v>-1948.9</v>
      </c>
      <c r="O46" s="20" t="e">
        <f>IF(VLOOKUP($A46,'[1]2. Child Protection'!$B$8:$BG$226,'[1]2. Child Protection'!Y$1,FALSE)=#REF!,"",VLOOKUP($A46,'[1]2. Child Protection'!$B$8:$BG$226,'[1]2. Child Protection'!Y$1,FALSE))</f>
        <v>#REF!</v>
      </c>
      <c r="P46" s="20" t="e">
        <f>IF(VLOOKUP($A46,'[1]2. Child Protection'!$B$8:$BG$226,'[1]2. Child Protection'!Z$1,FALSE)=F46,"",VLOOKUP($A46,'[1]2. Child Protection'!$B$8:$BG$226,'[1]2. Child Protection'!Z$1,FALSE)-F46)</f>
        <v>#VALUE!</v>
      </c>
      <c r="Q46" s="20" t="str">
        <f>IF(VLOOKUP($A46,'[1]2. Child Protection'!$B$8:$BG$226,'[1]2. Child Protection'!AA$1,FALSE)=G46,"",VLOOKUP($A46,'[1]2. Child Protection'!$B$8:$BG$226,'[1]2. Child Protection'!AA$1,FALSE))</f>
        <v/>
      </c>
      <c r="R46" s="7" t="str">
        <f>IF(VLOOKUP($A46,'[1]2. Child Protection'!$B$8:$BG$226,'[1]2. Child Protection'!AB$1,FALSE)=H46,"",VLOOKUP($A46,'[1]2. Child Protection'!$B$8:$BG$226,'[1]2. Child Protection'!AB$1,FALSE))</f>
        <v>DHS 2018</v>
      </c>
      <c r="S46" s="7" t="s">
        <v>158</v>
      </c>
      <c r="T46" s="47">
        <v>555.6111019757908</v>
      </c>
      <c r="U46" s="7">
        <v>2010</v>
      </c>
      <c r="V46" s="7" t="s">
        <v>609</v>
      </c>
      <c r="W46" s="7" t="s">
        <v>160</v>
      </c>
      <c r="X46" s="7" t="s">
        <v>161</v>
      </c>
      <c r="Y46" s="7" t="b">
        <f t="shared" si="12"/>
        <v>1</v>
      </c>
      <c r="Z46" s="47">
        <f t="shared" si="1"/>
        <v>555.6111019757908</v>
      </c>
      <c r="AA46" s="20">
        <f t="shared" si="2"/>
        <v>2010</v>
      </c>
      <c r="AB46" s="20" t="str">
        <f t="shared" si="3"/>
        <v>Y0T20</v>
      </c>
      <c r="AC46" s="20" t="str">
        <f t="shared" si="4"/>
        <v>Age is 0-20 years</v>
      </c>
      <c r="AD46" s="20" t="str">
        <f t="shared" si="5"/>
        <v>http://nososco-eng.nom-nos.dk/filer/publikationer/Trygtext%202011%20UK.pdf</v>
      </c>
      <c r="AE46" s="7" t="b">
        <f t="shared" si="6"/>
        <v>1</v>
      </c>
      <c r="AF46" s="7" t="b">
        <f t="shared" si="7"/>
        <v>1</v>
      </c>
      <c r="AG46" s="7" t="b">
        <f>AC46=W46</f>
        <v>1</v>
      </c>
      <c r="AH46" s="7" t="b">
        <f t="shared" si="9"/>
        <v>1</v>
      </c>
      <c r="AI46" s="7" t="s">
        <v>171</v>
      </c>
      <c r="AJ46" s="7">
        <v>28.2</v>
      </c>
      <c r="AK46" s="47">
        <f t="shared" si="10"/>
        <v>28.179583373838604</v>
      </c>
      <c r="AL46" s="47">
        <f t="shared" si="11"/>
        <v>-2.0416626161395612E-2</v>
      </c>
    </row>
    <row r="47" spans="1:38">
      <c r="A47" s="7" t="s">
        <v>155</v>
      </c>
      <c r="B47" s="7" t="s">
        <v>156</v>
      </c>
      <c r="C47" s="20" t="s">
        <v>596</v>
      </c>
      <c r="D47" s="7" t="s">
        <v>596</v>
      </c>
      <c r="E47" s="15" t="s">
        <v>596</v>
      </c>
      <c r="F47" s="17" t="s">
        <v>596</v>
      </c>
      <c r="G47" s="18" t="s">
        <v>596</v>
      </c>
      <c r="H47" s="19" t="s">
        <v>596</v>
      </c>
      <c r="J47" s="7" t="e">
        <f>IF(VLOOKUP($A47,'[1]2. Child Protection'!$B$8:$BG$226,'[1]2. Child Protection'!T$1,FALSE)=C47,"",VLOOKUP($A47,'[1]2. Child Protection'!$B$8:$BG$226,'[1]2. Child Protection'!T$1,FALSE)-C47)</f>
        <v>#VALUE!</v>
      </c>
      <c r="K47" s="7" t="str">
        <f>IF(VLOOKUP($A47,'[1]2. Child Protection'!$B$8:$BG$226,'[1]2. Child Protection'!U$1,FALSE)=D47,"",VLOOKUP($A47,'[1]2. Child Protection'!$B$8:$BG$226,'[1]2. Child Protection'!U$1,FALSE))</f>
        <v/>
      </c>
      <c r="L47" s="20" t="e">
        <f>IF(VLOOKUP($A47,'[1]2. Child Protection'!$B$8:$BG$226,'[1]2. Child Protection'!V$1,FALSE)=#REF!,"",VLOOKUP($A47,'[1]2. Child Protection'!$B$8:$BG$226,'[1]2. Child Protection'!V$1,FALSE)-#REF!)</f>
        <v>#REF!</v>
      </c>
      <c r="M47" s="20" t="e">
        <f>IF(VLOOKUP($A47,'[1]2. Child Protection'!$B$8:$BG$226,'[1]2. Child Protection'!W$1,FALSE)=#REF!,"",VLOOKUP($A47,'[1]2. Child Protection'!$B$8:$BG$226,'[1]2. Child Protection'!W$1,FALSE))</f>
        <v>#REF!</v>
      </c>
      <c r="N47" s="20" t="e">
        <f>IF(VLOOKUP($A47,'[1]2. Child Protection'!$B$8:$BG$226,'[1]2. Child Protection'!X$1,FALSE)=E47,"",VLOOKUP($A47,'[1]2. Child Protection'!$B$8:$BG$226,'[1]2. Child Protection'!X$1,FALSE)-E47)</f>
        <v>#VALUE!</v>
      </c>
      <c r="O47" s="20" t="e">
        <f>IF(VLOOKUP($A47,'[1]2. Child Protection'!$B$8:$BG$226,'[1]2. Child Protection'!Y$1,FALSE)=#REF!,"",VLOOKUP($A47,'[1]2. Child Protection'!$B$8:$BG$226,'[1]2. Child Protection'!Y$1,FALSE))</f>
        <v>#REF!</v>
      </c>
      <c r="P47" s="20" t="e">
        <f>IF(VLOOKUP($A47,'[1]2. Child Protection'!$B$8:$BG$226,'[1]2. Child Protection'!Z$1,FALSE)=F47,"",VLOOKUP($A47,'[1]2. Child Protection'!$B$8:$BG$226,'[1]2. Child Protection'!Z$1,FALSE)-F47)</f>
        <v>#VALUE!</v>
      </c>
      <c r="Q47" s="20" t="str">
        <f>IF(VLOOKUP($A47,'[1]2. Child Protection'!$B$8:$BG$226,'[1]2. Child Protection'!AA$1,FALSE)=G47,"",VLOOKUP($A47,'[1]2. Child Protection'!$B$8:$BG$226,'[1]2. Child Protection'!AA$1,FALSE))</f>
        <v/>
      </c>
      <c r="R47" s="7" t="str">
        <f>IF(VLOOKUP($A47,'[1]2. Child Protection'!$B$8:$BG$226,'[1]2. Child Protection'!AB$1,FALSE)=H47,"",VLOOKUP($A47,'[1]2. Child Protection'!$B$8:$BG$226,'[1]2. Child Protection'!AB$1,FALSE))</f>
        <v>MICS 2017-18</v>
      </c>
      <c r="S47" s="7" t="s">
        <v>165</v>
      </c>
      <c r="T47" s="47">
        <v>117.02100159451548</v>
      </c>
      <c r="U47" s="7">
        <v>2021</v>
      </c>
      <c r="V47" s="7" t="s">
        <v>597</v>
      </c>
      <c r="X47" s="7" t="s">
        <v>166</v>
      </c>
      <c r="Y47" s="7" t="b">
        <f t="shared" si="12"/>
        <v>1</v>
      </c>
      <c r="Z47" s="47">
        <f t="shared" si="1"/>
        <v>117.02100159451548</v>
      </c>
      <c r="AA47" s="20">
        <f t="shared" si="2"/>
        <v>2021</v>
      </c>
      <c r="AB47" s="20" t="str">
        <f t="shared" si="3"/>
        <v>Y0T17</v>
      </c>
      <c r="AC47" s="20">
        <f t="shared" si="4"/>
        <v>0</v>
      </c>
      <c r="AD47" s="20" t="str">
        <f t="shared" si="5"/>
        <v>Ministry of Youth Development and Empowerment, Youth at Risk, Gender Affairs, Seniors Security and Dominicans with Disabilities</v>
      </c>
      <c r="AE47" s="7" t="b">
        <f t="shared" si="6"/>
        <v>1</v>
      </c>
      <c r="AF47" s="7" t="b">
        <f t="shared" si="7"/>
        <v>1</v>
      </c>
      <c r="AG47" s="7" t="b">
        <f t="shared" si="8"/>
        <v>1</v>
      </c>
      <c r="AH47" s="7" t="b">
        <f t="shared" si="9"/>
        <v>1</v>
      </c>
      <c r="AI47" s="7" t="s">
        <v>174</v>
      </c>
      <c r="AJ47" s="7">
        <v>31.3</v>
      </c>
      <c r="AK47" s="47">
        <f t="shared" si="10"/>
        <v>31.2905593290863</v>
      </c>
      <c r="AL47" s="47">
        <f t="shared" si="11"/>
        <v>-9.4406709137011546E-3</v>
      </c>
    </row>
    <row r="48" spans="1:38">
      <c r="A48" s="7" t="s">
        <v>133</v>
      </c>
      <c r="B48" s="7" t="s">
        <v>134</v>
      </c>
      <c r="C48" s="20" t="s">
        <v>596</v>
      </c>
      <c r="D48" s="7" t="s">
        <v>596</v>
      </c>
      <c r="E48" s="15" t="s">
        <v>596</v>
      </c>
      <c r="F48" s="17" t="s">
        <v>596</v>
      </c>
      <c r="G48" s="18" t="s">
        <v>596</v>
      </c>
      <c r="H48" s="19" t="s">
        <v>596</v>
      </c>
      <c r="J48" s="7" t="e">
        <f>IF(VLOOKUP($A48,'[1]2. Child Protection'!$B$8:$BG$226,'[1]2. Child Protection'!T$1,FALSE)=C48,"",VLOOKUP($A48,'[1]2. Child Protection'!$B$8:$BG$226,'[1]2. Child Protection'!T$1,FALSE)-C48)</f>
        <v>#VALUE!</v>
      </c>
      <c r="K48" s="7" t="str">
        <f>IF(VLOOKUP($A48,'[1]2. Child Protection'!$B$8:$BG$226,'[1]2. Child Protection'!U$1,FALSE)=D48,"",VLOOKUP($A48,'[1]2. Child Protection'!$B$8:$BG$226,'[1]2. Child Protection'!U$1,FALSE))</f>
        <v/>
      </c>
      <c r="L48" s="20" t="e">
        <f>IF(VLOOKUP($A48,'[1]2. Child Protection'!$B$8:$BG$226,'[1]2. Child Protection'!V$1,FALSE)=#REF!,"",VLOOKUP($A48,'[1]2. Child Protection'!$B$8:$BG$226,'[1]2. Child Protection'!V$1,FALSE)-#REF!)</f>
        <v>#REF!</v>
      </c>
      <c r="M48" s="20" t="e">
        <f>IF(VLOOKUP($A48,'[1]2. Child Protection'!$B$8:$BG$226,'[1]2. Child Protection'!W$1,FALSE)=#REF!,"",VLOOKUP($A48,'[1]2. Child Protection'!$B$8:$BG$226,'[1]2. Child Protection'!W$1,FALSE))</f>
        <v>#REF!</v>
      </c>
      <c r="N48" s="20" t="e">
        <f>IF(VLOOKUP($A48,'[1]2. Child Protection'!$B$8:$BG$226,'[1]2. Child Protection'!X$1,FALSE)=E48,"",VLOOKUP($A48,'[1]2. Child Protection'!$B$8:$BG$226,'[1]2. Child Protection'!X$1,FALSE)-E48)</f>
        <v>#VALUE!</v>
      </c>
      <c r="O48" s="20" t="e">
        <f>IF(VLOOKUP($A48,'[1]2. Child Protection'!$B$8:$BG$226,'[1]2. Child Protection'!Y$1,FALSE)=#REF!,"",VLOOKUP($A48,'[1]2. Child Protection'!$B$8:$BG$226,'[1]2. Child Protection'!Y$1,FALSE))</f>
        <v>#REF!</v>
      </c>
      <c r="P48" s="20" t="e">
        <f>IF(VLOOKUP($A48,'[1]2. Child Protection'!$B$8:$BG$226,'[1]2. Child Protection'!Z$1,FALSE)=F48,"",VLOOKUP($A48,'[1]2. Child Protection'!$B$8:$BG$226,'[1]2. Child Protection'!Z$1,FALSE)-F48)</f>
        <v>#VALUE!</v>
      </c>
      <c r="Q48" s="20" t="str">
        <f>IF(VLOOKUP($A48,'[1]2. Child Protection'!$B$8:$BG$226,'[1]2. Child Protection'!AA$1,FALSE)=G48,"",VLOOKUP($A48,'[1]2. Child Protection'!$B$8:$BG$226,'[1]2. Child Protection'!AA$1,FALSE))</f>
        <v/>
      </c>
      <c r="R48" s="7" t="str">
        <f>IF(VLOOKUP($A48,'[1]2. Child Protection'!$B$8:$BG$226,'[1]2. Child Protection'!AB$1,FALSE)=H48,"",VLOOKUP($A48,'[1]2. Child Protection'!$B$8:$BG$226,'[1]2. Child Protection'!AB$1,FALSE))</f>
        <v>MICS 2014-15</v>
      </c>
      <c r="S48" s="7" t="s">
        <v>168</v>
      </c>
      <c r="T48" s="47">
        <v>85.089939785528415</v>
      </c>
      <c r="U48" s="7">
        <v>2011</v>
      </c>
      <c r="V48" s="7" t="s">
        <v>597</v>
      </c>
      <c r="X48" s="7" t="s">
        <v>169</v>
      </c>
      <c r="Y48" s="7" t="b">
        <f t="shared" si="12"/>
        <v>1</v>
      </c>
      <c r="Z48" s="47">
        <f t="shared" si="1"/>
        <v>85.089939785528415</v>
      </c>
      <c r="AA48" s="20">
        <f t="shared" si="2"/>
        <v>2011</v>
      </c>
      <c r="AB48" s="20" t="str">
        <f t="shared" si="3"/>
        <v>Y0T17</v>
      </c>
      <c r="AC48" s="20">
        <f t="shared" si="4"/>
        <v>0</v>
      </c>
      <c r="AD48" s="20" t="str">
        <f t="shared" si="5"/>
        <v>Comite de Derechos del Nino de Ginebra</v>
      </c>
      <c r="AE48" s="7" t="b">
        <f t="shared" si="6"/>
        <v>1</v>
      </c>
      <c r="AF48" s="7" t="b">
        <f t="shared" si="7"/>
        <v>1</v>
      </c>
      <c r="AG48" s="7" t="b">
        <f t="shared" si="8"/>
        <v>1</v>
      </c>
      <c r="AH48" s="7" t="b">
        <f t="shared" si="9"/>
        <v>1</v>
      </c>
      <c r="AI48" s="7" t="s">
        <v>178</v>
      </c>
      <c r="AJ48" s="7">
        <v>27.7</v>
      </c>
      <c r="AK48" s="47">
        <f t="shared" si="10"/>
        <v>27.745582179519225</v>
      </c>
      <c r="AL48" s="47">
        <f t="shared" si="11"/>
        <v>4.5582179519225718E-2</v>
      </c>
    </row>
    <row r="49" spans="1:38">
      <c r="A49" s="7" t="s">
        <v>135</v>
      </c>
      <c r="B49" s="7" t="s">
        <v>136</v>
      </c>
      <c r="C49" s="40" t="s">
        <v>596</v>
      </c>
      <c r="D49" s="7" t="s">
        <v>596</v>
      </c>
      <c r="E49" s="15" t="s">
        <v>596</v>
      </c>
      <c r="F49" s="17" t="s">
        <v>596</v>
      </c>
      <c r="G49" s="18" t="s">
        <v>596</v>
      </c>
      <c r="H49" s="19" t="s">
        <v>596</v>
      </c>
      <c r="J49" s="7" t="e">
        <f>IF(VLOOKUP($A49,'[1]2. Child Protection'!$B$8:$BG$226,'[1]2. Child Protection'!T$1,FALSE)=C49,"",VLOOKUP($A49,'[1]2. Child Protection'!$B$8:$BG$226,'[1]2. Child Protection'!T$1,FALSE)-C49)</f>
        <v>#VALUE!</v>
      </c>
      <c r="K49" s="7" t="str">
        <f>IF(VLOOKUP($A49,'[1]2. Child Protection'!$B$8:$BG$226,'[1]2. Child Protection'!U$1,FALSE)=D49,"",VLOOKUP($A49,'[1]2. Child Protection'!$B$8:$BG$226,'[1]2. Child Protection'!U$1,FALSE))</f>
        <v/>
      </c>
      <c r="L49" s="20" t="e">
        <f>IF(VLOOKUP($A49,'[1]2. Child Protection'!$B$8:$BG$226,'[1]2. Child Protection'!V$1,FALSE)=#REF!,"",VLOOKUP($A49,'[1]2. Child Protection'!$B$8:$BG$226,'[1]2. Child Protection'!V$1,FALSE)-#REF!)</f>
        <v>#REF!</v>
      </c>
      <c r="M49" s="20" t="e">
        <f>IF(VLOOKUP($A49,'[1]2. Child Protection'!$B$8:$BG$226,'[1]2. Child Protection'!W$1,FALSE)=#REF!,"",VLOOKUP($A49,'[1]2. Child Protection'!$B$8:$BG$226,'[1]2. Child Protection'!W$1,FALSE))</f>
        <v>#REF!</v>
      </c>
      <c r="N49" s="20" t="e">
        <f>IF(VLOOKUP($A49,'[1]2. Child Protection'!$B$8:$BG$226,'[1]2. Child Protection'!X$1,FALSE)=E49,"",VLOOKUP($A49,'[1]2. Child Protection'!$B$8:$BG$226,'[1]2. Child Protection'!X$1,FALSE)-E49)</f>
        <v>#VALUE!</v>
      </c>
      <c r="O49" s="20" t="e">
        <f>IF(VLOOKUP($A49,'[1]2. Child Protection'!$B$8:$BG$226,'[1]2. Child Protection'!Y$1,FALSE)=#REF!,"",VLOOKUP($A49,'[1]2. Child Protection'!$B$8:$BG$226,'[1]2. Child Protection'!Y$1,FALSE))</f>
        <v>#REF!</v>
      </c>
      <c r="P49" s="20" t="e">
        <f>IF(VLOOKUP($A49,'[1]2. Child Protection'!$B$8:$BG$226,'[1]2. Child Protection'!Z$1,FALSE)=F49,"",VLOOKUP($A49,'[1]2. Child Protection'!$B$8:$BG$226,'[1]2. Child Protection'!Z$1,FALSE)-F49)</f>
        <v>#VALUE!</v>
      </c>
      <c r="Q49" s="20" t="str">
        <f>IF(VLOOKUP($A49,'[1]2. Child Protection'!$B$8:$BG$226,'[1]2. Child Protection'!AA$1,FALSE)=G49,"",VLOOKUP($A49,'[1]2. Child Protection'!$B$8:$BG$226,'[1]2. Child Protection'!AA$1,FALSE))</f>
        <v>y</v>
      </c>
      <c r="R49" s="7" t="str">
        <f>IF(VLOOKUP($A49,'[1]2. Child Protection'!$B$8:$BG$226,'[1]2. Child Protection'!AB$1,FALSE)=H49,"",VLOOKUP($A49,'[1]2. Child Protection'!$B$8:$BG$226,'[1]2. Child Protection'!AB$1,FALSE))</f>
        <v>Vital statistics 2017</v>
      </c>
      <c r="S49" s="7" t="s">
        <v>171</v>
      </c>
      <c r="T49" s="47">
        <v>28.179583373838604</v>
      </c>
      <c r="U49" s="7">
        <v>2021</v>
      </c>
      <c r="V49" s="7" t="s">
        <v>597</v>
      </c>
      <c r="X49" s="7" t="s">
        <v>172</v>
      </c>
      <c r="Y49" s="7" t="b">
        <f t="shared" si="12"/>
        <v>1</v>
      </c>
      <c r="Z49" s="47">
        <f t="shared" si="1"/>
        <v>28.179583373838604</v>
      </c>
      <c r="AA49" s="20">
        <f t="shared" si="2"/>
        <v>2021</v>
      </c>
      <c r="AB49" s="20" t="str">
        <f t="shared" si="3"/>
        <v>Y0T17</v>
      </c>
      <c r="AC49" s="20">
        <f t="shared" si="4"/>
        <v>0</v>
      </c>
      <c r="AD49" s="20" t="str">
        <f t="shared" si="5"/>
        <v>Ministerio de Inclusión Económica y Social</v>
      </c>
      <c r="AE49" s="7" t="b">
        <f t="shared" si="6"/>
        <v>1</v>
      </c>
      <c r="AF49" s="7" t="b">
        <f t="shared" si="7"/>
        <v>1</v>
      </c>
      <c r="AG49" s="7" t="b">
        <f t="shared" si="8"/>
        <v>1</v>
      </c>
      <c r="AH49" s="7" t="b">
        <f t="shared" si="9"/>
        <v>1</v>
      </c>
      <c r="AI49" s="7" t="s">
        <v>183</v>
      </c>
      <c r="AJ49" s="7">
        <v>23.4</v>
      </c>
      <c r="AK49" s="47">
        <f t="shared" si="10"/>
        <v>23.424190800681433</v>
      </c>
      <c r="AL49" s="47">
        <f t="shared" si="11"/>
        <v>2.4190800681434865E-2</v>
      </c>
    </row>
    <row r="50" spans="1:38">
      <c r="A50" s="7" t="s">
        <v>127</v>
      </c>
      <c r="B50" s="7" t="s">
        <v>128</v>
      </c>
      <c r="C50" s="20">
        <v>72.987164762481072</v>
      </c>
      <c r="D50" s="7" t="s">
        <v>596</v>
      </c>
      <c r="E50" s="15">
        <v>2016</v>
      </c>
      <c r="F50" s="17" t="s">
        <v>597</v>
      </c>
      <c r="G50" s="18"/>
      <c r="H50" s="19" t="s">
        <v>130</v>
      </c>
      <c r="J50" s="7">
        <f>IF(VLOOKUP($A50,'[1]2. Child Protection'!$B$8:$BG$226,'[1]2. Child Protection'!T$1,FALSE)=C50,"",VLOOKUP($A50,'[1]2. Child Protection'!$B$8:$BG$226,'[1]2. Child Protection'!T$1,FALSE)-C50)</f>
        <v>20.612835237518922</v>
      </c>
      <c r="K50" s="7" t="str">
        <f>IF(VLOOKUP($A50,'[1]2. Child Protection'!$B$8:$BG$226,'[1]2. Child Protection'!U$1,FALSE)=D50,"",VLOOKUP($A50,'[1]2. Child Protection'!$B$8:$BG$226,'[1]2. Child Protection'!U$1,FALSE))</f>
        <v/>
      </c>
      <c r="L50" s="20" t="e">
        <f>IF(VLOOKUP($A50,'[1]2. Child Protection'!$B$8:$BG$226,'[1]2. Child Protection'!V$1,FALSE)=#REF!,"",VLOOKUP($A50,'[1]2. Child Protection'!$B$8:$BG$226,'[1]2. Child Protection'!V$1,FALSE)-#REF!)</f>
        <v>#REF!</v>
      </c>
      <c r="M50" s="20" t="e">
        <f>IF(VLOOKUP($A50,'[1]2. Child Protection'!$B$8:$BG$226,'[1]2. Child Protection'!W$1,FALSE)=#REF!,"",VLOOKUP($A50,'[1]2. Child Protection'!$B$8:$BG$226,'[1]2. Child Protection'!W$1,FALSE))</f>
        <v>#REF!</v>
      </c>
      <c r="N50" s="20">
        <f>IF(VLOOKUP($A50,'[1]2. Child Protection'!$B$8:$BG$226,'[1]2. Child Protection'!X$1,FALSE)=E50,"",VLOOKUP($A50,'[1]2. Child Protection'!$B$8:$BG$226,'[1]2. Child Protection'!X$1,FALSE)-E50)</f>
        <v>-1919.5</v>
      </c>
      <c r="O50" s="20" t="e">
        <f>IF(VLOOKUP($A50,'[1]2. Child Protection'!$B$8:$BG$226,'[1]2. Child Protection'!Y$1,FALSE)=#REF!,"",VLOOKUP($A50,'[1]2. Child Protection'!$B$8:$BG$226,'[1]2. Child Protection'!Y$1,FALSE))</f>
        <v>#REF!</v>
      </c>
      <c r="P50" s="20" t="e">
        <f>IF(VLOOKUP($A50,'[1]2. Child Protection'!$B$8:$BG$226,'[1]2. Child Protection'!Z$1,FALSE)=F50,"",VLOOKUP($A50,'[1]2. Child Protection'!$B$8:$BG$226,'[1]2. Child Protection'!Z$1,FALSE)-F50)</f>
        <v>#VALUE!</v>
      </c>
      <c r="Q50" s="20" t="str">
        <f>IF(VLOOKUP($A50,'[1]2. Child Protection'!$B$8:$BG$226,'[1]2. Child Protection'!AA$1,FALSE)=G50,"",VLOOKUP($A50,'[1]2. Child Protection'!$B$8:$BG$226,'[1]2. Child Protection'!AA$1,FALSE))</f>
        <v/>
      </c>
      <c r="R50" s="7" t="str">
        <f>IF(VLOOKUP($A50,'[1]2. Child Protection'!$B$8:$BG$226,'[1]2. Child Protection'!AB$1,FALSE)=H50,"",VLOOKUP($A50,'[1]2. Child Protection'!$B$8:$BG$226,'[1]2. Child Protection'!AB$1,FALSE))</f>
        <v>DHS 2015</v>
      </c>
      <c r="S50" s="7" t="s">
        <v>174</v>
      </c>
      <c r="T50" s="47">
        <v>31.2905593290863</v>
      </c>
      <c r="U50" s="7">
        <v>2021</v>
      </c>
      <c r="V50" s="7" t="s">
        <v>597</v>
      </c>
      <c r="X50" s="7" t="s">
        <v>176</v>
      </c>
      <c r="Y50" s="7" t="b">
        <f t="shared" si="12"/>
        <v>1</v>
      </c>
      <c r="Z50" s="47">
        <f t="shared" si="1"/>
        <v>31.2905593290863</v>
      </c>
      <c r="AA50" s="20">
        <f t="shared" si="2"/>
        <v>2021</v>
      </c>
      <c r="AB50" s="20" t="str">
        <f t="shared" si="3"/>
        <v>Y0T17</v>
      </c>
      <c r="AC50" s="20">
        <f t="shared" si="4"/>
        <v>0</v>
      </c>
      <c r="AD50" s="20" t="str">
        <f t="shared" si="5"/>
        <v>MOSS Administrative records</v>
      </c>
      <c r="AE50" s="7" t="b">
        <f t="shared" si="6"/>
        <v>1</v>
      </c>
      <c r="AF50" s="7" t="b">
        <f t="shared" si="7"/>
        <v>1</v>
      </c>
      <c r="AG50" s="7" t="b">
        <f t="shared" si="8"/>
        <v>1</v>
      </c>
      <c r="AH50" s="7" t="b">
        <f t="shared" si="9"/>
        <v>1</v>
      </c>
      <c r="AI50" s="7" t="s">
        <v>188</v>
      </c>
      <c r="AJ50" s="7">
        <v>343.4</v>
      </c>
      <c r="AK50" s="47">
        <f t="shared" si="10"/>
        <v>343.4073947318272</v>
      </c>
      <c r="AL50" s="47">
        <f t="shared" si="11"/>
        <v>7.3947318272189477E-3</v>
      </c>
    </row>
    <row r="51" spans="1:38">
      <c r="A51" s="7" t="s">
        <v>131</v>
      </c>
      <c r="B51" s="7" t="s">
        <v>132</v>
      </c>
      <c r="C51" s="20" t="s">
        <v>596</v>
      </c>
      <c r="D51" s="7" t="s">
        <v>596</v>
      </c>
      <c r="E51" s="15" t="s">
        <v>596</v>
      </c>
      <c r="F51" s="17" t="s">
        <v>596</v>
      </c>
      <c r="G51" s="18" t="s">
        <v>596</v>
      </c>
      <c r="H51" s="19" t="s">
        <v>596</v>
      </c>
      <c r="J51" s="7" t="e">
        <f>IF(VLOOKUP($A51,'[1]2. Child Protection'!$B$8:$BG$226,'[1]2. Child Protection'!T$1,FALSE)=C51,"",VLOOKUP($A51,'[1]2. Child Protection'!$B$8:$BG$226,'[1]2. Child Protection'!T$1,FALSE)-C51)</f>
        <v>#VALUE!</v>
      </c>
      <c r="K51" s="7" t="str">
        <f>IF(VLOOKUP($A51,'[1]2. Child Protection'!$B$8:$BG$226,'[1]2. Child Protection'!U$1,FALSE)=D51,"",VLOOKUP($A51,'[1]2. Child Protection'!$B$8:$BG$226,'[1]2. Child Protection'!U$1,FALSE))</f>
        <v>x</v>
      </c>
      <c r="L51" s="20" t="e">
        <f>IF(VLOOKUP($A51,'[1]2. Child Protection'!$B$8:$BG$226,'[1]2. Child Protection'!V$1,FALSE)=#REF!,"",VLOOKUP($A51,'[1]2. Child Protection'!$B$8:$BG$226,'[1]2. Child Protection'!V$1,FALSE)-#REF!)</f>
        <v>#REF!</v>
      </c>
      <c r="M51" s="20" t="e">
        <f>IF(VLOOKUP($A51,'[1]2. Child Protection'!$B$8:$BG$226,'[1]2. Child Protection'!W$1,FALSE)=#REF!,"",VLOOKUP($A51,'[1]2. Child Protection'!$B$8:$BG$226,'[1]2. Child Protection'!W$1,FALSE))</f>
        <v>#REF!</v>
      </c>
      <c r="N51" s="20" t="e">
        <f>IF(VLOOKUP($A51,'[1]2. Child Protection'!$B$8:$BG$226,'[1]2. Child Protection'!X$1,FALSE)=E51,"",VLOOKUP($A51,'[1]2. Child Protection'!$B$8:$BG$226,'[1]2. Child Protection'!X$1,FALSE)-E51)</f>
        <v>#VALUE!</v>
      </c>
      <c r="O51" s="20" t="e">
        <f>IF(VLOOKUP($A51,'[1]2. Child Protection'!$B$8:$BG$226,'[1]2. Child Protection'!Y$1,FALSE)=#REF!,"",VLOOKUP($A51,'[1]2. Child Protection'!$B$8:$BG$226,'[1]2. Child Protection'!Y$1,FALSE))</f>
        <v>#REF!</v>
      </c>
      <c r="P51" s="20" t="e">
        <f>IF(VLOOKUP($A51,'[1]2. Child Protection'!$B$8:$BG$226,'[1]2. Child Protection'!Z$1,FALSE)=F51,"",VLOOKUP($A51,'[1]2. Child Protection'!$B$8:$BG$226,'[1]2. Child Protection'!Z$1,FALSE)-F51)</f>
        <v>#VALUE!</v>
      </c>
      <c r="Q51" s="20" t="str">
        <f>IF(VLOOKUP($A51,'[1]2. Child Protection'!$B$8:$BG$226,'[1]2. Child Protection'!AA$1,FALSE)=G51,"",VLOOKUP($A51,'[1]2. Child Protection'!$B$8:$BG$226,'[1]2. Child Protection'!AA$1,FALSE))</f>
        <v>x</v>
      </c>
      <c r="R51" s="7" t="str">
        <f>IF(VLOOKUP($A51,'[1]2. Child Protection'!$B$8:$BG$226,'[1]2. Child Protection'!AB$1,FALSE)=H51,"",VLOOKUP($A51,'[1]2. Child Protection'!$B$8:$BG$226,'[1]2. Child Protection'!AB$1,FALSE))</f>
        <v>DHS 2012</v>
      </c>
      <c r="S51" s="7" t="s">
        <v>178</v>
      </c>
      <c r="T51" s="47">
        <v>27.745582179519225</v>
      </c>
      <c r="U51" s="7">
        <v>2020</v>
      </c>
      <c r="V51" s="7" t="s">
        <v>597</v>
      </c>
      <c r="X51" s="7" t="s">
        <v>610</v>
      </c>
      <c r="Y51" s="7" t="b">
        <f t="shared" si="12"/>
        <v>1</v>
      </c>
      <c r="Z51" s="47">
        <f t="shared" si="1"/>
        <v>27.745582179519225</v>
      </c>
      <c r="AA51" s="20">
        <f t="shared" si="2"/>
        <v>2020</v>
      </c>
      <c r="AB51" s="20" t="str">
        <f t="shared" si="3"/>
        <v>Y0T17</v>
      </c>
      <c r="AC51" s="20">
        <f t="shared" si="4"/>
        <v>0</v>
      </c>
      <c r="AD51" s="20" t="str">
        <f t="shared" si="5"/>
        <v>Prontuario Estadístico 2020, Sistema de Información para la Infancia, SIPI (ISNA)</v>
      </c>
      <c r="AE51" s="7" t="b">
        <f t="shared" si="6"/>
        <v>1</v>
      </c>
      <c r="AF51" s="7" t="b">
        <f t="shared" si="7"/>
        <v>1</v>
      </c>
      <c r="AG51" s="7" t="b">
        <f t="shared" si="8"/>
        <v>1</v>
      </c>
      <c r="AH51" s="7" t="b">
        <f t="shared" si="9"/>
        <v>1</v>
      </c>
      <c r="AI51" s="7" t="s">
        <v>193</v>
      </c>
      <c r="AJ51" s="7">
        <v>44.2</v>
      </c>
      <c r="AK51" s="47">
        <f t="shared" si="10"/>
        <v>44.21592108128025</v>
      </c>
      <c r="AL51" s="47">
        <f t="shared" si="11"/>
        <v>1.5921081280247051E-2</v>
      </c>
    </row>
    <row r="52" spans="1:38">
      <c r="A52" s="7" t="s">
        <v>105</v>
      </c>
      <c r="B52" s="7" t="s">
        <v>106</v>
      </c>
      <c r="C52" s="40">
        <v>203.91936260324437</v>
      </c>
      <c r="D52" s="7" t="s">
        <v>596</v>
      </c>
      <c r="E52" s="15">
        <v>2021</v>
      </c>
      <c r="F52" s="17" t="s">
        <v>597</v>
      </c>
      <c r="G52" s="18"/>
      <c r="H52" s="19" t="s">
        <v>107</v>
      </c>
      <c r="J52" s="7" t="e">
        <f>IF(VLOOKUP($A52,'[1]2. Child Protection'!$B$8:$BG$226,'[1]2. Child Protection'!T$1,FALSE)=C52,"",VLOOKUP($A52,'[1]2. Child Protection'!$B$8:$BG$226,'[1]2. Child Protection'!T$1,FALSE)-C52)</f>
        <v>#VALUE!</v>
      </c>
      <c r="K52" s="7" t="str">
        <f>IF(VLOOKUP($A52,'[1]2. Child Protection'!$B$8:$BG$226,'[1]2. Child Protection'!U$1,FALSE)=D52,"",VLOOKUP($A52,'[1]2. Child Protection'!$B$8:$BG$226,'[1]2. Child Protection'!U$1,FALSE))</f>
        <v/>
      </c>
      <c r="L52" s="20" t="e">
        <f>IF(VLOOKUP($A52,'[1]2. Child Protection'!$B$8:$BG$226,'[1]2. Child Protection'!V$1,FALSE)=#REF!,"",VLOOKUP($A52,'[1]2. Child Protection'!$B$8:$BG$226,'[1]2. Child Protection'!V$1,FALSE)-#REF!)</f>
        <v>#REF!</v>
      </c>
      <c r="M52" s="20" t="e">
        <f>IF(VLOOKUP($A52,'[1]2. Child Protection'!$B$8:$BG$226,'[1]2. Child Protection'!W$1,FALSE)=#REF!,"",VLOOKUP($A52,'[1]2. Child Protection'!$B$8:$BG$226,'[1]2. Child Protection'!W$1,FALSE))</f>
        <v>#REF!</v>
      </c>
      <c r="N52" s="20" t="e">
        <f>IF(VLOOKUP($A52,'[1]2. Child Protection'!$B$8:$BG$226,'[1]2. Child Protection'!X$1,FALSE)=E52,"",VLOOKUP($A52,'[1]2. Child Protection'!$B$8:$BG$226,'[1]2. Child Protection'!X$1,FALSE)-E52)</f>
        <v>#VALUE!</v>
      </c>
      <c r="O52" s="20" t="e">
        <f>IF(VLOOKUP($A52,'[1]2. Child Protection'!$B$8:$BG$226,'[1]2. Child Protection'!Y$1,FALSE)=#REF!,"",VLOOKUP($A52,'[1]2. Child Protection'!$B$8:$BG$226,'[1]2. Child Protection'!Y$1,FALSE))</f>
        <v>#REF!</v>
      </c>
      <c r="P52" s="20" t="e">
        <f>IF(VLOOKUP($A52,'[1]2. Child Protection'!$B$8:$BG$226,'[1]2. Child Protection'!Z$1,FALSE)=F52,"",VLOOKUP($A52,'[1]2. Child Protection'!$B$8:$BG$226,'[1]2. Child Protection'!Z$1,FALSE)-F52)</f>
        <v>#VALUE!</v>
      </c>
      <c r="Q52" s="20" t="str">
        <f>IF(VLOOKUP($A52,'[1]2. Child Protection'!$B$8:$BG$226,'[1]2. Child Protection'!AA$1,FALSE)=G52,"",VLOOKUP($A52,'[1]2. Child Protection'!$B$8:$BG$226,'[1]2. Child Protection'!AA$1,FALSE))</f>
        <v/>
      </c>
      <c r="R52" s="7" t="str">
        <f>IF(VLOOKUP($A52,'[1]2. Child Protection'!$B$8:$BG$226,'[1]2. Child Protection'!AB$1,FALSE)=H52,"",VLOOKUP($A52,'[1]2. Child Protection'!$B$8:$BG$226,'[1]2. Child Protection'!AB$1,FALSE))</f>
        <v>Censo 2010</v>
      </c>
      <c r="S52" s="7" t="s">
        <v>183</v>
      </c>
      <c r="T52" s="47">
        <v>23.424190800681433</v>
      </c>
      <c r="U52" s="7">
        <v>2010</v>
      </c>
      <c r="V52" s="7" t="s">
        <v>597</v>
      </c>
      <c r="X52" s="7" t="s">
        <v>184</v>
      </c>
      <c r="Y52" s="7" t="b">
        <f t="shared" si="12"/>
        <v>1</v>
      </c>
      <c r="Z52" s="47">
        <f t="shared" si="1"/>
        <v>23.424190800681433</v>
      </c>
      <c r="AA52" s="20">
        <f t="shared" si="2"/>
        <v>2010</v>
      </c>
      <c r="AB52" s="20" t="str">
        <f t="shared" si="3"/>
        <v>Y0T17</v>
      </c>
      <c r="AC52" s="20">
        <f t="shared" si="4"/>
        <v>0</v>
      </c>
      <c r="AD52" s="20" t="str">
        <f t="shared" si="5"/>
        <v>MoLHW as cited in Fourth Periodic Report of States Parties to the CRC</v>
      </c>
      <c r="AE52" s="7" t="b">
        <f t="shared" si="6"/>
        <v>1</v>
      </c>
      <c r="AF52" s="7" t="b">
        <f t="shared" si="7"/>
        <v>1</v>
      </c>
      <c r="AG52" s="7" t="b">
        <f t="shared" si="8"/>
        <v>1</v>
      </c>
      <c r="AH52" s="7" t="b">
        <f t="shared" si="9"/>
        <v>1</v>
      </c>
      <c r="AI52" s="7" t="s">
        <v>200</v>
      </c>
      <c r="AJ52" s="7">
        <v>49.9</v>
      </c>
      <c r="AK52" s="47">
        <f t="shared" si="10"/>
        <v>49.852508554237268</v>
      </c>
      <c r="AL52" s="47">
        <f t="shared" si="11"/>
        <v>-4.7491445762730677E-2</v>
      </c>
    </row>
    <row r="53" spans="1:38">
      <c r="A53" s="7" t="s">
        <v>137</v>
      </c>
      <c r="B53" s="7" t="s">
        <v>138</v>
      </c>
      <c r="C53" s="40">
        <v>316.13908603894635</v>
      </c>
      <c r="D53" s="7" t="s">
        <v>596</v>
      </c>
      <c r="E53" s="15">
        <v>2014</v>
      </c>
      <c r="F53" s="17" t="s">
        <v>597</v>
      </c>
      <c r="G53" s="18"/>
      <c r="H53" s="19" t="s">
        <v>140</v>
      </c>
      <c r="J53" s="7" t="e">
        <f>IF(VLOOKUP($A53,'[1]2. Child Protection'!$B$8:$BG$226,'[1]2. Child Protection'!T$1,FALSE)=C53,"",VLOOKUP($A53,'[1]2. Child Protection'!$B$8:$BG$226,'[1]2. Child Protection'!T$1,FALSE)-C53)</f>
        <v>#VALUE!</v>
      </c>
      <c r="K53" s="7" t="str">
        <f>IF(VLOOKUP($A53,'[1]2. Child Protection'!$B$8:$BG$226,'[1]2. Child Protection'!U$1,FALSE)=D53,"",VLOOKUP($A53,'[1]2. Child Protection'!$B$8:$BG$226,'[1]2. Child Protection'!U$1,FALSE))</f>
        <v/>
      </c>
      <c r="L53" s="20" t="e">
        <f>IF(VLOOKUP($A53,'[1]2. Child Protection'!$B$8:$BG$226,'[1]2. Child Protection'!V$1,FALSE)=#REF!,"",VLOOKUP($A53,'[1]2. Child Protection'!$B$8:$BG$226,'[1]2. Child Protection'!V$1,FALSE)-#REF!)</f>
        <v>#REF!</v>
      </c>
      <c r="M53" s="20" t="e">
        <f>IF(VLOOKUP($A53,'[1]2. Child Protection'!$B$8:$BG$226,'[1]2. Child Protection'!W$1,FALSE)=#REF!,"",VLOOKUP($A53,'[1]2. Child Protection'!$B$8:$BG$226,'[1]2. Child Protection'!W$1,FALSE))</f>
        <v>#REF!</v>
      </c>
      <c r="N53" s="20">
        <f>IF(VLOOKUP($A53,'[1]2. Child Protection'!$B$8:$BG$226,'[1]2. Child Protection'!X$1,FALSE)=E53,"",VLOOKUP($A53,'[1]2. Child Protection'!$B$8:$BG$226,'[1]2. Child Protection'!X$1,FALSE)-E53)</f>
        <v>-1914.4</v>
      </c>
      <c r="O53" s="20" t="e">
        <f>IF(VLOOKUP($A53,'[1]2. Child Protection'!$B$8:$BG$226,'[1]2. Child Protection'!Y$1,FALSE)=#REF!,"",VLOOKUP($A53,'[1]2. Child Protection'!$B$8:$BG$226,'[1]2. Child Protection'!Y$1,FALSE))</f>
        <v>#REF!</v>
      </c>
      <c r="P53" s="20" t="e">
        <f>IF(VLOOKUP($A53,'[1]2. Child Protection'!$B$8:$BG$226,'[1]2. Child Protection'!Z$1,FALSE)=F53,"",VLOOKUP($A53,'[1]2. Child Protection'!$B$8:$BG$226,'[1]2. Child Protection'!Z$1,FALSE)-F53)</f>
        <v>#VALUE!</v>
      </c>
      <c r="Q53" s="20" t="str">
        <f>IF(VLOOKUP($A53,'[1]2. Child Protection'!$B$8:$BG$226,'[1]2. Child Protection'!AA$1,FALSE)=G53,"",VLOOKUP($A53,'[1]2. Child Protection'!$B$8:$BG$226,'[1]2. Child Protection'!AA$1,FALSE))</f>
        <v>y</v>
      </c>
      <c r="R53" s="7" t="str">
        <f>IF(VLOOKUP($A53,'[1]2. Child Protection'!$B$8:$BG$226,'[1]2. Child Protection'!AB$1,FALSE)=H53,"",VLOOKUP($A53,'[1]2. Child Protection'!$B$8:$BG$226,'[1]2. Child Protection'!AB$1,FALSE))</f>
        <v>INEC 2013</v>
      </c>
      <c r="S53" s="7" t="s">
        <v>186</v>
      </c>
      <c r="T53" s="47">
        <v>535.42860614406356</v>
      </c>
      <c r="U53" s="7">
        <v>2009</v>
      </c>
      <c r="V53" s="7" t="s">
        <v>597</v>
      </c>
      <c r="X53" s="7" t="s">
        <v>251</v>
      </c>
      <c r="Y53" s="7" t="b">
        <f t="shared" si="12"/>
        <v>0</v>
      </c>
      <c r="Z53" s="47">
        <f t="shared" si="1"/>
        <v>0</v>
      </c>
      <c r="AA53" s="20">
        <f t="shared" si="2"/>
        <v>0</v>
      </c>
      <c r="AB53" s="20">
        <f t="shared" si="3"/>
        <v>0</v>
      </c>
      <c r="AC53" s="20">
        <f t="shared" si="4"/>
        <v>0</v>
      </c>
      <c r="AD53" s="20">
        <f t="shared" si="5"/>
        <v>0</v>
      </c>
      <c r="AE53" s="7" t="b">
        <f t="shared" si="6"/>
        <v>0</v>
      </c>
      <c r="AF53" s="7" t="b">
        <f t="shared" si="7"/>
        <v>0</v>
      </c>
      <c r="AG53" s="7" t="b">
        <f t="shared" si="8"/>
        <v>1</v>
      </c>
      <c r="AH53" s="7" t="b">
        <f t="shared" si="9"/>
        <v>0</v>
      </c>
      <c r="AI53" s="7" t="s">
        <v>205</v>
      </c>
      <c r="AJ53" s="7">
        <v>53.3</v>
      </c>
      <c r="AK53" s="47">
        <f t="shared" si="10"/>
        <v>53.296722038407751</v>
      </c>
      <c r="AL53" s="47">
        <f t="shared" si="11"/>
        <v>-3.27796159224647E-3</v>
      </c>
    </row>
    <row r="54" spans="1:38">
      <c r="A54" s="7" t="s">
        <v>146</v>
      </c>
      <c r="B54" s="7" t="s">
        <v>147</v>
      </c>
      <c r="C54" s="20">
        <v>19.045485587971626</v>
      </c>
      <c r="D54" s="7" t="s">
        <v>596</v>
      </c>
      <c r="E54" s="15">
        <v>2016</v>
      </c>
      <c r="F54" s="17" t="s">
        <v>597</v>
      </c>
      <c r="G54" s="18"/>
      <c r="H54" s="19" t="s">
        <v>148</v>
      </c>
      <c r="J54" s="7">
        <f>IF(VLOOKUP($A54,'[1]2. Child Protection'!$B$8:$BG$226,'[1]2. Child Protection'!T$1,FALSE)=C54,"",VLOOKUP($A54,'[1]2. Child Protection'!$B$8:$BG$226,'[1]2. Child Protection'!T$1,FALSE)-C54)</f>
        <v>79.954514412028374</v>
      </c>
      <c r="K54" s="7" t="str">
        <f>IF(VLOOKUP($A54,'[1]2. Child Protection'!$B$8:$BG$226,'[1]2. Child Protection'!U$1,FALSE)=D54,"",VLOOKUP($A54,'[1]2. Child Protection'!$B$8:$BG$226,'[1]2. Child Protection'!U$1,FALSE))</f>
        <v/>
      </c>
      <c r="L54" s="20" t="e">
        <f>IF(VLOOKUP($A54,'[1]2. Child Protection'!$B$8:$BG$226,'[1]2. Child Protection'!V$1,FALSE)=#REF!,"",VLOOKUP($A54,'[1]2. Child Protection'!$B$8:$BG$226,'[1]2. Child Protection'!V$1,FALSE)-#REF!)</f>
        <v>#REF!</v>
      </c>
      <c r="M54" s="20" t="e">
        <f>IF(VLOOKUP($A54,'[1]2. Child Protection'!$B$8:$BG$226,'[1]2. Child Protection'!W$1,FALSE)=#REF!,"",VLOOKUP($A54,'[1]2. Child Protection'!$B$8:$BG$226,'[1]2. Child Protection'!W$1,FALSE))</f>
        <v>#REF!</v>
      </c>
      <c r="N54" s="20">
        <f>IF(VLOOKUP($A54,'[1]2. Child Protection'!$B$8:$BG$226,'[1]2. Child Protection'!X$1,FALSE)=E54,"",VLOOKUP($A54,'[1]2. Child Protection'!$B$8:$BG$226,'[1]2. Child Protection'!X$1,FALSE)-E54)</f>
        <v>-1916.4</v>
      </c>
      <c r="O54" s="20" t="e">
        <f>IF(VLOOKUP($A54,'[1]2. Child Protection'!$B$8:$BG$226,'[1]2. Child Protection'!Y$1,FALSE)=#REF!,"",VLOOKUP($A54,'[1]2. Child Protection'!$B$8:$BG$226,'[1]2. Child Protection'!Y$1,FALSE))</f>
        <v>#REF!</v>
      </c>
      <c r="P54" s="20" t="e">
        <f>IF(VLOOKUP($A54,'[1]2. Child Protection'!$B$8:$BG$226,'[1]2. Child Protection'!Z$1,FALSE)=F54,"",VLOOKUP($A54,'[1]2. Child Protection'!$B$8:$BG$226,'[1]2. Child Protection'!Z$1,FALSE)-F54)</f>
        <v>#VALUE!</v>
      </c>
      <c r="Q54" s="20" t="str">
        <f>IF(VLOOKUP($A54,'[1]2. Child Protection'!$B$8:$BG$226,'[1]2. Child Protection'!AA$1,FALSE)=G54,"",VLOOKUP($A54,'[1]2. Child Protection'!$B$8:$BG$226,'[1]2. Child Protection'!AA$1,FALSE))</f>
        <v/>
      </c>
      <c r="R54" s="7" t="str">
        <f>IF(VLOOKUP($A54,'[1]2. Child Protection'!$B$8:$BG$226,'[1]2. Child Protection'!AB$1,FALSE)=H54,"",VLOOKUP($A54,'[1]2. Child Protection'!$B$8:$BG$226,'[1]2. Child Protection'!AB$1,FALSE))</f>
        <v>MICS 2019</v>
      </c>
      <c r="S54" s="7" t="s">
        <v>188</v>
      </c>
      <c r="T54" s="47">
        <v>343.4073947318272</v>
      </c>
      <c r="U54" s="7">
        <v>2020</v>
      </c>
      <c r="V54" s="7" t="s">
        <v>597</v>
      </c>
      <c r="X54" s="7" t="s">
        <v>189</v>
      </c>
      <c r="Y54" s="7" t="b">
        <f t="shared" si="12"/>
        <v>1</v>
      </c>
      <c r="Z54" s="47">
        <f t="shared" si="1"/>
        <v>343.4073947318272</v>
      </c>
      <c r="AA54" s="20">
        <f t="shared" si="2"/>
        <v>2020</v>
      </c>
      <c r="AB54" s="20" t="str">
        <f t="shared" si="3"/>
        <v>Y0T17</v>
      </c>
      <c r="AC54" s="20">
        <f t="shared" si="4"/>
        <v>0</v>
      </c>
      <c r="AD54" s="20" t="str">
        <f t="shared" si="5"/>
        <v>Deputy Prime Minister Office in charge of Residential Children Care Facilities</v>
      </c>
      <c r="AE54" s="7" t="b">
        <f t="shared" si="6"/>
        <v>1</v>
      </c>
      <c r="AF54" s="7" t="b">
        <f t="shared" si="7"/>
        <v>1</v>
      </c>
      <c r="AG54" s="7" t="b">
        <f t="shared" si="8"/>
        <v>1</v>
      </c>
      <c r="AH54" s="7" t="b">
        <f t="shared" si="9"/>
        <v>1</v>
      </c>
      <c r="AI54" s="7" t="s">
        <v>209</v>
      </c>
      <c r="AJ54" s="7">
        <v>429</v>
      </c>
      <c r="AK54" s="47">
        <f t="shared" si="10"/>
        <v>428.9649089852926</v>
      </c>
      <c r="AL54" s="47">
        <f t="shared" si="11"/>
        <v>-3.5091014707404611E-2</v>
      </c>
    </row>
    <row r="55" spans="1:38">
      <c r="A55" s="7" t="s">
        <v>149</v>
      </c>
      <c r="B55" s="7" t="s">
        <v>150</v>
      </c>
      <c r="C55" s="40" t="s">
        <v>596</v>
      </c>
      <c r="D55" s="7" t="s">
        <v>596</v>
      </c>
      <c r="E55" s="15" t="s">
        <v>596</v>
      </c>
      <c r="F55" s="15" t="s">
        <v>596</v>
      </c>
      <c r="G55" s="16" t="s">
        <v>596</v>
      </c>
      <c r="H55" s="19" t="s">
        <v>596</v>
      </c>
      <c r="J55" s="7" t="e">
        <f>IF(VLOOKUP($A55,'[1]2. Child Protection'!$B$8:$BG$226,'[1]2. Child Protection'!T$1,FALSE)=C55,"",VLOOKUP($A55,'[1]2. Child Protection'!$B$8:$BG$226,'[1]2. Child Protection'!T$1,FALSE)-C55)</f>
        <v>#VALUE!</v>
      </c>
      <c r="K55" s="7" t="str">
        <f>IF(VLOOKUP($A55,'[1]2. Child Protection'!$B$8:$BG$226,'[1]2. Child Protection'!U$1,FALSE)=D55,"",VLOOKUP($A55,'[1]2. Child Protection'!$B$8:$BG$226,'[1]2. Child Protection'!U$1,FALSE))</f>
        <v/>
      </c>
      <c r="L55" s="20" t="e">
        <f>IF(VLOOKUP($A55,'[1]2. Child Protection'!$B$8:$BG$226,'[1]2. Child Protection'!V$1,FALSE)=#REF!,"",VLOOKUP($A55,'[1]2. Child Protection'!$B$8:$BG$226,'[1]2. Child Protection'!V$1,FALSE)-#REF!)</f>
        <v>#REF!</v>
      </c>
      <c r="M55" s="20" t="e">
        <f>IF(VLOOKUP($A55,'[1]2. Child Protection'!$B$8:$BG$226,'[1]2. Child Protection'!W$1,FALSE)=#REF!,"",VLOOKUP($A55,'[1]2. Child Protection'!$B$8:$BG$226,'[1]2. Child Protection'!W$1,FALSE))</f>
        <v>#REF!</v>
      </c>
      <c r="N55" s="20" t="e">
        <f>IF(VLOOKUP($A55,'[1]2. Child Protection'!$B$8:$BG$226,'[1]2. Child Protection'!X$1,FALSE)=E55,"",VLOOKUP($A55,'[1]2. Child Protection'!$B$8:$BG$226,'[1]2. Child Protection'!X$1,FALSE)-E55)</f>
        <v>#VALUE!</v>
      </c>
      <c r="O55" s="20" t="e">
        <f>IF(VLOOKUP($A55,'[1]2. Child Protection'!$B$8:$BG$226,'[1]2. Child Protection'!Y$1,FALSE)=#REF!,"",VLOOKUP($A55,'[1]2. Child Protection'!$B$8:$BG$226,'[1]2. Child Protection'!Y$1,FALSE))</f>
        <v>#REF!</v>
      </c>
      <c r="P55" s="20" t="e">
        <f>IF(VLOOKUP($A55,'[1]2. Child Protection'!$B$8:$BG$226,'[1]2. Child Protection'!Z$1,FALSE)=F55,"",VLOOKUP($A55,'[1]2. Child Protection'!$B$8:$BG$226,'[1]2. Child Protection'!Z$1,FALSE)-F55)</f>
        <v>#VALUE!</v>
      </c>
      <c r="Q55" s="20" t="str">
        <f>IF(VLOOKUP($A55,'[1]2. Child Protection'!$B$8:$BG$226,'[1]2. Child Protection'!AA$1,FALSE)=G55,"",VLOOKUP($A55,'[1]2. Child Protection'!$B$8:$BG$226,'[1]2. Child Protection'!AA$1,FALSE))</f>
        <v>v</v>
      </c>
      <c r="R55" s="7" t="str">
        <f>IF(VLOOKUP($A55,'[1]2. Child Protection'!$B$8:$BG$226,'[1]2. Child Protection'!AB$1,FALSE)=H55,"",VLOOKUP($A55,'[1]2. Child Protection'!$B$8:$BG$226,'[1]2. Child Protection'!AB$1,FALSE))</f>
        <v>UNSD Population and Vital Statistics Report, January 2022, latest update on 17 Jan 2023</v>
      </c>
      <c r="S55" s="7" t="s">
        <v>193</v>
      </c>
      <c r="T55" s="47">
        <v>44.21592108128025</v>
      </c>
      <c r="U55" s="7">
        <v>2012</v>
      </c>
      <c r="V55" s="7" t="s">
        <v>597</v>
      </c>
      <c r="X55" s="7" t="s">
        <v>194</v>
      </c>
      <c r="Y55" s="7" t="b">
        <f t="shared" si="12"/>
        <v>1</v>
      </c>
      <c r="Z55" s="47">
        <f t="shared" si="1"/>
        <v>44.21592108128025</v>
      </c>
      <c r="AA55" s="20">
        <f t="shared" si="2"/>
        <v>2012</v>
      </c>
      <c r="AB55" s="20" t="str">
        <f t="shared" si="3"/>
        <v>Y0T17</v>
      </c>
      <c r="AC55" s="20">
        <f t="shared" si="4"/>
        <v>0</v>
      </c>
      <c r="AD55" s="20" t="str">
        <f t="shared" si="5"/>
        <v>Ministry of Social Welfare, Women and Poverty Alleviation, annual report 2012</v>
      </c>
      <c r="AE55" s="7" t="b">
        <f t="shared" si="6"/>
        <v>1</v>
      </c>
      <c r="AF55" s="7" t="b">
        <f t="shared" si="7"/>
        <v>1</v>
      </c>
      <c r="AG55" s="7" t="b">
        <f t="shared" si="8"/>
        <v>1</v>
      </c>
      <c r="AH55" s="7" t="b">
        <f t="shared" si="9"/>
        <v>1</v>
      </c>
      <c r="AI55" s="7" t="s">
        <v>212</v>
      </c>
      <c r="AJ55" s="7">
        <v>26.6</v>
      </c>
      <c r="AK55" s="47">
        <f t="shared" si="10"/>
        <v>26.620009901238006</v>
      </c>
      <c r="AL55" s="47">
        <f t="shared" si="11"/>
        <v>2.0009901238005057E-2</v>
      </c>
    </row>
    <row r="56" spans="1:38">
      <c r="A56" s="7" t="s">
        <v>151</v>
      </c>
      <c r="B56" s="7" t="s">
        <v>152</v>
      </c>
      <c r="C56" s="40"/>
      <c r="E56" s="15"/>
      <c r="F56" s="15"/>
      <c r="G56" s="16"/>
      <c r="H56" s="19"/>
      <c r="J56" s="7" t="e">
        <f>IF(VLOOKUP($A56,'[1]2. Child Protection'!$B$8:$BG$226,'[1]2. Child Protection'!T$1,FALSE)=C56,"",VLOOKUP($A56,'[1]2. Child Protection'!$B$8:$BG$226,'[1]2. Child Protection'!T$1,FALSE)-C56)</f>
        <v>#VALUE!</v>
      </c>
      <c r="K56" s="7" t="str">
        <f>IF(VLOOKUP($A56,'[1]2. Child Protection'!$B$8:$BG$226,'[1]2. Child Protection'!U$1,FALSE)=D56,"",VLOOKUP($A56,'[1]2. Child Protection'!$B$8:$BG$226,'[1]2. Child Protection'!U$1,FALSE))</f>
        <v/>
      </c>
      <c r="L56" s="20" t="e">
        <f>IF(VLOOKUP($A56,'[1]2. Child Protection'!$B$8:$BG$226,'[1]2. Child Protection'!V$1,FALSE)=#REF!,"",VLOOKUP($A56,'[1]2. Child Protection'!$B$8:$BG$226,'[1]2. Child Protection'!V$1,FALSE)-#REF!)</f>
        <v>#REF!</v>
      </c>
      <c r="M56" s="20" t="e">
        <f>IF(VLOOKUP($A56,'[1]2. Child Protection'!$B$8:$BG$226,'[1]2. Child Protection'!W$1,FALSE)=#REF!,"",VLOOKUP($A56,'[1]2. Child Protection'!$B$8:$BG$226,'[1]2. Child Protection'!W$1,FALSE))</f>
        <v>#REF!</v>
      </c>
      <c r="N56" s="20">
        <f>IF(VLOOKUP($A56,'[1]2. Child Protection'!$B$8:$BG$226,'[1]2. Child Protection'!X$1,FALSE)=E56,"",VLOOKUP($A56,'[1]2. Child Protection'!$B$8:$BG$226,'[1]2. Child Protection'!X$1,FALSE)-E56)</f>
        <v>100</v>
      </c>
      <c r="O56" s="20" t="e">
        <f>IF(VLOOKUP($A56,'[1]2. Child Protection'!$B$8:$BG$226,'[1]2. Child Protection'!Y$1,FALSE)=#REF!,"",VLOOKUP($A56,'[1]2. Child Protection'!$B$8:$BG$226,'[1]2. Child Protection'!Y$1,FALSE))</f>
        <v>#REF!</v>
      </c>
      <c r="P56" s="20">
        <f>IF(VLOOKUP($A56,'[1]2. Child Protection'!$B$8:$BG$226,'[1]2. Child Protection'!Z$1,FALSE)=F56,"",VLOOKUP($A56,'[1]2. Child Protection'!$B$8:$BG$226,'[1]2. Child Protection'!Z$1,FALSE)-F56)</f>
        <v>100</v>
      </c>
      <c r="Q56" s="20" t="str">
        <f>IF(VLOOKUP($A56,'[1]2. Child Protection'!$B$8:$BG$226,'[1]2. Child Protection'!AA$1,FALSE)=G56,"",VLOOKUP($A56,'[1]2. Child Protection'!$B$8:$BG$226,'[1]2. Child Protection'!AA$1,FALSE))</f>
        <v>v</v>
      </c>
      <c r="R56" s="7" t="str">
        <f>IF(VLOOKUP($A56,'[1]2. Child Protection'!$B$8:$BG$226,'[1]2. Child Protection'!AB$1,FALSE)=H56,"",VLOOKUP($A56,'[1]2. Child Protection'!$B$8:$BG$226,'[1]2. Child Protection'!AB$1,FALSE))</f>
        <v>UNSD Population and Vital Statistics Report, January 2022, latest update on 17 Jan 2023</v>
      </c>
      <c r="S56" s="7" t="s">
        <v>196</v>
      </c>
      <c r="T56" s="47">
        <v>735.58476489911266</v>
      </c>
      <c r="U56" s="7">
        <v>2007</v>
      </c>
      <c r="V56" s="7" t="s">
        <v>597</v>
      </c>
      <c r="X56" s="7" t="s">
        <v>656</v>
      </c>
      <c r="Y56" s="7" t="b">
        <f t="shared" si="12"/>
        <v>0</v>
      </c>
      <c r="Z56" s="47">
        <f t="shared" si="1"/>
        <v>0</v>
      </c>
      <c r="AA56" s="20">
        <f t="shared" si="2"/>
        <v>0</v>
      </c>
      <c r="AB56" s="20">
        <f t="shared" si="3"/>
        <v>0</v>
      </c>
      <c r="AC56" s="20">
        <f t="shared" si="4"/>
        <v>0</v>
      </c>
      <c r="AD56" s="20">
        <f t="shared" si="5"/>
        <v>0</v>
      </c>
      <c r="AE56" s="7" t="b">
        <f t="shared" si="6"/>
        <v>0</v>
      </c>
      <c r="AF56" s="7" t="b">
        <f t="shared" si="7"/>
        <v>0</v>
      </c>
      <c r="AG56" s="7" t="b">
        <f t="shared" si="8"/>
        <v>1</v>
      </c>
      <c r="AH56" s="7" t="b">
        <f t="shared" si="9"/>
        <v>0</v>
      </c>
      <c r="AI56" s="7" t="s">
        <v>215</v>
      </c>
      <c r="AJ56" s="7">
        <v>87.9</v>
      </c>
      <c r="AK56" s="47">
        <f t="shared" si="10"/>
        <v>87.894143913958345</v>
      </c>
      <c r="AL56" s="47">
        <f t="shared" si="11"/>
        <v>-5.8560860416605465E-3</v>
      </c>
    </row>
    <row r="57" spans="1:38">
      <c r="A57" s="7" t="s">
        <v>208</v>
      </c>
      <c r="B57" s="7" t="s">
        <v>209</v>
      </c>
      <c r="C57" s="40">
        <v>428.9649089852926</v>
      </c>
      <c r="D57" s="7" t="s">
        <v>596</v>
      </c>
      <c r="E57" s="15">
        <v>2012</v>
      </c>
      <c r="F57" s="17" t="s">
        <v>597</v>
      </c>
      <c r="G57" s="18"/>
      <c r="H57" s="19" t="s">
        <v>210</v>
      </c>
      <c r="J57" s="7" t="e">
        <f>IF(VLOOKUP($A57,'[1]2. Child Protection'!$B$8:$BG$226,'[1]2. Child Protection'!T$1,FALSE)=C57,"",VLOOKUP($A57,'[1]2. Child Protection'!$B$8:$BG$226,'[1]2. Child Protection'!T$1,FALSE)-C57)</f>
        <v>#VALUE!</v>
      </c>
      <c r="K57" s="7" t="str">
        <f>IF(VLOOKUP($A57,'[1]2. Child Protection'!$B$8:$BG$226,'[1]2. Child Protection'!U$1,FALSE)=D57,"",VLOOKUP($A57,'[1]2. Child Protection'!$B$8:$BG$226,'[1]2. Child Protection'!U$1,FALSE))</f>
        <v/>
      </c>
      <c r="L57" s="20" t="e">
        <f>IF(VLOOKUP($A57,'[1]2. Child Protection'!$B$8:$BG$226,'[1]2. Child Protection'!V$1,FALSE)=#REF!,"",VLOOKUP($A57,'[1]2. Child Protection'!$B$8:$BG$226,'[1]2. Child Protection'!V$1,FALSE)-#REF!)</f>
        <v>#REF!</v>
      </c>
      <c r="M57" s="20" t="e">
        <f>IF(VLOOKUP($A57,'[1]2. Child Protection'!$B$8:$BG$226,'[1]2. Child Protection'!W$1,FALSE)=#REF!,"",VLOOKUP($A57,'[1]2. Child Protection'!$B$8:$BG$226,'[1]2. Child Protection'!W$1,FALSE))</f>
        <v>#REF!</v>
      </c>
      <c r="N57" s="20">
        <f>IF(VLOOKUP($A57,'[1]2. Child Protection'!$B$8:$BG$226,'[1]2. Child Protection'!X$1,FALSE)=E57,"",VLOOKUP($A57,'[1]2. Child Protection'!$B$8:$BG$226,'[1]2. Child Protection'!X$1,FALSE)-E57)</f>
        <v>-1912</v>
      </c>
      <c r="O57" s="20" t="e">
        <f>IF(VLOOKUP($A57,'[1]2. Child Protection'!$B$8:$BG$226,'[1]2. Child Protection'!Y$1,FALSE)=#REF!,"",VLOOKUP($A57,'[1]2. Child Protection'!$B$8:$BG$226,'[1]2. Child Protection'!Y$1,FALSE))</f>
        <v>#REF!</v>
      </c>
      <c r="P57" s="20" t="e">
        <f>IF(VLOOKUP($A57,'[1]2. Child Protection'!$B$8:$BG$226,'[1]2. Child Protection'!Z$1,FALSE)=F57,"",VLOOKUP($A57,'[1]2. Child Protection'!$B$8:$BG$226,'[1]2. Child Protection'!Z$1,FALSE)-F57)</f>
        <v>#VALUE!</v>
      </c>
      <c r="Q57" s="20" t="str">
        <f>IF(VLOOKUP($A57,'[1]2. Child Protection'!$B$8:$BG$226,'[1]2. Child Protection'!AA$1,FALSE)=G57,"",VLOOKUP($A57,'[1]2. Child Protection'!$B$8:$BG$226,'[1]2. Child Protection'!AA$1,FALSE))</f>
        <v>y</v>
      </c>
      <c r="R57" s="7" t="str">
        <f>IF(VLOOKUP($A57,'[1]2. Child Protection'!$B$8:$BG$226,'[1]2. Child Protection'!AB$1,FALSE)=H57,"",VLOOKUP($A57,'[1]2. Child Protection'!$B$8:$BG$226,'[1]2. Child Protection'!AB$1,FALSE))</f>
        <v>Federal Statistical Office, Federal Ministry of Justice and the Federal Office of Justice</v>
      </c>
      <c r="S57" s="7" t="s">
        <v>198</v>
      </c>
      <c r="T57" s="47">
        <v>345.22770247506423</v>
      </c>
      <c r="U57" s="7">
        <v>2008</v>
      </c>
      <c r="V57" s="7" t="s">
        <v>597</v>
      </c>
      <c r="X57" s="7" t="s">
        <v>657</v>
      </c>
      <c r="Y57" s="7" t="b">
        <f t="shared" si="12"/>
        <v>0</v>
      </c>
      <c r="Z57" s="47">
        <f t="shared" si="1"/>
        <v>0</v>
      </c>
      <c r="AA57" s="20">
        <f t="shared" si="2"/>
        <v>0</v>
      </c>
      <c r="AB57" s="20">
        <f t="shared" si="3"/>
        <v>0</v>
      </c>
      <c r="AC57" s="20">
        <f t="shared" si="4"/>
        <v>0</v>
      </c>
      <c r="AD57" s="20">
        <f t="shared" si="5"/>
        <v>0</v>
      </c>
      <c r="AE57" s="7" t="b">
        <f t="shared" si="6"/>
        <v>0</v>
      </c>
      <c r="AF57" s="7" t="b">
        <f t="shared" si="7"/>
        <v>0</v>
      </c>
      <c r="AG57" s="7" t="b">
        <f>AC57=W57</f>
        <v>1</v>
      </c>
      <c r="AH57" s="7" t="b">
        <f t="shared" si="9"/>
        <v>0</v>
      </c>
      <c r="AI57" s="7" t="s">
        <v>218</v>
      </c>
      <c r="AJ57" s="7">
        <v>282.8</v>
      </c>
      <c r="AK57" s="47">
        <f t="shared" si="10"/>
        <v>282.7551150082603</v>
      </c>
      <c r="AL57" s="47">
        <f t="shared" si="11"/>
        <v>-4.4884991739706948E-2</v>
      </c>
    </row>
    <row r="58" spans="1:38">
      <c r="A58" s="7" t="s">
        <v>162</v>
      </c>
      <c r="B58" s="7" t="s">
        <v>163</v>
      </c>
      <c r="C58" s="20" t="s">
        <v>596</v>
      </c>
      <c r="D58" s="7" t="s">
        <v>596</v>
      </c>
      <c r="E58" s="15" t="s">
        <v>596</v>
      </c>
      <c r="F58" s="17" t="s">
        <v>596</v>
      </c>
      <c r="G58" s="18" t="s">
        <v>596</v>
      </c>
      <c r="H58" s="19" t="s">
        <v>596</v>
      </c>
      <c r="J58" s="7" t="e">
        <f>IF(VLOOKUP($A58,'[1]2. Child Protection'!$B$8:$BG$226,'[1]2. Child Protection'!T$1,FALSE)=C58,"",VLOOKUP($A58,'[1]2. Child Protection'!$B$8:$BG$226,'[1]2. Child Protection'!T$1,FALSE)-C58)</f>
        <v>#VALUE!</v>
      </c>
      <c r="K58" s="7" t="str">
        <f>IF(VLOOKUP($A58,'[1]2. Child Protection'!$B$8:$BG$226,'[1]2. Child Protection'!U$1,FALSE)=D58,"",VLOOKUP($A58,'[1]2. Child Protection'!$B$8:$BG$226,'[1]2. Child Protection'!U$1,FALSE))</f>
        <v>x</v>
      </c>
      <c r="L58" s="20" t="e">
        <f>IF(VLOOKUP($A58,'[1]2. Child Protection'!$B$8:$BG$226,'[1]2. Child Protection'!V$1,FALSE)=#REF!,"",VLOOKUP($A58,'[1]2. Child Protection'!$B$8:$BG$226,'[1]2. Child Protection'!V$1,FALSE)-#REF!)</f>
        <v>#REF!</v>
      </c>
      <c r="M58" s="20" t="e">
        <f>IF(VLOOKUP($A58,'[1]2. Child Protection'!$B$8:$BG$226,'[1]2. Child Protection'!W$1,FALSE)=#REF!,"",VLOOKUP($A58,'[1]2. Child Protection'!$B$8:$BG$226,'[1]2. Child Protection'!W$1,FALSE))</f>
        <v>#REF!</v>
      </c>
      <c r="N58" s="20" t="e">
        <f>IF(VLOOKUP($A58,'[1]2. Child Protection'!$B$8:$BG$226,'[1]2. Child Protection'!X$1,FALSE)=E58,"",VLOOKUP($A58,'[1]2. Child Protection'!$B$8:$BG$226,'[1]2. Child Protection'!X$1,FALSE)-E58)</f>
        <v>#VALUE!</v>
      </c>
      <c r="O58" s="20" t="e">
        <f>IF(VLOOKUP($A58,'[1]2. Child Protection'!$B$8:$BG$226,'[1]2. Child Protection'!Y$1,FALSE)=#REF!,"",VLOOKUP($A58,'[1]2. Child Protection'!$B$8:$BG$226,'[1]2. Child Protection'!Y$1,FALSE))</f>
        <v>#REF!</v>
      </c>
      <c r="P58" s="20" t="e">
        <f>IF(VLOOKUP($A58,'[1]2. Child Protection'!$B$8:$BG$226,'[1]2. Child Protection'!Z$1,FALSE)=F58,"",VLOOKUP($A58,'[1]2. Child Protection'!$B$8:$BG$226,'[1]2. Child Protection'!Z$1,FALSE)-F58)</f>
        <v>#VALUE!</v>
      </c>
      <c r="Q58" s="20" t="str">
        <f>IF(VLOOKUP($A58,'[1]2. Child Protection'!$B$8:$BG$226,'[1]2. Child Protection'!AA$1,FALSE)=G58,"",VLOOKUP($A58,'[1]2. Child Protection'!$B$8:$BG$226,'[1]2. Child Protection'!AA$1,FALSE))</f>
        <v>x</v>
      </c>
      <c r="R58" s="7" t="str">
        <f>IF(VLOOKUP($A58,'[1]2. Child Protection'!$B$8:$BG$226,'[1]2. Child Protection'!AB$1,FALSE)=H58,"",VLOOKUP($A58,'[1]2. Child Protection'!$B$8:$BG$226,'[1]2. Child Protection'!AB$1,FALSE))</f>
        <v>MICS 2006</v>
      </c>
      <c r="S58" s="7" t="s">
        <v>200</v>
      </c>
      <c r="T58" s="47">
        <v>49.852508554237268</v>
      </c>
      <c r="U58" s="7">
        <v>2012</v>
      </c>
      <c r="V58" s="7" t="s">
        <v>597</v>
      </c>
      <c r="X58" s="7" t="s">
        <v>201</v>
      </c>
      <c r="Y58" s="7" t="b">
        <f t="shared" si="12"/>
        <v>1</v>
      </c>
      <c r="Z58" s="47">
        <f t="shared" si="1"/>
        <v>49.852508554237268</v>
      </c>
      <c r="AA58" s="20">
        <f t="shared" si="2"/>
        <v>2012</v>
      </c>
      <c r="AB58" s="20" t="str">
        <f t="shared" si="3"/>
        <v>Y0T17</v>
      </c>
      <c r="AC58" s="20">
        <f t="shared" si="4"/>
        <v>0</v>
      </c>
      <c r="AD58" s="20" t="str">
        <f t="shared" si="5"/>
        <v>Maison de I'Esperance; SOS Mwana; ONG Micone (non-state res care); ENEDA rt Horizons Nouveaux (state res care)</v>
      </c>
      <c r="AE58" s="7" t="b">
        <f t="shared" si="6"/>
        <v>1</v>
      </c>
      <c r="AF58" s="7" t="b">
        <f t="shared" si="7"/>
        <v>1</v>
      </c>
      <c r="AG58" s="7" t="b">
        <f t="shared" si="8"/>
        <v>1</v>
      </c>
      <c r="AH58" s="7" t="b">
        <f t="shared" si="9"/>
        <v>1</v>
      </c>
      <c r="AI58" s="7" t="s">
        <v>221</v>
      </c>
      <c r="AJ58" s="7">
        <v>71.5</v>
      </c>
      <c r="AK58" s="47">
        <f t="shared" si="10"/>
        <v>71.465260545551459</v>
      </c>
      <c r="AL58" s="47">
        <f t="shared" si="11"/>
        <v>-3.4739454448541096E-2</v>
      </c>
    </row>
    <row r="59" spans="1:38">
      <c r="A59" s="7" t="s">
        <v>164</v>
      </c>
      <c r="B59" s="7" t="s">
        <v>165</v>
      </c>
      <c r="C59" s="40">
        <v>117.02100159451548</v>
      </c>
      <c r="D59" s="7" t="s">
        <v>596</v>
      </c>
      <c r="E59" s="15">
        <v>2021</v>
      </c>
      <c r="F59" s="17" t="s">
        <v>597</v>
      </c>
      <c r="G59" s="18"/>
      <c r="H59" s="19" t="s">
        <v>166</v>
      </c>
      <c r="J59" s="7" t="e">
        <f>IF(VLOOKUP($A59,'[1]2. Child Protection'!$B$8:$BG$226,'[1]2. Child Protection'!T$1,FALSE)=C59,"",VLOOKUP($A59,'[1]2. Child Protection'!$B$8:$BG$226,'[1]2. Child Protection'!T$1,FALSE)-C59)</f>
        <v>#VALUE!</v>
      </c>
      <c r="K59" s="7" t="str">
        <f>IF(VLOOKUP($A59,'[1]2. Child Protection'!$B$8:$BG$226,'[1]2. Child Protection'!U$1,FALSE)=D59,"",VLOOKUP($A59,'[1]2. Child Protection'!$B$8:$BG$226,'[1]2. Child Protection'!U$1,FALSE))</f>
        <v/>
      </c>
      <c r="L59" s="20" t="e">
        <f>IF(VLOOKUP($A59,'[1]2. Child Protection'!$B$8:$BG$226,'[1]2. Child Protection'!V$1,FALSE)=#REF!,"",VLOOKUP($A59,'[1]2. Child Protection'!$B$8:$BG$226,'[1]2. Child Protection'!V$1,FALSE)-#REF!)</f>
        <v>#REF!</v>
      </c>
      <c r="M59" s="20" t="e">
        <f>IF(VLOOKUP($A59,'[1]2. Child Protection'!$B$8:$BG$226,'[1]2. Child Protection'!W$1,FALSE)=#REF!,"",VLOOKUP($A59,'[1]2. Child Protection'!$B$8:$BG$226,'[1]2. Child Protection'!W$1,FALSE))</f>
        <v>#REF!</v>
      </c>
      <c r="N59" s="20" t="e">
        <f>IF(VLOOKUP($A59,'[1]2. Child Protection'!$B$8:$BG$226,'[1]2. Child Protection'!X$1,FALSE)=E59,"",VLOOKUP($A59,'[1]2. Child Protection'!$B$8:$BG$226,'[1]2. Child Protection'!X$1,FALSE)-E59)</f>
        <v>#VALUE!</v>
      </c>
      <c r="O59" s="20" t="e">
        <f>IF(VLOOKUP($A59,'[1]2. Child Protection'!$B$8:$BG$226,'[1]2. Child Protection'!Y$1,FALSE)=#REF!,"",VLOOKUP($A59,'[1]2. Child Protection'!$B$8:$BG$226,'[1]2. Child Protection'!Y$1,FALSE))</f>
        <v>#REF!</v>
      </c>
      <c r="P59" s="20" t="e">
        <f>IF(VLOOKUP($A59,'[1]2. Child Protection'!$B$8:$BG$226,'[1]2. Child Protection'!Z$1,FALSE)=F59,"",VLOOKUP($A59,'[1]2. Child Protection'!$B$8:$BG$226,'[1]2. Child Protection'!Z$1,FALSE)-F59)</f>
        <v>#VALUE!</v>
      </c>
      <c r="Q59" s="20" t="str">
        <f>IF(VLOOKUP($A59,'[1]2. Child Protection'!$B$8:$BG$226,'[1]2. Child Protection'!AA$1,FALSE)=G59,"",VLOOKUP($A59,'[1]2. Child Protection'!$B$8:$BG$226,'[1]2. Child Protection'!AA$1,FALSE))</f>
        <v/>
      </c>
      <c r="R59" s="7">
        <f>IF(VLOOKUP($A59,'[1]2. Child Protection'!$B$8:$BG$226,'[1]2. Child Protection'!AB$1,FALSE)=H59,"",VLOOKUP($A59,'[1]2. Child Protection'!$B$8:$BG$226,'[1]2. Child Protection'!AB$1,FALSE))</f>
        <v>0</v>
      </c>
      <c r="S59" s="7" t="s">
        <v>205</v>
      </c>
      <c r="T59" s="47">
        <v>53.296722038407751</v>
      </c>
      <c r="U59" s="7">
        <v>2020</v>
      </c>
      <c r="V59" s="7" t="s">
        <v>597</v>
      </c>
      <c r="W59" s="7" t="s">
        <v>611</v>
      </c>
      <c r="X59" s="7" t="s">
        <v>207</v>
      </c>
      <c r="Y59" s="7" t="b">
        <f t="shared" si="12"/>
        <v>1</v>
      </c>
      <c r="Z59" s="47">
        <f t="shared" si="1"/>
        <v>53.296722038407751</v>
      </c>
      <c r="AA59" s="20">
        <f t="shared" si="2"/>
        <v>2020</v>
      </c>
      <c r="AB59" s="20" t="str">
        <f t="shared" si="3"/>
        <v>Y0T17</v>
      </c>
      <c r="AC59" s="20" t="str">
        <f t="shared" si="4"/>
        <v>Definition is different from the previous year's submission</v>
      </c>
      <c r="AD59" s="20" t="str">
        <f t="shared" si="5"/>
        <v>TransMonEE database; Agency for State Care and Assistance for the (Statutory) Victims of Human Trafficking</v>
      </c>
      <c r="AE59" s="7" t="b">
        <f t="shared" si="6"/>
        <v>1</v>
      </c>
      <c r="AF59" s="7" t="b">
        <f t="shared" si="7"/>
        <v>1</v>
      </c>
      <c r="AG59" s="7" t="b">
        <f t="shared" si="8"/>
        <v>1</v>
      </c>
      <c r="AH59" s="7" t="b">
        <f t="shared" si="9"/>
        <v>1</v>
      </c>
      <c r="AI59" s="7" t="s">
        <v>225</v>
      </c>
      <c r="AJ59" s="7">
        <v>17.8</v>
      </c>
      <c r="AK59" s="47">
        <f t="shared" si="10"/>
        <v>17.769590130748359</v>
      </c>
      <c r="AL59" s="47">
        <f t="shared" si="11"/>
        <v>-3.0409869251641908E-2</v>
      </c>
    </row>
    <row r="60" spans="1:38">
      <c r="A60" s="7" t="s">
        <v>157</v>
      </c>
      <c r="B60" s="7" t="s">
        <v>158</v>
      </c>
      <c r="C60" s="40">
        <v>555.6111019757908</v>
      </c>
      <c r="D60" s="7" t="s">
        <v>59</v>
      </c>
      <c r="E60" s="15">
        <v>2010</v>
      </c>
      <c r="F60" s="15" t="s">
        <v>609</v>
      </c>
      <c r="G60" s="16" t="s">
        <v>160</v>
      </c>
      <c r="H60" s="19" t="s">
        <v>161</v>
      </c>
      <c r="J60" s="7" t="e">
        <f>IF(VLOOKUP($A60,'[1]2. Child Protection'!$B$8:$BG$226,'[1]2. Child Protection'!T$1,FALSE)=C60,"",VLOOKUP($A60,'[1]2. Child Protection'!$B$8:$BG$226,'[1]2. Child Protection'!T$1,FALSE)-C60)</f>
        <v>#VALUE!</v>
      </c>
      <c r="K60" s="7">
        <f>IF(VLOOKUP($A60,'[1]2. Child Protection'!$B$8:$BG$226,'[1]2. Child Protection'!U$1,FALSE)=D60,"",VLOOKUP($A60,'[1]2. Child Protection'!$B$8:$BG$226,'[1]2. Child Protection'!U$1,FALSE))</f>
        <v>0</v>
      </c>
      <c r="L60" s="20" t="e">
        <f>IF(VLOOKUP($A60,'[1]2. Child Protection'!$B$8:$BG$226,'[1]2. Child Protection'!V$1,FALSE)=#REF!,"",VLOOKUP($A60,'[1]2. Child Protection'!$B$8:$BG$226,'[1]2. Child Protection'!V$1,FALSE)-#REF!)</f>
        <v>#REF!</v>
      </c>
      <c r="M60" s="20" t="e">
        <f>IF(VLOOKUP($A60,'[1]2. Child Protection'!$B$8:$BG$226,'[1]2. Child Protection'!W$1,FALSE)=#REF!,"",VLOOKUP($A60,'[1]2. Child Protection'!$B$8:$BG$226,'[1]2. Child Protection'!W$1,FALSE))</f>
        <v>#REF!</v>
      </c>
      <c r="N60" s="20">
        <f>IF(VLOOKUP($A60,'[1]2. Child Protection'!$B$8:$BG$226,'[1]2. Child Protection'!X$1,FALSE)=E60,"",VLOOKUP($A60,'[1]2. Child Protection'!$B$8:$BG$226,'[1]2. Child Protection'!X$1,FALSE)-E60)</f>
        <v>-1910</v>
      </c>
      <c r="O60" s="20" t="e">
        <f>IF(VLOOKUP($A60,'[1]2. Child Protection'!$B$8:$BG$226,'[1]2. Child Protection'!Y$1,FALSE)=#REF!,"",VLOOKUP($A60,'[1]2. Child Protection'!$B$8:$BG$226,'[1]2. Child Protection'!Y$1,FALSE))</f>
        <v>#REF!</v>
      </c>
      <c r="P60" s="20" t="e">
        <f>IF(VLOOKUP($A60,'[1]2. Child Protection'!$B$8:$BG$226,'[1]2. Child Protection'!Z$1,FALSE)=F60,"",VLOOKUP($A60,'[1]2. Child Protection'!$B$8:$BG$226,'[1]2. Child Protection'!Z$1,FALSE)-F60)</f>
        <v>#VALUE!</v>
      </c>
      <c r="Q60" s="20" t="str">
        <f>IF(VLOOKUP($A60,'[1]2. Child Protection'!$B$8:$BG$226,'[1]2. Child Protection'!AA$1,FALSE)=G60,"",VLOOKUP($A60,'[1]2. Child Protection'!$B$8:$BG$226,'[1]2. Child Protection'!AA$1,FALSE))</f>
        <v>y</v>
      </c>
      <c r="R60" s="7" t="str">
        <f>IF(VLOOKUP($A60,'[1]2. Child Protection'!$B$8:$BG$226,'[1]2. Child Protection'!AB$1,FALSE)=H60,"",VLOOKUP($A60,'[1]2. Child Protection'!$B$8:$BG$226,'[1]2. Child Protection'!AB$1,FALSE))</f>
        <v>Statistics Denmark 2019</v>
      </c>
      <c r="S60" s="7" t="s">
        <v>209</v>
      </c>
      <c r="T60" s="47">
        <v>428.9649089852926</v>
      </c>
      <c r="U60" s="7">
        <v>2012</v>
      </c>
      <c r="V60" s="7" t="s">
        <v>597</v>
      </c>
      <c r="X60" s="7" t="s">
        <v>210</v>
      </c>
      <c r="Y60" s="7" t="b">
        <f t="shared" si="12"/>
        <v>1</v>
      </c>
      <c r="Z60" s="47">
        <f t="shared" si="1"/>
        <v>428.9649089852926</v>
      </c>
      <c r="AA60" s="20">
        <f t="shared" si="2"/>
        <v>2012</v>
      </c>
      <c r="AB60" s="20" t="str">
        <f t="shared" si="3"/>
        <v>Y0T17</v>
      </c>
      <c r="AC60" s="20">
        <f t="shared" si="4"/>
        <v>0</v>
      </c>
      <c r="AD60" s="20" t="str">
        <f t="shared" si="5"/>
        <v>Federal Statistical Office, Children and Youth Services</v>
      </c>
      <c r="AE60" s="7" t="b">
        <f t="shared" si="6"/>
        <v>1</v>
      </c>
      <c r="AF60" s="7" t="b">
        <f t="shared" si="7"/>
        <v>1</v>
      </c>
      <c r="AG60" s="7" t="b">
        <f t="shared" si="8"/>
        <v>1</v>
      </c>
      <c r="AH60" s="7" t="b">
        <f t="shared" si="9"/>
        <v>1</v>
      </c>
      <c r="AI60" s="7" t="s">
        <v>228</v>
      </c>
      <c r="AJ60" s="7">
        <v>41.5</v>
      </c>
      <c r="AK60" s="47">
        <f t="shared" si="10"/>
        <v>41.544533431809263</v>
      </c>
      <c r="AL60" s="47">
        <f t="shared" si="11"/>
        <v>4.4533431809263391E-2</v>
      </c>
    </row>
    <row r="61" spans="1:38">
      <c r="A61" s="7" t="s">
        <v>167</v>
      </c>
      <c r="B61" s="7" t="s">
        <v>168</v>
      </c>
      <c r="C61" s="20">
        <v>85.089939785528415</v>
      </c>
      <c r="D61" s="7" t="s">
        <v>596</v>
      </c>
      <c r="E61" s="15">
        <v>2011</v>
      </c>
      <c r="F61" s="17" t="s">
        <v>597</v>
      </c>
      <c r="G61" s="18"/>
      <c r="H61" s="19" t="s">
        <v>169</v>
      </c>
      <c r="J61" s="7">
        <f>IF(VLOOKUP($A61,'[1]2. Child Protection'!$B$8:$BG$226,'[1]2. Child Protection'!T$1,FALSE)=C61,"",VLOOKUP($A61,'[1]2. Child Protection'!$B$8:$BG$226,'[1]2. Child Protection'!T$1,FALSE)-C61)</f>
        <v>4.343060214471592</v>
      </c>
      <c r="K61" s="7" t="str">
        <f>IF(VLOOKUP($A61,'[1]2. Child Protection'!$B$8:$BG$226,'[1]2. Child Protection'!U$1,FALSE)=D61,"",VLOOKUP($A61,'[1]2. Child Protection'!$B$8:$BG$226,'[1]2. Child Protection'!U$1,FALSE))</f>
        <v/>
      </c>
      <c r="L61" s="20" t="e">
        <f>IF(VLOOKUP($A61,'[1]2. Child Protection'!$B$8:$BG$226,'[1]2. Child Protection'!V$1,FALSE)=#REF!,"",VLOOKUP($A61,'[1]2. Child Protection'!$B$8:$BG$226,'[1]2. Child Protection'!V$1,FALSE)-#REF!)</f>
        <v>#REF!</v>
      </c>
      <c r="M61" s="20" t="e">
        <f>IF(VLOOKUP($A61,'[1]2. Child Protection'!$B$8:$BG$226,'[1]2. Child Protection'!W$1,FALSE)=#REF!,"",VLOOKUP($A61,'[1]2. Child Protection'!$B$8:$BG$226,'[1]2. Child Protection'!W$1,FALSE))</f>
        <v>#REF!</v>
      </c>
      <c r="N61" s="20">
        <f>IF(VLOOKUP($A61,'[1]2. Child Protection'!$B$8:$BG$226,'[1]2. Child Protection'!X$1,FALSE)=E61,"",VLOOKUP($A61,'[1]2. Child Protection'!$B$8:$BG$226,'[1]2. Child Protection'!X$1,FALSE)-E61)</f>
        <v>-1919.2629999999999</v>
      </c>
      <c r="O61" s="20" t="e">
        <f>IF(VLOOKUP($A61,'[1]2. Child Protection'!$B$8:$BG$226,'[1]2. Child Protection'!Y$1,FALSE)=#REF!,"",VLOOKUP($A61,'[1]2. Child Protection'!$B$8:$BG$226,'[1]2. Child Protection'!Y$1,FALSE))</f>
        <v>#REF!</v>
      </c>
      <c r="P61" s="20" t="e">
        <f>IF(VLOOKUP($A61,'[1]2. Child Protection'!$B$8:$BG$226,'[1]2. Child Protection'!Z$1,FALSE)=F61,"",VLOOKUP($A61,'[1]2. Child Protection'!$B$8:$BG$226,'[1]2. Child Protection'!Z$1,FALSE)-F61)</f>
        <v>#VALUE!</v>
      </c>
      <c r="Q61" s="20" t="str">
        <f>IF(VLOOKUP($A61,'[1]2. Child Protection'!$B$8:$BG$226,'[1]2. Child Protection'!AA$1,FALSE)=G61,"",VLOOKUP($A61,'[1]2. Child Protection'!$B$8:$BG$226,'[1]2. Child Protection'!AA$1,FALSE))</f>
        <v/>
      </c>
      <c r="R61" s="7" t="str">
        <f>IF(VLOOKUP($A61,'[1]2. Child Protection'!$B$8:$BG$226,'[1]2. Child Protection'!AB$1,FALSE)=H61,"",VLOOKUP($A61,'[1]2. Child Protection'!$B$8:$BG$226,'[1]2. Child Protection'!AB$1,FALSE))</f>
        <v>MICS 2019</v>
      </c>
      <c r="S61" s="7" t="s">
        <v>212</v>
      </c>
      <c r="T61" s="47">
        <v>26.620009901238006</v>
      </c>
      <c r="U61" s="7">
        <v>2021</v>
      </c>
      <c r="V61" s="7" t="s">
        <v>597</v>
      </c>
      <c r="X61" s="7" t="s">
        <v>213</v>
      </c>
      <c r="Y61" s="7" t="b">
        <f t="shared" si="12"/>
        <v>1</v>
      </c>
      <c r="Z61" s="47">
        <f t="shared" si="1"/>
        <v>26.620009901238006</v>
      </c>
      <c r="AA61" s="20">
        <f t="shared" si="2"/>
        <v>2021</v>
      </c>
      <c r="AB61" s="20" t="str">
        <f t="shared" si="3"/>
        <v>Y0T17</v>
      </c>
      <c r="AC61" s="20">
        <f t="shared" si="4"/>
        <v>0</v>
      </c>
      <c r="AD61" s="20" t="str">
        <f t="shared" si="5"/>
        <v>The Ministry of Gender, Children and Social Protection</v>
      </c>
      <c r="AE61" s="7" t="b">
        <f t="shared" si="6"/>
        <v>1</v>
      </c>
      <c r="AF61" s="7" t="b">
        <f t="shared" si="7"/>
        <v>1</v>
      </c>
      <c r="AG61" s="7" t="b">
        <f t="shared" si="8"/>
        <v>1</v>
      </c>
      <c r="AH61" s="7" t="b">
        <f t="shared" si="9"/>
        <v>1</v>
      </c>
      <c r="AI61" s="7" t="s">
        <v>231</v>
      </c>
      <c r="AJ61" s="7">
        <v>304.7</v>
      </c>
      <c r="AK61" s="47">
        <f t="shared" si="10"/>
        <v>304.66714218636309</v>
      </c>
      <c r="AL61" s="47">
        <f t="shared" si="11"/>
        <v>-3.2857813636894662E-2</v>
      </c>
    </row>
    <row r="62" spans="1:38">
      <c r="A62" s="7" t="s">
        <v>18</v>
      </c>
      <c r="B62" s="7" t="s">
        <v>19</v>
      </c>
      <c r="C62" s="20" t="s">
        <v>596</v>
      </c>
      <c r="D62" s="7" t="s">
        <v>596</v>
      </c>
      <c r="E62" s="15" t="s">
        <v>596</v>
      </c>
      <c r="F62" s="17" t="s">
        <v>596</v>
      </c>
      <c r="G62" s="18" t="s">
        <v>596</v>
      </c>
      <c r="H62" s="19" t="s">
        <v>596</v>
      </c>
      <c r="J62" s="7" t="e">
        <f>IF(VLOOKUP($A62,'[1]2. Child Protection'!$B$8:$BG$226,'[1]2. Child Protection'!T$1,FALSE)=C62,"",VLOOKUP($A62,'[1]2. Child Protection'!$B$8:$BG$226,'[1]2. Child Protection'!T$1,FALSE)-C62)</f>
        <v>#VALUE!</v>
      </c>
      <c r="K62" s="7" t="str">
        <f>IF(VLOOKUP($A62,'[1]2. Child Protection'!$B$8:$BG$226,'[1]2. Child Protection'!U$1,FALSE)=D62,"",VLOOKUP($A62,'[1]2. Child Protection'!$B$8:$BG$226,'[1]2. Child Protection'!U$1,FALSE))</f>
        <v/>
      </c>
      <c r="L62" s="20" t="e">
        <f>IF(VLOOKUP($A62,'[1]2. Child Protection'!$B$8:$BG$226,'[1]2. Child Protection'!V$1,FALSE)=#REF!,"",VLOOKUP($A62,'[1]2. Child Protection'!$B$8:$BG$226,'[1]2. Child Protection'!V$1,FALSE)-#REF!)</f>
        <v>#REF!</v>
      </c>
      <c r="M62" s="20" t="e">
        <f>IF(VLOOKUP($A62,'[1]2. Child Protection'!$B$8:$BG$226,'[1]2. Child Protection'!W$1,FALSE)=#REF!,"",VLOOKUP($A62,'[1]2. Child Protection'!$B$8:$BG$226,'[1]2. Child Protection'!W$1,FALSE))</f>
        <v>#REF!</v>
      </c>
      <c r="N62" s="20" t="e">
        <f>IF(VLOOKUP($A62,'[1]2. Child Protection'!$B$8:$BG$226,'[1]2. Child Protection'!X$1,FALSE)=E62,"",VLOOKUP($A62,'[1]2. Child Protection'!$B$8:$BG$226,'[1]2. Child Protection'!X$1,FALSE)-E62)</f>
        <v>#VALUE!</v>
      </c>
      <c r="O62" s="20" t="e">
        <f>IF(VLOOKUP($A62,'[1]2. Child Protection'!$B$8:$BG$226,'[1]2. Child Protection'!Y$1,FALSE)=#REF!,"",VLOOKUP($A62,'[1]2. Child Protection'!$B$8:$BG$226,'[1]2. Child Protection'!Y$1,FALSE))</f>
        <v>#REF!</v>
      </c>
      <c r="P62" s="20" t="e">
        <f>IF(VLOOKUP($A62,'[1]2. Child Protection'!$B$8:$BG$226,'[1]2. Child Protection'!Z$1,FALSE)=F62,"",VLOOKUP($A62,'[1]2. Child Protection'!$B$8:$BG$226,'[1]2. Child Protection'!Z$1,FALSE)-F62)</f>
        <v>#VALUE!</v>
      </c>
      <c r="Q62" s="20" t="str">
        <f>IF(VLOOKUP($A62,'[1]2. Child Protection'!$B$8:$BG$226,'[1]2. Child Protection'!AA$1,FALSE)=G62,"",VLOOKUP($A62,'[1]2. Child Protection'!$B$8:$BG$226,'[1]2. Child Protection'!AA$1,FALSE))</f>
        <v/>
      </c>
      <c r="R62" s="7" t="str">
        <f>IF(VLOOKUP($A62,'[1]2. Child Protection'!$B$8:$BG$226,'[1]2. Child Protection'!AB$1,FALSE)=H62,"",VLOOKUP($A62,'[1]2. Child Protection'!$B$8:$BG$226,'[1]2. Child Protection'!AB$1,FALSE))</f>
        <v>MICS 2018-19</v>
      </c>
      <c r="S62" s="7" t="s">
        <v>215</v>
      </c>
      <c r="T62" s="47">
        <v>87.894143913958345</v>
      </c>
      <c r="U62" s="7">
        <v>2022</v>
      </c>
      <c r="V62" s="7" t="s">
        <v>597</v>
      </c>
      <c r="X62" s="7" t="s">
        <v>612</v>
      </c>
      <c r="Y62" s="7" t="b">
        <f t="shared" si="12"/>
        <v>1</v>
      </c>
      <c r="Z62" s="47">
        <f t="shared" si="1"/>
        <v>87.894143913958345</v>
      </c>
      <c r="AA62" s="20">
        <f t="shared" si="2"/>
        <v>2022</v>
      </c>
      <c r="AB62" s="20" t="str">
        <f t="shared" si="3"/>
        <v>Y0T17</v>
      </c>
      <c r="AC62" s="20">
        <f t="shared" si="4"/>
        <v>0</v>
      </c>
      <c r="AD62" s="20" t="str">
        <f t="shared" si="5"/>
        <v>Ministry of Labour and Social Affairs</v>
      </c>
      <c r="AE62" s="7" t="b">
        <f t="shared" si="6"/>
        <v>1</v>
      </c>
      <c r="AF62" s="7" t="b">
        <f t="shared" si="7"/>
        <v>1</v>
      </c>
      <c r="AG62" s="7" t="b">
        <f t="shared" si="8"/>
        <v>1</v>
      </c>
      <c r="AH62" s="7" t="b">
        <f t="shared" si="9"/>
        <v>1</v>
      </c>
      <c r="AI62" s="7" t="s">
        <v>234</v>
      </c>
      <c r="AJ62" s="7">
        <v>588.70000000000005</v>
      </c>
      <c r="AK62" s="47">
        <f t="shared" si="10"/>
        <v>588.72578602065346</v>
      </c>
      <c r="AL62" s="47">
        <f t="shared" si="11"/>
        <v>2.5786020653413289E-2</v>
      </c>
    </row>
    <row r="63" spans="1:38">
      <c r="A63" s="7" t="s">
        <v>170</v>
      </c>
      <c r="B63" s="7" t="s">
        <v>171</v>
      </c>
      <c r="C63" s="40">
        <v>28.179583373838604</v>
      </c>
      <c r="D63" s="7" t="s">
        <v>596</v>
      </c>
      <c r="E63" s="15">
        <v>2021</v>
      </c>
      <c r="F63" s="17" t="s">
        <v>597</v>
      </c>
      <c r="G63" s="18"/>
      <c r="H63" s="7" t="s">
        <v>172</v>
      </c>
      <c r="J63" s="7">
        <f>IF(VLOOKUP($A63,'[1]2. Child Protection'!$B$8:$BG$226,'[1]2. Child Protection'!T$1,FALSE)=C63,"",VLOOKUP($A63,'[1]2. Child Protection'!$B$8:$BG$226,'[1]2. Child Protection'!T$1,FALSE)-C63)</f>
        <v>45.311416626161396</v>
      </c>
      <c r="K63" s="7" t="str">
        <f>IF(VLOOKUP($A63,'[1]2. Child Protection'!$B$8:$BG$226,'[1]2. Child Protection'!U$1,FALSE)=D63,"",VLOOKUP($A63,'[1]2. Child Protection'!$B$8:$BG$226,'[1]2. Child Protection'!U$1,FALSE))</f>
        <v>y</v>
      </c>
      <c r="L63" s="20" t="e">
        <f>IF(VLOOKUP($A63,'[1]2. Child Protection'!$B$8:$BG$226,'[1]2. Child Protection'!V$1,FALSE)=#REF!,"",VLOOKUP($A63,'[1]2. Child Protection'!$B$8:$BG$226,'[1]2. Child Protection'!V$1,FALSE)-#REF!)</f>
        <v>#REF!</v>
      </c>
      <c r="M63" s="20" t="e">
        <f>IF(VLOOKUP($A63,'[1]2. Child Protection'!$B$8:$BG$226,'[1]2. Child Protection'!W$1,FALSE)=#REF!,"",VLOOKUP($A63,'[1]2. Child Protection'!$B$8:$BG$226,'[1]2. Child Protection'!W$1,FALSE))</f>
        <v>#REF!</v>
      </c>
      <c r="N63" s="20" t="e">
        <f>IF(VLOOKUP($A63,'[1]2. Child Protection'!$B$8:$BG$226,'[1]2. Child Protection'!X$1,FALSE)=E63,"",VLOOKUP($A63,'[1]2. Child Protection'!$B$8:$BG$226,'[1]2. Child Protection'!X$1,FALSE)-E63)</f>
        <v>#VALUE!</v>
      </c>
      <c r="O63" s="20" t="e">
        <f>IF(VLOOKUP($A63,'[1]2. Child Protection'!$B$8:$BG$226,'[1]2. Child Protection'!Y$1,FALSE)=#REF!,"",VLOOKUP($A63,'[1]2. Child Protection'!$B$8:$BG$226,'[1]2. Child Protection'!Y$1,FALSE))</f>
        <v>#REF!</v>
      </c>
      <c r="P63" s="20" t="e">
        <f>IF(VLOOKUP($A63,'[1]2. Child Protection'!$B$8:$BG$226,'[1]2. Child Protection'!Z$1,FALSE)=F63,"",VLOOKUP($A63,'[1]2. Child Protection'!$B$8:$BG$226,'[1]2. Child Protection'!Z$1,FALSE)-F63)</f>
        <v>#VALUE!</v>
      </c>
      <c r="Q63" s="20" t="str">
        <f>IF(VLOOKUP($A63,'[1]2. Child Protection'!$B$8:$BG$226,'[1]2. Child Protection'!AA$1,FALSE)=G63,"",VLOOKUP($A63,'[1]2. Child Protection'!$B$8:$BG$226,'[1]2. Child Protection'!AA$1,FALSE))</f>
        <v/>
      </c>
      <c r="R63" s="7" t="str">
        <f>IF(VLOOKUP($A63,'[1]2. Child Protection'!$B$8:$BG$226,'[1]2. Child Protection'!AB$1,FALSE)=H63,"",VLOOKUP($A63,'[1]2. Child Protection'!$B$8:$BG$226,'[1]2. Child Protection'!AB$1,FALSE))</f>
        <v>Registro Civil 2021</v>
      </c>
      <c r="S63" s="7" t="s">
        <v>218</v>
      </c>
      <c r="T63" s="47">
        <v>282.7551150082603</v>
      </c>
      <c r="U63" s="7">
        <v>2021</v>
      </c>
      <c r="V63" s="7" t="s">
        <v>597</v>
      </c>
      <c r="X63" s="7" t="s">
        <v>219</v>
      </c>
      <c r="Y63" s="7" t="b">
        <f t="shared" si="12"/>
        <v>1</v>
      </c>
      <c r="Z63" s="47">
        <f t="shared" si="1"/>
        <v>282.7551150082603</v>
      </c>
      <c r="AA63" s="20">
        <f t="shared" si="2"/>
        <v>2021</v>
      </c>
      <c r="AB63" s="20" t="str">
        <f t="shared" si="3"/>
        <v>Y0T17</v>
      </c>
      <c r="AC63" s="20">
        <f t="shared" si="4"/>
        <v>0</v>
      </c>
      <c r="AD63" s="20" t="str">
        <f t="shared" si="5"/>
        <v>Child Protection Authority</v>
      </c>
      <c r="AE63" s="7" t="b">
        <f t="shared" si="6"/>
        <v>1</v>
      </c>
      <c r="AF63" s="7" t="b">
        <f t="shared" si="7"/>
        <v>1</v>
      </c>
      <c r="AG63" s="7" t="b">
        <f t="shared" si="8"/>
        <v>1</v>
      </c>
      <c r="AH63" s="7" t="b">
        <f t="shared" si="9"/>
        <v>1</v>
      </c>
      <c r="AI63" s="7" t="s">
        <v>240</v>
      </c>
      <c r="AJ63" s="7">
        <v>177.9</v>
      </c>
      <c r="AK63" s="47">
        <f t="shared" si="10"/>
        <v>177.87081047810918</v>
      </c>
      <c r="AL63" s="47">
        <f t="shared" si="11"/>
        <v>-2.9189521890828019E-2</v>
      </c>
    </row>
    <row r="64" spans="1:38">
      <c r="A64" s="7" t="s">
        <v>173</v>
      </c>
      <c r="B64" s="7" t="s">
        <v>174</v>
      </c>
      <c r="C64" s="20">
        <v>31.2905593290863</v>
      </c>
      <c r="D64" s="7" t="s">
        <v>596</v>
      </c>
      <c r="E64" s="15">
        <v>2021</v>
      </c>
      <c r="F64" s="17" t="s">
        <v>597</v>
      </c>
      <c r="G64" s="18"/>
      <c r="H64" s="19" t="s">
        <v>176</v>
      </c>
      <c r="J64" s="7" t="e">
        <f>IF(VLOOKUP($A64,'[1]2. Child Protection'!$B$8:$BG$226,'[1]2. Child Protection'!T$1,FALSE)=C64,"",VLOOKUP($A64,'[1]2. Child Protection'!$B$8:$BG$226,'[1]2. Child Protection'!T$1,FALSE)-C64)</f>
        <v>#VALUE!</v>
      </c>
      <c r="K64" s="7" t="str">
        <f>IF(VLOOKUP($A64,'[1]2. Child Protection'!$B$8:$BG$226,'[1]2. Child Protection'!U$1,FALSE)=D64,"",VLOOKUP($A64,'[1]2. Child Protection'!$B$8:$BG$226,'[1]2. Child Protection'!U$1,FALSE))</f>
        <v/>
      </c>
      <c r="L64" s="20" t="e">
        <f>IF(VLOOKUP($A64,'[1]2. Child Protection'!$B$8:$BG$226,'[1]2. Child Protection'!V$1,FALSE)=#REF!,"",VLOOKUP($A64,'[1]2. Child Protection'!$B$8:$BG$226,'[1]2. Child Protection'!V$1,FALSE)-#REF!)</f>
        <v>#REF!</v>
      </c>
      <c r="M64" s="20" t="e">
        <f>IF(VLOOKUP($A64,'[1]2. Child Protection'!$B$8:$BG$226,'[1]2. Child Protection'!W$1,FALSE)=#REF!,"",VLOOKUP($A64,'[1]2. Child Protection'!$B$8:$BG$226,'[1]2. Child Protection'!W$1,FALSE))</f>
        <v>#REF!</v>
      </c>
      <c r="N64" s="20">
        <f>IF(VLOOKUP($A64,'[1]2. Child Protection'!$B$8:$BG$226,'[1]2. Child Protection'!X$1,FALSE)=E64,"",VLOOKUP($A64,'[1]2. Child Protection'!$B$8:$BG$226,'[1]2. Child Protection'!X$1,FALSE)-E64)</f>
        <v>-1921.9</v>
      </c>
      <c r="O64" s="20" t="e">
        <f>IF(VLOOKUP($A64,'[1]2. Child Protection'!$B$8:$BG$226,'[1]2. Child Protection'!Y$1,FALSE)=#REF!,"",VLOOKUP($A64,'[1]2. Child Protection'!$B$8:$BG$226,'[1]2. Child Protection'!Y$1,FALSE))</f>
        <v>#REF!</v>
      </c>
      <c r="P64" s="20" t="e">
        <f>IF(VLOOKUP($A64,'[1]2. Child Protection'!$B$8:$BG$226,'[1]2. Child Protection'!Z$1,FALSE)=F64,"",VLOOKUP($A64,'[1]2. Child Protection'!$B$8:$BG$226,'[1]2. Child Protection'!Z$1,FALSE)-F64)</f>
        <v>#VALUE!</v>
      </c>
      <c r="Q64" s="20" t="str">
        <f>IF(VLOOKUP($A64,'[1]2. Child Protection'!$B$8:$BG$226,'[1]2. Child Protection'!AA$1,FALSE)=G64,"",VLOOKUP($A64,'[1]2. Child Protection'!$B$8:$BG$226,'[1]2. Child Protection'!AA$1,FALSE))</f>
        <v>y</v>
      </c>
      <c r="R64" s="7" t="str">
        <f>IF(VLOOKUP($A64,'[1]2. Child Protection'!$B$8:$BG$226,'[1]2. Child Protection'!AB$1,FALSE)=H64,"",VLOOKUP($A64,'[1]2. Child Protection'!$B$8:$BG$226,'[1]2. Child Protection'!AB$1,FALSE))</f>
        <v>EFHS 2021 Preliminary Results</v>
      </c>
      <c r="S64" s="7" t="s">
        <v>221</v>
      </c>
      <c r="T64" s="47">
        <v>71.465260545551459</v>
      </c>
      <c r="U64" s="7">
        <v>2015</v>
      </c>
      <c r="V64" s="7" t="s">
        <v>597</v>
      </c>
      <c r="X64" s="7" t="s">
        <v>223</v>
      </c>
      <c r="Y64" s="7" t="b">
        <f t="shared" si="12"/>
        <v>1</v>
      </c>
      <c r="Z64" s="47">
        <f t="shared" si="1"/>
        <v>71.465260545551459</v>
      </c>
      <c r="AA64" s="20">
        <f t="shared" si="2"/>
        <v>2015</v>
      </c>
      <c r="AB64" s="20" t="str">
        <f t="shared" si="3"/>
        <v>Y0T17</v>
      </c>
      <c r="AC64" s="20">
        <f t="shared" si="4"/>
        <v>0</v>
      </c>
      <c r="AD64" s="20" t="str">
        <f t="shared" si="5"/>
        <v>Consejo Nacional de Adopciones (residential care)</v>
      </c>
      <c r="AE64" s="7" t="b">
        <f t="shared" si="6"/>
        <v>1</v>
      </c>
      <c r="AF64" s="7" t="b">
        <f t="shared" si="7"/>
        <v>1</v>
      </c>
      <c r="AG64" s="7" t="b">
        <f t="shared" si="8"/>
        <v>1</v>
      </c>
      <c r="AH64" s="7" t="b">
        <f t="shared" si="9"/>
        <v>1</v>
      </c>
      <c r="AI64" s="7" t="s">
        <v>243</v>
      </c>
      <c r="AJ64" s="7">
        <v>382.9</v>
      </c>
      <c r="AK64" s="47">
        <f t="shared" si="10"/>
        <v>382.8941237135349</v>
      </c>
      <c r="AL64" s="47">
        <f t="shared" si="11"/>
        <v>-5.8762864650816482E-3</v>
      </c>
    </row>
    <row r="65" spans="1:38">
      <c r="A65" s="7" t="s">
        <v>182</v>
      </c>
      <c r="B65" s="7" t="s">
        <v>183</v>
      </c>
      <c r="C65" s="40">
        <v>23.424190800681433</v>
      </c>
      <c r="D65" s="7" t="s">
        <v>596</v>
      </c>
      <c r="E65" s="15">
        <v>2010</v>
      </c>
      <c r="F65" s="17" t="s">
        <v>597</v>
      </c>
      <c r="G65" s="18"/>
      <c r="H65" s="19" t="s">
        <v>184</v>
      </c>
      <c r="J65" s="7" t="e">
        <f>IF(VLOOKUP($A65,'[1]2. Child Protection'!$B$8:$BG$226,'[1]2. Child Protection'!T$1,FALSE)=C65,"",VLOOKUP($A65,'[1]2. Child Protection'!$B$8:$BG$226,'[1]2. Child Protection'!T$1,FALSE)-C65)</f>
        <v>#VALUE!</v>
      </c>
      <c r="K65" s="7" t="str">
        <f>IF(VLOOKUP($A65,'[1]2. Child Protection'!$B$8:$BG$226,'[1]2. Child Protection'!U$1,FALSE)=D65,"",VLOOKUP($A65,'[1]2. Child Protection'!$B$8:$BG$226,'[1]2. Child Protection'!U$1,FALSE))</f>
        <v/>
      </c>
      <c r="L65" s="20" t="e">
        <f>IF(VLOOKUP($A65,'[1]2. Child Protection'!$B$8:$BG$226,'[1]2. Child Protection'!V$1,FALSE)=#REF!,"",VLOOKUP($A65,'[1]2. Child Protection'!$B$8:$BG$226,'[1]2. Child Protection'!V$1,FALSE)-#REF!)</f>
        <v>#REF!</v>
      </c>
      <c r="M65" s="20" t="e">
        <f>IF(VLOOKUP($A65,'[1]2. Child Protection'!$B$8:$BG$226,'[1]2. Child Protection'!W$1,FALSE)=#REF!,"",VLOOKUP($A65,'[1]2. Child Protection'!$B$8:$BG$226,'[1]2. Child Protection'!W$1,FALSE))</f>
        <v>#REF!</v>
      </c>
      <c r="N65" s="20" t="e">
        <f>IF(VLOOKUP($A65,'[1]2. Child Protection'!$B$8:$BG$226,'[1]2. Child Protection'!X$1,FALSE)=E65,"",VLOOKUP($A65,'[1]2. Child Protection'!$B$8:$BG$226,'[1]2. Child Protection'!X$1,FALSE)-E65)</f>
        <v>#VALUE!</v>
      </c>
      <c r="O65" s="20" t="e">
        <f>IF(VLOOKUP($A65,'[1]2. Child Protection'!$B$8:$BG$226,'[1]2. Child Protection'!Y$1,FALSE)=#REF!,"",VLOOKUP($A65,'[1]2. Child Protection'!$B$8:$BG$226,'[1]2. Child Protection'!Y$1,FALSE))</f>
        <v>#REF!</v>
      </c>
      <c r="P65" s="20" t="e">
        <f>IF(VLOOKUP($A65,'[1]2. Child Protection'!$B$8:$BG$226,'[1]2. Child Protection'!Z$1,FALSE)=F65,"",VLOOKUP($A65,'[1]2. Child Protection'!$B$8:$BG$226,'[1]2. Child Protection'!Z$1,FALSE)-F65)</f>
        <v>#VALUE!</v>
      </c>
      <c r="Q65" s="20" t="str">
        <f>IF(VLOOKUP($A65,'[1]2. Child Protection'!$B$8:$BG$226,'[1]2. Child Protection'!AA$1,FALSE)=G65,"",VLOOKUP($A65,'[1]2. Child Protection'!$B$8:$BG$226,'[1]2. Child Protection'!AA$1,FALSE))</f>
        <v/>
      </c>
      <c r="R65" s="7">
        <f>IF(VLOOKUP($A65,'[1]2. Child Protection'!$B$8:$BG$226,'[1]2. Child Protection'!AB$1,FALSE)=H65,"",VLOOKUP($A65,'[1]2. Child Protection'!$B$8:$BG$226,'[1]2. Child Protection'!AB$1,FALSE))</f>
        <v>0</v>
      </c>
      <c r="S65" s="7" t="s">
        <v>225</v>
      </c>
      <c r="T65" s="47">
        <v>17.769590130748359</v>
      </c>
      <c r="U65" s="7">
        <v>2012</v>
      </c>
      <c r="V65" s="7" t="s">
        <v>597</v>
      </c>
      <c r="X65" s="7" t="s">
        <v>226</v>
      </c>
      <c r="Y65" s="7" t="b">
        <f t="shared" si="12"/>
        <v>1</v>
      </c>
      <c r="Z65" s="47">
        <f t="shared" si="1"/>
        <v>17.769590130748359</v>
      </c>
      <c r="AA65" s="20">
        <f t="shared" si="2"/>
        <v>2012</v>
      </c>
      <c r="AB65" s="20" t="str">
        <f t="shared" si="3"/>
        <v>Y0T17</v>
      </c>
      <c r="AC65" s="20">
        <f t="shared" si="4"/>
        <v>0</v>
      </c>
      <c r="AD65" s="20" t="str">
        <f t="shared" si="5"/>
        <v>National Directory in charge of Child protection</v>
      </c>
      <c r="AE65" s="7" t="b">
        <f t="shared" si="6"/>
        <v>1</v>
      </c>
      <c r="AF65" s="7" t="b">
        <f t="shared" si="7"/>
        <v>1</v>
      </c>
      <c r="AG65" s="7" t="b">
        <f t="shared" si="8"/>
        <v>1</v>
      </c>
      <c r="AH65" s="7" t="b">
        <f t="shared" si="9"/>
        <v>1</v>
      </c>
      <c r="AI65" s="7" t="s">
        <v>247</v>
      </c>
      <c r="AJ65" s="7">
        <v>83.2</v>
      </c>
      <c r="AK65" s="47">
        <f t="shared" si="10"/>
        <v>83.184572552195746</v>
      </c>
      <c r="AL65" s="47">
        <f t="shared" si="11"/>
        <v>-1.5427447804256644E-2</v>
      </c>
    </row>
    <row r="66" spans="1:38">
      <c r="A66" s="7" t="s">
        <v>468</v>
      </c>
      <c r="B66" s="7" t="s">
        <v>469</v>
      </c>
      <c r="C66" s="40"/>
      <c r="E66" s="15"/>
      <c r="F66" s="15"/>
      <c r="G66" s="16"/>
      <c r="H66" s="19"/>
      <c r="J66" s="7" t="e">
        <f>IF(VLOOKUP($A66,'[1]2. Child Protection'!$B$8:$BG$226,'[1]2. Child Protection'!T$1,FALSE)=C66,"",VLOOKUP($A66,'[1]2. Child Protection'!$B$8:$BG$226,'[1]2. Child Protection'!T$1,FALSE)-C66)</f>
        <v>#VALUE!</v>
      </c>
      <c r="K66" s="7" t="str">
        <f>IF(VLOOKUP($A66,'[1]2. Child Protection'!$B$8:$BG$226,'[1]2. Child Protection'!U$1,FALSE)=D66,"",VLOOKUP($A66,'[1]2. Child Protection'!$B$8:$BG$226,'[1]2. Child Protection'!U$1,FALSE))</f>
        <v/>
      </c>
      <c r="L66" s="20" t="e">
        <f>IF(VLOOKUP($A66,'[1]2. Child Protection'!$B$8:$BG$226,'[1]2. Child Protection'!V$1,FALSE)=#REF!,"",VLOOKUP($A66,'[1]2. Child Protection'!$B$8:$BG$226,'[1]2. Child Protection'!V$1,FALSE)-#REF!)</f>
        <v>#REF!</v>
      </c>
      <c r="M66" s="20" t="e">
        <f>IF(VLOOKUP($A66,'[1]2. Child Protection'!$B$8:$BG$226,'[1]2. Child Protection'!W$1,FALSE)=#REF!,"",VLOOKUP($A66,'[1]2. Child Protection'!$B$8:$BG$226,'[1]2. Child Protection'!W$1,FALSE))</f>
        <v>#REF!</v>
      </c>
      <c r="N66" s="20">
        <f>IF(VLOOKUP($A66,'[1]2. Child Protection'!$B$8:$BG$226,'[1]2. Child Protection'!X$1,FALSE)=E66,"",VLOOKUP($A66,'[1]2. Child Protection'!$B$8:$BG$226,'[1]2. Child Protection'!X$1,FALSE)-E66)</f>
        <v>100</v>
      </c>
      <c r="O66" s="20" t="e">
        <f>IF(VLOOKUP($A66,'[1]2. Child Protection'!$B$8:$BG$226,'[1]2. Child Protection'!Y$1,FALSE)=#REF!,"",VLOOKUP($A66,'[1]2. Child Protection'!$B$8:$BG$226,'[1]2. Child Protection'!Y$1,FALSE))</f>
        <v>#REF!</v>
      </c>
      <c r="P66" s="20">
        <f>IF(VLOOKUP($A66,'[1]2. Child Protection'!$B$8:$BG$226,'[1]2. Child Protection'!Z$1,FALSE)=F66,"",VLOOKUP($A66,'[1]2. Child Protection'!$B$8:$BG$226,'[1]2. Child Protection'!Z$1,FALSE)-F66)</f>
        <v>100</v>
      </c>
      <c r="Q66" s="20" t="str">
        <f>IF(VLOOKUP($A66,'[1]2. Child Protection'!$B$8:$BG$226,'[1]2. Child Protection'!AA$1,FALSE)=G66,"",VLOOKUP($A66,'[1]2. Child Protection'!$B$8:$BG$226,'[1]2. Child Protection'!AA$1,FALSE))</f>
        <v>y</v>
      </c>
      <c r="R66" s="7" t="str">
        <f>IF(VLOOKUP($A66,'[1]2. Child Protection'!$B$8:$BG$226,'[1]2. Child Protection'!AB$1,FALSE)=H66,"",VLOOKUP($A66,'[1]2. Child Protection'!$B$8:$BG$226,'[1]2. Child Protection'!AB$1,FALSE))</f>
        <v>Ministry of Justice</v>
      </c>
      <c r="S66" s="7" t="s">
        <v>228</v>
      </c>
      <c r="T66" s="47">
        <v>41.544533431809263</v>
      </c>
      <c r="U66" s="7">
        <v>2020</v>
      </c>
      <c r="V66" s="7" t="s">
        <v>597</v>
      </c>
      <c r="X66" s="7" t="s">
        <v>229</v>
      </c>
      <c r="Y66" s="7" t="b">
        <f t="shared" si="12"/>
        <v>1</v>
      </c>
      <c r="Z66" s="47">
        <f t="shared" si="1"/>
        <v>41.544533431809263</v>
      </c>
      <c r="AA66" s="20">
        <f t="shared" si="2"/>
        <v>2020</v>
      </c>
      <c r="AB66" s="20" t="str">
        <f t="shared" si="3"/>
        <v>Y0T17</v>
      </c>
      <c r="AC66" s="20">
        <f t="shared" si="4"/>
        <v>0</v>
      </c>
      <c r="AD66" s="20" t="str">
        <f t="shared" si="5"/>
        <v>Ministry of Woman, Family and Social Protection</v>
      </c>
      <c r="AE66" s="7" t="b">
        <f t="shared" si="6"/>
        <v>1</v>
      </c>
      <c r="AF66" s="7" t="b">
        <f t="shared" si="7"/>
        <v>1</v>
      </c>
      <c r="AG66" s="7" t="b">
        <f t="shared" si="8"/>
        <v>1</v>
      </c>
      <c r="AH66" s="7" t="b">
        <f t="shared" si="9"/>
        <v>1</v>
      </c>
      <c r="AI66" s="7" t="s">
        <v>250</v>
      </c>
      <c r="AJ66" s="7">
        <v>604.4</v>
      </c>
      <c r="AK66" s="47">
        <f t="shared" si="10"/>
        <v>604.39987637363163</v>
      </c>
      <c r="AL66" s="47">
        <f t="shared" si="11"/>
        <v>-1.2362636834950536E-4</v>
      </c>
    </row>
    <row r="67" spans="1:38">
      <c r="A67" s="7" t="s">
        <v>185</v>
      </c>
      <c r="B67" s="7" t="s">
        <v>186</v>
      </c>
      <c r="C67" s="40"/>
      <c r="E67" s="15"/>
      <c r="F67" s="15"/>
      <c r="G67" s="16"/>
      <c r="H67" s="19"/>
      <c r="J67" s="7" t="e">
        <f>IF(VLOOKUP($A67,'[1]2. Child Protection'!$B$8:$BG$226,'[1]2. Child Protection'!T$1,FALSE)=C67,"",VLOOKUP($A67,'[1]2. Child Protection'!$B$8:$BG$226,'[1]2. Child Protection'!T$1,FALSE)-C67)</f>
        <v>#VALUE!</v>
      </c>
      <c r="K67" s="7" t="str">
        <f>IF(VLOOKUP($A67,'[1]2. Child Protection'!$B$8:$BG$226,'[1]2. Child Protection'!U$1,FALSE)=D67,"",VLOOKUP($A67,'[1]2. Child Protection'!$B$8:$BG$226,'[1]2. Child Protection'!U$1,FALSE))</f>
        <v/>
      </c>
      <c r="L67" s="20" t="e">
        <f>IF(VLOOKUP($A67,'[1]2. Child Protection'!$B$8:$BG$226,'[1]2. Child Protection'!V$1,FALSE)=#REF!,"",VLOOKUP($A67,'[1]2. Child Protection'!$B$8:$BG$226,'[1]2. Child Protection'!V$1,FALSE)-#REF!)</f>
        <v>#REF!</v>
      </c>
      <c r="M67" s="20" t="e">
        <f>IF(VLOOKUP($A67,'[1]2. Child Protection'!$B$8:$BG$226,'[1]2. Child Protection'!W$1,FALSE)=#REF!,"",VLOOKUP($A67,'[1]2. Child Protection'!$B$8:$BG$226,'[1]2. Child Protection'!W$1,FALSE))</f>
        <v>#REF!</v>
      </c>
      <c r="N67" s="20">
        <f>IF(VLOOKUP($A67,'[1]2. Child Protection'!$B$8:$BG$226,'[1]2. Child Protection'!X$1,FALSE)=E67,"",VLOOKUP($A67,'[1]2. Child Protection'!$B$8:$BG$226,'[1]2. Child Protection'!X$1,FALSE)-E67)</f>
        <v>100</v>
      </c>
      <c r="O67" s="20" t="e">
        <f>IF(VLOOKUP($A67,'[1]2. Child Protection'!$B$8:$BG$226,'[1]2. Child Protection'!Y$1,FALSE)=#REF!,"",VLOOKUP($A67,'[1]2. Child Protection'!$B$8:$BG$226,'[1]2. Child Protection'!Y$1,FALSE))</f>
        <v>#REF!</v>
      </c>
      <c r="P67" s="20">
        <f>IF(VLOOKUP($A67,'[1]2. Child Protection'!$B$8:$BG$226,'[1]2. Child Protection'!Z$1,FALSE)=F67,"",VLOOKUP($A67,'[1]2. Child Protection'!$B$8:$BG$226,'[1]2. Child Protection'!Z$1,FALSE)-F67)</f>
        <v>100</v>
      </c>
      <c r="Q67" s="20" t="str">
        <f>IF(VLOOKUP($A67,'[1]2. Child Protection'!$B$8:$BG$226,'[1]2. Child Protection'!AA$1,FALSE)=G67,"",VLOOKUP($A67,'[1]2. Child Protection'!$B$8:$BG$226,'[1]2. Child Protection'!AA$1,FALSE))</f>
        <v>y</v>
      </c>
      <c r="R67" s="7" t="str">
        <f>IF(VLOOKUP($A67,'[1]2. Child Protection'!$B$8:$BG$226,'[1]2. Child Protection'!AB$1,FALSE)=H67,"",VLOOKUP($A67,'[1]2. Child Protection'!$B$8:$BG$226,'[1]2. Child Protection'!AB$1,FALSE))</f>
        <v>Statistics Estonia</v>
      </c>
      <c r="S67" s="7" t="s">
        <v>231</v>
      </c>
      <c r="T67" s="47">
        <v>304.66714218636309</v>
      </c>
      <c r="U67" s="7">
        <v>2014</v>
      </c>
      <c r="V67" s="7" t="s">
        <v>597</v>
      </c>
      <c r="X67" s="7" t="s">
        <v>232</v>
      </c>
      <c r="Y67" s="7" t="b">
        <f t="shared" si="12"/>
        <v>1</v>
      </c>
      <c r="Z67" s="47">
        <f t="shared" si="1"/>
        <v>304.66714218636309</v>
      </c>
      <c r="AA67" s="20">
        <f t="shared" si="2"/>
        <v>2014</v>
      </c>
      <c r="AB67" s="20" t="str">
        <f t="shared" si="3"/>
        <v>Y0T17</v>
      </c>
      <c r="AC67" s="20">
        <f t="shared" si="4"/>
        <v>0</v>
      </c>
      <c r="AD67" s="20" t="str">
        <f t="shared" si="5"/>
        <v>Ministry of Labor, Human Services and Social Security</v>
      </c>
      <c r="AE67" s="7" t="b">
        <f t="shared" si="6"/>
        <v>1</v>
      </c>
      <c r="AF67" s="7" t="b">
        <f t="shared" si="7"/>
        <v>1</v>
      </c>
      <c r="AG67" s="7" t="b">
        <f t="shared" si="8"/>
        <v>1</v>
      </c>
      <c r="AH67" s="7" t="b">
        <f t="shared" si="9"/>
        <v>1</v>
      </c>
      <c r="AI67" s="7" t="s">
        <v>253</v>
      </c>
      <c r="AJ67" s="7">
        <v>44</v>
      </c>
      <c r="AK67" s="47">
        <f t="shared" si="10"/>
        <v>43.951124683835275</v>
      </c>
      <c r="AL67" s="47">
        <f t="shared" si="11"/>
        <v>-4.8875316164725291E-2</v>
      </c>
    </row>
    <row r="68" spans="1:38">
      <c r="A68" s="7" t="s">
        <v>190</v>
      </c>
      <c r="B68" s="7" t="s">
        <v>191</v>
      </c>
      <c r="C68" s="20" t="s">
        <v>596</v>
      </c>
      <c r="D68" s="7" t="s">
        <v>596</v>
      </c>
      <c r="E68" s="15" t="s">
        <v>596</v>
      </c>
      <c r="F68" s="17" t="s">
        <v>596</v>
      </c>
      <c r="G68" s="18" t="s">
        <v>596</v>
      </c>
      <c r="H68" s="19" t="s">
        <v>596</v>
      </c>
      <c r="J68" s="7" t="e">
        <f>IF(VLOOKUP($A68,'[1]2. Child Protection'!$B$8:$BG$226,'[1]2. Child Protection'!T$1,FALSE)=C68,"",VLOOKUP($A68,'[1]2. Child Protection'!$B$8:$BG$226,'[1]2. Child Protection'!T$1,FALSE)-C68)</f>
        <v>#VALUE!</v>
      </c>
      <c r="K68" s="7" t="str">
        <f>IF(VLOOKUP($A68,'[1]2. Child Protection'!$B$8:$BG$226,'[1]2. Child Protection'!U$1,FALSE)=D68,"",VLOOKUP($A68,'[1]2. Child Protection'!$B$8:$BG$226,'[1]2. Child Protection'!U$1,FALSE))</f>
        <v/>
      </c>
      <c r="L68" s="20" t="e">
        <f>IF(VLOOKUP($A68,'[1]2. Child Protection'!$B$8:$BG$226,'[1]2. Child Protection'!V$1,FALSE)=#REF!,"",VLOOKUP($A68,'[1]2. Child Protection'!$B$8:$BG$226,'[1]2. Child Protection'!V$1,FALSE)-#REF!)</f>
        <v>#REF!</v>
      </c>
      <c r="M68" s="20" t="e">
        <f>IF(VLOOKUP($A68,'[1]2. Child Protection'!$B$8:$BG$226,'[1]2. Child Protection'!W$1,FALSE)=#REF!,"",VLOOKUP($A68,'[1]2. Child Protection'!$B$8:$BG$226,'[1]2. Child Protection'!W$1,FALSE))</f>
        <v>#REF!</v>
      </c>
      <c r="N68" s="20" t="e">
        <f>IF(VLOOKUP($A68,'[1]2. Child Protection'!$B$8:$BG$226,'[1]2. Child Protection'!X$1,FALSE)=E68,"",VLOOKUP($A68,'[1]2. Child Protection'!$B$8:$BG$226,'[1]2. Child Protection'!X$1,FALSE)-E68)</f>
        <v>#VALUE!</v>
      </c>
      <c r="O68" s="20" t="e">
        <f>IF(VLOOKUP($A68,'[1]2. Child Protection'!$B$8:$BG$226,'[1]2. Child Protection'!Y$1,FALSE)=#REF!,"",VLOOKUP($A68,'[1]2. Child Protection'!$B$8:$BG$226,'[1]2. Child Protection'!Y$1,FALSE))</f>
        <v>#REF!</v>
      </c>
      <c r="P68" s="20" t="e">
        <f>IF(VLOOKUP($A68,'[1]2. Child Protection'!$B$8:$BG$226,'[1]2. Child Protection'!Z$1,FALSE)=F68,"",VLOOKUP($A68,'[1]2. Child Protection'!$B$8:$BG$226,'[1]2. Child Protection'!Z$1,FALSE)-F68)</f>
        <v>#VALUE!</v>
      </c>
      <c r="Q68" s="20" t="str">
        <f>IF(VLOOKUP($A68,'[1]2. Child Protection'!$B$8:$BG$226,'[1]2. Child Protection'!AA$1,FALSE)=G68,"",VLOOKUP($A68,'[1]2. Child Protection'!$B$8:$BG$226,'[1]2. Child Protection'!AA$1,FALSE))</f>
        <v/>
      </c>
      <c r="R68" s="7" t="str">
        <f>IF(VLOOKUP($A68,'[1]2. Child Protection'!$B$8:$BG$226,'[1]2. Child Protection'!AB$1,FALSE)=H68,"",VLOOKUP($A68,'[1]2. Child Protection'!$B$8:$BG$226,'[1]2. Child Protection'!AB$1,FALSE))</f>
        <v>DHS 2016</v>
      </c>
      <c r="S68" s="7" t="s">
        <v>234</v>
      </c>
      <c r="T68" s="47">
        <v>588.72578602065346</v>
      </c>
      <c r="U68" s="7">
        <v>2018</v>
      </c>
      <c r="V68" s="7" t="s">
        <v>597</v>
      </c>
      <c r="X68" s="7" t="s">
        <v>236</v>
      </c>
      <c r="Y68" s="7" t="b">
        <f t="shared" si="12"/>
        <v>1</v>
      </c>
      <c r="Z68" s="47">
        <f t="shared" si="1"/>
        <v>588.72578602065346</v>
      </c>
      <c r="AA68" s="20">
        <f t="shared" si="2"/>
        <v>2018</v>
      </c>
      <c r="AB68" s="20" t="str">
        <f t="shared" si="3"/>
        <v>Y0T17</v>
      </c>
      <c r="AC68" s="20">
        <f t="shared" si="4"/>
        <v>0</v>
      </c>
      <c r="AD68" s="20" t="str">
        <f t="shared" si="5"/>
        <v>Institut du bien-etre social et de reserches (IBERS)</v>
      </c>
      <c r="AE68" s="7" t="b">
        <f t="shared" si="6"/>
        <v>1</v>
      </c>
      <c r="AF68" s="7" t="b">
        <f t="shared" si="7"/>
        <v>1</v>
      </c>
      <c r="AG68" s="7" t="b">
        <f t="shared" si="8"/>
        <v>1</v>
      </c>
      <c r="AH68" s="7" t="b">
        <f t="shared" si="9"/>
        <v>1</v>
      </c>
      <c r="AI68" s="7" t="s">
        <v>256</v>
      </c>
      <c r="AJ68" s="7">
        <v>3</v>
      </c>
      <c r="AK68" s="47">
        <f t="shared" si="10"/>
        <v>2.970444081390168</v>
      </c>
      <c r="AL68" s="47">
        <f t="shared" si="11"/>
        <v>-2.9555918609831977E-2</v>
      </c>
    </row>
    <row r="69" spans="1:38">
      <c r="A69" s="7" t="s">
        <v>195</v>
      </c>
      <c r="B69" s="7" t="s">
        <v>196</v>
      </c>
      <c r="C69" s="40"/>
      <c r="E69" s="15"/>
      <c r="F69" s="15"/>
      <c r="G69" s="16"/>
      <c r="H69" s="19"/>
      <c r="J69" s="7" t="e">
        <f>IF(VLOOKUP($A69,'[1]2. Child Protection'!$B$8:$BG$226,'[1]2. Child Protection'!T$1,FALSE)=C69,"",VLOOKUP($A69,'[1]2. Child Protection'!$B$8:$BG$226,'[1]2. Child Protection'!T$1,FALSE)-C69)</f>
        <v>#VALUE!</v>
      </c>
      <c r="K69" s="7" t="str">
        <f>IF(VLOOKUP($A69,'[1]2. Child Protection'!$B$8:$BG$226,'[1]2. Child Protection'!U$1,FALSE)=D69,"",VLOOKUP($A69,'[1]2. Child Protection'!$B$8:$BG$226,'[1]2. Child Protection'!U$1,FALSE))</f>
        <v/>
      </c>
      <c r="L69" s="20" t="e">
        <f>IF(VLOOKUP($A69,'[1]2. Child Protection'!$B$8:$BG$226,'[1]2. Child Protection'!V$1,FALSE)=#REF!,"",VLOOKUP($A69,'[1]2. Child Protection'!$B$8:$BG$226,'[1]2. Child Protection'!V$1,FALSE)-#REF!)</f>
        <v>#REF!</v>
      </c>
      <c r="M69" s="20" t="e">
        <f>IF(VLOOKUP($A69,'[1]2. Child Protection'!$B$8:$BG$226,'[1]2. Child Protection'!W$1,FALSE)=#REF!,"",VLOOKUP($A69,'[1]2. Child Protection'!$B$8:$BG$226,'[1]2. Child Protection'!W$1,FALSE))</f>
        <v>#REF!</v>
      </c>
      <c r="N69" s="20">
        <f>IF(VLOOKUP($A69,'[1]2. Child Protection'!$B$8:$BG$226,'[1]2. Child Protection'!X$1,FALSE)=E69,"",VLOOKUP($A69,'[1]2. Child Protection'!$B$8:$BG$226,'[1]2. Child Protection'!X$1,FALSE)-E69)</f>
        <v>100</v>
      </c>
      <c r="O69" s="20" t="e">
        <f>IF(VLOOKUP($A69,'[1]2. Child Protection'!$B$8:$BG$226,'[1]2. Child Protection'!Y$1,FALSE)=#REF!,"",VLOOKUP($A69,'[1]2. Child Protection'!$B$8:$BG$226,'[1]2. Child Protection'!Y$1,FALSE))</f>
        <v>#REF!</v>
      </c>
      <c r="P69" s="20">
        <f>IF(VLOOKUP($A69,'[1]2. Child Protection'!$B$8:$BG$226,'[1]2. Child Protection'!Z$1,FALSE)=F69,"",VLOOKUP($A69,'[1]2. Child Protection'!$B$8:$BG$226,'[1]2. Child Protection'!Z$1,FALSE)-F69)</f>
        <v>100</v>
      </c>
      <c r="Q69" s="20" t="str">
        <f>IF(VLOOKUP($A69,'[1]2. Child Protection'!$B$8:$BG$226,'[1]2. Child Protection'!AA$1,FALSE)=G69,"",VLOOKUP($A69,'[1]2. Child Protection'!$B$8:$BG$226,'[1]2. Child Protection'!AA$1,FALSE))</f>
        <v>y</v>
      </c>
      <c r="R69" s="7" t="str">
        <f>IF(VLOOKUP($A69,'[1]2. Child Protection'!$B$8:$BG$226,'[1]2. Child Protection'!AB$1,FALSE)=H69,"",VLOOKUP($A69,'[1]2. Child Protection'!$B$8:$BG$226,'[1]2. Child Protection'!AB$1,FALSE))</f>
        <v>Statistics Finland</v>
      </c>
      <c r="S69" s="7" t="s">
        <v>240</v>
      </c>
      <c r="T69" s="47">
        <v>177.87081047810918</v>
      </c>
      <c r="U69" s="7">
        <v>2016</v>
      </c>
      <c r="V69" s="7" t="s">
        <v>597</v>
      </c>
      <c r="X69" s="7" t="s">
        <v>241</v>
      </c>
      <c r="Y69" s="7" t="b">
        <f t="shared" si="12"/>
        <v>1</v>
      </c>
      <c r="Z69" s="47">
        <f t="shared" si="1"/>
        <v>177.87081047810918</v>
      </c>
      <c r="AA69" s="20">
        <f t="shared" si="2"/>
        <v>2016</v>
      </c>
      <c r="AB69" s="20" t="str">
        <f t="shared" si="3"/>
        <v>Y0T17</v>
      </c>
      <c r="AC69" s="20">
        <f t="shared" si="4"/>
        <v>0</v>
      </c>
      <c r="AD69" s="20" t="str">
        <f t="shared" si="5"/>
        <v>Directorate of Children, Adolescents and Family (DINAF), Manual for Monitoring and Evaluation of Residential Alternative Care Institutions, 2016</v>
      </c>
      <c r="AE69" s="7" t="b">
        <f t="shared" si="6"/>
        <v>1</v>
      </c>
      <c r="AF69" s="7" t="b">
        <f t="shared" si="7"/>
        <v>1</v>
      </c>
      <c r="AG69" s="7" t="b">
        <f t="shared" si="8"/>
        <v>1</v>
      </c>
      <c r="AH69" s="7" t="b">
        <f t="shared" si="9"/>
        <v>1</v>
      </c>
      <c r="AI69" s="7" t="s">
        <v>260</v>
      </c>
      <c r="AJ69" s="7">
        <v>52.1</v>
      </c>
      <c r="AK69" s="47">
        <f t="shared" si="10"/>
        <v>52.064161290264622</v>
      </c>
      <c r="AL69" s="47">
        <f t="shared" si="11"/>
        <v>-3.5838709735379837E-2</v>
      </c>
    </row>
    <row r="70" spans="1:38">
      <c r="A70" s="7" t="s">
        <v>192</v>
      </c>
      <c r="B70" s="7" t="s">
        <v>193</v>
      </c>
      <c r="C70" s="40">
        <v>44.21592108128025</v>
      </c>
      <c r="D70" s="7" t="s">
        <v>596</v>
      </c>
      <c r="E70" s="15">
        <v>2012</v>
      </c>
      <c r="F70" s="17" t="s">
        <v>597</v>
      </c>
      <c r="G70" s="18"/>
      <c r="H70" s="19" t="s">
        <v>194</v>
      </c>
      <c r="J70" s="7">
        <f>IF(VLOOKUP($A70,'[1]2. Child Protection'!$B$8:$BG$226,'[1]2. Child Protection'!T$1,FALSE)=C70,"",VLOOKUP($A70,'[1]2. Child Protection'!$B$8:$BG$226,'[1]2. Child Protection'!T$1,FALSE)-C70)</f>
        <v>26.431078918719756</v>
      </c>
      <c r="K70" s="7" t="str">
        <f>IF(VLOOKUP($A70,'[1]2. Child Protection'!$B$8:$BG$226,'[1]2. Child Protection'!U$1,FALSE)=D70,"",VLOOKUP($A70,'[1]2. Child Protection'!$B$8:$BG$226,'[1]2. Child Protection'!U$1,FALSE))</f>
        <v/>
      </c>
      <c r="L70" s="20" t="e">
        <f>IF(VLOOKUP($A70,'[1]2. Child Protection'!$B$8:$BG$226,'[1]2. Child Protection'!V$1,FALSE)=#REF!,"",VLOOKUP($A70,'[1]2. Child Protection'!$B$8:$BG$226,'[1]2. Child Protection'!V$1,FALSE)-#REF!)</f>
        <v>#REF!</v>
      </c>
      <c r="M70" s="20" t="e">
        <f>IF(VLOOKUP($A70,'[1]2. Child Protection'!$B$8:$BG$226,'[1]2. Child Protection'!W$1,FALSE)=#REF!,"",VLOOKUP($A70,'[1]2. Child Protection'!$B$8:$BG$226,'[1]2. Child Protection'!W$1,FALSE))</f>
        <v>#REF!</v>
      </c>
      <c r="N70" s="20">
        <f>IF(VLOOKUP($A70,'[1]2. Child Protection'!$B$8:$BG$226,'[1]2. Child Protection'!X$1,FALSE)=E70,"",VLOOKUP($A70,'[1]2. Child Protection'!$B$8:$BG$226,'[1]2. Child Protection'!X$1,FALSE)-E70)</f>
        <v>-1925.171</v>
      </c>
      <c r="O70" s="20" t="e">
        <f>IF(VLOOKUP($A70,'[1]2. Child Protection'!$B$8:$BG$226,'[1]2. Child Protection'!Y$1,FALSE)=#REF!,"",VLOOKUP($A70,'[1]2. Child Protection'!$B$8:$BG$226,'[1]2. Child Protection'!Y$1,FALSE))</f>
        <v>#REF!</v>
      </c>
      <c r="P70" s="20" t="e">
        <f>IF(VLOOKUP($A70,'[1]2. Child Protection'!$B$8:$BG$226,'[1]2. Child Protection'!Z$1,FALSE)=F70,"",VLOOKUP($A70,'[1]2. Child Protection'!$B$8:$BG$226,'[1]2. Child Protection'!Z$1,FALSE)-F70)</f>
        <v>#VALUE!</v>
      </c>
      <c r="Q70" s="20" t="str">
        <f>IF(VLOOKUP($A70,'[1]2. Child Protection'!$B$8:$BG$226,'[1]2. Child Protection'!AA$1,FALSE)=G70,"",VLOOKUP($A70,'[1]2. Child Protection'!$B$8:$BG$226,'[1]2. Child Protection'!AA$1,FALSE))</f>
        <v/>
      </c>
      <c r="R70" s="7" t="str">
        <f>IF(VLOOKUP($A70,'[1]2. Child Protection'!$B$8:$BG$226,'[1]2. Child Protection'!AB$1,FALSE)=H70,"",VLOOKUP($A70,'[1]2. Child Protection'!$B$8:$BG$226,'[1]2. Child Protection'!AB$1,FALSE))</f>
        <v>MICS 2021</v>
      </c>
      <c r="S70" s="7" t="s">
        <v>243</v>
      </c>
      <c r="T70" s="47">
        <v>382.8941237135349</v>
      </c>
      <c r="U70" s="7">
        <v>2017</v>
      </c>
      <c r="V70" s="7" t="s">
        <v>597</v>
      </c>
      <c r="X70" s="7" t="s">
        <v>613</v>
      </c>
      <c r="Y70" s="7" t="b">
        <f t="shared" si="12"/>
        <v>1</v>
      </c>
      <c r="Z70" s="47">
        <f t="shared" si="1"/>
        <v>382.8941237135349</v>
      </c>
      <c r="AA70" s="20">
        <f t="shared" si="2"/>
        <v>2017</v>
      </c>
      <c r="AB70" s="20" t="str">
        <f t="shared" si="3"/>
        <v>Y0T17</v>
      </c>
      <c r="AC70" s="20">
        <f t="shared" si="4"/>
        <v>0</v>
      </c>
      <c r="AD70" s="20" t="str">
        <f t="shared" si="5"/>
        <v>TransMonEE database</v>
      </c>
      <c r="AE70" s="7" t="b">
        <f t="shared" si="6"/>
        <v>1</v>
      </c>
      <c r="AF70" s="7" t="b">
        <f t="shared" si="7"/>
        <v>1</v>
      </c>
      <c r="AG70" s="7" t="b">
        <f t="shared" si="8"/>
        <v>1</v>
      </c>
      <c r="AH70" s="7" t="b">
        <f t="shared" si="9"/>
        <v>1</v>
      </c>
      <c r="AI70" s="7" t="s">
        <v>267</v>
      </c>
      <c r="AJ70" s="7">
        <v>159</v>
      </c>
      <c r="AK70" s="47">
        <f t="shared" si="10"/>
        <v>158.98403915522317</v>
      </c>
      <c r="AL70" s="47">
        <f t="shared" si="11"/>
        <v>-1.5960844776827798E-2</v>
      </c>
    </row>
    <row r="71" spans="1:38">
      <c r="A71" s="7" t="s">
        <v>197</v>
      </c>
      <c r="B71" s="7" t="s">
        <v>198</v>
      </c>
      <c r="C71" s="40"/>
      <c r="E71" s="15"/>
      <c r="F71" s="15"/>
      <c r="G71" s="16"/>
      <c r="H71" s="19"/>
      <c r="J71" s="7" t="e">
        <f>IF(VLOOKUP($A71,'[1]2. Child Protection'!$B$8:$BG$226,'[1]2. Child Protection'!T$1,FALSE)=C71,"",VLOOKUP($A71,'[1]2. Child Protection'!$B$8:$BG$226,'[1]2. Child Protection'!T$1,FALSE)-C71)</f>
        <v>#VALUE!</v>
      </c>
      <c r="K71" s="7" t="str">
        <f>IF(VLOOKUP($A71,'[1]2. Child Protection'!$B$8:$BG$226,'[1]2. Child Protection'!U$1,FALSE)=D71,"",VLOOKUP($A71,'[1]2. Child Protection'!$B$8:$BG$226,'[1]2. Child Protection'!U$1,FALSE))</f>
        <v/>
      </c>
      <c r="L71" s="20" t="e">
        <f>IF(VLOOKUP($A71,'[1]2. Child Protection'!$B$8:$BG$226,'[1]2. Child Protection'!V$1,FALSE)=#REF!,"",VLOOKUP($A71,'[1]2. Child Protection'!$B$8:$BG$226,'[1]2. Child Protection'!V$1,FALSE)-#REF!)</f>
        <v>#REF!</v>
      </c>
      <c r="M71" s="20" t="e">
        <f>IF(VLOOKUP($A71,'[1]2. Child Protection'!$B$8:$BG$226,'[1]2. Child Protection'!W$1,FALSE)=#REF!,"",VLOOKUP($A71,'[1]2. Child Protection'!$B$8:$BG$226,'[1]2. Child Protection'!W$1,FALSE))</f>
        <v>#REF!</v>
      </c>
      <c r="N71" s="20">
        <f>IF(VLOOKUP($A71,'[1]2. Child Protection'!$B$8:$BG$226,'[1]2. Child Protection'!X$1,FALSE)=E71,"",VLOOKUP($A71,'[1]2. Child Protection'!$B$8:$BG$226,'[1]2. Child Protection'!X$1,FALSE)-E71)</f>
        <v>100</v>
      </c>
      <c r="O71" s="20" t="e">
        <f>IF(VLOOKUP($A71,'[1]2. Child Protection'!$B$8:$BG$226,'[1]2. Child Protection'!Y$1,FALSE)=#REF!,"",VLOOKUP($A71,'[1]2. Child Protection'!$B$8:$BG$226,'[1]2. Child Protection'!Y$1,FALSE))</f>
        <v>#REF!</v>
      </c>
      <c r="P71" s="20">
        <f>IF(VLOOKUP($A71,'[1]2. Child Protection'!$B$8:$BG$226,'[1]2. Child Protection'!Z$1,FALSE)=F71,"",VLOOKUP($A71,'[1]2. Child Protection'!$B$8:$BG$226,'[1]2. Child Protection'!Z$1,FALSE)-F71)</f>
        <v>100</v>
      </c>
      <c r="Q71" s="20" t="str">
        <f>IF(VLOOKUP($A71,'[1]2. Child Protection'!$B$8:$BG$226,'[1]2. Child Protection'!AA$1,FALSE)=G71,"",VLOOKUP($A71,'[1]2. Child Protection'!$B$8:$BG$226,'[1]2. Child Protection'!AA$1,FALSE))</f>
        <v>v</v>
      </c>
      <c r="R71" s="7" t="str">
        <f>IF(VLOOKUP($A71,'[1]2. Child Protection'!$B$8:$BG$226,'[1]2. Child Protection'!AB$1,FALSE)=H71,"",VLOOKUP($A71,'[1]2. Child Protection'!$B$8:$BG$226,'[1]2. Child Protection'!AB$1,FALSE))</f>
        <v>UNSD Population and Vital Statistics Report, January 2022, latest update on 17 Jan 2023</v>
      </c>
      <c r="S71" s="7" t="s">
        <v>247</v>
      </c>
      <c r="T71" s="47">
        <v>83.184572552195746</v>
      </c>
      <c r="U71" s="7">
        <v>2016</v>
      </c>
      <c r="V71" s="7" t="s">
        <v>597</v>
      </c>
      <c r="X71" s="7" t="s">
        <v>248</v>
      </c>
      <c r="Y71" s="7" t="b">
        <f t="shared" si="12"/>
        <v>1</v>
      </c>
      <c r="Z71" s="47">
        <f t="shared" si="1"/>
        <v>83.184572552195746</v>
      </c>
      <c r="AA71" s="20">
        <f t="shared" si="2"/>
        <v>2016</v>
      </c>
      <c r="AB71" s="20" t="str">
        <f t="shared" si="3"/>
        <v>Y0T17</v>
      </c>
      <c r="AC71" s="20">
        <f t="shared" si="4"/>
        <v>0</v>
      </c>
      <c r="AD71" s="20" t="str">
        <f t="shared" si="5"/>
        <v>Report of the Committee for Analysing Data of Mapping and Review Exercise of Child Care Institutions under the Juvenile Justice (Care and Protection of Children) Act, 2015 and Other Homes by the Ministry of Women and Child Development, see p.6</v>
      </c>
      <c r="AE71" s="7" t="b">
        <f t="shared" si="6"/>
        <v>1</v>
      </c>
      <c r="AF71" s="7" t="b">
        <f t="shared" si="7"/>
        <v>1</v>
      </c>
      <c r="AG71" s="7" t="b">
        <f t="shared" si="8"/>
        <v>1</v>
      </c>
      <c r="AH71" s="7" t="b">
        <f t="shared" si="9"/>
        <v>1</v>
      </c>
      <c r="AI71" s="7" t="s">
        <v>270</v>
      </c>
      <c r="AJ71" s="7">
        <v>165.8</v>
      </c>
      <c r="AK71" s="47">
        <f t="shared" si="10"/>
        <v>165.82065618159896</v>
      </c>
      <c r="AL71" s="47">
        <f t="shared" si="11"/>
        <v>2.0656181598951662E-2</v>
      </c>
    </row>
    <row r="72" spans="1:38">
      <c r="A72" s="7" t="s">
        <v>333</v>
      </c>
      <c r="B72" s="7" t="s">
        <v>334</v>
      </c>
      <c r="C72" s="40" t="s">
        <v>596</v>
      </c>
      <c r="D72" s="7" t="s">
        <v>596</v>
      </c>
      <c r="E72" s="15" t="s">
        <v>596</v>
      </c>
      <c r="F72" s="17" t="s">
        <v>596</v>
      </c>
      <c r="G72" s="18" t="s">
        <v>596</v>
      </c>
      <c r="H72" s="19" t="s">
        <v>596</v>
      </c>
      <c r="J72" s="7" t="e">
        <f>IF(VLOOKUP($A72,'[1]2. Child Protection'!$B$8:$BG$226,'[1]2. Child Protection'!T$1,FALSE)=C72,"",VLOOKUP($A72,'[1]2. Child Protection'!$B$8:$BG$226,'[1]2. Child Protection'!T$1,FALSE)-C72)</f>
        <v>#VALUE!</v>
      </c>
      <c r="K72" s="7" t="str">
        <f>IF(VLOOKUP($A72,'[1]2. Child Protection'!$B$8:$BG$226,'[1]2. Child Protection'!U$1,FALSE)=D72,"",VLOOKUP($A72,'[1]2. Child Protection'!$B$8:$BG$226,'[1]2. Child Protection'!U$1,FALSE))</f>
        <v/>
      </c>
      <c r="L72" s="20" t="e">
        <f>IF(VLOOKUP($A72,'[1]2. Child Protection'!$B$8:$BG$226,'[1]2. Child Protection'!V$1,FALSE)=#REF!,"",VLOOKUP($A72,'[1]2. Child Protection'!$B$8:$BG$226,'[1]2. Child Protection'!V$1,FALSE)-#REF!)</f>
        <v>#REF!</v>
      </c>
      <c r="M72" s="20" t="e">
        <f>IF(VLOOKUP($A72,'[1]2. Child Protection'!$B$8:$BG$226,'[1]2. Child Protection'!W$1,FALSE)=#REF!,"",VLOOKUP($A72,'[1]2. Child Protection'!$B$8:$BG$226,'[1]2. Child Protection'!W$1,FALSE))</f>
        <v>#REF!</v>
      </c>
      <c r="N72" s="20" t="e">
        <f>IF(VLOOKUP($A72,'[1]2. Child Protection'!$B$8:$BG$226,'[1]2. Child Protection'!X$1,FALSE)=E72,"",VLOOKUP($A72,'[1]2. Child Protection'!$B$8:$BG$226,'[1]2. Child Protection'!X$1,FALSE)-E72)</f>
        <v>#VALUE!</v>
      </c>
      <c r="O72" s="20" t="e">
        <f>IF(VLOOKUP($A72,'[1]2. Child Protection'!$B$8:$BG$226,'[1]2. Child Protection'!Y$1,FALSE)=#REF!,"",VLOOKUP($A72,'[1]2. Child Protection'!$B$8:$BG$226,'[1]2. Child Protection'!Y$1,FALSE))</f>
        <v>#REF!</v>
      </c>
      <c r="P72" s="20" t="e">
        <f>IF(VLOOKUP($A72,'[1]2. Child Protection'!$B$8:$BG$226,'[1]2. Child Protection'!Z$1,FALSE)=F72,"",VLOOKUP($A72,'[1]2. Child Protection'!$B$8:$BG$226,'[1]2. Child Protection'!Z$1,FALSE)-F72)</f>
        <v>#VALUE!</v>
      </c>
      <c r="Q72" s="20" t="str">
        <f>IF(VLOOKUP($A72,'[1]2. Child Protection'!$B$8:$BG$226,'[1]2. Child Protection'!AA$1,FALSE)=G72,"",VLOOKUP($A72,'[1]2. Child Protection'!$B$8:$BG$226,'[1]2. Child Protection'!AA$1,FALSE))</f>
        <v/>
      </c>
      <c r="R72" s="7" t="str">
        <f>IF(VLOOKUP($A72,'[1]2. Child Protection'!$B$8:$BG$226,'[1]2. Child Protection'!AB$1,FALSE)=H72,"",VLOOKUP($A72,'[1]2. Child Protection'!$B$8:$BG$226,'[1]2. Child Protection'!AB$1,FALSE))</f>
        <v/>
      </c>
      <c r="S72" s="7" t="s">
        <v>250</v>
      </c>
      <c r="T72" s="47">
        <v>604.39987637363163</v>
      </c>
      <c r="U72" s="7">
        <v>2010</v>
      </c>
      <c r="V72" s="7" t="s">
        <v>597</v>
      </c>
      <c r="X72" s="7" t="s">
        <v>251</v>
      </c>
      <c r="Y72" s="7" t="b">
        <f t="shared" si="12"/>
        <v>1</v>
      </c>
      <c r="Z72" s="47">
        <f t="shared" si="1"/>
        <v>604.39987637363163</v>
      </c>
      <c r="AA72" s="20">
        <f t="shared" si="2"/>
        <v>2010</v>
      </c>
      <c r="AB72" s="20" t="str">
        <f t="shared" si="3"/>
        <v>Y0T17</v>
      </c>
      <c r="AC72" s="20">
        <f t="shared" si="4"/>
        <v>0</v>
      </c>
      <c r="AD72" s="20" t="str">
        <f t="shared" si="5"/>
        <v>Ministry of Social Affairs</v>
      </c>
      <c r="AE72" s="7" t="b">
        <f t="shared" si="6"/>
        <v>1</v>
      </c>
      <c r="AF72" s="7" t="b">
        <f t="shared" si="7"/>
        <v>1</v>
      </c>
      <c r="AG72" s="7" t="b">
        <f t="shared" si="8"/>
        <v>1</v>
      </c>
      <c r="AH72" s="7" t="b">
        <f t="shared" si="9"/>
        <v>1</v>
      </c>
      <c r="AI72" s="7" t="s">
        <v>273</v>
      </c>
      <c r="AJ72" s="7">
        <v>21.2</v>
      </c>
      <c r="AK72" s="47">
        <f t="shared" si="10"/>
        <v>21.151097468238515</v>
      </c>
      <c r="AL72" s="47">
        <f t="shared" si="11"/>
        <v>-4.8902531761484624E-2</v>
      </c>
    </row>
    <row r="73" spans="1:38">
      <c r="A73" s="7" t="s">
        <v>199</v>
      </c>
      <c r="B73" s="7" t="s">
        <v>200</v>
      </c>
      <c r="C73" s="20">
        <v>49.852508554237268</v>
      </c>
      <c r="D73" s="7" t="s">
        <v>596</v>
      </c>
      <c r="E73" s="15">
        <v>2012</v>
      </c>
      <c r="F73" s="17" t="s">
        <v>597</v>
      </c>
      <c r="G73" s="18"/>
      <c r="H73" s="19" t="s">
        <v>201</v>
      </c>
      <c r="J73" s="7">
        <f>IF(VLOOKUP($A73,'[1]2. Child Protection'!$B$8:$BG$226,'[1]2. Child Protection'!T$1,FALSE)=C73,"",VLOOKUP($A73,'[1]2. Child Protection'!$B$8:$BG$226,'[1]2. Child Protection'!T$1,FALSE)-C73)</f>
        <v>38.147491445762732</v>
      </c>
      <c r="K73" s="7" t="str">
        <f>IF(VLOOKUP($A73,'[1]2. Child Protection'!$B$8:$BG$226,'[1]2. Child Protection'!U$1,FALSE)=D73,"",VLOOKUP($A73,'[1]2. Child Protection'!$B$8:$BG$226,'[1]2. Child Protection'!U$1,FALSE))</f>
        <v>x</v>
      </c>
      <c r="L73" s="20" t="e">
        <f>IF(VLOOKUP($A73,'[1]2. Child Protection'!$B$8:$BG$226,'[1]2. Child Protection'!V$1,FALSE)=#REF!,"",VLOOKUP($A73,'[1]2. Child Protection'!$B$8:$BG$226,'[1]2. Child Protection'!V$1,FALSE)-#REF!)</f>
        <v>#REF!</v>
      </c>
      <c r="M73" s="20" t="e">
        <f>IF(VLOOKUP($A73,'[1]2. Child Protection'!$B$8:$BG$226,'[1]2. Child Protection'!W$1,FALSE)=#REF!,"",VLOOKUP($A73,'[1]2. Child Protection'!$B$8:$BG$226,'[1]2. Child Protection'!W$1,FALSE))</f>
        <v>#REF!</v>
      </c>
      <c r="N73" s="20">
        <f>IF(VLOOKUP($A73,'[1]2. Child Protection'!$B$8:$BG$226,'[1]2. Child Protection'!X$1,FALSE)=E73,"",VLOOKUP($A73,'[1]2. Child Protection'!$B$8:$BG$226,'[1]2. Child Protection'!X$1,FALSE)-E73)</f>
        <v>-1921</v>
      </c>
      <c r="O73" s="20" t="e">
        <f>IF(VLOOKUP($A73,'[1]2. Child Protection'!$B$8:$BG$226,'[1]2. Child Protection'!Y$1,FALSE)=#REF!,"",VLOOKUP($A73,'[1]2. Child Protection'!$B$8:$BG$226,'[1]2. Child Protection'!Y$1,FALSE))</f>
        <v>#REF!</v>
      </c>
      <c r="P73" s="20" t="e">
        <f>IF(VLOOKUP($A73,'[1]2. Child Protection'!$B$8:$BG$226,'[1]2. Child Protection'!Z$1,FALSE)=F73,"",VLOOKUP($A73,'[1]2. Child Protection'!$B$8:$BG$226,'[1]2. Child Protection'!Z$1,FALSE)-F73)</f>
        <v>#VALUE!</v>
      </c>
      <c r="Q73" s="20" t="str">
        <f>IF(VLOOKUP($A73,'[1]2. Child Protection'!$B$8:$BG$226,'[1]2. Child Protection'!AA$1,FALSE)=G73,"",VLOOKUP($A73,'[1]2. Child Protection'!$B$8:$BG$226,'[1]2. Child Protection'!AA$1,FALSE))</f>
        <v>x</v>
      </c>
      <c r="R73" s="7" t="str">
        <f>IF(VLOOKUP($A73,'[1]2. Child Protection'!$B$8:$BG$226,'[1]2. Child Protection'!AB$1,FALSE)=H73,"",VLOOKUP($A73,'[1]2. Child Protection'!$B$8:$BG$226,'[1]2. Child Protection'!AB$1,FALSE))</f>
        <v>DHS 2012</v>
      </c>
      <c r="S73" s="7" t="s">
        <v>253</v>
      </c>
      <c r="T73" s="47">
        <v>43.951124683835275</v>
      </c>
      <c r="U73" s="7">
        <v>2011</v>
      </c>
      <c r="V73" s="7" t="s">
        <v>597</v>
      </c>
      <c r="X73" s="7" t="s">
        <v>614</v>
      </c>
      <c r="Y73" s="7" t="b">
        <f t="shared" si="12"/>
        <v>1</v>
      </c>
      <c r="Z73" s="47">
        <f t="shared" si="1"/>
        <v>43.951124683835275</v>
      </c>
      <c r="AA73" s="20">
        <f t="shared" si="2"/>
        <v>2011</v>
      </c>
      <c r="AB73" s="20" t="str">
        <f t="shared" si="3"/>
        <v>Y0T17</v>
      </c>
      <c r="AC73" s="20">
        <f t="shared" si="4"/>
        <v>0</v>
      </c>
      <c r="AD73" s="20" t="str">
        <f t="shared" si="5"/>
        <v>Bureau for Family, Women and Children's Empowerment</v>
      </c>
      <c r="AE73" s="7" t="b">
        <f t="shared" si="6"/>
        <v>1</v>
      </c>
      <c r="AF73" s="7" t="b">
        <f t="shared" si="7"/>
        <v>1</v>
      </c>
      <c r="AG73" s="7" t="b">
        <f t="shared" si="8"/>
        <v>1</v>
      </c>
      <c r="AH73" s="7" t="b">
        <f t="shared" si="9"/>
        <v>1</v>
      </c>
      <c r="AI73" s="7" t="s">
        <v>275</v>
      </c>
      <c r="AJ73" s="7">
        <v>92.5</v>
      </c>
      <c r="AK73" s="47">
        <f t="shared" si="10"/>
        <v>92.543300109629953</v>
      </c>
      <c r="AL73" s="47">
        <f t="shared" si="11"/>
        <v>4.3300109629953454E-2</v>
      </c>
    </row>
    <row r="74" spans="1:38">
      <c r="A74" s="7" t="s">
        <v>527</v>
      </c>
      <c r="B74" s="7" t="s">
        <v>528</v>
      </c>
      <c r="C74" s="40">
        <v>66.344374191398018</v>
      </c>
      <c r="D74" s="7" t="s">
        <v>596</v>
      </c>
      <c r="E74" s="15">
        <v>2011</v>
      </c>
      <c r="F74" s="15" t="s">
        <v>597</v>
      </c>
      <c r="G74" s="16"/>
      <c r="H74" s="49" t="s">
        <v>596</v>
      </c>
      <c r="J74" s="7" t="e">
        <f>IF(VLOOKUP($A74,'[1]2. Child Protection'!$B$8:$BG$226,'[1]2. Child Protection'!T$1,FALSE)=C74,"",VLOOKUP($A74,'[1]2. Child Protection'!$B$8:$BG$226,'[1]2. Child Protection'!T$1,FALSE)-C74)</f>
        <v>#VALUE!</v>
      </c>
      <c r="K74" s="7" t="str">
        <f>IF(VLOOKUP($A74,'[1]2. Child Protection'!$B$8:$BG$226,'[1]2. Child Protection'!U$1,FALSE)=D74,"",VLOOKUP($A74,'[1]2. Child Protection'!$B$8:$BG$226,'[1]2. Child Protection'!U$1,FALSE))</f>
        <v/>
      </c>
      <c r="L74" s="20" t="e">
        <f>IF(VLOOKUP($A74,'[1]2. Child Protection'!$B$8:$BG$226,'[1]2. Child Protection'!V$1,FALSE)=#REF!,"",VLOOKUP($A74,'[1]2. Child Protection'!$B$8:$BG$226,'[1]2. Child Protection'!V$1,FALSE)-#REF!)</f>
        <v>#REF!</v>
      </c>
      <c r="M74" s="20" t="e">
        <f>IF(VLOOKUP($A74,'[1]2. Child Protection'!$B$8:$BG$226,'[1]2. Child Protection'!W$1,FALSE)=#REF!,"",VLOOKUP($A74,'[1]2. Child Protection'!$B$8:$BG$226,'[1]2. Child Protection'!W$1,FALSE))</f>
        <v>#REF!</v>
      </c>
      <c r="N74" s="20">
        <f>IF(VLOOKUP($A74,'[1]2. Child Protection'!$B$8:$BG$226,'[1]2. Child Protection'!X$1,FALSE)=E74,"",VLOOKUP($A74,'[1]2. Child Protection'!$B$8:$BG$226,'[1]2. Child Protection'!X$1,FALSE)-E74)</f>
        <v>-1911</v>
      </c>
      <c r="O74" s="20" t="e">
        <f>IF(VLOOKUP($A74,'[1]2. Child Protection'!$B$8:$BG$226,'[1]2. Child Protection'!Y$1,FALSE)=#REF!,"",VLOOKUP($A74,'[1]2. Child Protection'!$B$8:$BG$226,'[1]2. Child Protection'!Y$1,FALSE))</f>
        <v>#REF!</v>
      </c>
      <c r="P74" s="20" t="e">
        <f>IF(VLOOKUP($A74,'[1]2. Child Protection'!$B$8:$BG$226,'[1]2. Child Protection'!Z$1,FALSE)=F74,"",VLOOKUP($A74,'[1]2. Child Protection'!$B$8:$BG$226,'[1]2. Child Protection'!Z$1,FALSE)-F74)</f>
        <v>#VALUE!</v>
      </c>
      <c r="Q74" s="20" t="str">
        <f>IF(VLOOKUP($A74,'[1]2. Child Protection'!$B$8:$BG$226,'[1]2. Child Protection'!AA$1,FALSE)=G74,"",VLOOKUP($A74,'[1]2. Child Protection'!$B$8:$BG$226,'[1]2. Child Protection'!AA$1,FALSE))</f>
        <v>v</v>
      </c>
      <c r="R74" s="7" t="str">
        <f>IF(VLOOKUP($A74,'[1]2. Child Protection'!$B$8:$BG$226,'[1]2. Child Protection'!AB$1,FALSE)=H74,"",VLOOKUP($A74,'[1]2. Child Protection'!$B$8:$BG$226,'[1]2. Child Protection'!AB$1,FALSE))</f>
        <v>UNSD Population and Vital Statistics Report, January 2021, latest update on 4 Jan 2022</v>
      </c>
      <c r="S74" s="7" t="s">
        <v>256</v>
      </c>
      <c r="T74" s="47">
        <v>2.970444081390168</v>
      </c>
      <c r="U74" s="7">
        <v>2013</v>
      </c>
      <c r="V74" s="7" t="s">
        <v>597</v>
      </c>
      <c r="X74" s="7" t="s">
        <v>258</v>
      </c>
      <c r="Y74" s="7" t="b">
        <f t="shared" si="12"/>
        <v>1</v>
      </c>
      <c r="Z74" s="47">
        <f t="shared" si="1"/>
        <v>2.970444081390168</v>
      </c>
      <c r="AA74" s="20">
        <f t="shared" si="2"/>
        <v>2013</v>
      </c>
      <c r="AB74" s="20" t="str">
        <f t="shared" si="3"/>
        <v>Y0T17</v>
      </c>
      <c r="AC74" s="20">
        <f t="shared" si="4"/>
        <v>0</v>
      </c>
      <c r="AD74" s="20" t="str">
        <f t="shared" si="5"/>
        <v>Ministry of Labor and Social Affairs</v>
      </c>
      <c r="AE74" s="7" t="b">
        <f t="shared" si="6"/>
        <v>1</v>
      </c>
      <c r="AF74" s="7" t="b">
        <f t="shared" si="7"/>
        <v>1</v>
      </c>
      <c r="AG74" s="7" t="b">
        <f t="shared" si="8"/>
        <v>1</v>
      </c>
      <c r="AH74" s="7" t="b">
        <f t="shared" si="9"/>
        <v>1</v>
      </c>
      <c r="AI74" s="7" t="s">
        <v>277</v>
      </c>
      <c r="AJ74" s="7">
        <v>220.4</v>
      </c>
      <c r="AK74" s="47">
        <f t="shared" si="10"/>
        <v>220.41559491105261</v>
      </c>
      <c r="AL74" s="47">
        <f t="shared" si="11"/>
        <v>1.5594911052602356E-2</v>
      </c>
    </row>
    <row r="75" spans="1:38">
      <c r="A75" s="7" t="s">
        <v>204</v>
      </c>
      <c r="B75" s="7" t="s">
        <v>205</v>
      </c>
      <c r="C75" s="20">
        <v>53.296722038407751</v>
      </c>
      <c r="D75" s="7" t="s">
        <v>59</v>
      </c>
      <c r="E75" s="15">
        <v>2020</v>
      </c>
      <c r="F75" s="17" t="s">
        <v>597</v>
      </c>
      <c r="G75" s="18" t="s">
        <v>611</v>
      </c>
      <c r="H75" s="19" t="s">
        <v>207</v>
      </c>
      <c r="J75" s="7">
        <f>IF(VLOOKUP($A75,'[1]2. Child Protection'!$B$8:$BG$226,'[1]2. Child Protection'!T$1,FALSE)=C75,"",VLOOKUP($A75,'[1]2. Child Protection'!$B$8:$BG$226,'[1]2. Child Protection'!T$1,FALSE)-C75)</f>
        <v>44.203277961592249</v>
      </c>
      <c r="K75" s="7">
        <f>IF(VLOOKUP($A75,'[1]2. Child Protection'!$B$8:$BG$226,'[1]2. Child Protection'!U$1,FALSE)=D75,"",VLOOKUP($A75,'[1]2. Child Protection'!$B$8:$BG$226,'[1]2. Child Protection'!U$1,FALSE))</f>
        <v>0</v>
      </c>
      <c r="L75" s="20" t="e">
        <f>IF(VLOOKUP($A75,'[1]2. Child Protection'!$B$8:$BG$226,'[1]2. Child Protection'!V$1,FALSE)=#REF!,"",VLOOKUP($A75,'[1]2. Child Protection'!$B$8:$BG$226,'[1]2. Child Protection'!V$1,FALSE)-#REF!)</f>
        <v>#REF!</v>
      </c>
      <c r="M75" s="20" t="e">
        <f>IF(VLOOKUP($A75,'[1]2. Child Protection'!$B$8:$BG$226,'[1]2. Child Protection'!W$1,FALSE)=#REF!,"",VLOOKUP($A75,'[1]2. Child Protection'!$B$8:$BG$226,'[1]2. Child Protection'!W$1,FALSE))</f>
        <v>#REF!</v>
      </c>
      <c r="N75" s="20">
        <f>IF(VLOOKUP($A75,'[1]2. Child Protection'!$B$8:$BG$226,'[1]2. Child Protection'!X$1,FALSE)=E75,"",VLOOKUP($A75,'[1]2. Child Protection'!$B$8:$BG$226,'[1]2. Child Protection'!X$1,FALSE)-E75)</f>
        <v>-1921.5</v>
      </c>
      <c r="O75" s="20" t="e">
        <f>IF(VLOOKUP($A75,'[1]2. Child Protection'!$B$8:$BG$226,'[1]2. Child Protection'!Y$1,FALSE)=#REF!,"",VLOOKUP($A75,'[1]2. Child Protection'!$B$8:$BG$226,'[1]2. Child Protection'!Y$1,FALSE))</f>
        <v>#REF!</v>
      </c>
      <c r="P75" s="20" t="e">
        <f>IF(VLOOKUP($A75,'[1]2. Child Protection'!$B$8:$BG$226,'[1]2. Child Protection'!Z$1,FALSE)=F75,"",VLOOKUP($A75,'[1]2. Child Protection'!$B$8:$BG$226,'[1]2. Child Protection'!Z$1,FALSE)-F75)</f>
        <v>#VALUE!</v>
      </c>
      <c r="Q75" s="20">
        <f>IF(VLOOKUP($A75,'[1]2. Child Protection'!$B$8:$BG$226,'[1]2. Child Protection'!AA$1,FALSE)=G75,"",VLOOKUP($A75,'[1]2. Child Protection'!$B$8:$BG$226,'[1]2. Child Protection'!AA$1,FALSE))</f>
        <v>0</v>
      </c>
      <c r="R75" s="7" t="str">
        <f>IF(VLOOKUP($A75,'[1]2. Child Protection'!$B$8:$BG$226,'[1]2. Child Protection'!AB$1,FALSE)=H75,"",VLOOKUP($A75,'[1]2. Child Protection'!$B$8:$BG$226,'[1]2. Child Protection'!AB$1,FALSE))</f>
        <v>WMS 2017</v>
      </c>
      <c r="S75" s="7" t="s">
        <v>260</v>
      </c>
      <c r="T75" s="47">
        <v>52.064161290264622</v>
      </c>
      <c r="U75" s="7">
        <v>2010</v>
      </c>
      <c r="V75" s="7" t="s">
        <v>597</v>
      </c>
      <c r="X75" s="7" t="s">
        <v>261</v>
      </c>
      <c r="Y75" s="7" t="b">
        <f t="shared" ref="Y75:Y106" si="13">Z75=T75</f>
        <v>1</v>
      </c>
      <c r="Z75" s="47">
        <f t="shared" si="1"/>
        <v>52.064161290264622</v>
      </c>
      <c r="AA75" s="20">
        <f t="shared" si="2"/>
        <v>2010</v>
      </c>
      <c r="AB75" s="20" t="str">
        <f t="shared" si="3"/>
        <v>Y0T17</v>
      </c>
      <c r="AC75" s="20">
        <f t="shared" si="4"/>
        <v>0</v>
      </c>
      <c r="AD75" s="20" t="str">
        <f t="shared" si="5"/>
        <v>Health Service Executive</v>
      </c>
      <c r="AE75" s="7" t="b">
        <f t="shared" si="6"/>
        <v>1</v>
      </c>
      <c r="AF75" s="7" t="b">
        <f t="shared" si="7"/>
        <v>1</v>
      </c>
      <c r="AG75" s="7" t="b">
        <f t="shared" si="8"/>
        <v>1</v>
      </c>
      <c r="AH75" s="7" t="b">
        <f t="shared" si="9"/>
        <v>1</v>
      </c>
      <c r="AI75" s="7" t="s">
        <v>282</v>
      </c>
      <c r="AJ75" s="7">
        <v>27.1</v>
      </c>
      <c r="AK75" s="47">
        <f t="shared" si="10"/>
        <v>27.101545406844927</v>
      </c>
      <c r="AL75" s="47">
        <f t="shared" si="11"/>
        <v>1.5454068449258784E-3</v>
      </c>
    </row>
    <row r="76" spans="1:38">
      <c r="A76" s="7" t="s">
        <v>211</v>
      </c>
      <c r="B76" s="7" t="s">
        <v>212</v>
      </c>
      <c r="C76" s="20">
        <v>26.620009901238006</v>
      </c>
      <c r="D76" s="7" t="s">
        <v>596</v>
      </c>
      <c r="E76" s="15">
        <v>2021</v>
      </c>
      <c r="F76" s="17" t="s">
        <v>597</v>
      </c>
      <c r="G76" s="18"/>
      <c r="H76" s="19" t="s">
        <v>213</v>
      </c>
      <c r="J76" s="7">
        <f>IF(VLOOKUP($A76,'[1]2. Child Protection'!$B$8:$BG$226,'[1]2. Child Protection'!T$1,FALSE)=C76,"",VLOOKUP($A76,'[1]2. Child Protection'!$B$8:$BG$226,'[1]2. Child Protection'!T$1,FALSE)-C76)</f>
        <v>30.784990098761995</v>
      </c>
      <c r="K76" s="7" t="str">
        <f>IF(VLOOKUP($A76,'[1]2. Child Protection'!$B$8:$BG$226,'[1]2. Child Protection'!U$1,FALSE)=D76,"",VLOOKUP($A76,'[1]2. Child Protection'!$B$8:$BG$226,'[1]2. Child Protection'!U$1,FALSE))</f>
        <v/>
      </c>
      <c r="L76" s="20" t="e">
        <f>IF(VLOOKUP($A76,'[1]2. Child Protection'!$B$8:$BG$226,'[1]2. Child Protection'!V$1,FALSE)=#REF!,"",VLOOKUP($A76,'[1]2. Child Protection'!$B$8:$BG$226,'[1]2. Child Protection'!V$1,FALSE)-#REF!)</f>
        <v>#REF!</v>
      </c>
      <c r="M76" s="20" t="e">
        <f>IF(VLOOKUP($A76,'[1]2. Child Protection'!$B$8:$BG$226,'[1]2. Child Protection'!W$1,FALSE)=#REF!,"",VLOOKUP($A76,'[1]2. Child Protection'!$B$8:$BG$226,'[1]2. Child Protection'!W$1,FALSE))</f>
        <v>#REF!</v>
      </c>
      <c r="N76" s="20">
        <f>IF(VLOOKUP($A76,'[1]2. Child Protection'!$B$8:$BG$226,'[1]2. Child Protection'!X$1,FALSE)=E76,"",VLOOKUP($A76,'[1]2. Child Protection'!$B$8:$BG$226,'[1]2. Child Protection'!X$1,FALSE)-E76)</f>
        <v>-1948.963</v>
      </c>
      <c r="O76" s="20" t="e">
        <f>IF(VLOOKUP($A76,'[1]2. Child Protection'!$B$8:$BG$226,'[1]2. Child Protection'!Y$1,FALSE)=#REF!,"",VLOOKUP($A76,'[1]2. Child Protection'!$B$8:$BG$226,'[1]2. Child Protection'!Y$1,FALSE))</f>
        <v>#REF!</v>
      </c>
      <c r="P76" s="20" t="e">
        <f>IF(VLOOKUP($A76,'[1]2. Child Protection'!$B$8:$BG$226,'[1]2. Child Protection'!Z$1,FALSE)=F76,"",VLOOKUP($A76,'[1]2. Child Protection'!$B$8:$BG$226,'[1]2. Child Protection'!Z$1,FALSE)-F76)</f>
        <v>#VALUE!</v>
      </c>
      <c r="Q76" s="20" t="str">
        <f>IF(VLOOKUP($A76,'[1]2. Child Protection'!$B$8:$BG$226,'[1]2. Child Protection'!AA$1,FALSE)=G76,"",VLOOKUP($A76,'[1]2. Child Protection'!$B$8:$BG$226,'[1]2. Child Protection'!AA$1,FALSE))</f>
        <v/>
      </c>
      <c r="R76" s="7" t="str">
        <f>IF(VLOOKUP($A76,'[1]2. Child Protection'!$B$8:$BG$226,'[1]2. Child Protection'!AB$1,FALSE)=H76,"",VLOOKUP($A76,'[1]2. Child Protection'!$B$8:$BG$226,'[1]2. Child Protection'!AB$1,FALSE))</f>
        <v>MICS 2017-18</v>
      </c>
      <c r="S76" s="7" t="s">
        <v>265</v>
      </c>
      <c r="T76" s="47">
        <v>155.26258037451126</v>
      </c>
      <c r="U76" s="7">
        <v>2007</v>
      </c>
      <c r="V76" s="7" t="s">
        <v>597</v>
      </c>
      <c r="X76" s="7" t="s">
        <v>658</v>
      </c>
      <c r="Y76" s="7" t="b">
        <f t="shared" si="13"/>
        <v>0</v>
      </c>
      <c r="Z76" s="47">
        <f t="shared" ref="Z76:Z139" si="14">VLOOKUP($S76,$B$11:$H$212,2,FALSE)</f>
        <v>0</v>
      </c>
      <c r="AA76" s="20">
        <f t="shared" ref="AA76:AA139" si="15">VLOOKUP($S76,$B$11:$H$212,4,FALSE)</f>
        <v>0</v>
      </c>
      <c r="AB76" s="20">
        <f t="shared" ref="AB76:AB139" si="16">VLOOKUP($S76,$B$11:$H$212,5,FALSE)</f>
        <v>0</v>
      </c>
      <c r="AC76" s="20">
        <f t="shared" ref="AC76:AC139" si="17">VLOOKUP($S76,$B$11:$H$212,6,FALSE)</f>
        <v>0</v>
      </c>
      <c r="AD76" s="20">
        <f t="shared" ref="AD76:AD139" si="18">VLOOKUP($S76,$B$11:$H$212,7,FALSE)</f>
        <v>0</v>
      </c>
      <c r="AE76" s="7" t="b">
        <f t="shared" ref="AE76:AE139" si="19">AA76=U76</f>
        <v>0</v>
      </c>
      <c r="AF76" s="7" t="b">
        <f t="shared" ref="AF76:AF139" si="20">AB76=V76</f>
        <v>0</v>
      </c>
      <c r="AG76" s="7" t="b">
        <f t="shared" ref="AG76:AG139" si="21">AC76=W76</f>
        <v>1</v>
      </c>
      <c r="AH76" s="7" t="b">
        <f t="shared" ref="AH76:AH139" si="22">AD76=X76</f>
        <v>0</v>
      </c>
      <c r="AI76" s="7" t="s">
        <v>285</v>
      </c>
      <c r="AJ76" s="7">
        <v>874.2</v>
      </c>
      <c r="AK76" s="47">
        <f t="shared" ref="AK76:AK135" si="23">VLOOKUP(AI76,$S$11:$T$156,2,FALSE)</f>
        <v>874.19324358189601</v>
      </c>
      <c r="AL76" s="47">
        <f t="shared" ref="AL76:AL135" si="24">AK76-AJ76</f>
        <v>-6.7564181040324911E-3</v>
      </c>
    </row>
    <row r="77" spans="1:38">
      <c r="A77" s="7" t="s">
        <v>224</v>
      </c>
      <c r="B77" s="7" t="s">
        <v>225</v>
      </c>
      <c r="C77" s="20">
        <v>17.769590130748359</v>
      </c>
      <c r="D77" s="7" t="s">
        <v>596</v>
      </c>
      <c r="E77" s="15">
        <v>2012</v>
      </c>
      <c r="F77" s="17" t="s">
        <v>597</v>
      </c>
      <c r="G77" s="18"/>
      <c r="H77" s="19" t="s">
        <v>226</v>
      </c>
      <c r="J77" s="7">
        <f>IF(VLOOKUP($A77,'[1]2. Child Protection'!$B$8:$BG$226,'[1]2. Child Protection'!T$1,FALSE)=C77,"",VLOOKUP($A77,'[1]2. Child Protection'!$B$8:$BG$226,'[1]2. Child Protection'!T$1,FALSE)-C77)</f>
        <v>39.430409869251648</v>
      </c>
      <c r="K77" s="7" t="str">
        <f>IF(VLOOKUP($A77,'[1]2. Child Protection'!$B$8:$BG$226,'[1]2. Child Protection'!U$1,FALSE)=D77,"",VLOOKUP($A77,'[1]2. Child Protection'!$B$8:$BG$226,'[1]2. Child Protection'!U$1,FALSE))</f>
        <v/>
      </c>
      <c r="L77" s="20" t="e">
        <f>IF(VLOOKUP($A77,'[1]2. Child Protection'!$B$8:$BG$226,'[1]2. Child Protection'!V$1,FALSE)=#REF!,"",VLOOKUP($A77,'[1]2. Child Protection'!$B$8:$BG$226,'[1]2. Child Protection'!V$1,FALSE)-#REF!)</f>
        <v>#REF!</v>
      </c>
      <c r="M77" s="20" t="e">
        <f>IF(VLOOKUP($A77,'[1]2. Child Protection'!$B$8:$BG$226,'[1]2. Child Protection'!W$1,FALSE)=#REF!,"",VLOOKUP($A77,'[1]2. Child Protection'!$B$8:$BG$226,'[1]2. Child Protection'!W$1,FALSE))</f>
        <v>#REF!</v>
      </c>
      <c r="N77" s="20">
        <f>IF(VLOOKUP($A77,'[1]2. Child Protection'!$B$8:$BG$226,'[1]2. Child Protection'!X$1,FALSE)=E77,"",VLOOKUP($A77,'[1]2. Child Protection'!$B$8:$BG$226,'[1]2. Child Protection'!X$1,FALSE)-E77)</f>
        <v>-1949.6</v>
      </c>
      <c r="O77" s="20" t="e">
        <f>IF(VLOOKUP($A77,'[1]2. Child Protection'!$B$8:$BG$226,'[1]2. Child Protection'!Y$1,FALSE)=#REF!,"",VLOOKUP($A77,'[1]2. Child Protection'!$B$8:$BG$226,'[1]2. Child Protection'!Y$1,FALSE))</f>
        <v>#REF!</v>
      </c>
      <c r="P77" s="20" t="e">
        <f>IF(VLOOKUP($A77,'[1]2. Child Protection'!$B$8:$BG$226,'[1]2. Child Protection'!Z$1,FALSE)=F77,"",VLOOKUP($A77,'[1]2. Child Protection'!$B$8:$BG$226,'[1]2. Child Protection'!Z$1,FALSE)-F77)</f>
        <v>#VALUE!</v>
      </c>
      <c r="Q77" s="20" t="str">
        <f>IF(VLOOKUP($A77,'[1]2. Child Protection'!$B$8:$BG$226,'[1]2. Child Protection'!AA$1,FALSE)=G77,"",VLOOKUP($A77,'[1]2. Child Protection'!$B$8:$BG$226,'[1]2. Child Protection'!AA$1,FALSE))</f>
        <v/>
      </c>
      <c r="R77" s="7" t="str">
        <f>IF(VLOOKUP($A77,'[1]2. Child Protection'!$B$8:$BG$226,'[1]2. Child Protection'!AB$1,FALSE)=H77,"",VLOOKUP($A77,'[1]2. Child Protection'!$B$8:$BG$226,'[1]2. Child Protection'!AB$1,FALSE))</f>
        <v>DHS 2018</v>
      </c>
      <c r="S77" s="7" t="s">
        <v>267</v>
      </c>
      <c r="T77" s="47">
        <v>158.98403915522317</v>
      </c>
      <c r="U77" s="7">
        <v>2020</v>
      </c>
      <c r="V77" s="7" t="s">
        <v>597</v>
      </c>
      <c r="X77" s="7" t="s">
        <v>268</v>
      </c>
      <c r="Y77" s="7" t="b">
        <f t="shared" si="13"/>
        <v>1</v>
      </c>
      <c r="Z77" s="47">
        <f t="shared" si="14"/>
        <v>158.98403915522317</v>
      </c>
      <c r="AA77" s="20">
        <f t="shared" si="15"/>
        <v>2020</v>
      </c>
      <c r="AB77" s="20" t="str">
        <f t="shared" si="16"/>
        <v>Y0T17</v>
      </c>
      <c r="AC77" s="20">
        <f t="shared" si="17"/>
        <v>0</v>
      </c>
      <c r="AD77" s="20" t="str">
        <f t="shared" si="18"/>
        <v>Child Protection and Family Services Agency as reported in Economic and Social Survey 2020 (Planning Institute of Jamaica), table 25.4, p. 25.8</v>
      </c>
      <c r="AE77" s="7" t="b">
        <f t="shared" si="19"/>
        <v>1</v>
      </c>
      <c r="AF77" s="7" t="b">
        <f t="shared" si="20"/>
        <v>1</v>
      </c>
      <c r="AG77" s="7" t="b">
        <f t="shared" si="21"/>
        <v>1</v>
      </c>
      <c r="AH77" s="7" t="b">
        <f t="shared" si="22"/>
        <v>1</v>
      </c>
      <c r="AI77" s="7" t="s">
        <v>295</v>
      </c>
      <c r="AJ77" s="7">
        <v>183.8</v>
      </c>
      <c r="AK77" s="47">
        <f t="shared" si="23"/>
        <v>183.82199264416971</v>
      </c>
      <c r="AL77" s="47">
        <f t="shared" si="24"/>
        <v>2.1992644169699815E-2</v>
      </c>
    </row>
    <row r="78" spans="1:38">
      <c r="A78" s="7" t="s">
        <v>202</v>
      </c>
      <c r="B78" s="7" t="s">
        <v>203</v>
      </c>
      <c r="C78" s="20" t="s">
        <v>596</v>
      </c>
      <c r="D78" s="7" t="s">
        <v>596</v>
      </c>
      <c r="E78" s="15" t="s">
        <v>596</v>
      </c>
      <c r="F78" s="17" t="s">
        <v>596</v>
      </c>
      <c r="G78" s="18" t="s">
        <v>596</v>
      </c>
      <c r="H78" s="19" t="s">
        <v>596</v>
      </c>
      <c r="J78" s="7" t="e">
        <f>IF(VLOOKUP($A78,'[1]2. Child Protection'!$B$8:$BG$226,'[1]2. Child Protection'!T$1,FALSE)=C78,"",VLOOKUP($A78,'[1]2. Child Protection'!$B$8:$BG$226,'[1]2. Child Protection'!T$1,FALSE)-C78)</f>
        <v>#VALUE!</v>
      </c>
      <c r="K78" s="7" t="str">
        <f>IF(VLOOKUP($A78,'[1]2. Child Protection'!$B$8:$BG$226,'[1]2. Child Protection'!U$1,FALSE)=D78,"",VLOOKUP($A78,'[1]2. Child Protection'!$B$8:$BG$226,'[1]2. Child Protection'!U$1,FALSE))</f>
        <v/>
      </c>
      <c r="L78" s="20" t="e">
        <f>IF(VLOOKUP($A78,'[1]2. Child Protection'!$B$8:$BG$226,'[1]2. Child Protection'!V$1,FALSE)=#REF!,"",VLOOKUP($A78,'[1]2. Child Protection'!$B$8:$BG$226,'[1]2. Child Protection'!V$1,FALSE)-#REF!)</f>
        <v>#REF!</v>
      </c>
      <c r="M78" s="20" t="e">
        <f>IF(VLOOKUP($A78,'[1]2. Child Protection'!$B$8:$BG$226,'[1]2. Child Protection'!W$1,FALSE)=#REF!,"",VLOOKUP($A78,'[1]2. Child Protection'!$B$8:$BG$226,'[1]2. Child Protection'!W$1,FALSE))</f>
        <v>#REF!</v>
      </c>
      <c r="N78" s="20" t="e">
        <f>IF(VLOOKUP($A78,'[1]2. Child Protection'!$B$8:$BG$226,'[1]2. Child Protection'!X$1,FALSE)=E78,"",VLOOKUP($A78,'[1]2. Child Protection'!$B$8:$BG$226,'[1]2. Child Protection'!X$1,FALSE)-E78)</f>
        <v>#VALUE!</v>
      </c>
      <c r="O78" s="20" t="e">
        <f>IF(VLOOKUP($A78,'[1]2. Child Protection'!$B$8:$BG$226,'[1]2. Child Protection'!Y$1,FALSE)=#REF!,"",VLOOKUP($A78,'[1]2. Child Protection'!$B$8:$BG$226,'[1]2. Child Protection'!Y$1,FALSE))</f>
        <v>#REF!</v>
      </c>
      <c r="P78" s="20" t="e">
        <f>IF(VLOOKUP($A78,'[1]2. Child Protection'!$B$8:$BG$226,'[1]2. Child Protection'!Z$1,FALSE)=F78,"",VLOOKUP($A78,'[1]2. Child Protection'!$B$8:$BG$226,'[1]2. Child Protection'!Z$1,FALSE)-F78)</f>
        <v>#VALUE!</v>
      </c>
      <c r="Q78" s="20" t="str">
        <f>IF(VLOOKUP($A78,'[1]2. Child Protection'!$B$8:$BG$226,'[1]2. Child Protection'!AA$1,FALSE)=G78,"",VLOOKUP($A78,'[1]2. Child Protection'!$B$8:$BG$226,'[1]2. Child Protection'!AA$1,FALSE))</f>
        <v/>
      </c>
      <c r="R78" s="7" t="str">
        <f>IF(VLOOKUP($A78,'[1]2. Child Protection'!$B$8:$BG$226,'[1]2. Child Protection'!AB$1,FALSE)=H78,"",VLOOKUP($A78,'[1]2. Child Protection'!$B$8:$BG$226,'[1]2. Child Protection'!AB$1,FALSE))</f>
        <v>DHS 2019-20</v>
      </c>
      <c r="S78" s="7" t="s">
        <v>270</v>
      </c>
      <c r="T78" s="47">
        <v>165.82065618159896</v>
      </c>
      <c r="U78" s="7">
        <v>2013</v>
      </c>
      <c r="V78" s="7" t="s">
        <v>597</v>
      </c>
      <c r="X78" s="7" t="s">
        <v>615</v>
      </c>
      <c r="Y78" s="7" t="b">
        <f t="shared" si="13"/>
        <v>1</v>
      </c>
      <c r="Z78" s="47">
        <f t="shared" si="14"/>
        <v>165.82065618159896</v>
      </c>
      <c r="AA78" s="20">
        <f t="shared" si="15"/>
        <v>2013</v>
      </c>
      <c r="AB78" s="20" t="str">
        <f t="shared" si="16"/>
        <v>Y0T17</v>
      </c>
      <c r="AC78" s="20">
        <f t="shared" si="17"/>
        <v>0</v>
      </c>
      <c r="AD78" s="20" t="str">
        <f t="shared" si="18"/>
        <v>Ministry of Health, Labor and Welfare, “Reference Material: Current State of Alternative Care”</v>
      </c>
      <c r="AE78" s="7" t="b">
        <f t="shared" si="19"/>
        <v>1</v>
      </c>
      <c r="AF78" s="7" t="b">
        <f t="shared" si="20"/>
        <v>1</v>
      </c>
      <c r="AG78" s="7" t="b">
        <f t="shared" si="21"/>
        <v>1</v>
      </c>
      <c r="AH78" s="7" t="b">
        <f t="shared" si="22"/>
        <v>1</v>
      </c>
      <c r="AI78" s="7" t="s">
        <v>302</v>
      </c>
      <c r="AJ78" s="7">
        <v>753.1</v>
      </c>
      <c r="AK78" s="47">
        <f t="shared" si="23"/>
        <v>753.06285287196101</v>
      </c>
      <c r="AL78" s="47">
        <f t="shared" si="24"/>
        <v>-3.7147128039009658E-2</v>
      </c>
    </row>
    <row r="79" spans="1:38">
      <c r="A79" s="7" t="s">
        <v>227</v>
      </c>
      <c r="B79" s="7" t="s">
        <v>228</v>
      </c>
      <c r="C79" s="20">
        <v>41.544533431809263</v>
      </c>
      <c r="D79" s="7" t="s">
        <v>596</v>
      </c>
      <c r="E79" s="15">
        <v>2020</v>
      </c>
      <c r="F79" s="17" t="s">
        <v>597</v>
      </c>
      <c r="G79" s="18"/>
      <c r="H79" s="19" t="s">
        <v>229</v>
      </c>
      <c r="J79" s="7">
        <f>IF(VLOOKUP($A79,'[1]2. Child Protection'!$B$8:$BG$226,'[1]2. Child Protection'!T$1,FALSE)=C79,"",VLOOKUP($A79,'[1]2. Child Protection'!$B$8:$BG$226,'[1]2. Child Protection'!T$1,FALSE)-C79)</f>
        <v>-5.623533431809264</v>
      </c>
      <c r="K79" s="7" t="str">
        <f>IF(VLOOKUP($A79,'[1]2. Child Protection'!$B$8:$BG$226,'[1]2. Child Protection'!U$1,FALSE)=D79,"",VLOOKUP($A79,'[1]2. Child Protection'!$B$8:$BG$226,'[1]2. Child Protection'!U$1,FALSE))</f>
        <v/>
      </c>
      <c r="L79" s="20" t="e">
        <f>IF(VLOOKUP($A79,'[1]2. Child Protection'!$B$8:$BG$226,'[1]2. Child Protection'!V$1,FALSE)=#REF!,"",VLOOKUP($A79,'[1]2. Child Protection'!$B$8:$BG$226,'[1]2. Child Protection'!V$1,FALSE)-#REF!)</f>
        <v>#REF!</v>
      </c>
      <c r="M79" s="20" t="e">
        <f>IF(VLOOKUP($A79,'[1]2. Child Protection'!$B$8:$BG$226,'[1]2. Child Protection'!W$1,FALSE)=#REF!,"",VLOOKUP($A79,'[1]2. Child Protection'!$B$8:$BG$226,'[1]2. Child Protection'!W$1,FALSE))</f>
        <v>#REF!</v>
      </c>
      <c r="N79" s="20">
        <f>IF(VLOOKUP($A79,'[1]2. Child Protection'!$B$8:$BG$226,'[1]2. Child Protection'!X$1,FALSE)=E79,"",VLOOKUP($A79,'[1]2. Child Protection'!$B$8:$BG$226,'[1]2. Child Protection'!X$1,FALSE)-E79)</f>
        <v>-1972.9</v>
      </c>
      <c r="O79" s="20" t="e">
        <f>IF(VLOOKUP($A79,'[1]2. Child Protection'!$B$8:$BG$226,'[1]2. Child Protection'!Y$1,FALSE)=#REF!,"",VLOOKUP($A79,'[1]2. Child Protection'!$B$8:$BG$226,'[1]2. Child Protection'!Y$1,FALSE))</f>
        <v>#REF!</v>
      </c>
      <c r="P79" s="20" t="e">
        <f>IF(VLOOKUP($A79,'[1]2. Child Protection'!$B$8:$BG$226,'[1]2. Child Protection'!Z$1,FALSE)=F79,"",VLOOKUP($A79,'[1]2. Child Protection'!$B$8:$BG$226,'[1]2. Child Protection'!Z$1,FALSE)-F79)</f>
        <v>#VALUE!</v>
      </c>
      <c r="Q79" s="20" t="str">
        <f>IF(VLOOKUP($A79,'[1]2. Child Protection'!$B$8:$BG$226,'[1]2. Child Protection'!AA$1,FALSE)=G79,"",VLOOKUP($A79,'[1]2. Child Protection'!$B$8:$BG$226,'[1]2. Child Protection'!AA$1,FALSE))</f>
        <v/>
      </c>
      <c r="R79" s="7" t="str">
        <f>IF(VLOOKUP($A79,'[1]2. Child Protection'!$B$8:$BG$226,'[1]2. Child Protection'!AB$1,FALSE)=H79,"",VLOOKUP($A79,'[1]2. Child Protection'!$B$8:$BG$226,'[1]2. Child Protection'!AB$1,FALSE))</f>
        <v>MICS 2018-19</v>
      </c>
      <c r="S79" s="7" t="s">
        <v>273</v>
      </c>
      <c r="T79" s="47">
        <v>21.151097468238515</v>
      </c>
      <c r="U79" s="7">
        <v>2019</v>
      </c>
      <c r="V79" s="7" t="s">
        <v>597</v>
      </c>
      <c r="X79" s="7" t="s">
        <v>28</v>
      </c>
      <c r="Y79" s="7" t="b">
        <f t="shared" si="13"/>
        <v>1</v>
      </c>
      <c r="Z79" s="47">
        <f t="shared" si="14"/>
        <v>21.151097468238515</v>
      </c>
      <c r="AA79" s="20">
        <f t="shared" si="15"/>
        <v>2019</v>
      </c>
      <c r="AB79" s="20" t="str">
        <f t="shared" si="16"/>
        <v>Y0T17</v>
      </c>
      <c r="AC79" s="20">
        <f t="shared" si="17"/>
        <v>0</v>
      </c>
      <c r="AD79" s="20" t="str">
        <f t="shared" si="18"/>
        <v>Ministry of Social Development</v>
      </c>
      <c r="AE79" s="7" t="b">
        <f t="shared" si="19"/>
        <v>1</v>
      </c>
      <c r="AF79" s="7" t="b">
        <f t="shared" si="20"/>
        <v>1</v>
      </c>
      <c r="AG79" s="7" t="b">
        <f t="shared" si="21"/>
        <v>1</v>
      </c>
      <c r="AH79" s="7" t="b">
        <f t="shared" si="22"/>
        <v>1</v>
      </c>
      <c r="AI79" s="7" t="s">
        <v>308</v>
      </c>
      <c r="AJ79" s="7">
        <v>70.5</v>
      </c>
      <c r="AK79" s="47">
        <f t="shared" si="23"/>
        <v>70.54937064395186</v>
      </c>
      <c r="AL79" s="47">
        <f t="shared" si="24"/>
        <v>4.9370643951860416E-2</v>
      </c>
    </row>
    <row r="80" spans="1:38">
      <c r="A80" s="7" t="s">
        <v>180</v>
      </c>
      <c r="B80" s="7" t="s">
        <v>181</v>
      </c>
      <c r="C80" s="40" t="s">
        <v>596</v>
      </c>
      <c r="D80" s="7" t="s">
        <v>596</v>
      </c>
      <c r="E80" s="15" t="s">
        <v>596</v>
      </c>
      <c r="F80" s="17" t="s">
        <v>596</v>
      </c>
      <c r="G80" s="18" t="s">
        <v>596</v>
      </c>
      <c r="H80" s="19" t="s">
        <v>596</v>
      </c>
      <c r="J80" s="7" t="e">
        <f>IF(VLOOKUP($A80,'[1]2. Child Protection'!$B$8:$BG$226,'[1]2. Child Protection'!T$1,FALSE)=C80,"",VLOOKUP($A80,'[1]2. Child Protection'!$B$8:$BG$226,'[1]2. Child Protection'!T$1,FALSE)-C80)</f>
        <v>#VALUE!</v>
      </c>
      <c r="K80" s="7" t="str">
        <f>IF(VLOOKUP($A80,'[1]2. Child Protection'!$B$8:$BG$226,'[1]2. Child Protection'!U$1,FALSE)=D80,"",VLOOKUP($A80,'[1]2. Child Protection'!$B$8:$BG$226,'[1]2. Child Protection'!U$1,FALSE))</f>
        <v/>
      </c>
      <c r="L80" s="20" t="e">
        <f>IF(VLOOKUP($A80,'[1]2. Child Protection'!$B$8:$BG$226,'[1]2. Child Protection'!V$1,FALSE)=#REF!,"",VLOOKUP($A80,'[1]2. Child Protection'!$B$8:$BG$226,'[1]2. Child Protection'!V$1,FALSE)-#REF!)</f>
        <v>#REF!</v>
      </c>
      <c r="M80" s="20" t="e">
        <f>IF(VLOOKUP($A80,'[1]2. Child Protection'!$B$8:$BG$226,'[1]2. Child Protection'!W$1,FALSE)=#REF!,"",VLOOKUP($A80,'[1]2. Child Protection'!$B$8:$BG$226,'[1]2. Child Protection'!W$1,FALSE))</f>
        <v>#REF!</v>
      </c>
      <c r="N80" s="20" t="e">
        <f>IF(VLOOKUP($A80,'[1]2. Child Protection'!$B$8:$BG$226,'[1]2. Child Protection'!X$1,FALSE)=E80,"",VLOOKUP($A80,'[1]2. Child Protection'!$B$8:$BG$226,'[1]2. Child Protection'!X$1,FALSE)-E80)</f>
        <v>#VALUE!</v>
      </c>
      <c r="O80" s="20" t="e">
        <f>IF(VLOOKUP($A80,'[1]2. Child Protection'!$B$8:$BG$226,'[1]2. Child Protection'!Y$1,FALSE)=#REF!,"",VLOOKUP($A80,'[1]2. Child Protection'!$B$8:$BG$226,'[1]2. Child Protection'!Y$1,FALSE))</f>
        <v>#REF!</v>
      </c>
      <c r="P80" s="20" t="e">
        <f>IF(VLOOKUP($A80,'[1]2. Child Protection'!$B$8:$BG$226,'[1]2. Child Protection'!Z$1,FALSE)=F80,"",VLOOKUP($A80,'[1]2. Child Protection'!$B$8:$BG$226,'[1]2. Child Protection'!Z$1,FALSE)-F80)</f>
        <v>#VALUE!</v>
      </c>
      <c r="Q80" s="20" t="str">
        <f>IF(VLOOKUP($A80,'[1]2. Child Protection'!$B$8:$BG$226,'[1]2. Child Protection'!AA$1,FALSE)=G80,"",VLOOKUP($A80,'[1]2. Child Protection'!$B$8:$BG$226,'[1]2. Child Protection'!AA$1,FALSE))</f>
        <v>x</v>
      </c>
      <c r="R80" s="7" t="str">
        <f>IF(VLOOKUP($A80,'[1]2. Child Protection'!$B$8:$BG$226,'[1]2. Child Protection'!AB$1,FALSE)=H80,"",VLOOKUP($A80,'[1]2. Child Protection'!$B$8:$BG$226,'[1]2. Child Protection'!AB$1,FALSE))</f>
        <v>DHS 2011</v>
      </c>
      <c r="S80" s="7" t="s">
        <v>273</v>
      </c>
      <c r="T80" s="47">
        <v>21.151097468238515</v>
      </c>
      <c r="U80" s="7">
        <v>2019</v>
      </c>
      <c r="V80" s="7" t="s">
        <v>597</v>
      </c>
      <c r="X80" s="7" t="s">
        <v>28</v>
      </c>
      <c r="Y80" s="7" t="b">
        <f t="shared" si="13"/>
        <v>1</v>
      </c>
      <c r="Z80" s="47">
        <f t="shared" si="14"/>
        <v>21.151097468238515</v>
      </c>
      <c r="AA80" s="20">
        <f t="shared" si="15"/>
        <v>2019</v>
      </c>
      <c r="AB80" s="20" t="str">
        <f t="shared" si="16"/>
        <v>Y0T17</v>
      </c>
      <c r="AC80" s="20">
        <f t="shared" si="17"/>
        <v>0</v>
      </c>
      <c r="AD80" s="20" t="str">
        <f t="shared" si="18"/>
        <v>Ministry of Social Development</v>
      </c>
      <c r="AE80" s="7" t="b">
        <f t="shared" si="19"/>
        <v>1</v>
      </c>
      <c r="AF80" s="7" t="b">
        <f t="shared" si="20"/>
        <v>1</v>
      </c>
      <c r="AG80" s="7" t="b">
        <f t="shared" si="21"/>
        <v>1</v>
      </c>
      <c r="AH80" s="7" t="b">
        <f t="shared" si="22"/>
        <v>1</v>
      </c>
      <c r="AI80" s="7" t="s">
        <v>312</v>
      </c>
      <c r="AJ80" s="7">
        <v>79.8</v>
      </c>
      <c r="AK80" s="47">
        <f t="shared" si="23"/>
        <v>79.782390150255409</v>
      </c>
      <c r="AL80" s="47">
        <f t="shared" si="24"/>
        <v>-1.7609849744587791E-2</v>
      </c>
    </row>
    <row r="81" spans="1:38">
      <c r="A81" s="7" t="s">
        <v>214</v>
      </c>
      <c r="B81" s="7" t="s">
        <v>215</v>
      </c>
      <c r="C81" s="40">
        <v>87.894143913958345</v>
      </c>
      <c r="D81" s="7" t="s">
        <v>596</v>
      </c>
      <c r="E81" s="15">
        <v>2022</v>
      </c>
      <c r="F81" s="15" t="s">
        <v>597</v>
      </c>
      <c r="G81" s="16"/>
      <c r="H81" s="19" t="s">
        <v>612</v>
      </c>
      <c r="J81" s="7" t="e">
        <f>IF(VLOOKUP($A81,'[1]2. Child Protection'!$B$8:$BG$226,'[1]2. Child Protection'!T$1,FALSE)=C81,"",VLOOKUP($A81,'[1]2. Child Protection'!$B$8:$BG$226,'[1]2. Child Protection'!T$1,FALSE)-C81)</f>
        <v>#VALUE!</v>
      </c>
      <c r="K81" s="7" t="str">
        <f>IF(VLOOKUP($A81,'[1]2. Child Protection'!$B$8:$BG$226,'[1]2. Child Protection'!U$1,FALSE)=D81,"",VLOOKUP($A81,'[1]2. Child Protection'!$B$8:$BG$226,'[1]2. Child Protection'!U$1,FALSE))</f>
        <v/>
      </c>
      <c r="L81" s="20" t="e">
        <f>IF(VLOOKUP($A81,'[1]2. Child Protection'!$B$8:$BG$226,'[1]2. Child Protection'!V$1,FALSE)=#REF!,"",VLOOKUP($A81,'[1]2. Child Protection'!$B$8:$BG$226,'[1]2. Child Protection'!V$1,FALSE)-#REF!)</f>
        <v>#REF!</v>
      </c>
      <c r="M81" s="20" t="e">
        <f>IF(VLOOKUP($A81,'[1]2. Child Protection'!$B$8:$BG$226,'[1]2. Child Protection'!W$1,FALSE)=#REF!,"",VLOOKUP($A81,'[1]2. Child Protection'!$B$8:$BG$226,'[1]2. Child Protection'!W$1,FALSE))</f>
        <v>#REF!</v>
      </c>
      <c r="N81" s="20">
        <f>IF(VLOOKUP($A81,'[1]2. Child Protection'!$B$8:$BG$226,'[1]2. Child Protection'!X$1,FALSE)=E81,"",VLOOKUP($A81,'[1]2. Child Protection'!$B$8:$BG$226,'[1]2. Child Protection'!X$1,FALSE)-E81)</f>
        <v>-1922</v>
      </c>
      <c r="O81" s="20" t="e">
        <f>IF(VLOOKUP($A81,'[1]2. Child Protection'!$B$8:$BG$226,'[1]2. Child Protection'!Y$1,FALSE)=#REF!,"",VLOOKUP($A81,'[1]2. Child Protection'!$B$8:$BG$226,'[1]2. Child Protection'!Y$1,FALSE))</f>
        <v>#REF!</v>
      </c>
      <c r="P81" s="20" t="e">
        <f>IF(VLOOKUP($A81,'[1]2. Child Protection'!$B$8:$BG$226,'[1]2. Child Protection'!Z$1,FALSE)=F81,"",VLOOKUP($A81,'[1]2. Child Protection'!$B$8:$BG$226,'[1]2. Child Protection'!Z$1,FALSE)-F81)</f>
        <v>#VALUE!</v>
      </c>
      <c r="Q81" s="20" t="str">
        <f>IF(VLOOKUP($A81,'[1]2. Child Protection'!$B$8:$BG$226,'[1]2. Child Protection'!AA$1,FALSE)=G81,"",VLOOKUP($A81,'[1]2. Child Protection'!$B$8:$BG$226,'[1]2. Child Protection'!AA$1,FALSE))</f>
        <v>v</v>
      </c>
      <c r="R81" s="7" t="str">
        <f>IF(VLOOKUP($A81,'[1]2. Child Protection'!$B$8:$BG$226,'[1]2. Child Protection'!AB$1,FALSE)=H81,"",VLOOKUP($A81,'[1]2. Child Protection'!$B$8:$BG$226,'[1]2. Child Protection'!AB$1,FALSE))</f>
        <v>UNSD Population and Vital Statistics Report, January 2022, latest update on 17 Jan 2023</v>
      </c>
      <c r="S81" s="7" t="s">
        <v>275</v>
      </c>
      <c r="T81" s="47">
        <v>92.543300109629953</v>
      </c>
      <c r="U81" s="7">
        <v>2020</v>
      </c>
      <c r="V81" s="7" t="s">
        <v>597</v>
      </c>
      <c r="X81" s="7" t="s">
        <v>616</v>
      </c>
      <c r="Y81" s="7" t="b">
        <f t="shared" si="13"/>
        <v>1</v>
      </c>
      <c r="Z81" s="47">
        <f t="shared" si="14"/>
        <v>92.543300109629953</v>
      </c>
      <c r="AA81" s="20">
        <f t="shared" si="15"/>
        <v>2020</v>
      </c>
      <c r="AB81" s="20" t="str">
        <f t="shared" si="16"/>
        <v>Y0T17</v>
      </c>
      <c r="AC81" s="20">
        <f t="shared" si="17"/>
        <v>0</v>
      </c>
      <c r="AD81" s="20" t="str">
        <f t="shared" si="18"/>
        <v>TransMonEE</v>
      </c>
      <c r="AE81" s="7" t="b">
        <f t="shared" si="19"/>
        <v>1</v>
      </c>
      <c r="AF81" s="7" t="b">
        <f t="shared" si="20"/>
        <v>1</v>
      </c>
      <c r="AG81" s="7" t="b">
        <f t="shared" si="21"/>
        <v>1</v>
      </c>
      <c r="AH81" s="7" t="b">
        <f t="shared" si="22"/>
        <v>1</v>
      </c>
      <c r="AI81" s="7" t="s">
        <v>315</v>
      </c>
      <c r="AJ81" s="7">
        <v>179.7</v>
      </c>
      <c r="AK81" s="47">
        <f t="shared" si="23"/>
        <v>179.65220728027489</v>
      </c>
      <c r="AL81" s="47">
        <f t="shared" si="24"/>
        <v>-4.7792719725094912E-2</v>
      </c>
    </row>
    <row r="82" spans="1:38">
      <c r="A82" s="7" t="s">
        <v>217</v>
      </c>
      <c r="B82" s="7" t="s">
        <v>218</v>
      </c>
      <c r="C82" s="40">
        <v>282.7551150082603</v>
      </c>
      <c r="D82" s="7" t="s">
        <v>596</v>
      </c>
      <c r="E82" s="15">
        <v>2021</v>
      </c>
      <c r="F82" s="17" t="s">
        <v>597</v>
      </c>
      <c r="G82" s="18"/>
      <c r="H82" s="19" t="s">
        <v>219</v>
      </c>
      <c r="J82" s="7" t="e">
        <f>IF(VLOOKUP($A82,'[1]2. Child Protection'!$B$8:$BG$226,'[1]2. Child Protection'!T$1,FALSE)=C82,"",VLOOKUP($A82,'[1]2. Child Protection'!$B$8:$BG$226,'[1]2. Child Protection'!T$1,FALSE)-C82)</f>
        <v>#VALUE!</v>
      </c>
      <c r="K82" s="7" t="str">
        <f>IF(VLOOKUP($A82,'[1]2. Child Protection'!$B$8:$BG$226,'[1]2. Child Protection'!U$1,FALSE)=D82,"",VLOOKUP($A82,'[1]2. Child Protection'!$B$8:$BG$226,'[1]2. Child Protection'!U$1,FALSE))</f>
        <v/>
      </c>
      <c r="L82" s="20" t="e">
        <f>IF(VLOOKUP($A82,'[1]2. Child Protection'!$B$8:$BG$226,'[1]2. Child Protection'!V$1,FALSE)=#REF!,"",VLOOKUP($A82,'[1]2. Child Protection'!$B$8:$BG$226,'[1]2. Child Protection'!V$1,FALSE)-#REF!)</f>
        <v>#REF!</v>
      </c>
      <c r="M82" s="20" t="e">
        <f>IF(VLOOKUP($A82,'[1]2. Child Protection'!$B$8:$BG$226,'[1]2. Child Protection'!W$1,FALSE)=#REF!,"",VLOOKUP($A82,'[1]2. Child Protection'!$B$8:$BG$226,'[1]2. Child Protection'!W$1,FALSE))</f>
        <v>#REF!</v>
      </c>
      <c r="N82" s="20" t="e">
        <f>IF(VLOOKUP($A82,'[1]2. Child Protection'!$B$8:$BG$226,'[1]2. Child Protection'!X$1,FALSE)=E82,"",VLOOKUP($A82,'[1]2. Child Protection'!$B$8:$BG$226,'[1]2. Child Protection'!X$1,FALSE)-E82)</f>
        <v>#VALUE!</v>
      </c>
      <c r="O82" s="20" t="e">
        <f>IF(VLOOKUP($A82,'[1]2. Child Protection'!$B$8:$BG$226,'[1]2. Child Protection'!Y$1,FALSE)=#REF!,"",VLOOKUP($A82,'[1]2. Child Protection'!$B$8:$BG$226,'[1]2. Child Protection'!Y$1,FALSE))</f>
        <v>#REF!</v>
      </c>
      <c r="P82" s="20" t="e">
        <f>IF(VLOOKUP($A82,'[1]2. Child Protection'!$B$8:$BG$226,'[1]2. Child Protection'!Z$1,FALSE)=F82,"",VLOOKUP($A82,'[1]2. Child Protection'!$B$8:$BG$226,'[1]2. Child Protection'!Z$1,FALSE)-F82)</f>
        <v>#VALUE!</v>
      </c>
      <c r="Q82" s="20" t="str">
        <f>IF(VLOOKUP($A82,'[1]2. Child Protection'!$B$8:$BG$226,'[1]2. Child Protection'!AA$1,FALSE)=G82,"",VLOOKUP($A82,'[1]2. Child Protection'!$B$8:$BG$226,'[1]2. Child Protection'!AA$1,FALSE))</f>
        <v/>
      </c>
      <c r="R82" s="7">
        <f>IF(VLOOKUP($A82,'[1]2. Child Protection'!$B$8:$BG$226,'[1]2. Child Protection'!AB$1,FALSE)=H82,"",VLOOKUP($A82,'[1]2. Child Protection'!$B$8:$BG$226,'[1]2. Child Protection'!AB$1,FALSE))</f>
        <v>0</v>
      </c>
      <c r="S82" s="7" t="s">
        <v>277</v>
      </c>
      <c r="T82" s="47">
        <v>220.41559491105261</v>
      </c>
      <c r="U82" s="7">
        <v>2012</v>
      </c>
      <c r="V82" s="7" t="s">
        <v>597</v>
      </c>
      <c r="X82" s="7" t="s">
        <v>278</v>
      </c>
      <c r="Y82" s="7" t="b">
        <f t="shared" si="13"/>
        <v>1</v>
      </c>
      <c r="Z82" s="47">
        <f t="shared" si="14"/>
        <v>220.41559491105261</v>
      </c>
      <c r="AA82" s="20">
        <f t="shared" si="15"/>
        <v>2012</v>
      </c>
      <c r="AB82" s="20" t="str">
        <f t="shared" si="16"/>
        <v>Y0T17</v>
      </c>
      <c r="AC82" s="20">
        <f t="shared" si="17"/>
        <v>0</v>
      </c>
      <c r="AD82" s="20" t="str">
        <f t="shared" si="18"/>
        <v>Ministry of Gender, Children and Social Development</v>
      </c>
      <c r="AE82" s="7" t="b">
        <f t="shared" si="19"/>
        <v>1</v>
      </c>
      <c r="AF82" s="7" t="b">
        <f t="shared" si="20"/>
        <v>1</v>
      </c>
      <c r="AG82" s="7" t="b">
        <f t="shared" si="21"/>
        <v>1</v>
      </c>
      <c r="AH82" s="7" t="b">
        <f t="shared" si="22"/>
        <v>1</v>
      </c>
      <c r="AI82" s="7" t="s">
        <v>318</v>
      </c>
      <c r="AJ82" s="7">
        <v>6.6</v>
      </c>
      <c r="AK82" s="47">
        <f t="shared" si="23"/>
        <v>6.5959391702546375</v>
      </c>
      <c r="AL82" s="47">
        <f t="shared" si="24"/>
        <v>-4.0608297453621489E-3</v>
      </c>
    </row>
    <row r="83" spans="1:38">
      <c r="A83" s="7" t="s">
        <v>220</v>
      </c>
      <c r="B83" s="7" t="s">
        <v>221</v>
      </c>
      <c r="C83" s="20">
        <v>71.465260545551459</v>
      </c>
      <c r="D83" s="7" t="s">
        <v>596</v>
      </c>
      <c r="E83" s="15">
        <v>2015</v>
      </c>
      <c r="F83" s="17" t="s">
        <v>597</v>
      </c>
      <c r="G83" s="18"/>
      <c r="H83" s="19" t="s">
        <v>223</v>
      </c>
      <c r="J83" s="7">
        <f>IF(VLOOKUP($A83,'[1]2. Child Protection'!$B$8:$BG$226,'[1]2. Child Protection'!T$1,FALSE)=C83,"",VLOOKUP($A83,'[1]2. Child Protection'!$B$8:$BG$226,'[1]2. Child Protection'!T$1,FALSE)-C83)</f>
        <v>17.034739454448541</v>
      </c>
      <c r="K83" s="7" t="str">
        <f>IF(VLOOKUP($A83,'[1]2. Child Protection'!$B$8:$BG$226,'[1]2. Child Protection'!U$1,FALSE)=D83,"",VLOOKUP($A83,'[1]2. Child Protection'!$B$8:$BG$226,'[1]2. Child Protection'!U$1,FALSE))</f>
        <v>y</v>
      </c>
      <c r="L83" s="20" t="e">
        <f>IF(VLOOKUP($A83,'[1]2. Child Protection'!$B$8:$BG$226,'[1]2. Child Protection'!V$1,FALSE)=#REF!,"",VLOOKUP($A83,'[1]2. Child Protection'!$B$8:$BG$226,'[1]2. Child Protection'!V$1,FALSE)-#REF!)</f>
        <v>#REF!</v>
      </c>
      <c r="M83" s="20" t="e">
        <f>IF(VLOOKUP($A83,'[1]2. Child Protection'!$B$8:$BG$226,'[1]2. Child Protection'!W$1,FALSE)=#REF!,"",VLOOKUP($A83,'[1]2. Child Protection'!$B$8:$BG$226,'[1]2. Child Protection'!W$1,FALSE))</f>
        <v>#REF!</v>
      </c>
      <c r="N83" s="20" t="e">
        <f>IF(VLOOKUP($A83,'[1]2. Child Protection'!$B$8:$BG$226,'[1]2. Child Protection'!X$1,FALSE)=E83,"",VLOOKUP($A83,'[1]2. Child Protection'!$B$8:$BG$226,'[1]2. Child Protection'!X$1,FALSE)-E83)</f>
        <v>#VALUE!</v>
      </c>
      <c r="O83" s="20" t="e">
        <f>IF(VLOOKUP($A83,'[1]2. Child Protection'!$B$8:$BG$226,'[1]2. Child Protection'!Y$1,FALSE)=#REF!,"",VLOOKUP($A83,'[1]2. Child Protection'!$B$8:$BG$226,'[1]2. Child Protection'!Y$1,FALSE))</f>
        <v>#REF!</v>
      </c>
      <c r="P83" s="20" t="e">
        <f>IF(VLOOKUP($A83,'[1]2. Child Protection'!$B$8:$BG$226,'[1]2. Child Protection'!Z$1,FALSE)=F83,"",VLOOKUP($A83,'[1]2. Child Protection'!$B$8:$BG$226,'[1]2. Child Protection'!Z$1,FALSE)-F83)</f>
        <v>#VALUE!</v>
      </c>
      <c r="Q83" s="20" t="str">
        <f>IF(VLOOKUP($A83,'[1]2. Child Protection'!$B$8:$BG$226,'[1]2. Child Protection'!AA$1,FALSE)=G83,"",VLOOKUP($A83,'[1]2. Child Protection'!$B$8:$BG$226,'[1]2. Child Protection'!AA$1,FALSE))</f>
        <v/>
      </c>
      <c r="R83" s="7" t="str">
        <f>IF(VLOOKUP($A83,'[1]2. Child Protection'!$B$8:$BG$226,'[1]2. Child Protection'!AB$1,FALSE)=H83,"",VLOOKUP($A83,'[1]2. Child Protection'!$B$8:$BG$226,'[1]2. Child Protection'!AB$1,FALSE))</f>
        <v>ENSMI 2014-15</v>
      </c>
      <c r="S83" s="7" t="s">
        <v>282</v>
      </c>
      <c r="T83" s="47">
        <v>27.101545406844927</v>
      </c>
      <c r="U83" s="7">
        <v>2010</v>
      </c>
      <c r="V83" s="7" t="s">
        <v>597</v>
      </c>
      <c r="X83" s="7" t="s">
        <v>283</v>
      </c>
      <c r="Y83" s="7" t="b">
        <f t="shared" si="13"/>
        <v>1</v>
      </c>
      <c r="Z83" s="47">
        <f t="shared" si="14"/>
        <v>27.101545406844927</v>
      </c>
      <c r="AA83" s="20">
        <f t="shared" si="15"/>
        <v>2010</v>
      </c>
      <c r="AB83" s="20" t="str">
        <f t="shared" si="16"/>
        <v>Y0T17</v>
      </c>
      <c r="AC83" s="20">
        <f t="shared" si="17"/>
        <v>0</v>
      </c>
      <c r="AD83" s="20" t="str">
        <f t="shared" si="18"/>
        <v>Ministry of Social Affairs and Labor</v>
      </c>
      <c r="AE83" s="7" t="b">
        <f t="shared" si="19"/>
        <v>1</v>
      </c>
      <c r="AF83" s="7" t="b">
        <f t="shared" si="20"/>
        <v>1</v>
      </c>
      <c r="AG83" s="7" t="b">
        <f t="shared" si="21"/>
        <v>1</v>
      </c>
      <c r="AH83" s="7" t="b">
        <f t="shared" si="22"/>
        <v>1</v>
      </c>
      <c r="AI83" s="7" t="s">
        <v>321</v>
      </c>
      <c r="AJ83" s="7">
        <v>282.60000000000002</v>
      </c>
      <c r="AK83" s="47">
        <f t="shared" si="23"/>
        <v>282.57295519934235</v>
      </c>
      <c r="AL83" s="47">
        <f t="shared" si="24"/>
        <v>-2.7044800657677115E-2</v>
      </c>
    </row>
    <row r="84" spans="1:38">
      <c r="A84" s="7" t="s">
        <v>230</v>
      </c>
      <c r="B84" s="7" t="s">
        <v>231</v>
      </c>
      <c r="C84" s="20">
        <v>304.66714218636309</v>
      </c>
      <c r="D84" s="7" t="s">
        <v>596</v>
      </c>
      <c r="E84" s="15">
        <v>2014</v>
      </c>
      <c r="F84" s="17" t="s">
        <v>597</v>
      </c>
      <c r="G84" s="18"/>
      <c r="H84" s="19" t="s">
        <v>232</v>
      </c>
      <c r="J84" s="7">
        <f>IF(VLOOKUP($A84,'[1]2. Child Protection'!$B$8:$BG$226,'[1]2. Child Protection'!T$1,FALSE)=C84,"",VLOOKUP($A84,'[1]2. Child Protection'!$B$8:$BG$226,'[1]2. Child Protection'!T$1,FALSE)-C84)</f>
        <v>-236.76714218636309</v>
      </c>
      <c r="K84" s="7" t="str">
        <f>IF(VLOOKUP($A84,'[1]2. Child Protection'!$B$8:$BG$226,'[1]2. Child Protection'!U$1,FALSE)=D84,"",VLOOKUP($A84,'[1]2. Child Protection'!$B$8:$BG$226,'[1]2. Child Protection'!U$1,FALSE))</f>
        <v/>
      </c>
      <c r="L84" s="20" t="e">
        <f>IF(VLOOKUP($A84,'[1]2. Child Protection'!$B$8:$BG$226,'[1]2. Child Protection'!V$1,FALSE)=#REF!,"",VLOOKUP($A84,'[1]2. Child Protection'!$B$8:$BG$226,'[1]2. Child Protection'!V$1,FALSE)-#REF!)</f>
        <v>#REF!</v>
      </c>
      <c r="M84" s="20" t="e">
        <f>IF(VLOOKUP($A84,'[1]2. Child Protection'!$B$8:$BG$226,'[1]2. Child Protection'!W$1,FALSE)=#REF!,"",VLOOKUP($A84,'[1]2. Child Protection'!$B$8:$BG$226,'[1]2. Child Protection'!W$1,FALSE))</f>
        <v>#REF!</v>
      </c>
      <c r="N84" s="20">
        <f>IF(VLOOKUP($A84,'[1]2. Child Protection'!$B$8:$BG$226,'[1]2. Child Protection'!X$1,FALSE)=E84,"",VLOOKUP($A84,'[1]2. Child Protection'!$B$8:$BG$226,'[1]2. Child Protection'!X$1,FALSE)-E84)</f>
        <v>-1925.6</v>
      </c>
      <c r="O84" s="20" t="e">
        <f>IF(VLOOKUP($A84,'[1]2. Child Protection'!$B$8:$BG$226,'[1]2. Child Protection'!Y$1,FALSE)=#REF!,"",VLOOKUP($A84,'[1]2. Child Protection'!$B$8:$BG$226,'[1]2. Child Protection'!Y$1,FALSE))</f>
        <v>#REF!</v>
      </c>
      <c r="P84" s="20" t="e">
        <f>IF(VLOOKUP($A84,'[1]2. Child Protection'!$B$8:$BG$226,'[1]2. Child Protection'!Z$1,FALSE)=F84,"",VLOOKUP($A84,'[1]2. Child Protection'!$B$8:$BG$226,'[1]2. Child Protection'!Z$1,FALSE)-F84)</f>
        <v>#VALUE!</v>
      </c>
      <c r="Q84" s="20" t="str">
        <f>IF(VLOOKUP($A84,'[1]2. Child Protection'!$B$8:$BG$226,'[1]2. Child Protection'!AA$1,FALSE)=G84,"",VLOOKUP($A84,'[1]2. Child Protection'!$B$8:$BG$226,'[1]2. Child Protection'!AA$1,FALSE))</f>
        <v/>
      </c>
      <c r="R84" s="7" t="str">
        <f>IF(VLOOKUP($A84,'[1]2. Child Protection'!$B$8:$BG$226,'[1]2. Child Protection'!AB$1,FALSE)=H84,"",VLOOKUP($A84,'[1]2. Child Protection'!$B$8:$BG$226,'[1]2. Child Protection'!AB$1,FALSE))</f>
        <v>MICS 2014</v>
      </c>
      <c r="S84" s="7" t="s">
        <v>285</v>
      </c>
      <c r="T84" s="47">
        <v>874.19324358189601</v>
      </c>
      <c r="U84" s="7">
        <v>2020</v>
      </c>
      <c r="V84" s="7" t="s">
        <v>597</v>
      </c>
      <c r="X84" s="7" t="s">
        <v>617</v>
      </c>
      <c r="Y84" s="7" t="b">
        <f t="shared" si="13"/>
        <v>1</v>
      </c>
      <c r="Z84" s="47">
        <f t="shared" si="14"/>
        <v>874.19324358189601</v>
      </c>
      <c r="AA84" s="20">
        <f t="shared" si="15"/>
        <v>2020</v>
      </c>
      <c r="AB84" s="20" t="str">
        <f t="shared" si="16"/>
        <v>Y0T17</v>
      </c>
      <c r="AC84" s="20">
        <f t="shared" si="17"/>
        <v>0</v>
      </c>
      <c r="AD84" s="20" t="str">
        <f t="shared" si="18"/>
        <v>Ministry of Labour and Social Protection and Migration, NSC, Ministry of Education and Science, Ministry of Health as part of TransMonEE 2020</v>
      </c>
      <c r="AE84" s="7" t="b">
        <f t="shared" si="19"/>
        <v>1</v>
      </c>
      <c r="AF84" s="7" t="b">
        <f t="shared" si="20"/>
        <v>1</v>
      </c>
      <c r="AG84" s="7" t="b">
        <f t="shared" si="21"/>
        <v>1</v>
      </c>
      <c r="AH84" s="7" t="b">
        <f t="shared" si="22"/>
        <v>1</v>
      </c>
      <c r="AI84" s="7" t="s">
        <v>326</v>
      </c>
      <c r="AJ84" s="7">
        <v>7.6</v>
      </c>
      <c r="AK84" s="47">
        <f t="shared" si="23"/>
        <v>7.5940079772133009</v>
      </c>
      <c r="AL84" s="47">
        <f t="shared" si="24"/>
        <v>-5.9920227866987474E-3</v>
      </c>
    </row>
    <row r="85" spans="1:38">
      <c r="A85" s="7" t="s">
        <v>239</v>
      </c>
      <c r="B85" s="7" t="s">
        <v>240</v>
      </c>
      <c r="C85" s="20">
        <v>177.87081047810918</v>
      </c>
      <c r="D85" s="7" t="s">
        <v>596</v>
      </c>
      <c r="E85" s="15">
        <v>2016</v>
      </c>
      <c r="F85" s="17" t="s">
        <v>597</v>
      </c>
      <c r="G85" s="18"/>
      <c r="H85" s="19" t="s">
        <v>241</v>
      </c>
      <c r="J85" s="7">
        <f>IF(VLOOKUP($A85,'[1]2. Child Protection'!$B$8:$BG$226,'[1]2. Child Protection'!T$1,FALSE)=C85,"",VLOOKUP($A85,'[1]2. Child Protection'!$B$8:$BG$226,'[1]2. Child Protection'!T$1,FALSE)-C85)</f>
        <v>-90.511810478109183</v>
      </c>
      <c r="K85" s="7" t="str">
        <f>IF(VLOOKUP($A85,'[1]2. Child Protection'!$B$8:$BG$226,'[1]2. Child Protection'!U$1,FALSE)=D85,"",VLOOKUP($A85,'[1]2. Child Protection'!$B$8:$BG$226,'[1]2. Child Protection'!U$1,FALSE))</f>
        <v/>
      </c>
      <c r="L85" s="20" t="e">
        <f>IF(VLOOKUP($A85,'[1]2. Child Protection'!$B$8:$BG$226,'[1]2. Child Protection'!V$1,FALSE)=#REF!,"",VLOOKUP($A85,'[1]2. Child Protection'!$B$8:$BG$226,'[1]2. Child Protection'!V$1,FALSE)-#REF!)</f>
        <v>#REF!</v>
      </c>
      <c r="M85" s="20" t="e">
        <f>IF(VLOOKUP($A85,'[1]2. Child Protection'!$B$8:$BG$226,'[1]2. Child Protection'!W$1,FALSE)=#REF!,"",VLOOKUP($A85,'[1]2. Child Protection'!$B$8:$BG$226,'[1]2. Child Protection'!W$1,FALSE))</f>
        <v>#REF!</v>
      </c>
      <c r="N85" s="20">
        <f>IF(VLOOKUP($A85,'[1]2. Child Protection'!$B$8:$BG$226,'[1]2. Child Protection'!X$1,FALSE)=E85,"",VLOOKUP($A85,'[1]2. Child Protection'!$B$8:$BG$226,'[1]2. Child Protection'!X$1,FALSE)-E85)</f>
        <v>-1918.933</v>
      </c>
      <c r="O85" s="20" t="e">
        <f>IF(VLOOKUP($A85,'[1]2. Child Protection'!$B$8:$BG$226,'[1]2. Child Protection'!Y$1,FALSE)=#REF!,"",VLOOKUP($A85,'[1]2. Child Protection'!$B$8:$BG$226,'[1]2. Child Protection'!Y$1,FALSE))</f>
        <v>#REF!</v>
      </c>
      <c r="P85" s="20" t="e">
        <f>IF(VLOOKUP($A85,'[1]2. Child Protection'!$B$8:$BG$226,'[1]2. Child Protection'!Z$1,FALSE)=F85,"",VLOOKUP($A85,'[1]2. Child Protection'!$B$8:$BG$226,'[1]2. Child Protection'!Z$1,FALSE)-F85)</f>
        <v>#VALUE!</v>
      </c>
      <c r="Q85" s="20" t="str">
        <f>IF(VLOOKUP($A85,'[1]2. Child Protection'!$B$8:$BG$226,'[1]2. Child Protection'!AA$1,FALSE)=G85,"",VLOOKUP($A85,'[1]2. Child Protection'!$B$8:$BG$226,'[1]2. Child Protection'!AA$1,FALSE))</f>
        <v/>
      </c>
      <c r="R85" s="7" t="str">
        <f>IF(VLOOKUP($A85,'[1]2. Child Protection'!$B$8:$BG$226,'[1]2. Child Protection'!AB$1,FALSE)=H85,"",VLOOKUP($A85,'[1]2. Child Protection'!$B$8:$BG$226,'[1]2. Child Protection'!AB$1,FALSE))</f>
        <v>MICS 2019</v>
      </c>
      <c r="S85" s="7" t="s">
        <v>289</v>
      </c>
      <c r="T85" s="47">
        <v>645.72331346618569</v>
      </c>
      <c r="U85" s="7">
        <v>2007</v>
      </c>
      <c r="V85" s="7" t="s">
        <v>597</v>
      </c>
      <c r="X85" s="7" t="s">
        <v>659</v>
      </c>
      <c r="Y85" s="7" t="b">
        <f t="shared" si="13"/>
        <v>0</v>
      </c>
      <c r="Z85" s="47">
        <f t="shared" si="14"/>
        <v>0</v>
      </c>
      <c r="AA85" s="20">
        <f t="shared" si="15"/>
        <v>0</v>
      </c>
      <c r="AB85" s="20">
        <f t="shared" si="16"/>
        <v>0</v>
      </c>
      <c r="AC85" s="20">
        <f t="shared" si="17"/>
        <v>0</v>
      </c>
      <c r="AD85" s="20">
        <f t="shared" si="18"/>
        <v>0</v>
      </c>
      <c r="AE85" s="7" t="b">
        <f t="shared" si="19"/>
        <v>0</v>
      </c>
      <c r="AF85" s="7" t="b">
        <f t="shared" si="20"/>
        <v>0</v>
      </c>
      <c r="AG85" s="7" t="b">
        <f t="shared" si="21"/>
        <v>1</v>
      </c>
      <c r="AH85" s="7" t="b">
        <f t="shared" si="22"/>
        <v>0</v>
      </c>
      <c r="AI85" s="7" t="s">
        <v>331</v>
      </c>
      <c r="AJ85" s="7">
        <v>54.9</v>
      </c>
      <c r="AK85" s="47">
        <f t="shared" si="23"/>
        <v>54.860954457767768</v>
      </c>
      <c r="AL85" s="47">
        <f t="shared" si="24"/>
        <v>-3.9045542232230446E-2</v>
      </c>
    </row>
    <row r="86" spans="1:38">
      <c r="A86" s="7" t="s">
        <v>144</v>
      </c>
      <c r="B86" s="7" t="s">
        <v>145</v>
      </c>
      <c r="C86" s="40">
        <v>176.79520800798107</v>
      </c>
      <c r="D86" s="7" t="s">
        <v>596</v>
      </c>
      <c r="E86" s="15">
        <v>2020</v>
      </c>
      <c r="F86" s="17" t="s">
        <v>597</v>
      </c>
      <c r="G86" s="18"/>
      <c r="H86" s="49"/>
      <c r="J86" s="7" t="e">
        <f>IF(VLOOKUP($A86,'[1]2. Child Protection'!$B$8:$BG$226,'[1]2. Child Protection'!T$1,FALSE)=C86,"",VLOOKUP($A86,'[1]2. Child Protection'!$B$8:$BG$226,'[1]2. Child Protection'!T$1,FALSE)-C86)</f>
        <v>#VALUE!</v>
      </c>
      <c r="K86" s="7" t="str">
        <f>IF(VLOOKUP($A86,'[1]2. Child Protection'!$B$8:$BG$226,'[1]2. Child Protection'!U$1,FALSE)=D86,"",VLOOKUP($A86,'[1]2. Child Protection'!$B$8:$BG$226,'[1]2. Child Protection'!U$1,FALSE))</f>
        <v/>
      </c>
      <c r="L86" s="20" t="e">
        <f>IF(VLOOKUP($A86,'[1]2. Child Protection'!$B$8:$BG$226,'[1]2. Child Protection'!V$1,FALSE)=#REF!,"",VLOOKUP($A86,'[1]2. Child Protection'!$B$8:$BG$226,'[1]2. Child Protection'!V$1,FALSE)-#REF!)</f>
        <v>#REF!</v>
      </c>
      <c r="M86" s="20" t="e">
        <f>IF(VLOOKUP($A86,'[1]2. Child Protection'!$B$8:$BG$226,'[1]2. Child Protection'!W$1,FALSE)=#REF!,"",VLOOKUP($A86,'[1]2. Child Protection'!$B$8:$BG$226,'[1]2. Child Protection'!W$1,FALSE))</f>
        <v>#REF!</v>
      </c>
      <c r="N86" s="20">
        <f>IF(VLOOKUP($A86,'[1]2. Child Protection'!$B$8:$BG$226,'[1]2. Child Protection'!X$1,FALSE)=E86,"",VLOOKUP($A86,'[1]2. Child Protection'!$B$8:$BG$226,'[1]2. Child Protection'!X$1,FALSE)-E86)</f>
        <v>-1920</v>
      </c>
      <c r="O86" s="20" t="e">
        <f>IF(VLOOKUP($A86,'[1]2. Child Protection'!$B$8:$BG$226,'[1]2. Child Protection'!Y$1,FALSE)=#REF!,"",VLOOKUP($A86,'[1]2. Child Protection'!$B$8:$BG$226,'[1]2. Child Protection'!Y$1,FALSE))</f>
        <v>#REF!</v>
      </c>
      <c r="P86" s="20" t="e">
        <f>IF(VLOOKUP($A86,'[1]2. Child Protection'!$B$8:$BG$226,'[1]2. Child Protection'!Z$1,FALSE)=F86,"",VLOOKUP($A86,'[1]2. Child Protection'!$B$8:$BG$226,'[1]2. Child Protection'!Z$1,FALSE)-F86)</f>
        <v>#VALUE!</v>
      </c>
      <c r="Q86" s="20" t="str">
        <f>IF(VLOOKUP($A86,'[1]2. Child Protection'!$B$8:$BG$226,'[1]2. Child Protection'!AA$1,FALSE)=G86,"",VLOOKUP($A86,'[1]2. Child Protection'!$B$8:$BG$226,'[1]2. Child Protection'!AA$1,FALSE))</f>
        <v>y</v>
      </c>
      <c r="R86" s="7" t="str">
        <f>IF(VLOOKUP($A86,'[1]2. Child Protection'!$B$8:$BG$226,'[1]2. Child Protection'!AB$1,FALSE)=H86,"",VLOOKUP($A86,'[1]2. Child Protection'!$B$8:$BG$226,'[1]2. Child Protection'!AB$1,FALSE))</f>
        <v>Ministry of Public Administration</v>
      </c>
      <c r="S86" s="7" t="s">
        <v>291</v>
      </c>
      <c r="T86" s="47">
        <v>1235.3604507270672</v>
      </c>
      <c r="U86" s="7">
        <v>2007</v>
      </c>
      <c r="V86" s="7" t="s">
        <v>597</v>
      </c>
      <c r="X86" s="7" t="s">
        <v>660</v>
      </c>
      <c r="Y86" s="7" t="b">
        <f t="shared" si="13"/>
        <v>0</v>
      </c>
      <c r="Z86" s="47">
        <f t="shared" si="14"/>
        <v>0</v>
      </c>
      <c r="AA86" s="20">
        <f t="shared" si="15"/>
        <v>0</v>
      </c>
      <c r="AB86" s="20">
        <f t="shared" si="16"/>
        <v>0</v>
      </c>
      <c r="AC86" s="20">
        <f t="shared" si="17"/>
        <v>0</v>
      </c>
      <c r="AD86" s="20">
        <f t="shared" si="18"/>
        <v>0</v>
      </c>
      <c r="AE86" s="7" t="b">
        <f t="shared" si="19"/>
        <v>0</v>
      </c>
      <c r="AF86" s="7" t="b">
        <f t="shared" si="20"/>
        <v>0</v>
      </c>
      <c r="AG86" s="7" t="b">
        <f t="shared" si="21"/>
        <v>1</v>
      </c>
      <c r="AH86" s="7" t="b">
        <f t="shared" si="22"/>
        <v>0</v>
      </c>
      <c r="AI86" s="7" t="s">
        <v>415</v>
      </c>
      <c r="AJ86" s="7">
        <v>117.7</v>
      </c>
      <c r="AK86" s="47">
        <f t="shared" si="23"/>
        <v>117.71398392205653</v>
      </c>
      <c r="AL86" s="47">
        <f t="shared" si="24"/>
        <v>1.3983922056524989E-2</v>
      </c>
    </row>
    <row r="87" spans="1:38">
      <c r="A87" s="7" t="s">
        <v>233</v>
      </c>
      <c r="B87" s="7" t="s">
        <v>234</v>
      </c>
      <c r="C87" s="20">
        <v>588.72578602065346</v>
      </c>
      <c r="D87" s="7" t="s">
        <v>596</v>
      </c>
      <c r="E87" s="15">
        <v>2018</v>
      </c>
      <c r="F87" s="17" t="s">
        <v>597</v>
      </c>
      <c r="G87" s="18"/>
      <c r="H87" s="19" t="s">
        <v>236</v>
      </c>
      <c r="J87" s="7">
        <f>IF(VLOOKUP($A87,'[1]2. Child Protection'!$B$8:$BG$226,'[1]2. Child Protection'!T$1,FALSE)=C87,"",VLOOKUP($A87,'[1]2. Child Protection'!$B$8:$BG$226,'[1]2. Child Protection'!T$1,FALSE)-C87)</f>
        <v>-531.52578602065341</v>
      </c>
      <c r="K87" s="7" t="str">
        <f>IF(VLOOKUP($A87,'[1]2. Child Protection'!$B$8:$BG$226,'[1]2. Child Protection'!U$1,FALSE)=D87,"",VLOOKUP($A87,'[1]2. Child Protection'!$B$8:$BG$226,'[1]2. Child Protection'!U$1,FALSE))</f>
        <v/>
      </c>
      <c r="L87" s="20" t="e">
        <f>IF(VLOOKUP($A87,'[1]2. Child Protection'!$B$8:$BG$226,'[1]2. Child Protection'!V$1,FALSE)=#REF!,"",VLOOKUP($A87,'[1]2. Child Protection'!$B$8:$BG$226,'[1]2. Child Protection'!V$1,FALSE)-#REF!)</f>
        <v>#REF!</v>
      </c>
      <c r="M87" s="20" t="e">
        <f>IF(VLOOKUP($A87,'[1]2. Child Protection'!$B$8:$BG$226,'[1]2. Child Protection'!W$1,FALSE)=#REF!,"",VLOOKUP($A87,'[1]2. Child Protection'!$B$8:$BG$226,'[1]2. Child Protection'!W$1,FALSE))</f>
        <v>#REF!</v>
      </c>
      <c r="N87" s="20">
        <f>IF(VLOOKUP($A87,'[1]2. Child Protection'!$B$8:$BG$226,'[1]2. Child Protection'!X$1,FALSE)=E87,"",VLOOKUP($A87,'[1]2. Child Protection'!$B$8:$BG$226,'[1]2. Child Protection'!X$1,FALSE)-E87)</f>
        <v>-1933.8</v>
      </c>
      <c r="O87" s="20" t="e">
        <f>IF(VLOOKUP($A87,'[1]2. Child Protection'!$B$8:$BG$226,'[1]2. Child Protection'!Y$1,FALSE)=#REF!,"",VLOOKUP($A87,'[1]2. Child Protection'!$B$8:$BG$226,'[1]2. Child Protection'!Y$1,FALSE))</f>
        <v>#REF!</v>
      </c>
      <c r="P87" s="20" t="e">
        <f>IF(VLOOKUP($A87,'[1]2. Child Protection'!$B$8:$BG$226,'[1]2. Child Protection'!Z$1,FALSE)=F87,"",VLOOKUP($A87,'[1]2. Child Protection'!$B$8:$BG$226,'[1]2. Child Protection'!Z$1,FALSE)-F87)</f>
        <v>#VALUE!</v>
      </c>
      <c r="Q87" s="20" t="str">
        <f>IF(VLOOKUP($A87,'[1]2. Child Protection'!$B$8:$BG$226,'[1]2. Child Protection'!AA$1,FALSE)=G87,"",VLOOKUP($A87,'[1]2. Child Protection'!$B$8:$BG$226,'[1]2. Child Protection'!AA$1,FALSE))</f>
        <v/>
      </c>
      <c r="R87" s="7" t="str">
        <f>IF(VLOOKUP($A87,'[1]2. Child Protection'!$B$8:$BG$226,'[1]2. Child Protection'!AB$1,FALSE)=H87,"",VLOOKUP($A87,'[1]2. Child Protection'!$B$8:$BG$226,'[1]2. Child Protection'!AB$1,FALSE))</f>
        <v>DHS 2016-17</v>
      </c>
      <c r="S87" s="7" t="s">
        <v>295</v>
      </c>
      <c r="T87" s="47">
        <v>183.82199264416971</v>
      </c>
      <c r="U87" s="7">
        <v>2012</v>
      </c>
      <c r="V87" s="7" t="s">
        <v>597</v>
      </c>
      <c r="X87" s="7" t="s">
        <v>296</v>
      </c>
      <c r="Y87" s="7" t="b">
        <f t="shared" si="13"/>
        <v>1</v>
      </c>
      <c r="Z87" s="47">
        <f t="shared" si="14"/>
        <v>183.82199264416971</v>
      </c>
      <c r="AA87" s="20">
        <f t="shared" si="15"/>
        <v>2012</v>
      </c>
      <c r="AB87" s="20" t="str">
        <f t="shared" si="16"/>
        <v>Y0T17</v>
      </c>
      <c r="AC87" s="20">
        <f t="shared" si="17"/>
        <v>0</v>
      </c>
      <c r="AD87" s="20" t="str">
        <f t="shared" si="18"/>
        <v>Ministry of Health and Social Welfare</v>
      </c>
      <c r="AE87" s="7" t="b">
        <f t="shared" si="19"/>
        <v>1</v>
      </c>
      <c r="AF87" s="7" t="b">
        <f t="shared" si="20"/>
        <v>1</v>
      </c>
      <c r="AG87" s="7" t="b">
        <f t="shared" si="21"/>
        <v>1</v>
      </c>
      <c r="AH87" s="7" t="b">
        <f t="shared" si="22"/>
        <v>1</v>
      </c>
      <c r="AI87" s="7" t="s">
        <v>338</v>
      </c>
      <c r="AJ87" s="7">
        <v>92.7</v>
      </c>
      <c r="AK87" s="47">
        <f t="shared" si="23"/>
        <v>92.693915845370256</v>
      </c>
      <c r="AL87" s="47">
        <f t="shared" si="24"/>
        <v>-6.084154629746763E-3</v>
      </c>
    </row>
    <row r="88" spans="1:38">
      <c r="A88" s="7" t="s">
        <v>242</v>
      </c>
      <c r="B88" s="7" t="s">
        <v>243</v>
      </c>
      <c r="C88" s="40">
        <v>382.8941237135349</v>
      </c>
      <c r="D88" s="7" t="s">
        <v>596</v>
      </c>
      <c r="E88" s="15">
        <v>2017</v>
      </c>
      <c r="F88" s="15" t="s">
        <v>597</v>
      </c>
      <c r="G88" s="16"/>
      <c r="H88" s="19" t="s">
        <v>613</v>
      </c>
      <c r="J88" s="7" t="e">
        <f>IF(VLOOKUP($A88,'[1]2. Child Protection'!$B$8:$BG$226,'[1]2. Child Protection'!T$1,FALSE)=C88,"",VLOOKUP($A88,'[1]2. Child Protection'!$B$8:$BG$226,'[1]2. Child Protection'!T$1,FALSE)-C88)</f>
        <v>#VALUE!</v>
      </c>
      <c r="K88" s="7" t="str">
        <f>IF(VLOOKUP($A88,'[1]2. Child Protection'!$B$8:$BG$226,'[1]2. Child Protection'!U$1,FALSE)=D88,"",VLOOKUP($A88,'[1]2. Child Protection'!$B$8:$BG$226,'[1]2. Child Protection'!U$1,FALSE))</f>
        <v/>
      </c>
      <c r="L88" s="20" t="e">
        <f>IF(VLOOKUP($A88,'[1]2. Child Protection'!$B$8:$BG$226,'[1]2. Child Protection'!V$1,FALSE)=#REF!,"",VLOOKUP($A88,'[1]2. Child Protection'!$B$8:$BG$226,'[1]2. Child Protection'!V$1,FALSE)-#REF!)</f>
        <v>#REF!</v>
      </c>
      <c r="M88" s="20" t="e">
        <f>IF(VLOOKUP($A88,'[1]2. Child Protection'!$B$8:$BG$226,'[1]2. Child Protection'!W$1,FALSE)=#REF!,"",VLOOKUP($A88,'[1]2. Child Protection'!$B$8:$BG$226,'[1]2. Child Protection'!W$1,FALSE))</f>
        <v>#REF!</v>
      </c>
      <c r="N88" s="20">
        <f>IF(VLOOKUP($A88,'[1]2. Child Protection'!$B$8:$BG$226,'[1]2. Child Protection'!X$1,FALSE)=E88,"",VLOOKUP($A88,'[1]2. Child Protection'!$B$8:$BG$226,'[1]2. Child Protection'!X$1,FALSE)-E88)</f>
        <v>-1917</v>
      </c>
      <c r="O88" s="20" t="e">
        <f>IF(VLOOKUP($A88,'[1]2. Child Protection'!$B$8:$BG$226,'[1]2. Child Protection'!Y$1,FALSE)=#REF!,"",VLOOKUP($A88,'[1]2. Child Protection'!$B$8:$BG$226,'[1]2. Child Protection'!Y$1,FALSE))</f>
        <v>#REF!</v>
      </c>
      <c r="P88" s="20" t="e">
        <f>IF(VLOOKUP($A88,'[1]2. Child Protection'!$B$8:$BG$226,'[1]2. Child Protection'!Z$1,FALSE)=F88,"",VLOOKUP($A88,'[1]2. Child Protection'!$B$8:$BG$226,'[1]2. Child Protection'!Z$1,FALSE)-F88)</f>
        <v>#VALUE!</v>
      </c>
      <c r="Q88" s="20" t="str">
        <f>IF(VLOOKUP($A88,'[1]2. Child Protection'!$B$8:$BG$226,'[1]2. Child Protection'!AA$1,FALSE)=G88,"",VLOOKUP($A88,'[1]2. Child Protection'!$B$8:$BG$226,'[1]2. Child Protection'!AA$1,FALSE))</f>
        <v>v</v>
      </c>
      <c r="R88" s="7" t="str">
        <f>IF(VLOOKUP($A88,'[1]2. Child Protection'!$B$8:$BG$226,'[1]2. Child Protection'!AB$1,FALSE)=H88,"",VLOOKUP($A88,'[1]2. Child Protection'!$B$8:$BG$226,'[1]2. Child Protection'!AB$1,FALSE))</f>
        <v>UNSD Population and Vital Statistics Report, January 2022, latest update on 17 Jan 2023</v>
      </c>
      <c r="S88" s="7" t="s">
        <v>302</v>
      </c>
      <c r="T88" s="47">
        <v>753.06285287196101</v>
      </c>
      <c r="U88" s="7">
        <v>2018</v>
      </c>
      <c r="V88" s="7" t="s">
        <v>597</v>
      </c>
      <c r="X88" s="7" t="s">
        <v>618</v>
      </c>
      <c r="Y88" s="7" t="b">
        <f t="shared" si="13"/>
        <v>1</v>
      </c>
      <c r="Z88" s="47">
        <f t="shared" si="14"/>
        <v>753.06285287196101</v>
      </c>
      <c r="AA88" s="20">
        <f t="shared" si="15"/>
        <v>2018</v>
      </c>
      <c r="AB88" s="20" t="str">
        <f t="shared" si="16"/>
        <v>Y0T17</v>
      </c>
      <c r="AC88" s="20">
        <f t="shared" si="17"/>
        <v>0</v>
      </c>
      <c r="AD88" s="20" t="str">
        <f t="shared" si="18"/>
        <v>TransMonEE database 2018</v>
      </c>
      <c r="AE88" s="7" t="b">
        <f t="shared" si="19"/>
        <v>1</v>
      </c>
      <c r="AF88" s="7" t="b">
        <f t="shared" si="20"/>
        <v>1</v>
      </c>
      <c r="AG88" s="7" t="b">
        <f t="shared" si="21"/>
        <v>1</v>
      </c>
      <c r="AH88" s="7" t="b">
        <f t="shared" si="22"/>
        <v>1</v>
      </c>
      <c r="AI88" s="7" t="s">
        <v>341</v>
      </c>
      <c r="AJ88" s="7">
        <v>103.1</v>
      </c>
      <c r="AK88" s="47">
        <f t="shared" si="23"/>
        <v>103.14783791890096</v>
      </c>
      <c r="AL88" s="47">
        <f t="shared" si="24"/>
        <v>4.7837918900967225E-2</v>
      </c>
    </row>
    <row r="89" spans="1:38">
      <c r="A89" s="7" t="s">
        <v>249</v>
      </c>
      <c r="B89" s="7" t="s">
        <v>250</v>
      </c>
      <c r="C89" s="40">
        <v>604.39987637363163</v>
      </c>
      <c r="D89" s="7" t="s">
        <v>596</v>
      </c>
      <c r="E89" s="15">
        <v>2010</v>
      </c>
      <c r="F89" s="17" t="s">
        <v>597</v>
      </c>
      <c r="G89" s="18"/>
      <c r="H89" s="19" t="s">
        <v>251</v>
      </c>
      <c r="J89" s="7" t="e">
        <f>IF(VLOOKUP($A89,'[1]2. Child Protection'!$B$8:$BG$226,'[1]2. Child Protection'!T$1,FALSE)=C89,"",VLOOKUP($A89,'[1]2. Child Protection'!$B$8:$BG$226,'[1]2. Child Protection'!T$1,FALSE)-C89)</f>
        <v>#VALUE!</v>
      </c>
      <c r="K89" s="7" t="str">
        <f>IF(VLOOKUP($A89,'[1]2. Child Protection'!$B$8:$BG$226,'[1]2. Child Protection'!U$1,FALSE)=D89,"",VLOOKUP($A89,'[1]2. Child Protection'!$B$8:$BG$226,'[1]2. Child Protection'!U$1,FALSE))</f>
        <v/>
      </c>
      <c r="L89" s="20" t="e">
        <f>IF(VLOOKUP($A89,'[1]2. Child Protection'!$B$8:$BG$226,'[1]2. Child Protection'!V$1,FALSE)=#REF!,"",VLOOKUP($A89,'[1]2. Child Protection'!$B$8:$BG$226,'[1]2. Child Protection'!V$1,FALSE)-#REF!)</f>
        <v>#REF!</v>
      </c>
      <c r="M89" s="20" t="e">
        <f>IF(VLOOKUP($A89,'[1]2. Child Protection'!$B$8:$BG$226,'[1]2. Child Protection'!W$1,FALSE)=#REF!,"",VLOOKUP($A89,'[1]2. Child Protection'!$B$8:$BG$226,'[1]2. Child Protection'!W$1,FALSE))</f>
        <v>#REF!</v>
      </c>
      <c r="N89" s="20" t="e">
        <f>IF(VLOOKUP($A89,'[1]2. Child Protection'!$B$8:$BG$226,'[1]2. Child Protection'!X$1,FALSE)=E89,"",VLOOKUP($A89,'[1]2. Child Protection'!$B$8:$BG$226,'[1]2. Child Protection'!X$1,FALSE)-E89)</f>
        <v>#VALUE!</v>
      </c>
      <c r="O89" s="20" t="e">
        <f>IF(VLOOKUP($A89,'[1]2. Child Protection'!$B$8:$BG$226,'[1]2. Child Protection'!Y$1,FALSE)=#REF!,"",VLOOKUP($A89,'[1]2. Child Protection'!$B$8:$BG$226,'[1]2. Child Protection'!Y$1,FALSE))</f>
        <v>#REF!</v>
      </c>
      <c r="P89" s="20" t="e">
        <f>IF(VLOOKUP($A89,'[1]2. Child Protection'!$B$8:$BG$226,'[1]2. Child Protection'!Z$1,FALSE)=F89,"",VLOOKUP($A89,'[1]2. Child Protection'!$B$8:$BG$226,'[1]2. Child Protection'!Z$1,FALSE)-F89)</f>
        <v>#VALUE!</v>
      </c>
      <c r="Q89" s="20" t="str">
        <f>IF(VLOOKUP($A89,'[1]2. Child Protection'!$B$8:$BG$226,'[1]2. Child Protection'!AA$1,FALSE)=G89,"",VLOOKUP($A89,'[1]2. Child Protection'!$B$8:$BG$226,'[1]2. Child Protection'!AA$1,FALSE))</f>
        <v/>
      </c>
      <c r="R89" s="7" t="str">
        <f>IF(VLOOKUP($A89,'[1]2. Child Protection'!$B$8:$BG$226,'[1]2. Child Protection'!AB$1,FALSE)=H89,"",VLOOKUP($A89,'[1]2. Child Protection'!$B$8:$BG$226,'[1]2. Child Protection'!AB$1,FALSE))</f>
        <v>SUSENAS 2022 as part of Welfare Statistics 2022</v>
      </c>
      <c r="S89" s="7" t="s">
        <v>304</v>
      </c>
      <c r="T89" s="47">
        <v>948.39582896467584</v>
      </c>
      <c r="U89" s="7">
        <v>2008</v>
      </c>
      <c r="V89" s="7" t="s">
        <v>597</v>
      </c>
      <c r="X89" s="7" t="s">
        <v>661</v>
      </c>
      <c r="Y89" s="7" t="b">
        <f t="shared" si="13"/>
        <v>0</v>
      </c>
      <c r="Z89" s="47">
        <f t="shared" si="14"/>
        <v>0</v>
      </c>
      <c r="AA89" s="20">
        <f t="shared" si="15"/>
        <v>0</v>
      </c>
      <c r="AB89" s="20">
        <f t="shared" si="16"/>
        <v>0</v>
      </c>
      <c r="AC89" s="20">
        <f t="shared" si="17"/>
        <v>0</v>
      </c>
      <c r="AD89" s="20">
        <f t="shared" si="18"/>
        <v>0</v>
      </c>
      <c r="AE89" s="7" t="b">
        <f t="shared" si="19"/>
        <v>0</v>
      </c>
      <c r="AF89" s="7" t="b">
        <f t="shared" si="20"/>
        <v>0</v>
      </c>
      <c r="AG89" s="7" t="b">
        <f t="shared" si="21"/>
        <v>1</v>
      </c>
      <c r="AH89" s="7" t="b">
        <f t="shared" si="22"/>
        <v>0</v>
      </c>
      <c r="AI89" s="7" t="s">
        <v>343</v>
      </c>
      <c r="AJ89" s="7">
        <v>0</v>
      </c>
      <c r="AK89" s="47">
        <f t="shared" si="23"/>
        <v>0</v>
      </c>
      <c r="AL89" s="47">
        <f t="shared" si="24"/>
        <v>0</v>
      </c>
    </row>
    <row r="90" spans="1:38">
      <c r="A90" s="7" t="s">
        <v>246</v>
      </c>
      <c r="B90" s="7" t="s">
        <v>247</v>
      </c>
      <c r="C90" s="20">
        <v>83.184572552195746</v>
      </c>
      <c r="D90" s="7" t="s">
        <v>596</v>
      </c>
      <c r="E90" s="15">
        <v>2016</v>
      </c>
      <c r="F90" s="17" t="s">
        <v>597</v>
      </c>
      <c r="G90" s="18"/>
      <c r="H90" s="19" t="s">
        <v>248</v>
      </c>
      <c r="J90" s="7">
        <f>IF(VLOOKUP($A90,'[1]2. Child Protection'!$B$8:$BG$226,'[1]2. Child Protection'!T$1,FALSE)=C90,"",VLOOKUP($A90,'[1]2. Child Protection'!$B$8:$BG$226,'[1]2. Child Protection'!T$1,FALSE)-C90)</f>
        <v>3.4694274478042502</v>
      </c>
      <c r="K90" s="7" t="str">
        <f>IF(VLOOKUP($A90,'[1]2. Child Protection'!$B$8:$BG$226,'[1]2. Child Protection'!U$1,FALSE)=D90,"",VLOOKUP($A90,'[1]2. Child Protection'!$B$8:$BG$226,'[1]2. Child Protection'!U$1,FALSE))</f>
        <v/>
      </c>
      <c r="L90" s="20" t="e">
        <f>IF(VLOOKUP($A90,'[1]2. Child Protection'!$B$8:$BG$226,'[1]2. Child Protection'!V$1,FALSE)=#REF!,"",VLOOKUP($A90,'[1]2. Child Protection'!$B$8:$BG$226,'[1]2. Child Protection'!V$1,FALSE)-#REF!)</f>
        <v>#REF!</v>
      </c>
      <c r="M90" s="20" t="e">
        <f>IF(VLOOKUP($A90,'[1]2. Child Protection'!$B$8:$BG$226,'[1]2. Child Protection'!W$1,FALSE)=#REF!,"",VLOOKUP($A90,'[1]2. Child Protection'!$B$8:$BG$226,'[1]2. Child Protection'!W$1,FALSE))</f>
        <v>#REF!</v>
      </c>
      <c r="N90" s="20">
        <f>IF(VLOOKUP($A90,'[1]2. Child Protection'!$B$8:$BG$226,'[1]2. Child Protection'!X$1,FALSE)=E90,"",VLOOKUP($A90,'[1]2. Child Protection'!$B$8:$BG$226,'[1]2. Child Protection'!X$1,FALSE)-E90)</f>
        <v>-1927.2059999999999</v>
      </c>
      <c r="O90" s="20" t="e">
        <f>IF(VLOOKUP($A90,'[1]2. Child Protection'!$B$8:$BG$226,'[1]2. Child Protection'!Y$1,FALSE)=#REF!,"",VLOOKUP($A90,'[1]2. Child Protection'!$B$8:$BG$226,'[1]2. Child Protection'!Y$1,FALSE))</f>
        <v>#REF!</v>
      </c>
      <c r="P90" s="20" t="e">
        <f>IF(VLOOKUP($A90,'[1]2. Child Protection'!$B$8:$BG$226,'[1]2. Child Protection'!Z$1,FALSE)=F90,"",VLOOKUP($A90,'[1]2. Child Protection'!$B$8:$BG$226,'[1]2. Child Protection'!Z$1,FALSE)-F90)</f>
        <v>#VALUE!</v>
      </c>
      <c r="Q90" s="20" t="str">
        <f>IF(VLOOKUP($A90,'[1]2. Child Protection'!$B$8:$BG$226,'[1]2. Child Protection'!AA$1,FALSE)=G90,"",VLOOKUP($A90,'[1]2. Child Protection'!$B$8:$BG$226,'[1]2. Child Protection'!AA$1,FALSE))</f>
        <v/>
      </c>
      <c r="R90" s="7" t="str">
        <f>IF(VLOOKUP($A90,'[1]2. Child Protection'!$B$8:$BG$226,'[1]2. Child Protection'!AB$1,FALSE)=H90,"",VLOOKUP($A90,'[1]2. Child Protection'!$B$8:$BG$226,'[1]2. Child Protection'!AB$1,FALSE))</f>
        <v>NFHS 2019-21</v>
      </c>
      <c r="S90" s="7" t="s">
        <v>308</v>
      </c>
      <c r="T90" s="47">
        <v>70.54937064395186</v>
      </c>
      <c r="U90" s="7">
        <v>2017</v>
      </c>
      <c r="V90" s="7" t="s">
        <v>597</v>
      </c>
      <c r="X90" s="7" t="s">
        <v>310</v>
      </c>
      <c r="Y90" s="7" t="b">
        <f t="shared" si="13"/>
        <v>1</v>
      </c>
      <c r="Z90" s="47">
        <f t="shared" si="14"/>
        <v>70.54937064395186</v>
      </c>
      <c r="AA90" s="20">
        <f t="shared" si="15"/>
        <v>2017</v>
      </c>
      <c r="AB90" s="20" t="str">
        <f t="shared" si="16"/>
        <v>Y0T17</v>
      </c>
      <c r="AC90" s="20">
        <f t="shared" si="17"/>
        <v>0</v>
      </c>
      <c r="AD90" s="20" t="str">
        <f t="shared" si="18"/>
        <v>Malawi Human Rights Commission, Report on Monitoring of Child Care Institutions in Malawi, 2017</v>
      </c>
      <c r="AE90" s="7" t="b">
        <f t="shared" si="19"/>
        <v>1</v>
      </c>
      <c r="AF90" s="7" t="b">
        <f t="shared" si="20"/>
        <v>1</v>
      </c>
      <c r="AG90" s="7" t="b">
        <f t="shared" si="21"/>
        <v>1</v>
      </c>
      <c r="AH90" s="7" t="b">
        <f t="shared" si="22"/>
        <v>1</v>
      </c>
      <c r="AI90" s="7" t="s">
        <v>346</v>
      </c>
      <c r="AJ90" s="7">
        <v>965.1</v>
      </c>
      <c r="AK90" s="47">
        <f t="shared" si="23"/>
        <v>965.13927641063856</v>
      </c>
      <c r="AL90" s="47">
        <f t="shared" si="24"/>
        <v>3.9276410638535708E-2</v>
      </c>
    </row>
    <row r="91" spans="1:38">
      <c r="A91" s="7" t="s">
        <v>259</v>
      </c>
      <c r="B91" s="7" t="s">
        <v>260</v>
      </c>
      <c r="C91" s="40">
        <v>52.064161290264622</v>
      </c>
      <c r="D91" s="7" t="s">
        <v>596</v>
      </c>
      <c r="E91" s="15">
        <v>2010</v>
      </c>
      <c r="F91" s="15" t="s">
        <v>597</v>
      </c>
      <c r="G91" s="16"/>
      <c r="H91" s="19" t="s">
        <v>261</v>
      </c>
      <c r="J91" s="7" t="e">
        <f>IF(VLOOKUP($A91,'[1]2. Child Protection'!$B$8:$BG$226,'[1]2. Child Protection'!T$1,FALSE)=C91,"",VLOOKUP($A91,'[1]2. Child Protection'!$B$8:$BG$226,'[1]2. Child Protection'!T$1,FALSE)-C91)</f>
        <v>#VALUE!</v>
      </c>
      <c r="K91" s="7" t="str">
        <f>IF(VLOOKUP($A91,'[1]2. Child Protection'!$B$8:$BG$226,'[1]2. Child Protection'!U$1,FALSE)=D91,"",VLOOKUP($A91,'[1]2. Child Protection'!$B$8:$BG$226,'[1]2. Child Protection'!U$1,FALSE))</f>
        <v/>
      </c>
      <c r="L91" s="20" t="e">
        <f>IF(VLOOKUP($A91,'[1]2. Child Protection'!$B$8:$BG$226,'[1]2. Child Protection'!V$1,FALSE)=#REF!,"",VLOOKUP($A91,'[1]2. Child Protection'!$B$8:$BG$226,'[1]2. Child Protection'!V$1,FALSE)-#REF!)</f>
        <v>#REF!</v>
      </c>
      <c r="M91" s="20" t="e">
        <f>IF(VLOOKUP($A91,'[1]2. Child Protection'!$B$8:$BG$226,'[1]2. Child Protection'!W$1,FALSE)=#REF!,"",VLOOKUP($A91,'[1]2. Child Protection'!$B$8:$BG$226,'[1]2. Child Protection'!W$1,FALSE))</f>
        <v>#REF!</v>
      </c>
      <c r="N91" s="20">
        <f>IF(VLOOKUP($A91,'[1]2. Child Protection'!$B$8:$BG$226,'[1]2. Child Protection'!X$1,FALSE)=E91,"",VLOOKUP($A91,'[1]2. Child Protection'!$B$8:$BG$226,'[1]2. Child Protection'!X$1,FALSE)-E91)</f>
        <v>-1910</v>
      </c>
      <c r="O91" s="20" t="e">
        <f>IF(VLOOKUP($A91,'[1]2. Child Protection'!$B$8:$BG$226,'[1]2. Child Protection'!Y$1,FALSE)=#REF!,"",VLOOKUP($A91,'[1]2. Child Protection'!$B$8:$BG$226,'[1]2. Child Protection'!Y$1,FALSE))</f>
        <v>#REF!</v>
      </c>
      <c r="P91" s="20" t="e">
        <f>IF(VLOOKUP($A91,'[1]2. Child Protection'!$B$8:$BG$226,'[1]2. Child Protection'!Z$1,FALSE)=F91,"",VLOOKUP($A91,'[1]2. Child Protection'!$B$8:$BG$226,'[1]2. Child Protection'!Z$1,FALSE)-F91)</f>
        <v>#VALUE!</v>
      </c>
      <c r="Q91" s="20" t="str">
        <f>IF(VLOOKUP($A91,'[1]2. Child Protection'!$B$8:$BG$226,'[1]2. Child Protection'!AA$1,FALSE)=G91,"",VLOOKUP($A91,'[1]2. Child Protection'!$B$8:$BG$226,'[1]2. Child Protection'!AA$1,FALSE))</f>
        <v>v</v>
      </c>
      <c r="R91" s="7" t="str">
        <f>IF(VLOOKUP($A91,'[1]2. Child Protection'!$B$8:$BG$226,'[1]2. Child Protection'!AB$1,FALSE)=H91,"",VLOOKUP($A91,'[1]2. Child Protection'!$B$8:$BG$226,'[1]2. Child Protection'!AB$1,FALSE))</f>
        <v>UNSD Population and Vital Statistics Report, January 2022, latest update on 17 Jan 2023</v>
      </c>
      <c r="S91" s="7" t="s">
        <v>312</v>
      </c>
      <c r="T91" s="47">
        <v>79.782390150255409</v>
      </c>
      <c r="U91" s="7">
        <v>2012</v>
      </c>
      <c r="V91" s="7" t="s">
        <v>597</v>
      </c>
      <c r="X91" s="7" t="s">
        <v>313</v>
      </c>
      <c r="Y91" s="7" t="b">
        <f t="shared" si="13"/>
        <v>1</v>
      </c>
      <c r="Z91" s="47">
        <f t="shared" si="14"/>
        <v>79.782390150255409</v>
      </c>
      <c r="AA91" s="20">
        <f t="shared" si="15"/>
        <v>2012</v>
      </c>
      <c r="AB91" s="20" t="str">
        <f t="shared" si="16"/>
        <v>Y0T17</v>
      </c>
      <c r="AC91" s="20">
        <f t="shared" si="17"/>
        <v>0</v>
      </c>
      <c r="AD91" s="20" t="str">
        <f t="shared" si="18"/>
        <v>Ministry of Women, Family and Community Development</v>
      </c>
      <c r="AE91" s="7" t="b">
        <f t="shared" si="19"/>
        <v>1</v>
      </c>
      <c r="AF91" s="7" t="b">
        <f t="shared" si="20"/>
        <v>1</v>
      </c>
      <c r="AG91" s="7" t="b">
        <f t="shared" si="21"/>
        <v>1</v>
      </c>
      <c r="AH91" s="7" t="b">
        <f t="shared" si="22"/>
        <v>1</v>
      </c>
      <c r="AI91" s="7" t="s">
        <v>350</v>
      </c>
      <c r="AJ91" s="7">
        <v>65.400000000000006</v>
      </c>
      <c r="AK91" s="47">
        <f t="shared" si="23"/>
        <v>65.427424172006795</v>
      </c>
      <c r="AL91" s="47">
        <f t="shared" si="24"/>
        <v>2.7424172006789149E-2</v>
      </c>
    </row>
    <row r="92" spans="1:38">
      <c r="A92" s="7" t="s">
        <v>252</v>
      </c>
      <c r="B92" s="7" t="s">
        <v>253</v>
      </c>
      <c r="C92" s="40">
        <v>43.951124683835275</v>
      </c>
      <c r="D92" s="7" t="s">
        <v>596</v>
      </c>
      <c r="E92" s="15">
        <v>2011</v>
      </c>
      <c r="F92" s="17" t="s">
        <v>597</v>
      </c>
      <c r="G92" s="18"/>
      <c r="H92" s="19" t="s">
        <v>614</v>
      </c>
      <c r="J92" s="7" t="e">
        <f>IF(VLOOKUP($A92,'[1]2. Child Protection'!$B$8:$BG$226,'[1]2. Child Protection'!T$1,FALSE)=C92,"",VLOOKUP($A92,'[1]2. Child Protection'!$B$8:$BG$226,'[1]2. Child Protection'!T$1,FALSE)-C92)</f>
        <v>#VALUE!</v>
      </c>
      <c r="K92" s="7" t="str">
        <f>IF(VLOOKUP($A92,'[1]2. Child Protection'!$B$8:$BG$226,'[1]2. Child Protection'!U$1,FALSE)=D92,"",VLOOKUP($A92,'[1]2. Child Protection'!$B$8:$BG$226,'[1]2. Child Protection'!U$1,FALSE))</f>
        <v/>
      </c>
      <c r="L92" s="20" t="e">
        <f>IF(VLOOKUP($A92,'[1]2. Child Protection'!$B$8:$BG$226,'[1]2. Child Protection'!V$1,FALSE)=#REF!,"",VLOOKUP($A92,'[1]2. Child Protection'!$B$8:$BG$226,'[1]2. Child Protection'!V$1,FALSE)-#REF!)</f>
        <v>#REF!</v>
      </c>
      <c r="M92" s="20" t="e">
        <f>IF(VLOOKUP($A92,'[1]2. Child Protection'!$B$8:$BG$226,'[1]2. Child Protection'!W$1,FALSE)=#REF!,"",VLOOKUP($A92,'[1]2. Child Protection'!$B$8:$BG$226,'[1]2. Child Protection'!W$1,FALSE))</f>
        <v>#REF!</v>
      </c>
      <c r="N92" s="20">
        <f>IF(VLOOKUP($A92,'[1]2. Child Protection'!$B$8:$BG$226,'[1]2. Child Protection'!X$1,FALSE)=E92,"",VLOOKUP($A92,'[1]2. Child Protection'!$B$8:$BG$226,'[1]2. Child Protection'!X$1,FALSE)-E92)</f>
        <v>-1912.3</v>
      </c>
      <c r="O92" s="20" t="e">
        <f>IF(VLOOKUP($A92,'[1]2. Child Protection'!$B$8:$BG$226,'[1]2. Child Protection'!Y$1,FALSE)=#REF!,"",VLOOKUP($A92,'[1]2. Child Protection'!$B$8:$BG$226,'[1]2. Child Protection'!Y$1,FALSE))</f>
        <v>#REF!</v>
      </c>
      <c r="P92" s="20" t="e">
        <f>IF(VLOOKUP($A92,'[1]2. Child Protection'!$B$8:$BG$226,'[1]2. Child Protection'!Z$1,FALSE)=F92,"",VLOOKUP($A92,'[1]2. Child Protection'!$B$8:$BG$226,'[1]2. Child Protection'!Z$1,FALSE)-F92)</f>
        <v>#VALUE!</v>
      </c>
      <c r="Q92" s="20" t="str">
        <f>IF(VLOOKUP($A92,'[1]2. Child Protection'!$B$8:$BG$226,'[1]2. Child Protection'!AA$1,FALSE)=G92,"",VLOOKUP($A92,'[1]2. Child Protection'!$B$8:$BG$226,'[1]2. Child Protection'!AA$1,FALSE))</f>
        <v>x,y</v>
      </c>
      <c r="R92" s="7" t="str">
        <f>IF(VLOOKUP($A92,'[1]2. Child Protection'!$B$8:$BG$226,'[1]2. Child Protection'!AB$1,FALSE)=H92,"",VLOOKUP($A92,'[1]2. Child Protection'!$B$8:$BG$226,'[1]2. Child Protection'!AB$1,FALSE))</f>
        <v>MIDHS 2010</v>
      </c>
      <c r="S92" s="7" t="s">
        <v>315</v>
      </c>
      <c r="T92" s="47">
        <v>179.65220728027489</v>
      </c>
      <c r="U92" s="7">
        <v>2021</v>
      </c>
      <c r="V92" s="7" t="s">
        <v>597</v>
      </c>
      <c r="X92" s="7" t="s">
        <v>316</v>
      </c>
      <c r="Y92" s="7" t="b">
        <f t="shared" si="13"/>
        <v>1</v>
      </c>
      <c r="Z92" s="47">
        <f t="shared" si="14"/>
        <v>179.65220728027489</v>
      </c>
      <c r="AA92" s="20">
        <f t="shared" si="15"/>
        <v>2021</v>
      </c>
      <c r="AB92" s="20" t="str">
        <f t="shared" si="16"/>
        <v>Y0T17</v>
      </c>
      <c r="AC92" s="20">
        <f t="shared" si="17"/>
        <v>0</v>
      </c>
      <c r="AD92" s="20" t="str">
        <f t="shared" si="18"/>
        <v>Ministry of Gender, Family and Social Services</v>
      </c>
      <c r="AE92" s="7" t="b">
        <f t="shared" si="19"/>
        <v>1</v>
      </c>
      <c r="AF92" s="7" t="b">
        <f t="shared" si="20"/>
        <v>1</v>
      </c>
      <c r="AG92" s="7" t="b">
        <f t="shared" si="21"/>
        <v>1</v>
      </c>
      <c r="AH92" s="7" t="b">
        <f t="shared" si="22"/>
        <v>1</v>
      </c>
      <c r="AI92" s="7" t="s">
        <v>353</v>
      </c>
      <c r="AJ92" s="7">
        <v>2.2000000000000002</v>
      </c>
      <c r="AK92" s="47">
        <f t="shared" si="23"/>
        <v>2.2162562573779168</v>
      </c>
      <c r="AL92" s="47">
        <f t="shared" si="24"/>
        <v>1.6256257377916583E-2</v>
      </c>
    </row>
    <row r="93" spans="1:38">
      <c r="A93" s="7" t="s">
        <v>255</v>
      </c>
      <c r="B93" s="7" t="s">
        <v>256</v>
      </c>
      <c r="C93" s="20">
        <v>2.970444081390168</v>
      </c>
      <c r="D93" s="7" t="s">
        <v>596</v>
      </c>
      <c r="E93" s="15">
        <v>2013</v>
      </c>
      <c r="F93" s="17" t="s">
        <v>597</v>
      </c>
      <c r="G93" s="18"/>
      <c r="H93" s="19" t="s">
        <v>258</v>
      </c>
      <c r="J93" s="7">
        <f>IF(VLOOKUP($A93,'[1]2. Child Protection'!$B$8:$BG$226,'[1]2. Child Protection'!T$1,FALSE)=C93,"",VLOOKUP($A93,'[1]2. Child Protection'!$B$8:$BG$226,'[1]2. Child Protection'!T$1,FALSE)-C93)</f>
        <v>95.02955591860983</v>
      </c>
      <c r="K93" s="7" t="str">
        <f>IF(VLOOKUP($A93,'[1]2. Child Protection'!$B$8:$BG$226,'[1]2. Child Protection'!U$1,FALSE)=D93,"",VLOOKUP($A93,'[1]2. Child Protection'!$B$8:$BG$226,'[1]2. Child Protection'!U$1,FALSE))</f>
        <v/>
      </c>
      <c r="L93" s="20" t="e">
        <f>IF(VLOOKUP($A93,'[1]2. Child Protection'!$B$8:$BG$226,'[1]2. Child Protection'!V$1,FALSE)=#REF!,"",VLOOKUP($A93,'[1]2. Child Protection'!$B$8:$BG$226,'[1]2. Child Protection'!V$1,FALSE)-#REF!)</f>
        <v>#REF!</v>
      </c>
      <c r="M93" s="20" t="e">
        <f>IF(VLOOKUP($A93,'[1]2. Child Protection'!$B$8:$BG$226,'[1]2. Child Protection'!W$1,FALSE)=#REF!,"",VLOOKUP($A93,'[1]2. Child Protection'!$B$8:$BG$226,'[1]2. Child Protection'!W$1,FALSE))</f>
        <v>#REF!</v>
      </c>
      <c r="N93" s="20">
        <f>IF(VLOOKUP($A93,'[1]2. Child Protection'!$B$8:$BG$226,'[1]2. Child Protection'!X$1,FALSE)=E93,"",VLOOKUP($A93,'[1]2. Child Protection'!$B$8:$BG$226,'[1]2. Child Protection'!X$1,FALSE)-E93)</f>
        <v>-1914.2</v>
      </c>
      <c r="O93" s="20" t="e">
        <f>IF(VLOOKUP($A93,'[1]2. Child Protection'!$B$8:$BG$226,'[1]2. Child Protection'!Y$1,FALSE)=#REF!,"",VLOOKUP($A93,'[1]2. Child Protection'!$B$8:$BG$226,'[1]2. Child Protection'!Y$1,FALSE))</f>
        <v>#REF!</v>
      </c>
      <c r="P93" s="20" t="e">
        <f>IF(VLOOKUP($A93,'[1]2. Child Protection'!$B$8:$BG$226,'[1]2. Child Protection'!Z$1,FALSE)=F93,"",VLOOKUP($A93,'[1]2. Child Protection'!$B$8:$BG$226,'[1]2. Child Protection'!Z$1,FALSE)-F93)</f>
        <v>#VALUE!</v>
      </c>
      <c r="Q93" s="20" t="str">
        <f>IF(VLOOKUP($A93,'[1]2. Child Protection'!$B$8:$BG$226,'[1]2. Child Protection'!AA$1,FALSE)=G93,"",VLOOKUP($A93,'[1]2. Child Protection'!$B$8:$BG$226,'[1]2. Child Protection'!AA$1,FALSE))</f>
        <v/>
      </c>
      <c r="R93" s="7" t="str">
        <f>IF(VLOOKUP($A93,'[1]2. Child Protection'!$B$8:$BG$226,'[1]2. Child Protection'!AB$1,FALSE)=H93,"",VLOOKUP($A93,'[1]2. Child Protection'!$B$8:$BG$226,'[1]2. Child Protection'!AB$1,FALSE))</f>
        <v>MICS 2018</v>
      </c>
      <c r="S93" s="7" t="s">
        <v>318</v>
      </c>
      <c r="T93" s="47">
        <v>6.5959391702546375</v>
      </c>
      <c r="U93" s="7">
        <v>2020</v>
      </c>
      <c r="V93" s="7" t="s">
        <v>597</v>
      </c>
      <c r="X93" s="7" t="s">
        <v>619</v>
      </c>
      <c r="Y93" s="7" t="b">
        <f t="shared" si="13"/>
        <v>1</v>
      </c>
      <c r="Z93" s="47">
        <f t="shared" si="14"/>
        <v>6.5959391702546375</v>
      </c>
      <c r="AA93" s="20">
        <f t="shared" si="15"/>
        <v>2020</v>
      </c>
      <c r="AB93" s="20" t="str">
        <f t="shared" si="16"/>
        <v>Y0T17</v>
      </c>
      <c r="AC93" s="20">
        <f t="shared" si="17"/>
        <v>0</v>
      </c>
      <c r="AD93" s="20" t="str">
        <f t="shared" si="18"/>
        <v>DRPFEF du District/rapports centres 2020, as reported in Bulletin Statistique 2020 (Ministry of Women, Child and Family)</v>
      </c>
      <c r="AE93" s="7" t="b">
        <f t="shared" si="19"/>
        <v>1</v>
      </c>
      <c r="AF93" s="7" t="b">
        <f t="shared" si="20"/>
        <v>1</v>
      </c>
      <c r="AG93" s="7" t="b">
        <f t="shared" si="21"/>
        <v>1</v>
      </c>
      <c r="AH93" s="7" t="b">
        <f t="shared" si="22"/>
        <v>1</v>
      </c>
      <c r="AI93" s="7" t="s">
        <v>358</v>
      </c>
      <c r="AJ93" s="7">
        <v>90.2</v>
      </c>
      <c r="AK93" s="47">
        <f t="shared" si="23"/>
        <v>90.241546881147897</v>
      </c>
      <c r="AL93" s="47">
        <f t="shared" si="24"/>
        <v>4.154688114789451E-2</v>
      </c>
    </row>
    <row r="94" spans="1:38">
      <c r="A94" s="7" t="s">
        <v>244</v>
      </c>
      <c r="B94" s="7" t="s">
        <v>245</v>
      </c>
      <c r="C94" s="40" t="s">
        <v>596</v>
      </c>
      <c r="D94" s="7" t="s">
        <v>596</v>
      </c>
      <c r="E94" s="15" t="s">
        <v>596</v>
      </c>
      <c r="F94" s="15" t="s">
        <v>596</v>
      </c>
      <c r="G94" s="16" t="s">
        <v>596</v>
      </c>
      <c r="H94" s="19" t="s">
        <v>596</v>
      </c>
      <c r="J94" s="7" t="e">
        <f>IF(VLOOKUP($A94,'[1]2. Child Protection'!$B$8:$BG$226,'[1]2. Child Protection'!T$1,FALSE)=C94,"",VLOOKUP($A94,'[1]2. Child Protection'!$B$8:$BG$226,'[1]2. Child Protection'!T$1,FALSE)-C94)</f>
        <v>#VALUE!</v>
      </c>
      <c r="K94" s="7" t="str">
        <f>IF(VLOOKUP($A94,'[1]2. Child Protection'!$B$8:$BG$226,'[1]2. Child Protection'!U$1,FALSE)=D94,"",VLOOKUP($A94,'[1]2. Child Protection'!$B$8:$BG$226,'[1]2. Child Protection'!U$1,FALSE))</f>
        <v/>
      </c>
      <c r="L94" s="20" t="e">
        <f>IF(VLOOKUP($A94,'[1]2. Child Protection'!$B$8:$BG$226,'[1]2. Child Protection'!V$1,FALSE)=#REF!,"",VLOOKUP($A94,'[1]2. Child Protection'!$B$8:$BG$226,'[1]2. Child Protection'!V$1,FALSE)-#REF!)</f>
        <v>#REF!</v>
      </c>
      <c r="M94" s="20" t="e">
        <f>IF(VLOOKUP($A94,'[1]2. Child Protection'!$B$8:$BG$226,'[1]2. Child Protection'!W$1,FALSE)=#REF!,"",VLOOKUP($A94,'[1]2. Child Protection'!$B$8:$BG$226,'[1]2. Child Protection'!W$1,FALSE))</f>
        <v>#REF!</v>
      </c>
      <c r="N94" s="20" t="e">
        <f>IF(VLOOKUP($A94,'[1]2. Child Protection'!$B$8:$BG$226,'[1]2. Child Protection'!X$1,FALSE)=E94,"",VLOOKUP($A94,'[1]2. Child Protection'!$B$8:$BG$226,'[1]2. Child Protection'!X$1,FALSE)-E94)</f>
        <v>#VALUE!</v>
      </c>
      <c r="O94" s="20" t="e">
        <f>IF(VLOOKUP($A94,'[1]2. Child Protection'!$B$8:$BG$226,'[1]2. Child Protection'!Y$1,FALSE)=#REF!,"",VLOOKUP($A94,'[1]2. Child Protection'!$B$8:$BG$226,'[1]2. Child Protection'!Y$1,FALSE))</f>
        <v>#REF!</v>
      </c>
      <c r="P94" s="20" t="e">
        <f>IF(VLOOKUP($A94,'[1]2. Child Protection'!$B$8:$BG$226,'[1]2. Child Protection'!Z$1,FALSE)=F94,"",VLOOKUP($A94,'[1]2. Child Protection'!$B$8:$BG$226,'[1]2. Child Protection'!Z$1,FALSE)-F94)</f>
        <v>#VALUE!</v>
      </c>
      <c r="Q94" s="20" t="str">
        <f>IF(VLOOKUP($A94,'[1]2. Child Protection'!$B$8:$BG$226,'[1]2. Child Protection'!AA$1,FALSE)=G94,"",VLOOKUP($A94,'[1]2. Child Protection'!$B$8:$BG$226,'[1]2. Child Protection'!AA$1,FALSE))</f>
        <v>v</v>
      </c>
      <c r="R94" s="7" t="str">
        <f>IF(VLOOKUP($A94,'[1]2. Child Protection'!$B$8:$BG$226,'[1]2. Child Protection'!AB$1,FALSE)=H94,"",VLOOKUP($A94,'[1]2. Child Protection'!$B$8:$BG$226,'[1]2. Child Protection'!AB$1,FALSE))</f>
        <v>UNSD Population and Vital Statistics Report, January 2022, latest update on 17 Jan 2023</v>
      </c>
      <c r="S94" s="7" t="s">
        <v>321</v>
      </c>
      <c r="T94" s="47">
        <v>282.57295519934235</v>
      </c>
      <c r="U94" s="7">
        <v>2010</v>
      </c>
      <c r="V94" s="7" t="s">
        <v>597</v>
      </c>
      <c r="X94" s="7" t="s">
        <v>322</v>
      </c>
      <c r="Y94" s="7" t="b">
        <f t="shared" si="13"/>
        <v>1</v>
      </c>
      <c r="Z94" s="47">
        <f t="shared" si="14"/>
        <v>282.57295519934235</v>
      </c>
      <c r="AA94" s="20">
        <f t="shared" si="15"/>
        <v>2010</v>
      </c>
      <c r="AB94" s="20" t="str">
        <f t="shared" si="16"/>
        <v>Y0T17</v>
      </c>
      <c r="AC94" s="20">
        <f t="shared" si="17"/>
        <v>0</v>
      </c>
      <c r="AD94" s="20" t="str">
        <f t="shared" si="18"/>
        <v>Office of the Commissioner for Children</v>
      </c>
      <c r="AE94" s="7" t="b">
        <f t="shared" si="19"/>
        <v>1</v>
      </c>
      <c r="AF94" s="7" t="b">
        <f t="shared" si="20"/>
        <v>1</v>
      </c>
      <c r="AG94" s="7" t="b">
        <f t="shared" si="21"/>
        <v>1</v>
      </c>
      <c r="AH94" s="7" t="b">
        <f t="shared" si="22"/>
        <v>1</v>
      </c>
      <c r="AI94" s="7" t="s">
        <v>363</v>
      </c>
      <c r="AJ94" s="7">
        <v>111.8</v>
      </c>
      <c r="AK94" s="47">
        <f t="shared" si="23"/>
        <v>111.82760959911461</v>
      </c>
      <c r="AL94" s="47">
        <f t="shared" si="24"/>
        <v>2.7609599114612138E-2</v>
      </c>
    </row>
    <row r="95" spans="1:38">
      <c r="A95" s="7" t="s">
        <v>262</v>
      </c>
      <c r="B95" s="7" t="s">
        <v>263</v>
      </c>
      <c r="C95" s="40" t="s">
        <v>596</v>
      </c>
      <c r="D95" s="7" t="s">
        <v>596</v>
      </c>
      <c r="E95" s="15" t="s">
        <v>596</v>
      </c>
      <c r="F95" s="15" t="s">
        <v>596</v>
      </c>
      <c r="G95" s="16" t="s">
        <v>596</v>
      </c>
      <c r="H95" s="19" t="s">
        <v>596</v>
      </c>
      <c r="J95" s="7" t="e">
        <f>IF(VLOOKUP($A95,'[1]2. Child Protection'!$B$8:$BG$226,'[1]2. Child Protection'!T$1,FALSE)=C95,"",VLOOKUP($A95,'[1]2. Child Protection'!$B$8:$BG$226,'[1]2. Child Protection'!T$1,FALSE)-C95)</f>
        <v>#VALUE!</v>
      </c>
      <c r="K95" s="7" t="str">
        <f>IF(VLOOKUP($A95,'[1]2. Child Protection'!$B$8:$BG$226,'[1]2. Child Protection'!U$1,FALSE)=D95,"",VLOOKUP($A95,'[1]2. Child Protection'!$B$8:$BG$226,'[1]2. Child Protection'!U$1,FALSE))</f>
        <v/>
      </c>
      <c r="L95" s="20" t="e">
        <f>IF(VLOOKUP($A95,'[1]2. Child Protection'!$B$8:$BG$226,'[1]2. Child Protection'!V$1,FALSE)=#REF!,"",VLOOKUP($A95,'[1]2. Child Protection'!$B$8:$BG$226,'[1]2. Child Protection'!V$1,FALSE)-#REF!)</f>
        <v>#REF!</v>
      </c>
      <c r="M95" s="20" t="e">
        <f>IF(VLOOKUP($A95,'[1]2. Child Protection'!$B$8:$BG$226,'[1]2. Child Protection'!W$1,FALSE)=#REF!,"",VLOOKUP($A95,'[1]2. Child Protection'!$B$8:$BG$226,'[1]2. Child Protection'!W$1,FALSE))</f>
        <v>#REF!</v>
      </c>
      <c r="N95" s="20" t="e">
        <f>IF(VLOOKUP($A95,'[1]2. Child Protection'!$B$8:$BG$226,'[1]2. Child Protection'!X$1,FALSE)=E95,"",VLOOKUP($A95,'[1]2. Child Protection'!$B$8:$BG$226,'[1]2. Child Protection'!X$1,FALSE)-E95)</f>
        <v>#VALUE!</v>
      </c>
      <c r="O95" s="20" t="e">
        <f>IF(VLOOKUP($A95,'[1]2. Child Protection'!$B$8:$BG$226,'[1]2. Child Protection'!Y$1,FALSE)=#REF!,"",VLOOKUP($A95,'[1]2. Child Protection'!$B$8:$BG$226,'[1]2. Child Protection'!Y$1,FALSE))</f>
        <v>#REF!</v>
      </c>
      <c r="P95" s="20" t="e">
        <f>IF(VLOOKUP($A95,'[1]2. Child Protection'!$B$8:$BG$226,'[1]2. Child Protection'!Z$1,FALSE)=F95,"",VLOOKUP($A95,'[1]2. Child Protection'!$B$8:$BG$226,'[1]2. Child Protection'!Z$1,FALSE)-F95)</f>
        <v>#VALUE!</v>
      </c>
      <c r="Q95" s="20" t="str">
        <f>IF(VLOOKUP($A95,'[1]2. Child Protection'!$B$8:$BG$226,'[1]2. Child Protection'!AA$1,FALSE)=G95,"",VLOOKUP($A95,'[1]2. Child Protection'!$B$8:$BG$226,'[1]2. Child Protection'!AA$1,FALSE))</f>
        <v>v</v>
      </c>
      <c r="R95" s="7" t="str">
        <f>IF(VLOOKUP($A95,'[1]2. Child Protection'!$B$8:$BG$226,'[1]2. Child Protection'!AB$1,FALSE)=H95,"",VLOOKUP($A95,'[1]2. Child Protection'!$B$8:$BG$226,'[1]2. Child Protection'!AB$1,FALSE))</f>
        <v>UNSD Population and Vital Statistics Report, January 2022, latest update on 17 Jan 2023</v>
      </c>
      <c r="S95" s="7" t="s">
        <v>326</v>
      </c>
      <c r="T95" s="47">
        <v>7.5940079772133009</v>
      </c>
      <c r="U95" s="7">
        <v>2011</v>
      </c>
      <c r="V95" s="7" t="s">
        <v>597</v>
      </c>
      <c r="X95" s="7" t="s">
        <v>327</v>
      </c>
      <c r="Y95" s="7" t="b">
        <f t="shared" si="13"/>
        <v>1</v>
      </c>
      <c r="Z95" s="47">
        <f t="shared" si="14"/>
        <v>7.5940079772133009</v>
      </c>
      <c r="AA95" s="20">
        <f t="shared" si="15"/>
        <v>2011</v>
      </c>
      <c r="AB95" s="20" t="str">
        <f t="shared" si="16"/>
        <v>Y0T17</v>
      </c>
      <c r="AC95" s="20">
        <f t="shared" si="17"/>
        <v>0</v>
      </c>
      <c r="AD95" s="20" t="str">
        <f t="shared" si="18"/>
        <v>Rapports annuels pour 2011 du Center de protection et d'integration sociale des enfants</v>
      </c>
      <c r="AE95" s="7" t="b">
        <f t="shared" si="19"/>
        <v>1</v>
      </c>
      <c r="AF95" s="7" t="b">
        <f t="shared" si="20"/>
        <v>1</v>
      </c>
      <c r="AG95" s="7" t="b">
        <f t="shared" si="21"/>
        <v>1</v>
      </c>
      <c r="AH95" s="7" t="b">
        <f t="shared" si="22"/>
        <v>1</v>
      </c>
      <c r="AI95" s="7" t="s">
        <v>368</v>
      </c>
      <c r="AJ95" s="7">
        <v>92</v>
      </c>
      <c r="AK95" s="47">
        <f t="shared" si="23"/>
        <v>91.988365311555413</v>
      </c>
      <c r="AL95" s="47">
        <f t="shared" si="24"/>
        <v>-1.1634688444587482E-2</v>
      </c>
    </row>
    <row r="96" spans="1:38">
      <c r="A96" s="7" t="s">
        <v>264</v>
      </c>
      <c r="B96" s="7" t="s">
        <v>265</v>
      </c>
      <c r="C96" s="40"/>
      <c r="E96" s="15"/>
      <c r="F96" s="15"/>
      <c r="G96" s="16"/>
      <c r="H96" s="19"/>
      <c r="J96" s="7" t="e">
        <f>IF(VLOOKUP($A96,'[1]2. Child Protection'!$B$8:$BG$226,'[1]2. Child Protection'!T$1,FALSE)=C96,"",VLOOKUP($A96,'[1]2. Child Protection'!$B$8:$BG$226,'[1]2. Child Protection'!T$1,FALSE)-C96)</f>
        <v>#VALUE!</v>
      </c>
      <c r="K96" s="7" t="str">
        <f>IF(VLOOKUP($A96,'[1]2. Child Protection'!$B$8:$BG$226,'[1]2. Child Protection'!U$1,FALSE)=D96,"",VLOOKUP($A96,'[1]2. Child Protection'!$B$8:$BG$226,'[1]2. Child Protection'!U$1,FALSE))</f>
        <v/>
      </c>
      <c r="L96" s="20" t="e">
        <f>IF(VLOOKUP($A96,'[1]2. Child Protection'!$B$8:$BG$226,'[1]2. Child Protection'!V$1,FALSE)=#REF!,"",VLOOKUP($A96,'[1]2. Child Protection'!$B$8:$BG$226,'[1]2. Child Protection'!V$1,FALSE)-#REF!)</f>
        <v>#REF!</v>
      </c>
      <c r="M96" s="20" t="e">
        <f>IF(VLOOKUP($A96,'[1]2. Child Protection'!$B$8:$BG$226,'[1]2. Child Protection'!W$1,FALSE)=#REF!,"",VLOOKUP($A96,'[1]2. Child Protection'!$B$8:$BG$226,'[1]2. Child Protection'!W$1,FALSE))</f>
        <v>#REF!</v>
      </c>
      <c r="N96" s="20">
        <f>IF(VLOOKUP($A96,'[1]2. Child Protection'!$B$8:$BG$226,'[1]2. Child Protection'!X$1,FALSE)=E96,"",VLOOKUP($A96,'[1]2. Child Protection'!$B$8:$BG$226,'[1]2. Child Protection'!X$1,FALSE)-E96)</f>
        <v>100</v>
      </c>
      <c r="O96" s="20" t="e">
        <f>IF(VLOOKUP($A96,'[1]2. Child Protection'!$B$8:$BG$226,'[1]2. Child Protection'!Y$1,FALSE)=#REF!,"",VLOOKUP($A96,'[1]2. Child Protection'!$B$8:$BG$226,'[1]2. Child Protection'!Y$1,FALSE))</f>
        <v>#REF!</v>
      </c>
      <c r="P96" s="20">
        <f>IF(VLOOKUP($A96,'[1]2. Child Protection'!$B$8:$BG$226,'[1]2. Child Protection'!Z$1,FALSE)=F96,"",VLOOKUP($A96,'[1]2. Child Protection'!$B$8:$BG$226,'[1]2. Child Protection'!Z$1,FALSE)-F96)</f>
        <v>100</v>
      </c>
      <c r="Q96" s="20" t="str">
        <f>IF(VLOOKUP($A96,'[1]2. Child Protection'!$B$8:$BG$226,'[1]2. Child Protection'!AA$1,FALSE)=G96,"",VLOOKUP($A96,'[1]2. Child Protection'!$B$8:$BG$226,'[1]2. Child Protection'!AA$1,FALSE))</f>
        <v>v</v>
      </c>
      <c r="R96" s="7" t="str">
        <f>IF(VLOOKUP($A96,'[1]2. Child Protection'!$B$8:$BG$226,'[1]2. Child Protection'!AB$1,FALSE)=H96,"",VLOOKUP($A96,'[1]2. Child Protection'!$B$8:$BG$226,'[1]2. Child Protection'!AB$1,FALSE))</f>
        <v>UNSD Population and Vital Statistics Report, January 2022, latest update on 17 Jan 2023</v>
      </c>
      <c r="S96" s="7" t="s">
        <v>331</v>
      </c>
      <c r="T96" s="47">
        <v>54.860954457767768</v>
      </c>
      <c r="U96" s="7">
        <v>2020</v>
      </c>
      <c r="V96" s="7" t="s">
        <v>597</v>
      </c>
      <c r="X96" s="7" t="s">
        <v>332</v>
      </c>
      <c r="Y96" s="7" t="b">
        <f t="shared" si="13"/>
        <v>1</v>
      </c>
      <c r="Z96" s="47">
        <f t="shared" si="14"/>
        <v>54.860954457767768</v>
      </c>
      <c r="AA96" s="20">
        <f t="shared" si="15"/>
        <v>2020</v>
      </c>
      <c r="AB96" s="20" t="str">
        <f t="shared" si="16"/>
        <v>Y0T17</v>
      </c>
      <c r="AC96" s="20">
        <f t="shared" si="17"/>
        <v>0</v>
      </c>
      <c r="AD96" s="20" t="str">
        <f t="shared" si="18"/>
        <v>Censo de Población y Vivienda 2020, Características de alojamientos de asistencia social, Usuarios (INEGI)</v>
      </c>
      <c r="AE96" s="7" t="b">
        <f t="shared" si="19"/>
        <v>1</v>
      </c>
      <c r="AF96" s="7" t="b">
        <f t="shared" si="20"/>
        <v>1</v>
      </c>
      <c r="AG96" s="7" t="b">
        <f t="shared" si="21"/>
        <v>1</v>
      </c>
      <c r="AH96" s="7" t="b">
        <f t="shared" si="22"/>
        <v>1</v>
      </c>
      <c r="AI96" s="7" t="s">
        <v>372</v>
      </c>
      <c r="AJ96" s="7">
        <v>104.8</v>
      </c>
      <c r="AK96" s="47">
        <f t="shared" si="23"/>
        <v>104.82783943371317</v>
      </c>
      <c r="AL96" s="47">
        <f t="shared" si="24"/>
        <v>2.783943371316866E-2</v>
      </c>
    </row>
    <row r="97" spans="1:38">
      <c r="A97" s="7" t="s">
        <v>266</v>
      </c>
      <c r="B97" s="7" t="s">
        <v>267</v>
      </c>
      <c r="C97" s="20">
        <v>158.98403915522317</v>
      </c>
      <c r="D97" s="7" t="s">
        <v>596</v>
      </c>
      <c r="E97" s="15">
        <v>2020</v>
      </c>
      <c r="F97" s="17" t="s">
        <v>597</v>
      </c>
      <c r="G97" s="18"/>
      <c r="H97" s="19" t="s">
        <v>268</v>
      </c>
      <c r="J97" s="7">
        <f>IF(VLOOKUP($A97,'[1]2. Child Protection'!$B$8:$BG$226,'[1]2. Child Protection'!T$1,FALSE)=C97,"",VLOOKUP($A97,'[1]2. Child Protection'!$B$8:$BG$226,'[1]2. Child Protection'!T$1,FALSE)-C97)</f>
        <v>-59.184039155223175</v>
      </c>
      <c r="K97" s="7" t="str">
        <f>IF(VLOOKUP($A97,'[1]2. Child Protection'!$B$8:$BG$226,'[1]2. Child Protection'!U$1,FALSE)=D97,"",VLOOKUP($A97,'[1]2. Child Protection'!$B$8:$BG$226,'[1]2. Child Protection'!U$1,FALSE))</f>
        <v/>
      </c>
      <c r="L97" s="20" t="e">
        <f>IF(VLOOKUP($A97,'[1]2. Child Protection'!$B$8:$BG$226,'[1]2. Child Protection'!V$1,FALSE)=#REF!,"",VLOOKUP($A97,'[1]2. Child Protection'!$B$8:$BG$226,'[1]2. Child Protection'!V$1,FALSE)-#REF!)</f>
        <v>#REF!</v>
      </c>
      <c r="M97" s="20" t="e">
        <f>IF(VLOOKUP($A97,'[1]2. Child Protection'!$B$8:$BG$226,'[1]2. Child Protection'!W$1,FALSE)=#REF!,"",VLOOKUP($A97,'[1]2. Child Protection'!$B$8:$BG$226,'[1]2. Child Protection'!W$1,FALSE))</f>
        <v>#REF!</v>
      </c>
      <c r="N97" s="20" t="e">
        <f>IF(VLOOKUP($A97,'[1]2. Child Protection'!$B$8:$BG$226,'[1]2. Child Protection'!X$1,FALSE)=E97,"",VLOOKUP($A97,'[1]2. Child Protection'!$B$8:$BG$226,'[1]2. Child Protection'!X$1,FALSE)-E97)</f>
        <v>#VALUE!</v>
      </c>
      <c r="O97" s="20" t="e">
        <f>IF(VLOOKUP($A97,'[1]2. Child Protection'!$B$8:$BG$226,'[1]2. Child Protection'!Y$1,FALSE)=#REF!,"",VLOOKUP($A97,'[1]2. Child Protection'!$B$8:$BG$226,'[1]2. Child Protection'!Y$1,FALSE))</f>
        <v>#REF!</v>
      </c>
      <c r="P97" s="20" t="e">
        <f>IF(VLOOKUP($A97,'[1]2. Child Protection'!$B$8:$BG$226,'[1]2. Child Protection'!Z$1,FALSE)=F97,"",VLOOKUP($A97,'[1]2. Child Protection'!$B$8:$BG$226,'[1]2. Child Protection'!Z$1,FALSE)-F97)</f>
        <v>#VALUE!</v>
      </c>
      <c r="Q97" s="20" t="str">
        <f>IF(VLOOKUP($A97,'[1]2. Child Protection'!$B$8:$BG$226,'[1]2. Child Protection'!AA$1,FALSE)=G97,"",VLOOKUP($A97,'[1]2. Child Protection'!$B$8:$BG$226,'[1]2. Child Protection'!AA$1,FALSE))</f>
        <v/>
      </c>
      <c r="R97" s="7" t="str">
        <f>IF(VLOOKUP($A97,'[1]2. Child Protection'!$B$8:$BG$226,'[1]2. Child Protection'!AB$1,FALSE)=H97,"",VLOOKUP($A97,'[1]2. Child Protection'!$B$8:$BG$226,'[1]2. Child Protection'!AB$1,FALSE))</f>
        <v>Jamaica Survey of Living Conditions 2018</v>
      </c>
      <c r="S97" s="7" t="s">
        <v>415</v>
      </c>
      <c r="T97" s="47">
        <v>117.71398392205653</v>
      </c>
      <c r="U97" s="7">
        <v>2020</v>
      </c>
      <c r="V97" s="7" t="s">
        <v>597</v>
      </c>
      <c r="X97" s="7" t="s">
        <v>625</v>
      </c>
      <c r="Y97" s="7" t="b">
        <f t="shared" si="13"/>
        <v>1</v>
      </c>
      <c r="Z97" s="47">
        <f t="shared" si="14"/>
        <v>117.71398392205653</v>
      </c>
      <c r="AA97" s="20">
        <f t="shared" si="15"/>
        <v>2020</v>
      </c>
      <c r="AB97" s="20" t="str">
        <f t="shared" si="16"/>
        <v>Y0T17</v>
      </c>
      <c r="AC97" s="20">
        <f t="shared" si="17"/>
        <v>0</v>
      </c>
      <c r="AD97" s="20" t="str">
        <f t="shared" si="18"/>
        <v>Ministry of Health, Labour and Social protection</v>
      </c>
      <c r="AE97" s="7" t="b">
        <f t="shared" si="19"/>
        <v>1</v>
      </c>
      <c r="AF97" s="7" t="b">
        <f t="shared" si="20"/>
        <v>1</v>
      </c>
      <c r="AG97" s="7" t="b">
        <f t="shared" si="21"/>
        <v>1</v>
      </c>
      <c r="AH97" s="7" t="b">
        <f t="shared" si="22"/>
        <v>1</v>
      </c>
      <c r="AI97" s="7" t="s">
        <v>375</v>
      </c>
      <c r="AJ97" s="7">
        <v>17.100000000000001</v>
      </c>
      <c r="AK97" s="47">
        <f t="shared" si="23"/>
        <v>17.056146715349652</v>
      </c>
      <c r="AL97" s="47">
        <f t="shared" si="24"/>
        <v>-4.3853284650349877E-2</v>
      </c>
    </row>
    <row r="98" spans="1:38">
      <c r="A98" s="7" t="s">
        <v>272</v>
      </c>
      <c r="B98" s="7" t="s">
        <v>273</v>
      </c>
      <c r="C98" s="20">
        <v>21.151097468238515</v>
      </c>
      <c r="D98" s="7" t="s">
        <v>596</v>
      </c>
      <c r="E98" s="15">
        <v>2019</v>
      </c>
      <c r="F98" s="17" t="s">
        <v>597</v>
      </c>
      <c r="G98" s="18"/>
      <c r="H98" s="19" t="s">
        <v>28</v>
      </c>
      <c r="J98" s="7">
        <f>IF(VLOOKUP($A98,'[1]2. Child Protection'!$B$8:$BG$226,'[1]2. Child Protection'!T$1,FALSE)=C98,"",VLOOKUP($A98,'[1]2. Child Protection'!$B$8:$BG$226,'[1]2. Child Protection'!T$1,FALSE)-C98)</f>
        <v>76.086902531761481</v>
      </c>
      <c r="K98" s="7" t="str">
        <f>IF(VLOOKUP($A98,'[1]2. Child Protection'!$B$8:$BG$226,'[1]2. Child Protection'!U$1,FALSE)=D98,"",VLOOKUP($A98,'[1]2. Child Protection'!$B$8:$BG$226,'[1]2. Child Protection'!U$1,FALSE))</f>
        <v/>
      </c>
      <c r="L98" s="20" t="e">
        <f>IF(VLOOKUP($A98,'[1]2. Child Protection'!$B$8:$BG$226,'[1]2. Child Protection'!V$1,FALSE)=#REF!,"",VLOOKUP($A98,'[1]2. Child Protection'!$B$8:$BG$226,'[1]2. Child Protection'!V$1,FALSE)-#REF!)</f>
        <v>#REF!</v>
      </c>
      <c r="M98" s="20" t="e">
        <f>IF(VLOOKUP($A98,'[1]2. Child Protection'!$B$8:$BG$226,'[1]2. Child Protection'!W$1,FALSE)=#REF!,"",VLOOKUP($A98,'[1]2. Child Protection'!$B$8:$BG$226,'[1]2. Child Protection'!W$1,FALSE))</f>
        <v>#REF!</v>
      </c>
      <c r="N98" s="20">
        <f>IF(VLOOKUP($A98,'[1]2. Child Protection'!$B$8:$BG$226,'[1]2. Child Protection'!X$1,FALSE)=E98,"",VLOOKUP($A98,'[1]2. Child Protection'!$B$8:$BG$226,'[1]2. Child Protection'!X$1,FALSE)-E98)</f>
        <v>-1920.7</v>
      </c>
      <c r="O98" s="20" t="e">
        <f>IF(VLOOKUP($A98,'[1]2. Child Protection'!$B$8:$BG$226,'[1]2. Child Protection'!Y$1,FALSE)=#REF!,"",VLOOKUP($A98,'[1]2. Child Protection'!$B$8:$BG$226,'[1]2. Child Protection'!Y$1,FALSE))</f>
        <v>#REF!</v>
      </c>
      <c r="P98" s="20" t="e">
        <f>IF(VLOOKUP($A98,'[1]2. Child Protection'!$B$8:$BG$226,'[1]2. Child Protection'!Z$1,FALSE)=F98,"",VLOOKUP($A98,'[1]2. Child Protection'!$B$8:$BG$226,'[1]2. Child Protection'!Z$1,FALSE)-F98)</f>
        <v>#VALUE!</v>
      </c>
      <c r="Q98" s="20" t="str">
        <f>IF(VLOOKUP($A98,'[1]2. Child Protection'!$B$8:$BG$226,'[1]2. Child Protection'!AA$1,FALSE)=G98,"",VLOOKUP($A98,'[1]2. Child Protection'!$B$8:$BG$226,'[1]2. Child Protection'!AA$1,FALSE))</f>
        <v/>
      </c>
      <c r="R98" s="7" t="str">
        <f>IF(VLOOKUP($A98,'[1]2. Child Protection'!$B$8:$BG$226,'[1]2. Child Protection'!AB$1,FALSE)=H98,"",VLOOKUP($A98,'[1]2. Child Protection'!$B$8:$BG$226,'[1]2. Child Protection'!AB$1,FALSE))</f>
        <v>DHS 2017-18</v>
      </c>
      <c r="S98" s="7" t="s">
        <v>338</v>
      </c>
      <c r="T98" s="47">
        <v>92.693915845370256</v>
      </c>
      <c r="U98" s="7">
        <v>2020</v>
      </c>
      <c r="V98" s="7" t="s">
        <v>604</v>
      </c>
      <c r="W98" s="7" t="s">
        <v>71</v>
      </c>
      <c r="X98" s="7" t="s">
        <v>339</v>
      </c>
      <c r="Y98" s="7" t="b">
        <f t="shared" si="13"/>
        <v>1</v>
      </c>
      <c r="Z98" s="47">
        <f t="shared" si="14"/>
        <v>92.693915845370256</v>
      </c>
      <c r="AA98" s="20">
        <f t="shared" si="15"/>
        <v>2020</v>
      </c>
      <c r="AB98" s="20" t="str">
        <f t="shared" si="16"/>
        <v>Y0T18</v>
      </c>
      <c r="AC98" s="20" t="str">
        <f t="shared" si="17"/>
        <v>Age is 0-18 years</v>
      </c>
      <c r="AD98" s="20" t="str">
        <f t="shared" si="18"/>
        <v>Agency for Family, Children and Youth development</v>
      </c>
      <c r="AE98" s="7" t="b">
        <f t="shared" si="19"/>
        <v>1</v>
      </c>
      <c r="AF98" s="7" t="b">
        <f t="shared" si="20"/>
        <v>1</v>
      </c>
      <c r="AG98" s="7" t="b">
        <f t="shared" si="21"/>
        <v>1</v>
      </c>
      <c r="AH98" s="7" t="b">
        <f t="shared" si="22"/>
        <v>1</v>
      </c>
      <c r="AI98" s="7" t="s">
        <v>382</v>
      </c>
      <c r="AJ98" s="7">
        <v>25.5</v>
      </c>
      <c r="AK98" s="47">
        <f t="shared" si="23"/>
        <v>25.514419291816914</v>
      </c>
      <c r="AL98" s="47">
        <f t="shared" si="24"/>
        <v>1.4419291816913926E-2</v>
      </c>
    </row>
    <row r="99" spans="1:38">
      <c r="A99" s="7" t="s">
        <v>269</v>
      </c>
      <c r="B99" s="7" t="s">
        <v>270</v>
      </c>
      <c r="C99" s="40">
        <v>165.82065618159896</v>
      </c>
      <c r="D99" s="7" t="s">
        <v>596</v>
      </c>
      <c r="E99" s="15">
        <v>2013</v>
      </c>
      <c r="F99" s="15" t="s">
        <v>597</v>
      </c>
      <c r="G99" s="16"/>
      <c r="H99" s="19" t="s">
        <v>615</v>
      </c>
      <c r="J99" s="7" t="e">
        <f>IF(VLOOKUP($A99,'[1]2. Child Protection'!$B$8:$BG$226,'[1]2. Child Protection'!T$1,FALSE)=C99,"",VLOOKUP($A99,'[1]2. Child Protection'!$B$8:$BG$226,'[1]2. Child Protection'!T$1,FALSE)-C99)</f>
        <v>#VALUE!</v>
      </c>
      <c r="K99" s="7" t="str">
        <f>IF(VLOOKUP($A99,'[1]2. Child Protection'!$B$8:$BG$226,'[1]2. Child Protection'!U$1,FALSE)=D99,"",VLOOKUP($A99,'[1]2. Child Protection'!$B$8:$BG$226,'[1]2. Child Protection'!U$1,FALSE))</f>
        <v/>
      </c>
      <c r="L99" s="20" t="e">
        <f>IF(VLOOKUP($A99,'[1]2. Child Protection'!$B$8:$BG$226,'[1]2. Child Protection'!V$1,FALSE)=#REF!,"",VLOOKUP($A99,'[1]2. Child Protection'!$B$8:$BG$226,'[1]2. Child Protection'!V$1,FALSE)-#REF!)</f>
        <v>#REF!</v>
      </c>
      <c r="M99" s="20" t="e">
        <f>IF(VLOOKUP($A99,'[1]2. Child Protection'!$B$8:$BG$226,'[1]2. Child Protection'!W$1,FALSE)=#REF!,"",VLOOKUP($A99,'[1]2. Child Protection'!$B$8:$BG$226,'[1]2. Child Protection'!W$1,FALSE))</f>
        <v>#REF!</v>
      </c>
      <c r="N99" s="20">
        <f>IF(VLOOKUP($A99,'[1]2. Child Protection'!$B$8:$BG$226,'[1]2. Child Protection'!X$1,FALSE)=E99,"",VLOOKUP($A99,'[1]2. Child Protection'!$B$8:$BG$226,'[1]2. Child Protection'!X$1,FALSE)-E99)</f>
        <v>-1913</v>
      </c>
      <c r="O99" s="20" t="e">
        <f>IF(VLOOKUP($A99,'[1]2. Child Protection'!$B$8:$BG$226,'[1]2. Child Protection'!Y$1,FALSE)=#REF!,"",VLOOKUP($A99,'[1]2. Child Protection'!$B$8:$BG$226,'[1]2. Child Protection'!Y$1,FALSE))</f>
        <v>#REF!</v>
      </c>
      <c r="P99" s="20" t="e">
        <f>IF(VLOOKUP($A99,'[1]2. Child Protection'!$B$8:$BG$226,'[1]2. Child Protection'!Z$1,FALSE)=F99,"",VLOOKUP($A99,'[1]2. Child Protection'!$B$8:$BG$226,'[1]2. Child Protection'!Z$1,FALSE)-F99)</f>
        <v>#VALUE!</v>
      </c>
      <c r="Q99" s="20" t="str">
        <f>IF(VLOOKUP($A99,'[1]2. Child Protection'!$B$8:$BG$226,'[1]2. Child Protection'!AA$1,FALSE)=G99,"",VLOOKUP($A99,'[1]2. Child Protection'!$B$8:$BG$226,'[1]2. Child Protection'!AA$1,FALSE))</f>
        <v>v</v>
      </c>
      <c r="R99" s="7" t="str">
        <f>IF(VLOOKUP($A99,'[1]2. Child Protection'!$B$8:$BG$226,'[1]2. Child Protection'!AB$1,FALSE)=H99,"",VLOOKUP($A99,'[1]2. Child Protection'!$B$8:$BG$226,'[1]2. Child Protection'!AB$1,FALSE))</f>
        <v>UNSD Population and Vital Statistics Report, January 2022, latest update on 17 Jan 2023</v>
      </c>
      <c r="S99" s="7" t="s">
        <v>341</v>
      </c>
      <c r="T99" s="47">
        <v>103.14783791890096</v>
      </c>
      <c r="U99" s="7">
        <v>2020</v>
      </c>
      <c r="V99" s="7" t="s">
        <v>604</v>
      </c>
      <c r="W99" s="7" t="s">
        <v>71</v>
      </c>
      <c r="X99" s="7" t="s">
        <v>620</v>
      </c>
      <c r="Y99" s="7" t="b">
        <f t="shared" si="13"/>
        <v>1</v>
      </c>
      <c r="Z99" s="47">
        <f t="shared" si="14"/>
        <v>103.14783791890096</v>
      </c>
      <c r="AA99" s="20">
        <f t="shared" si="15"/>
        <v>2020</v>
      </c>
      <c r="AB99" s="20" t="str">
        <f t="shared" si="16"/>
        <v>Y0T18</v>
      </c>
      <c r="AC99" s="20" t="str">
        <f t="shared" si="17"/>
        <v>Age is 0-18 years</v>
      </c>
      <c r="AD99" s="20" t="str">
        <f t="shared" si="18"/>
        <v>Ministry of Finance and Social Welfare</v>
      </c>
      <c r="AE99" s="7" t="b">
        <f t="shared" si="19"/>
        <v>1</v>
      </c>
      <c r="AF99" s="7" t="b">
        <f t="shared" si="20"/>
        <v>1</v>
      </c>
      <c r="AG99" s="7" t="b">
        <f t="shared" si="21"/>
        <v>1</v>
      </c>
      <c r="AH99" s="7" t="b">
        <f t="shared" si="22"/>
        <v>1</v>
      </c>
      <c r="AI99" s="7" t="s">
        <v>386</v>
      </c>
      <c r="AJ99" s="7">
        <v>13.4</v>
      </c>
      <c r="AK99" s="47">
        <f t="shared" si="23"/>
        <v>13.439041260676051</v>
      </c>
      <c r="AL99" s="47">
        <f t="shared" si="24"/>
        <v>3.9041260676050626E-2</v>
      </c>
    </row>
    <row r="100" spans="1:38">
      <c r="A100" s="7" t="s">
        <v>274</v>
      </c>
      <c r="B100" s="7" t="s">
        <v>275</v>
      </c>
      <c r="C100" s="20">
        <v>92.543300109629953</v>
      </c>
      <c r="D100" s="7" t="s">
        <v>596</v>
      </c>
      <c r="E100" s="15">
        <v>2020</v>
      </c>
      <c r="F100" s="17" t="s">
        <v>597</v>
      </c>
      <c r="G100" s="18"/>
      <c r="H100" s="19" t="s">
        <v>616</v>
      </c>
      <c r="J100" s="7">
        <f>IF(VLOOKUP($A100,'[1]2. Child Protection'!$B$8:$BG$226,'[1]2. Child Protection'!T$1,FALSE)=C100,"",VLOOKUP($A100,'[1]2. Child Protection'!$B$8:$BG$226,'[1]2. Child Protection'!T$1,FALSE)-C100)</f>
        <v>6.1566998903700494</v>
      </c>
      <c r="K100" s="7" t="str">
        <f>IF(VLOOKUP($A100,'[1]2. Child Protection'!$B$8:$BG$226,'[1]2. Child Protection'!U$1,FALSE)=D100,"",VLOOKUP($A100,'[1]2. Child Protection'!$B$8:$BG$226,'[1]2. Child Protection'!U$1,FALSE))</f>
        <v/>
      </c>
      <c r="L100" s="20" t="e">
        <f>IF(VLOOKUP($A100,'[1]2. Child Protection'!$B$8:$BG$226,'[1]2. Child Protection'!V$1,FALSE)=#REF!,"",VLOOKUP($A100,'[1]2. Child Protection'!$B$8:$BG$226,'[1]2. Child Protection'!V$1,FALSE)-#REF!)</f>
        <v>#REF!</v>
      </c>
      <c r="M100" s="20" t="e">
        <f>IF(VLOOKUP($A100,'[1]2. Child Protection'!$B$8:$BG$226,'[1]2. Child Protection'!W$1,FALSE)=#REF!,"",VLOOKUP($A100,'[1]2. Child Protection'!$B$8:$BG$226,'[1]2. Child Protection'!W$1,FALSE))</f>
        <v>#REF!</v>
      </c>
      <c r="N100" s="20">
        <f>IF(VLOOKUP($A100,'[1]2. Child Protection'!$B$8:$BG$226,'[1]2. Child Protection'!X$1,FALSE)=E100,"",VLOOKUP($A100,'[1]2. Child Protection'!$B$8:$BG$226,'[1]2. Child Protection'!X$1,FALSE)-E100)</f>
        <v>-1920.3</v>
      </c>
      <c r="O100" s="20" t="e">
        <f>IF(VLOOKUP($A100,'[1]2. Child Protection'!$B$8:$BG$226,'[1]2. Child Protection'!Y$1,FALSE)=#REF!,"",VLOOKUP($A100,'[1]2. Child Protection'!$B$8:$BG$226,'[1]2. Child Protection'!Y$1,FALSE))</f>
        <v>#REF!</v>
      </c>
      <c r="P100" s="20" t="e">
        <f>IF(VLOOKUP($A100,'[1]2. Child Protection'!$B$8:$BG$226,'[1]2. Child Protection'!Z$1,FALSE)=F100,"",VLOOKUP($A100,'[1]2. Child Protection'!$B$8:$BG$226,'[1]2. Child Protection'!Z$1,FALSE)-F100)</f>
        <v>#VALUE!</v>
      </c>
      <c r="Q100" s="20" t="str">
        <f>IF(VLOOKUP($A100,'[1]2. Child Protection'!$B$8:$BG$226,'[1]2. Child Protection'!AA$1,FALSE)=G100,"",VLOOKUP($A100,'[1]2. Child Protection'!$B$8:$BG$226,'[1]2. Child Protection'!AA$1,FALSE))</f>
        <v/>
      </c>
      <c r="R100" s="7" t="str">
        <f>IF(VLOOKUP($A100,'[1]2. Child Protection'!$B$8:$BG$226,'[1]2. Child Protection'!AB$1,FALSE)=H100,"",VLOOKUP($A100,'[1]2. Child Protection'!$B$8:$BG$226,'[1]2. Child Protection'!AB$1,FALSE))</f>
        <v>MICS 2015</v>
      </c>
      <c r="S100" s="7" t="s">
        <v>343</v>
      </c>
      <c r="T100" s="47">
        <v>0</v>
      </c>
      <c r="U100" s="7">
        <v>2021</v>
      </c>
      <c r="V100" s="7" t="s">
        <v>597</v>
      </c>
      <c r="X100" s="7" t="s">
        <v>621</v>
      </c>
      <c r="Y100" s="7" t="b">
        <f t="shared" si="13"/>
        <v>1</v>
      </c>
      <c r="Z100" s="47">
        <f t="shared" si="14"/>
        <v>0</v>
      </c>
      <c r="AA100" s="20">
        <f t="shared" si="15"/>
        <v>2021</v>
      </c>
      <c r="AB100" s="20" t="str">
        <f t="shared" si="16"/>
        <v>Y0T17</v>
      </c>
      <c r="AC100" s="20">
        <f t="shared" si="17"/>
        <v>0</v>
      </c>
      <c r="AD100" s="20" t="str">
        <f t="shared" si="18"/>
        <v xml:space="preserve">Ministry of Health and Social Services </v>
      </c>
      <c r="AE100" s="7" t="b">
        <f t="shared" si="19"/>
        <v>1</v>
      </c>
      <c r="AF100" s="7" t="b">
        <f t="shared" si="20"/>
        <v>1</v>
      </c>
      <c r="AG100" s="7" t="b">
        <f t="shared" si="21"/>
        <v>1</v>
      </c>
      <c r="AH100" s="7" t="b">
        <f t="shared" si="22"/>
        <v>1</v>
      </c>
      <c r="AI100" s="7" t="s">
        <v>393</v>
      </c>
      <c r="AJ100" s="7">
        <v>79.400000000000006</v>
      </c>
      <c r="AK100" s="47">
        <f t="shared" si="23"/>
        <v>79.365485742374517</v>
      </c>
      <c r="AL100" s="47">
        <f t="shared" si="24"/>
        <v>-3.4514257625488654E-2</v>
      </c>
    </row>
    <row r="101" spans="1:38">
      <c r="A101" s="7" t="s">
        <v>276</v>
      </c>
      <c r="B101" s="7" t="s">
        <v>277</v>
      </c>
      <c r="C101" s="20">
        <v>220.41559491105261</v>
      </c>
      <c r="D101" s="7" t="s">
        <v>596</v>
      </c>
      <c r="E101" s="15">
        <v>2012</v>
      </c>
      <c r="F101" s="17" t="s">
        <v>597</v>
      </c>
      <c r="G101" s="18"/>
      <c r="H101" s="19" t="s">
        <v>278</v>
      </c>
      <c r="J101" s="7">
        <f>IF(VLOOKUP($A101,'[1]2. Child Protection'!$B$8:$BG$226,'[1]2. Child Protection'!T$1,FALSE)=C101,"",VLOOKUP($A101,'[1]2. Child Protection'!$B$8:$BG$226,'[1]2. Child Protection'!T$1,FALSE)-C101)</f>
        <v>-152.81559491105261</v>
      </c>
      <c r="K101" s="7" t="str">
        <f>IF(VLOOKUP($A101,'[1]2. Child Protection'!$B$8:$BG$226,'[1]2. Child Protection'!U$1,FALSE)=D101,"",VLOOKUP($A101,'[1]2. Child Protection'!$B$8:$BG$226,'[1]2. Child Protection'!U$1,FALSE))</f>
        <v/>
      </c>
      <c r="L101" s="20" t="e">
        <f>IF(VLOOKUP($A101,'[1]2. Child Protection'!$B$8:$BG$226,'[1]2. Child Protection'!V$1,FALSE)=#REF!,"",VLOOKUP($A101,'[1]2. Child Protection'!$B$8:$BG$226,'[1]2. Child Protection'!V$1,FALSE)-#REF!)</f>
        <v>#REF!</v>
      </c>
      <c r="M101" s="20" t="e">
        <f>IF(VLOOKUP($A101,'[1]2. Child Protection'!$B$8:$BG$226,'[1]2. Child Protection'!W$1,FALSE)=#REF!,"",VLOOKUP($A101,'[1]2. Child Protection'!$B$8:$BG$226,'[1]2. Child Protection'!W$1,FALSE))</f>
        <v>#REF!</v>
      </c>
      <c r="N101" s="20">
        <f>IF(VLOOKUP($A101,'[1]2. Child Protection'!$B$8:$BG$226,'[1]2. Child Protection'!X$1,FALSE)=E101,"",VLOOKUP($A101,'[1]2. Child Protection'!$B$8:$BG$226,'[1]2. Child Protection'!X$1,FALSE)-E101)</f>
        <v>-1944.6</v>
      </c>
      <c r="O101" s="20" t="e">
        <f>IF(VLOOKUP($A101,'[1]2. Child Protection'!$B$8:$BG$226,'[1]2. Child Protection'!Y$1,FALSE)=#REF!,"",VLOOKUP($A101,'[1]2. Child Protection'!$B$8:$BG$226,'[1]2. Child Protection'!Y$1,FALSE))</f>
        <v>#REF!</v>
      </c>
      <c r="P101" s="20" t="e">
        <f>IF(VLOOKUP($A101,'[1]2. Child Protection'!$B$8:$BG$226,'[1]2. Child Protection'!Z$1,FALSE)=F101,"",VLOOKUP($A101,'[1]2. Child Protection'!$B$8:$BG$226,'[1]2. Child Protection'!Z$1,FALSE)-F101)</f>
        <v>#VALUE!</v>
      </c>
      <c r="Q101" s="20" t="str">
        <f>IF(VLOOKUP($A101,'[1]2. Child Protection'!$B$8:$BG$226,'[1]2. Child Protection'!AA$1,FALSE)=G101,"",VLOOKUP($A101,'[1]2. Child Protection'!$B$8:$BG$226,'[1]2. Child Protection'!AA$1,FALSE))</f>
        <v/>
      </c>
      <c r="R101" s="7" t="str">
        <f>IF(VLOOKUP($A101,'[1]2. Child Protection'!$B$8:$BG$226,'[1]2. Child Protection'!AB$1,FALSE)=H101,"",VLOOKUP($A101,'[1]2. Child Protection'!$B$8:$BG$226,'[1]2. Child Protection'!AB$1,FALSE))</f>
        <v>DHS 2014</v>
      </c>
      <c r="S101" s="7" t="s">
        <v>346</v>
      </c>
      <c r="T101" s="47">
        <v>965.13927641063856</v>
      </c>
      <c r="U101" s="7">
        <v>2018</v>
      </c>
      <c r="V101" s="7" t="s">
        <v>604</v>
      </c>
      <c r="W101" s="7" t="s">
        <v>71</v>
      </c>
      <c r="X101" s="7" t="s">
        <v>348</v>
      </c>
      <c r="Y101" s="7" t="b">
        <f t="shared" si="13"/>
        <v>1</v>
      </c>
      <c r="Z101" s="47">
        <f t="shared" si="14"/>
        <v>965.13927641063856</v>
      </c>
      <c r="AA101" s="20">
        <f t="shared" si="15"/>
        <v>2018</v>
      </c>
      <c r="AB101" s="20" t="str">
        <f t="shared" si="16"/>
        <v>Y0T18</v>
      </c>
      <c r="AC101" s="20" t="str">
        <f t="shared" si="17"/>
        <v>Age is 0-18 years</v>
      </c>
      <c r="AD101" s="20" t="str">
        <f t="shared" si="18"/>
        <v>Annuaire Statistique de l'Entraide National 2018</v>
      </c>
      <c r="AE101" s="7" t="b">
        <f t="shared" si="19"/>
        <v>1</v>
      </c>
      <c r="AF101" s="7" t="b">
        <f t="shared" si="20"/>
        <v>1</v>
      </c>
      <c r="AG101" s="7" t="b">
        <f t="shared" si="21"/>
        <v>1</v>
      </c>
      <c r="AH101" s="7" t="b">
        <f t="shared" si="22"/>
        <v>1</v>
      </c>
      <c r="AI101" s="7" t="s">
        <v>398</v>
      </c>
      <c r="AJ101" s="7">
        <v>67.8</v>
      </c>
      <c r="AK101" s="47">
        <f t="shared" si="23"/>
        <v>67.825556572125663</v>
      </c>
      <c r="AL101" s="47">
        <f t="shared" si="24"/>
        <v>2.5556572125665866E-2</v>
      </c>
    </row>
    <row r="102" spans="1:38">
      <c r="A102" s="7" t="s">
        <v>284</v>
      </c>
      <c r="B102" s="7" t="s">
        <v>285</v>
      </c>
      <c r="C102" s="20">
        <v>874.19324358189601</v>
      </c>
      <c r="D102" s="7" t="s">
        <v>596</v>
      </c>
      <c r="E102" s="15">
        <v>2020</v>
      </c>
      <c r="F102" s="15" t="s">
        <v>597</v>
      </c>
      <c r="G102" s="18"/>
      <c r="H102" s="19" t="s">
        <v>617</v>
      </c>
      <c r="J102" s="7">
        <f>IF(VLOOKUP($A102,'[1]2. Child Protection'!$B$8:$BG$226,'[1]2. Child Protection'!T$1,FALSE)=C102,"",VLOOKUP($A102,'[1]2. Child Protection'!$B$8:$BG$226,'[1]2. Child Protection'!T$1,FALSE)-C102)</f>
        <v>-777.29324358189604</v>
      </c>
      <c r="K102" s="7" t="str">
        <f>IF(VLOOKUP($A102,'[1]2. Child Protection'!$B$8:$BG$226,'[1]2. Child Protection'!U$1,FALSE)=D102,"",VLOOKUP($A102,'[1]2. Child Protection'!$B$8:$BG$226,'[1]2. Child Protection'!U$1,FALSE))</f>
        <v/>
      </c>
      <c r="L102" s="20" t="e">
        <f>IF(VLOOKUP($A102,'[1]2. Child Protection'!$B$8:$BG$226,'[1]2. Child Protection'!V$1,FALSE)=#REF!,"",VLOOKUP($A102,'[1]2. Child Protection'!$B$8:$BG$226,'[1]2. Child Protection'!V$1,FALSE)-#REF!)</f>
        <v>#REF!</v>
      </c>
      <c r="M102" s="20" t="e">
        <f>IF(VLOOKUP($A102,'[1]2. Child Protection'!$B$8:$BG$226,'[1]2. Child Protection'!W$1,FALSE)=#REF!,"",VLOOKUP($A102,'[1]2. Child Protection'!$B$8:$BG$226,'[1]2. Child Protection'!W$1,FALSE))</f>
        <v>#REF!</v>
      </c>
      <c r="N102" s="20">
        <f>IF(VLOOKUP($A102,'[1]2. Child Protection'!$B$8:$BG$226,'[1]2. Child Protection'!X$1,FALSE)=E102,"",VLOOKUP($A102,'[1]2. Child Protection'!$B$8:$BG$226,'[1]2. Child Protection'!X$1,FALSE)-E102)</f>
        <v>-1920.5</v>
      </c>
      <c r="O102" s="20" t="e">
        <f>IF(VLOOKUP($A102,'[1]2. Child Protection'!$B$8:$BG$226,'[1]2. Child Protection'!Y$1,FALSE)=#REF!,"",VLOOKUP($A102,'[1]2. Child Protection'!$B$8:$BG$226,'[1]2. Child Protection'!Y$1,FALSE))</f>
        <v>#REF!</v>
      </c>
      <c r="P102" s="20" t="e">
        <f>IF(VLOOKUP($A102,'[1]2. Child Protection'!$B$8:$BG$226,'[1]2. Child Protection'!Z$1,FALSE)=F102,"",VLOOKUP($A102,'[1]2. Child Protection'!$B$8:$BG$226,'[1]2. Child Protection'!Z$1,FALSE)-F102)</f>
        <v>#VALUE!</v>
      </c>
      <c r="Q102" s="20" t="str">
        <f>IF(VLOOKUP($A102,'[1]2. Child Protection'!$B$8:$BG$226,'[1]2. Child Protection'!AA$1,FALSE)=G102,"",VLOOKUP($A102,'[1]2. Child Protection'!$B$8:$BG$226,'[1]2. Child Protection'!AA$1,FALSE))</f>
        <v/>
      </c>
      <c r="R102" s="7" t="str">
        <f>IF(VLOOKUP($A102,'[1]2. Child Protection'!$B$8:$BG$226,'[1]2. Child Protection'!AB$1,FALSE)=H102,"",VLOOKUP($A102,'[1]2. Child Protection'!$B$8:$BG$226,'[1]2. Child Protection'!AB$1,FALSE))</f>
        <v>MICS 2018</v>
      </c>
      <c r="S102" s="7" t="s">
        <v>350</v>
      </c>
      <c r="T102" s="47">
        <v>65.427424172006795</v>
      </c>
      <c r="U102" s="7">
        <v>2013</v>
      </c>
      <c r="V102" s="7" t="s">
        <v>597</v>
      </c>
      <c r="X102" s="7" t="s">
        <v>622</v>
      </c>
      <c r="Y102" s="7" t="b">
        <f t="shared" si="13"/>
        <v>1</v>
      </c>
      <c r="Z102" s="47">
        <f t="shared" si="14"/>
        <v>65.427424172006795</v>
      </c>
      <c r="AA102" s="20">
        <f t="shared" si="15"/>
        <v>2013</v>
      </c>
      <c r="AB102" s="20" t="str">
        <f t="shared" si="16"/>
        <v>Y0T17</v>
      </c>
      <c r="AC102" s="20">
        <f t="shared" si="17"/>
        <v>0</v>
      </c>
      <c r="AD102" s="20" t="str">
        <f t="shared" si="18"/>
        <v>National Alternative Care Assessment (conducted by Ministry of Women &amp; Social Action, Attorney General's Office, Supreme Court &amp; UNICEF)</v>
      </c>
      <c r="AE102" s="7" t="b">
        <f t="shared" si="19"/>
        <v>1</v>
      </c>
      <c r="AF102" s="7" t="b">
        <f t="shared" si="20"/>
        <v>1</v>
      </c>
      <c r="AG102" s="7" t="b">
        <f t="shared" si="21"/>
        <v>1</v>
      </c>
      <c r="AH102" s="7" t="b">
        <f t="shared" si="22"/>
        <v>1</v>
      </c>
      <c r="AI102" s="7" t="s">
        <v>401</v>
      </c>
      <c r="AJ102" s="7">
        <v>84.8</v>
      </c>
      <c r="AK102" s="47">
        <f t="shared" si="23"/>
        <v>84.780158884297748</v>
      </c>
      <c r="AL102" s="47">
        <f t="shared" si="24"/>
        <v>-1.9841115702249112E-2</v>
      </c>
    </row>
    <row r="103" spans="1:38">
      <c r="A103" s="7" t="s">
        <v>108</v>
      </c>
      <c r="B103" s="7" t="s">
        <v>109</v>
      </c>
      <c r="C103" s="20">
        <v>159.73271370337577</v>
      </c>
      <c r="D103" s="7" t="s">
        <v>596</v>
      </c>
      <c r="E103" s="15">
        <v>2019</v>
      </c>
      <c r="F103" s="17" t="s">
        <v>597</v>
      </c>
      <c r="G103" s="18"/>
      <c r="H103" s="19" t="s">
        <v>606</v>
      </c>
      <c r="J103" s="7">
        <f>IF(VLOOKUP($A103,'[1]2. Child Protection'!$B$8:$BG$226,'[1]2. Child Protection'!T$1,FALSE)=C103,"",VLOOKUP($A103,'[1]2. Child Protection'!$B$8:$BG$226,'[1]2. Child Protection'!T$1,FALSE)-C103)</f>
        <v>-96.155713703375767</v>
      </c>
      <c r="K103" s="7" t="str">
        <f>IF(VLOOKUP($A103,'[1]2. Child Protection'!$B$8:$BG$226,'[1]2. Child Protection'!U$1,FALSE)=D103,"",VLOOKUP($A103,'[1]2. Child Protection'!$B$8:$BG$226,'[1]2. Child Protection'!U$1,FALSE))</f>
        <v/>
      </c>
      <c r="L103" s="20" t="e">
        <f>IF(VLOOKUP($A103,'[1]2. Child Protection'!$B$8:$BG$226,'[1]2. Child Protection'!V$1,FALSE)=#REF!,"",VLOOKUP($A103,'[1]2. Child Protection'!$B$8:$BG$226,'[1]2. Child Protection'!V$1,FALSE)-#REF!)</f>
        <v>#REF!</v>
      </c>
      <c r="M103" s="20" t="e">
        <f>IF(VLOOKUP($A103,'[1]2. Child Protection'!$B$8:$BG$226,'[1]2. Child Protection'!W$1,FALSE)=#REF!,"",VLOOKUP($A103,'[1]2. Child Protection'!$B$8:$BG$226,'[1]2. Child Protection'!W$1,FALSE))</f>
        <v>#REF!</v>
      </c>
      <c r="N103" s="20">
        <f>IF(VLOOKUP($A103,'[1]2. Child Protection'!$B$8:$BG$226,'[1]2. Child Protection'!X$1,FALSE)=E103,"",VLOOKUP($A103,'[1]2. Child Protection'!$B$8:$BG$226,'[1]2. Child Protection'!X$1,FALSE)-E103)</f>
        <v>-1945.3</v>
      </c>
      <c r="O103" s="20" t="e">
        <f>IF(VLOOKUP($A103,'[1]2. Child Protection'!$B$8:$BG$226,'[1]2. Child Protection'!Y$1,FALSE)=#REF!,"",VLOOKUP($A103,'[1]2. Child Protection'!$B$8:$BG$226,'[1]2. Child Protection'!Y$1,FALSE))</f>
        <v>#REF!</v>
      </c>
      <c r="P103" s="20" t="e">
        <f>IF(VLOOKUP($A103,'[1]2. Child Protection'!$B$8:$BG$226,'[1]2. Child Protection'!Z$1,FALSE)=F103,"",VLOOKUP($A103,'[1]2. Child Protection'!$B$8:$BG$226,'[1]2. Child Protection'!Z$1,FALSE)-F103)</f>
        <v>#VALUE!</v>
      </c>
      <c r="Q103" s="20" t="str">
        <f>IF(VLOOKUP($A103,'[1]2. Child Protection'!$B$8:$BG$226,'[1]2. Child Protection'!AA$1,FALSE)=G103,"",VLOOKUP($A103,'[1]2. Child Protection'!$B$8:$BG$226,'[1]2. Child Protection'!AA$1,FALSE))</f>
        <v/>
      </c>
      <c r="R103" s="7" t="str">
        <f>IF(VLOOKUP($A103,'[1]2. Child Protection'!$B$8:$BG$226,'[1]2. Child Protection'!AB$1,FALSE)=H103,"",VLOOKUP($A103,'[1]2. Child Protection'!$B$8:$BG$226,'[1]2. Child Protection'!AB$1,FALSE))</f>
        <v>DHS 2014</v>
      </c>
      <c r="S103" s="7" t="s">
        <v>353</v>
      </c>
      <c r="T103" s="47">
        <v>2.2162562573779168</v>
      </c>
      <c r="U103" s="7">
        <v>2020</v>
      </c>
      <c r="V103" s="7" t="s">
        <v>623</v>
      </c>
      <c r="W103" s="7" t="s">
        <v>355</v>
      </c>
      <c r="X103" s="7" t="s">
        <v>356</v>
      </c>
      <c r="Y103" s="7" t="b">
        <f t="shared" si="13"/>
        <v>1</v>
      </c>
      <c r="Z103" s="47">
        <f t="shared" si="14"/>
        <v>2.2162562573779168</v>
      </c>
      <c r="AA103" s="20">
        <f t="shared" si="15"/>
        <v>2020</v>
      </c>
      <c r="AB103" s="20" t="str">
        <f t="shared" si="16"/>
        <v>Y7T17</v>
      </c>
      <c r="AC103" s="20" t="str">
        <f t="shared" si="17"/>
        <v>Age is 7-17 years</v>
      </c>
      <c r="AD103" s="20" t="str">
        <f t="shared" si="18"/>
        <v>Department of Social Welfare</v>
      </c>
      <c r="AE103" s="7" t="b">
        <f t="shared" si="19"/>
        <v>1</v>
      </c>
      <c r="AF103" s="7" t="b">
        <f t="shared" si="20"/>
        <v>1</v>
      </c>
      <c r="AG103" s="7" t="b">
        <f t="shared" si="21"/>
        <v>1</v>
      </c>
      <c r="AH103" s="7" t="b">
        <f t="shared" si="22"/>
        <v>1</v>
      </c>
      <c r="AI103" s="7" t="s">
        <v>404</v>
      </c>
      <c r="AJ103" s="7">
        <v>10.5</v>
      </c>
      <c r="AK103" s="47">
        <f t="shared" si="23"/>
        <v>10.500142085458071</v>
      </c>
      <c r="AL103" s="47">
        <f t="shared" si="24"/>
        <v>1.4208545807115058E-4</v>
      </c>
    </row>
    <row r="104" spans="1:38">
      <c r="A104" s="7" t="s">
        <v>279</v>
      </c>
      <c r="B104" s="7" t="s">
        <v>280</v>
      </c>
      <c r="C104" s="20" t="s">
        <v>596</v>
      </c>
      <c r="D104" s="7" t="s">
        <v>596</v>
      </c>
      <c r="E104" s="15" t="s">
        <v>596</v>
      </c>
      <c r="F104" s="17" t="s">
        <v>596</v>
      </c>
      <c r="G104" s="18" t="s">
        <v>596</v>
      </c>
      <c r="H104" s="19" t="s">
        <v>596</v>
      </c>
      <c r="J104" s="7" t="e">
        <f>IF(VLOOKUP($A104,'[1]2. Child Protection'!$B$8:$BG$226,'[1]2. Child Protection'!T$1,FALSE)=C104,"",VLOOKUP($A104,'[1]2. Child Protection'!$B$8:$BG$226,'[1]2. Child Protection'!T$1,FALSE)-C104)</f>
        <v>#VALUE!</v>
      </c>
      <c r="K104" s="7" t="str">
        <f>IF(VLOOKUP($A104,'[1]2. Child Protection'!$B$8:$BG$226,'[1]2. Child Protection'!U$1,FALSE)=D104,"",VLOOKUP($A104,'[1]2. Child Protection'!$B$8:$BG$226,'[1]2. Child Protection'!U$1,FALSE))</f>
        <v/>
      </c>
      <c r="L104" s="20" t="e">
        <f>IF(VLOOKUP($A104,'[1]2. Child Protection'!$B$8:$BG$226,'[1]2. Child Protection'!V$1,FALSE)=#REF!,"",VLOOKUP($A104,'[1]2. Child Protection'!$B$8:$BG$226,'[1]2. Child Protection'!V$1,FALSE)-#REF!)</f>
        <v>#REF!</v>
      </c>
      <c r="M104" s="20" t="e">
        <f>IF(VLOOKUP($A104,'[1]2. Child Protection'!$B$8:$BG$226,'[1]2. Child Protection'!W$1,FALSE)=#REF!,"",VLOOKUP($A104,'[1]2. Child Protection'!$B$8:$BG$226,'[1]2. Child Protection'!W$1,FALSE))</f>
        <v>#REF!</v>
      </c>
      <c r="N104" s="20" t="e">
        <f>IF(VLOOKUP($A104,'[1]2. Child Protection'!$B$8:$BG$226,'[1]2. Child Protection'!X$1,FALSE)=E104,"",VLOOKUP($A104,'[1]2. Child Protection'!$B$8:$BG$226,'[1]2. Child Protection'!X$1,FALSE)-E104)</f>
        <v>#VALUE!</v>
      </c>
      <c r="O104" s="20" t="e">
        <f>IF(VLOOKUP($A104,'[1]2. Child Protection'!$B$8:$BG$226,'[1]2. Child Protection'!Y$1,FALSE)=#REF!,"",VLOOKUP($A104,'[1]2. Child Protection'!$B$8:$BG$226,'[1]2. Child Protection'!Y$1,FALSE))</f>
        <v>#REF!</v>
      </c>
      <c r="P104" s="20" t="e">
        <f>IF(VLOOKUP($A104,'[1]2. Child Protection'!$B$8:$BG$226,'[1]2. Child Protection'!Z$1,FALSE)=F104,"",VLOOKUP($A104,'[1]2. Child Protection'!$B$8:$BG$226,'[1]2. Child Protection'!Z$1,FALSE)-F104)</f>
        <v>#VALUE!</v>
      </c>
      <c r="Q104" s="20" t="str">
        <f>IF(VLOOKUP($A104,'[1]2. Child Protection'!$B$8:$BG$226,'[1]2. Child Protection'!AA$1,FALSE)=G104,"",VLOOKUP($A104,'[1]2. Child Protection'!$B$8:$BG$226,'[1]2. Child Protection'!AA$1,FALSE))</f>
        <v/>
      </c>
      <c r="R104" s="7" t="str">
        <f>IF(VLOOKUP($A104,'[1]2. Child Protection'!$B$8:$BG$226,'[1]2. Child Protection'!AB$1,FALSE)=H104,"",VLOOKUP($A104,'[1]2. Child Protection'!$B$8:$BG$226,'[1]2. Child Protection'!AB$1,FALSE))</f>
        <v>MICS 2018-19</v>
      </c>
      <c r="S104" s="7" t="s">
        <v>358</v>
      </c>
      <c r="T104" s="47">
        <v>90.241546881147897</v>
      </c>
      <c r="U104" s="7">
        <v>2013</v>
      </c>
      <c r="V104" s="7" t="s">
        <v>597</v>
      </c>
      <c r="X104" s="7" t="s">
        <v>359</v>
      </c>
      <c r="Y104" s="7" t="b">
        <f t="shared" si="13"/>
        <v>1</v>
      </c>
      <c r="Z104" s="47">
        <f t="shared" si="14"/>
        <v>90.241546881147897</v>
      </c>
      <c r="AA104" s="20">
        <f t="shared" si="15"/>
        <v>2013</v>
      </c>
      <c r="AB104" s="20" t="str">
        <f t="shared" si="16"/>
        <v>Y0T17</v>
      </c>
      <c r="AC104" s="20">
        <f t="shared" si="17"/>
        <v>0</v>
      </c>
      <c r="AD104" s="20" t="str">
        <f t="shared" si="18"/>
        <v>Directorate of Child Welfare Services (Ministry of Gender Equality and Social Welfare)</v>
      </c>
      <c r="AE104" s="7" t="b">
        <f t="shared" si="19"/>
        <v>1</v>
      </c>
      <c r="AF104" s="7" t="b">
        <f t="shared" si="20"/>
        <v>1</v>
      </c>
      <c r="AG104" s="7" t="b">
        <f t="shared" si="21"/>
        <v>1</v>
      </c>
      <c r="AH104" s="7" t="b">
        <f t="shared" si="22"/>
        <v>1</v>
      </c>
      <c r="AI104" s="7" t="s">
        <v>418</v>
      </c>
      <c r="AJ104" s="7">
        <v>324.7</v>
      </c>
      <c r="AK104" s="47">
        <f t="shared" si="23"/>
        <v>324.74183275126728</v>
      </c>
      <c r="AL104" s="47">
        <f t="shared" si="24"/>
        <v>4.1832751267293133E-2</v>
      </c>
    </row>
    <row r="105" spans="1:38">
      <c r="A105" s="7" t="s">
        <v>425</v>
      </c>
      <c r="B105" s="7" t="s">
        <v>426</v>
      </c>
      <c r="C105" s="40">
        <v>39.431702307732465</v>
      </c>
      <c r="D105" s="7" t="s">
        <v>596</v>
      </c>
      <c r="E105" s="15">
        <v>2021</v>
      </c>
      <c r="F105" s="17" t="s">
        <v>597</v>
      </c>
      <c r="G105" s="18"/>
      <c r="H105" s="19" t="s">
        <v>427</v>
      </c>
      <c r="J105" s="7" t="e">
        <f>IF(VLOOKUP($A105,'[1]2. Child Protection'!$B$8:$BG$226,'[1]2. Child Protection'!T$1,FALSE)=C105,"",VLOOKUP($A105,'[1]2. Child Protection'!$B$8:$BG$226,'[1]2. Child Protection'!T$1,FALSE)-C105)</f>
        <v>#VALUE!</v>
      </c>
      <c r="K105" s="7" t="str">
        <f>IF(VLOOKUP($A105,'[1]2. Child Protection'!$B$8:$BG$226,'[1]2. Child Protection'!U$1,FALSE)=D105,"",VLOOKUP($A105,'[1]2. Child Protection'!$B$8:$BG$226,'[1]2. Child Protection'!U$1,FALSE))</f>
        <v/>
      </c>
      <c r="L105" s="20" t="e">
        <f>IF(VLOOKUP($A105,'[1]2. Child Protection'!$B$8:$BG$226,'[1]2. Child Protection'!V$1,FALSE)=#REF!,"",VLOOKUP($A105,'[1]2. Child Protection'!$B$8:$BG$226,'[1]2. Child Protection'!V$1,FALSE)-#REF!)</f>
        <v>#REF!</v>
      </c>
      <c r="M105" s="20" t="e">
        <f>IF(VLOOKUP($A105,'[1]2. Child Protection'!$B$8:$BG$226,'[1]2. Child Protection'!W$1,FALSE)=#REF!,"",VLOOKUP($A105,'[1]2. Child Protection'!$B$8:$BG$226,'[1]2. Child Protection'!W$1,FALSE))</f>
        <v>#REF!</v>
      </c>
      <c r="N105" s="20" t="e">
        <f>IF(VLOOKUP($A105,'[1]2. Child Protection'!$B$8:$BG$226,'[1]2. Child Protection'!X$1,FALSE)=E105,"",VLOOKUP($A105,'[1]2. Child Protection'!$B$8:$BG$226,'[1]2. Child Protection'!X$1,FALSE)-E105)</f>
        <v>#VALUE!</v>
      </c>
      <c r="O105" s="20" t="e">
        <f>IF(VLOOKUP($A105,'[1]2. Child Protection'!$B$8:$BG$226,'[1]2. Child Protection'!Y$1,FALSE)=#REF!,"",VLOOKUP($A105,'[1]2. Child Protection'!$B$8:$BG$226,'[1]2. Child Protection'!Y$1,FALSE))</f>
        <v>#REF!</v>
      </c>
      <c r="P105" s="20" t="e">
        <f>IF(VLOOKUP($A105,'[1]2. Child Protection'!$B$8:$BG$226,'[1]2. Child Protection'!Z$1,FALSE)=F105,"",VLOOKUP($A105,'[1]2. Child Protection'!$B$8:$BG$226,'[1]2. Child Protection'!Z$1,FALSE)-F105)</f>
        <v>#VALUE!</v>
      </c>
      <c r="Q105" s="20" t="str">
        <f>IF(VLOOKUP($A105,'[1]2. Child Protection'!$B$8:$BG$226,'[1]2. Child Protection'!AA$1,FALSE)=G105,"",VLOOKUP($A105,'[1]2. Child Protection'!$B$8:$BG$226,'[1]2. Child Protection'!AA$1,FALSE))</f>
        <v/>
      </c>
      <c r="R105" s="7">
        <f>IF(VLOOKUP($A105,'[1]2. Child Protection'!$B$8:$BG$226,'[1]2. Child Protection'!AB$1,FALSE)=H105,"",VLOOKUP($A105,'[1]2. Child Protection'!$B$8:$BG$226,'[1]2. Child Protection'!AB$1,FALSE))</f>
        <v>0</v>
      </c>
      <c r="S105" s="7" t="s">
        <v>363</v>
      </c>
      <c r="T105" s="47">
        <v>111.82760959911461</v>
      </c>
      <c r="U105" s="7">
        <v>2021</v>
      </c>
      <c r="V105" s="7" t="s">
        <v>597</v>
      </c>
      <c r="X105" s="7" t="s">
        <v>624</v>
      </c>
      <c r="Y105" s="7" t="b">
        <f t="shared" si="13"/>
        <v>1</v>
      </c>
      <c r="Z105" s="47">
        <f t="shared" si="14"/>
        <v>111.82760959911461</v>
      </c>
      <c r="AA105" s="20">
        <f t="shared" si="15"/>
        <v>2021</v>
      </c>
      <c r="AB105" s="20" t="str">
        <f t="shared" si="16"/>
        <v>Y0T17</v>
      </c>
      <c r="AC105" s="20">
        <f t="shared" si="17"/>
        <v>0</v>
      </c>
      <c r="AD105" s="20" t="str">
        <f t="shared" si="18"/>
        <v>National Child Rights Council (2021), State of Children in Nepal 2021;</v>
      </c>
      <c r="AE105" s="7" t="b">
        <f t="shared" si="19"/>
        <v>1</v>
      </c>
      <c r="AF105" s="7" t="b">
        <f t="shared" si="20"/>
        <v>1</v>
      </c>
      <c r="AG105" s="7" t="b">
        <f t="shared" si="21"/>
        <v>1</v>
      </c>
      <c r="AH105" s="7" t="b">
        <f t="shared" si="22"/>
        <v>1</v>
      </c>
      <c r="AI105" s="7" t="s">
        <v>421</v>
      </c>
      <c r="AJ105" s="7">
        <v>1409.8</v>
      </c>
      <c r="AK105" s="47">
        <f t="shared" si="23"/>
        <v>1409.7790160922677</v>
      </c>
      <c r="AL105" s="47">
        <f t="shared" si="24"/>
        <v>-2.0983907732215812E-2</v>
      </c>
    </row>
    <row r="106" spans="1:38">
      <c r="A106" s="7" t="s">
        <v>412</v>
      </c>
      <c r="B106" s="7" t="s">
        <v>413</v>
      </c>
      <c r="C106" s="40" t="s">
        <v>596</v>
      </c>
      <c r="D106" s="7" t="s">
        <v>596</v>
      </c>
      <c r="E106" s="15" t="s">
        <v>596</v>
      </c>
      <c r="F106" s="17" t="s">
        <v>596</v>
      </c>
      <c r="G106" s="18" t="s">
        <v>596</v>
      </c>
      <c r="H106" s="19" t="s">
        <v>596</v>
      </c>
      <c r="J106" s="7" t="e">
        <f>IF(VLOOKUP($A106,'[1]2. Child Protection'!$B$8:$BG$226,'[1]2. Child Protection'!T$1,FALSE)=C106,"",VLOOKUP($A106,'[1]2. Child Protection'!$B$8:$BG$226,'[1]2. Child Protection'!T$1,FALSE)-C106)</f>
        <v>#VALUE!</v>
      </c>
      <c r="K106" s="7" t="str">
        <f>IF(VLOOKUP($A106,'[1]2. Child Protection'!$B$8:$BG$226,'[1]2. Child Protection'!U$1,FALSE)=D106,"",VLOOKUP($A106,'[1]2. Child Protection'!$B$8:$BG$226,'[1]2. Child Protection'!U$1,FALSE))</f>
        <v/>
      </c>
      <c r="L106" s="20" t="e">
        <f>IF(VLOOKUP($A106,'[1]2. Child Protection'!$B$8:$BG$226,'[1]2. Child Protection'!V$1,FALSE)=#REF!,"",VLOOKUP($A106,'[1]2. Child Protection'!$B$8:$BG$226,'[1]2. Child Protection'!V$1,FALSE)-#REF!)</f>
        <v>#REF!</v>
      </c>
      <c r="M106" s="20" t="e">
        <f>IF(VLOOKUP($A106,'[1]2. Child Protection'!$B$8:$BG$226,'[1]2. Child Protection'!W$1,FALSE)=#REF!,"",VLOOKUP($A106,'[1]2. Child Protection'!$B$8:$BG$226,'[1]2. Child Protection'!W$1,FALSE))</f>
        <v>#REF!</v>
      </c>
      <c r="N106" s="20" t="e">
        <f>IF(VLOOKUP($A106,'[1]2. Child Protection'!$B$8:$BG$226,'[1]2. Child Protection'!X$1,FALSE)=E106,"",VLOOKUP($A106,'[1]2. Child Protection'!$B$8:$BG$226,'[1]2. Child Protection'!X$1,FALSE)-E106)</f>
        <v>#VALUE!</v>
      </c>
      <c r="O106" s="20" t="e">
        <f>IF(VLOOKUP($A106,'[1]2. Child Protection'!$B$8:$BG$226,'[1]2. Child Protection'!Y$1,FALSE)=#REF!,"",VLOOKUP($A106,'[1]2. Child Protection'!$B$8:$BG$226,'[1]2. Child Protection'!Y$1,FALSE))</f>
        <v>#REF!</v>
      </c>
      <c r="P106" s="20" t="e">
        <f>IF(VLOOKUP($A106,'[1]2. Child Protection'!$B$8:$BG$226,'[1]2. Child Protection'!Z$1,FALSE)=F106,"",VLOOKUP($A106,'[1]2. Child Protection'!$B$8:$BG$226,'[1]2. Child Protection'!Z$1,FALSE)-F106)</f>
        <v>#VALUE!</v>
      </c>
      <c r="Q106" s="20" t="str">
        <f>IF(VLOOKUP($A106,'[1]2. Child Protection'!$B$8:$BG$226,'[1]2. Child Protection'!AA$1,FALSE)=G106,"",VLOOKUP($A106,'[1]2. Child Protection'!$B$8:$BG$226,'[1]2. Child Protection'!AA$1,FALSE))</f>
        <v/>
      </c>
      <c r="R106" s="7" t="str">
        <f>IF(VLOOKUP($A106,'[1]2. Child Protection'!$B$8:$BG$226,'[1]2. Child Protection'!AB$1,FALSE)=H106,"",VLOOKUP($A106,'[1]2. Child Protection'!$B$8:$BG$226,'[1]2. Child Protection'!AB$1,FALSE))</f>
        <v/>
      </c>
      <c r="S106" s="7" t="s">
        <v>366</v>
      </c>
      <c r="T106" s="47">
        <v>274.04753180551137</v>
      </c>
      <c r="U106" s="7">
        <v>2007</v>
      </c>
      <c r="V106" s="7" t="s">
        <v>597</v>
      </c>
      <c r="X106" s="7" t="s">
        <v>662</v>
      </c>
      <c r="Y106" s="7" t="b">
        <f t="shared" si="13"/>
        <v>0</v>
      </c>
      <c r="Z106" s="47">
        <f t="shared" si="14"/>
        <v>0</v>
      </c>
      <c r="AA106" s="20">
        <f t="shared" si="15"/>
        <v>0</v>
      </c>
      <c r="AB106" s="20">
        <f t="shared" si="16"/>
        <v>0</v>
      </c>
      <c r="AC106" s="20">
        <f t="shared" si="17"/>
        <v>0</v>
      </c>
      <c r="AD106" s="20">
        <f t="shared" si="18"/>
        <v>0</v>
      </c>
      <c r="AE106" s="7" t="b">
        <f t="shared" si="19"/>
        <v>0</v>
      </c>
      <c r="AF106" s="7" t="b">
        <f t="shared" si="20"/>
        <v>0</v>
      </c>
      <c r="AG106" s="7" t="b">
        <f t="shared" si="21"/>
        <v>1</v>
      </c>
      <c r="AH106" s="7" t="b">
        <f t="shared" si="22"/>
        <v>0</v>
      </c>
      <c r="AI106" s="7" t="s">
        <v>423</v>
      </c>
      <c r="AJ106" s="7">
        <v>47.2</v>
      </c>
      <c r="AK106" s="47">
        <f t="shared" si="23"/>
        <v>47.181842632576114</v>
      </c>
      <c r="AL106" s="47">
        <f t="shared" si="24"/>
        <v>-1.815736742388907E-2</v>
      </c>
    </row>
    <row r="107" spans="1:38">
      <c r="A107" s="7" t="s">
        <v>281</v>
      </c>
      <c r="B107" s="7" t="s">
        <v>282</v>
      </c>
      <c r="C107" s="40">
        <v>27.101545406844927</v>
      </c>
      <c r="D107" s="7" t="s">
        <v>596</v>
      </c>
      <c r="E107" s="15">
        <v>2010</v>
      </c>
      <c r="F107" s="17" t="s">
        <v>597</v>
      </c>
      <c r="G107" s="18"/>
      <c r="H107" s="19" t="s">
        <v>283</v>
      </c>
      <c r="J107" s="7" t="e">
        <f>IF(VLOOKUP($A107,'[1]2. Child Protection'!$B$8:$BG$226,'[1]2. Child Protection'!T$1,FALSE)=C107,"",VLOOKUP($A107,'[1]2. Child Protection'!$B$8:$BG$226,'[1]2. Child Protection'!T$1,FALSE)-C107)</f>
        <v>#VALUE!</v>
      </c>
      <c r="K107" s="7" t="str">
        <f>IF(VLOOKUP($A107,'[1]2. Child Protection'!$B$8:$BG$226,'[1]2. Child Protection'!U$1,FALSE)=D107,"",VLOOKUP($A107,'[1]2. Child Protection'!$B$8:$BG$226,'[1]2. Child Protection'!U$1,FALSE))</f>
        <v/>
      </c>
      <c r="L107" s="20" t="e">
        <f>IF(VLOOKUP($A107,'[1]2. Child Protection'!$B$8:$BG$226,'[1]2. Child Protection'!V$1,FALSE)=#REF!,"",VLOOKUP($A107,'[1]2. Child Protection'!$B$8:$BG$226,'[1]2. Child Protection'!V$1,FALSE)-#REF!)</f>
        <v>#REF!</v>
      </c>
      <c r="M107" s="20" t="e">
        <f>IF(VLOOKUP($A107,'[1]2. Child Protection'!$B$8:$BG$226,'[1]2. Child Protection'!W$1,FALSE)=#REF!,"",VLOOKUP($A107,'[1]2. Child Protection'!$B$8:$BG$226,'[1]2. Child Protection'!W$1,FALSE))</f>
        <v>#REF!</v>
      </c>
      <c r="N107" s="20" t="e">
        <f>IF(VLOOKUP($A107,'[1]2. Child Protection'!$B$8:$BG$226,'[1]2. Child Protection'!X$1,FALSE)=E107,"",VLOOKUP($A107,'[1]2. Child Protection'!$B$8:$BG$226,'[1]2. Child Protection'!X$1,FALSE)-E107)</f>
        <v>#VALUE!</v>
      </c>
      <c r="O107" s="20" t="e">
        <f>IF(VLOOKUP($A107,'[1]2. Child Protection'!$B$8:$BG$226,'[1]2. Child Protection'!Y$1,FALSE)=#REF!,"",VLOOKUP($A107,'[1]2. Child Protection'!$B$8:$BG$226,'[1]2. Child Protection'!Y$1,FALSE))</f>
        <v>#REF!</v>
      </c>
      <c r="P107" s="20" t="e">
        <f>IF(VLOOKUP($A107,'[1]2. Child Protection'!$B$8:$BG$226,'[1]2. Child Protection'!Z$1,FALSE)=F107,"",VLOOKUP($A107,'[1]2. Child Protection'!$B$8:$BG$226,'[1]2. Child Protection'!Z$1,FALSE)-F107)</f>
        <v>#VALUE!</v>
      </c>
      <c r="Q107" s="20" t="str">
        <f>IF(VLOOKUP($A107,'[1]2. Child Protection'!$B$8:$BG$226,'[1]2. Child Protection'!AA$1,FALSE)=G107,"",VLOOKUP($A107,'[1]2. Child Protection'!$B$8:$BG$226,'[1]2. Child Protection'!AA$1,FALSE))</f>
        <v/>
      </c>
      <c r="R107" s="7">
        <f>IF(VLOOKUP($A107,'[1]2. Child Protection'!$B$8:$BG$226,'[1]2. Child Protection'!AB$1,FALSE)=H107,"",VLOOKUP($A107,'[1]2. Child Protection'!$B$8:$BG$226,'[1]2. Child Protection'!AB$1,FALSE))</f>
        <v>0</v>
      </c>
      <c r="S107" s="7" t="s">
        <v>368</v>
      </c>
      <c r="T107" s="47">
        <v>91.988365311555413</v>
      </c>
      <c r="U107" s="7">
        <v>2010</v>
      </c>
      <c r="V107" s="7" t="s">
        <v>597</v>
      </c>
      <c r="X107" s="7" t="s">
        <v>370</v>
      </c>
      <c r="Y107" s="7" t="b">
        <f t="shared" ref="Y107:Y138" si="25">Z107=T107</f>
        <v>1</v>
      </c>
      <c r="Z107" s="47">
        <f t="shared" si="14"/>
        <v>91.988365311555413</v>
      </c>
      <c r="AA107" s="20">
        <f t="shared" si="15"/>
        <v>2010</v>
      </c>
      <c r="AB107" s="20" t="str">
        <f t="shared" si="16"/>
        <v>Y0T17</v>
      </c>
      <c r="AC107" s="20">
        <f t="shared" si="17"/>
        <v>0</v>
      </c>
      <c r="AD107" s="20" t="str">
        <f t="shared" si="18"/>
        <v>Ministry of Child, Youth and Family</v>
      </c>
      <c r="AE107" s="7" t="b">
        <f t="shared" si="19"/>
        <v>1</v>
      </c>
      <c r="AF107" s="7" t="b">
        <f t="shared" si="20"/>
        <v>1</v>
      </c>
      <c r="AG107" s="7" t="b">
        <f t="shared" si="21"/>
        <v>1</v>
      </c>
      <c r="AH107" s="7" t="b">
        <f t="shared" si="22"/>
        <v>1</v>
      </c>
      <c r="AI107" s="7" t="s">
        <v>426</v>
      </c>
      <c r="AJ107" s="7">
        <v>39.4</v>
      </c>
      <c r="AK107" s="47">
        <f t="shared" si="23"/>
        <v>39.431702307732465</v>
      </c>
      <c r="AL107" s="47">
        <f t="shared" si="24"/>
        <v>3.1702307732466295E-2</v>
      </c>
    </row>
    <row r="108" spans="1:38">
      <c r="A108" s="7" t="s">
        <v>286</v>
      </c>
      <c r="B108" s="7" t="s">
        <v>287</v>
      </c>
      <c r="C108" s="20" t="s">
        <v>596</v>
      </c>
      <c r="D108" s="7" t="s">
        <v>596</v>
      </c>
      <c r="E108" s="15" t="s">
        <v>596</v>
      </c>
      <c r="F108" s="17" t="s">
        <v>596</v>
      </c>
      <c r="G108" s="18" t="s">
        <v>596</v>
      </c>
      <c r="H108" s="19" t="s">
        <v>596</v>
      </c>
      <c r="J108" s="7" t="e">
        <f>IF(VLOOKUP($A108,'[1]2. Child Protection'!$B$8:$BG$226,'[1]2. Child Protection'!T$1,FALSE)=C108,"",VLOOKUP($A108,'[1]2. Child Protection'!$B$8:$BG$226,'[1]2. Child Protection'!T$1,FALSE)-C108)</f>
        <v>#VALUE!</v>
      </c>
      <c r="K108" s="7" t="str">
        <f>IF(VLOOKUP($A108,'[1]2. Child Protection'!$B$8:$BG$226,'[1]2. Child Protection'!U$1,FALSE)=D108,"",VLOOKUP($A108,'[1]2. Child Protection'!$B$8:$BG$226,'[1]2. Child Protection'!U$1,FALSE))</f>
        <v>y</v>
      </c>
      <c r="L108" s="20" t="e">
        <f>IF(VLOOKUP($A108,'[1]2. Child Protection'!$B$8:$BG$226,'[1]2. Child Protection'!V$1,FALSE)=#REF!,"",VLOOKUP($A108,'[1]2. Child Protection'!$B$8:$BG$226,'[1]2. Child Protection'!V$1,FALSE)-#REF!)</f>
        <v>#REF!</v>
      </c>
      <c r="M108" s="20" t="e">
        <f>IF(VLOOKUP($A108,'[1]2. Child Protection'!$B$8:$BG$226,'[1]2. Child Protection'!W$1,FALSE)=#REF!,"",VLOOKUP($A108,'[1]2. Child Protection'!$B$8:$BG$226,'[1]2. Child Protection'!W$1,FALSE))</f>
        <v>#REF!</v>
      </c>
      <c r="N108" s="20" t="e">
        <f>IF(VLOOKUP($A108,'[1]2. Child Protection'!$B$8:$BG$226,'[1]2. Child Protection'!X$1,FALSE)=E108,"",VLOOKUP($A108,'[1]2. Child Protection'!$B$8:$BG$226,'[1]2. Child Protection'!X$1,FALSE)-E108)</f>
        <v>#VALUE!</v>
      </c>
      <c r="O108" s="20" t="e">
        <f>IF(VLOOKUP($A108,'[1]2. Child Protection'!$B$8:$BG$226,'[1]2. Child Protection'!Y$1,FALSE)=#REF!,"",VLOOKUP($A108,'[1]2. Child Protection'!$B$8:$BG$226,'[1]2. Child Protection'!Y$1,FALSE))</f>
        <v>#REF!</v>
      </c>
      <c r="P108" s="20" t="e">
        <f>IF(VLOOKUP($A108,'[1]2. Child Protection'!$B$8:$BG$226,'[1]2. Child Protection'!Z$1,FALSE)=F108,"",VLOOKUP($A108,'[1]2. Child Protection'!$B$8:$BG$226,'[1]2. Child Protection'!Z$1,FALSE)-F108)</f>
        <v>#VALUE!</v>
      </c>
      <c r="Q108" s="20" t="str">
        <f>IF(VLOOKUP($A108,'[1]2. Child Protection'!$B$8:$BG$226,'[1]2. Child Protection'!AA$1,FALSE)=G108,"",VLOOKUP($A108,'[1]2. Child Protection'!$B$8:$BG$226,'[1]2. Child Protection'!AA$1,FALSE))</f>
        <v>y</v>
      </c>
      <c r="R108" s="7" t="str">
        <f>IF(VLOOKUP($A108,'[1]2. Child Protection'!$B$8:$BG$226,'[1]2. Child Protection'!AB$1,FALSE)=H108,"",VLOOKUP($A108,'[1]2. Child Protection'!$B$8:$BG$226,'[1]2. Child Protection'!AB$1,FALSE))</f>
        <v>MICS 2017</v>
      </c>
      <c r="S108" s="7" t="s">
        <v>372</v>
      </c>
      <c r="T108" s="47">
        <v>104.82783943371317</v>
      </c>
      <c r="U108" s="7">
        <v>2013</v>
      </c>
      <c r="V108" s="7" t="s">
        <v>597</v>
      </c>
      <c r="X108" s="7" t="s">
        <v>373</v>
      </c>
      <c r="Y108" s="7" t="b">
        <f t="shared" si="25"/>
        <v>1</v>
      </c>
      <c r="Z108" s="47">
        <f t="shared" si="14"/>
        <v>104.82783943371317</v>
      </c>
      <c r="AA108" s="20">
        <f t="shared" si="15"/>
        <v>2013</v>
      </c>
      <c r="AB108" s="20" t="str">
        <f t="shared" si="16"/>
        <v>Y0T17</v>
      </c>
      <c r="AC108" s="20">
        <f t="shared" si="17"/>
        <v>0</v>
      </c>
      <c r="AD108" s="20" t="str">
        <f t="shared" si="18"/>
        <v>Ministry of Family, Adolescents and Children</v>
      </c>
      <c r="AE108" s="7" t="b">
        <f t="shared" si="19"/>
        <v>1</v>
      </c>
      <c r="AF108" s="7" t="b">
        <f t="shared" si="20"/>
        <v>1</v>
      </c>
      <c r="AG108" s="7" t="b">
        <f t="shared" si="21"/>
        <v>1</v>
      </c>
      <c r="AH108" s="7" t="b">
        <f t="shared" si="22"/>
        <v>1</v>
      </c>
      <c r="AI108" s="7" t="s">
        <v>429</v>
      </c>
      <c r="AJ108" s="7">
        <v>77.5</v>
      </c>
      <c r="AK108" s="47">
        <f t="shared" si="23"/>
        <v>77.536829994247285</v>
      </c>
      <c r="AL108" s="47">
        <f t="shared" si="24"/>
        <v>3.6829994247284503E-2</v>
      </c>
    </row>
    <row r="109" spans="1:38">
      <c r="A109" s="7" t="s">
        <v>290</v>
      </c>
      <c r="B109" s="7" t="s">
        <v>291</v>
      </c>
      <c r="C109" s="20"/>
      <c r="E109" s="15"/>
      <c r="F109" s="17"/>
      <c r="G109" s="18"/>
      <c r="H109" s="19"/>
      <c r="J109" s="7">
        <f>IF(VLOOKUP($A109,'[1]2. Child Protection'!$B$8:$BG$226,'[1]2. Child Protection'!T$1,FALSE)=C109,"",VLOOKUP($A109,'[1]2. Child Protection'!$B$8:$BG$226,'[1]2. Child Protection'!T$1,FALSE)-C109)</f>
        <v>97.9</v>
      </c>
      <c r="K109" s="7" t="str">
        <f>IF(VLOOKUP($A109,'[1]2. Child Protection'!$B$8:$BG$226,'[1]2. Child Protection'!U$1,FALSE)=D109,"",VLOOKUP($A109,'[1]2. Child Protection'!$B$8:$BG$226,'[1]2. Child Protection'!U$1,FALSE))</f>
        <v>y</v>
      </c>
      <c r="L109" s="20" t="e">
        <f>IF(VLOOKUP($A109,'[1]2. Child Protection'!$B$8:$BG$226,'[1]2. Child Protection'!V$1,FALSE)=#REF!,"",VLOOKUP($A109,'[1]2. Child Protection'!$B$8:$BG$226,'[1]2. Child Protection'!V$1,FALSE)-#REF!)</f>
        <v>#REF!</v>
      </c>
      <c r="M109" s="20" t="e">
        <f>IF(VLOOKUP($A109,'[1]2. Child Protection'!$B$8:$BG$226,'[1]2. Child Protection'!W$1,FALSE)=#REF!,"",VLOOKUP($A109,'[1]2. Child Protection'!$B$8:$BG$226,'[1]2. Child Protection'!W$1,FALSE))</f>
        <v>#REF!</v>
      </c>
      <c r="N109" s="20">
        <f>IF(VLOOKUP($A109,'[1]2. Child Protection'!$B$8:$BG$226,'[1]2. Child Protection'!X$1,FALSE)=E109,"",VLOOKUP($A109,'[1]2. Child Protection'!$B$8:$BG$226,'[1]2. Child Protection'!X$1,FALSE)-E109)</f>
        <v>99.8</v>
      </c>
      <c r="O109" s="20" t="e">
        <f>IF(VLOOKUP($A109,'[1]2. Child Protection'!$B$8:$BG$226,'[1]2. Child Protection'!Y$1,FALSE)=#REF!,"",VLOOKUP($A109,'[1]2. Child Protection'!$B$8:$BG$226,'[1]2. Child Protection'!Y$1,FALSE))</f>
        <v>#REF!</v>
      </c>
      <c r="P109" s="20">
        <f>IF(VLOOKUP($A109,'[1]2. Child Protection'!$B$8:$BG$226,'[1]2. Child Protection'!Z$1,FALSE)=F109,"",VLOOKUP($A109,'[1]2. Child Protection'!$B$8:$BG$226,'[1]2. Child Protection'!Z$1,FALSE)-F109)</f>
        <v>98</v>
      </c>
      <c r="Q109" s="20" t="str">
        <f>IF(VLOOKUP($A109,'[1]2. Child Protection'!$B$8:$BG$226,'[1]2. Child Protection'!AA$1,FALSE)=G109,"",VLOOKUP($A109,'[1]2. Child Protection'!$B$8:$BG$226,'[1]2. Child Protection'!AA$1,FALSE))</f>
        <v>y</v>
      </c>
      <c r="R109" s="7" t="str">
        <f>IF(VLOOKUP($A109,'[1]2. Child Protection'!$B$8:$BG$226,'[1]2. Child Protection'!AB$1,FALSE)=H109,"",VLOOKUP($A109,'[1]2. Child Protection'!$B$8:$BG$226,'[1]2. Child Protection'!AB$1,FALSE))</f>
        <v>MICS 2015-16</v>
      </c>
      <c r="S109" s="7" t="s">
        <v>375</v>
      </c>
      <c r="T109" s="47">
        <v>17.056146715349652</v>
      </c>
      <c r="U109" s="7">
        <v>2012</v>
      </c>
      <c r="V109" s="7" t="s">
        <v>597</v>
      </c>
      <c r="X109" s="7" t="s">
        <v>376</v>
      </c>
      <c r="Y109" s="7" t="b">
        <f t="shared" si="25"/>
        <v>1</v>
      </c>
      <c r="Z109" s="47">
        <f t="shared" si="14"/>
        <v>17.056146715349652</v>
      </c>
      <c r="AA109" s="20">
        <f t="shared" si="15"/>
        <v>2012</v>
      </c>
      <c r="AB109" s="20" t="str">
        <f t="shared" si="16"/>
        <v>Y0T17</v>
      </c>
      <c r="AC109" s="20">
        <f t="shared" si="17"/>
        <v>0</v>
      </c>
      <c r="AD109" s="20" t="str">
        <f t="shared" si="18"/>
        <v>Direction de la protection de l'enfant</v>
      </c>
      <c r="AE109" s="7" t="b">
        <f t="shared" si="19"/>
        <v>1</v>
      </c>
      <c r="AF109" s="7" t="b">
        <f t="shared" si="20"/>
        <v>1</v>
      </c>
      <c r="AG109" s="7" t="b">
        <f t="shared" si="21"/>
        <v>1</v>
      </c>
      <c r="AH109" s="7" t="b">
        <f t="shared" si="22"/>
        <v>1</v>
      </c>
      <c r="AI109" s="7" t="s">
        <v>432</v>
      </c>
      <c r="AJ109" s="7">
        <v>119.6</v>
      </c>
      <c r="AK109" s="47">
        <f t="shared" si="23"/>
        <v>119.63766877456843</v>
      </c>
      <c r="AL109" s="47">
        <f t="shared" si="24"/>
        <v>3.7668774568430763E-2</v>
      </c>
    </row>
    <row r="110" spans="1:38">
      <c r="A110" s="7" t="s">
        <v>294</v>
      </c>
      <c r="B110" s="7" t="s">
        <v>295</v>
      </c>
      <c r="C110" s="20">
        <v>183.82199264416971</v>
      </c>
      <c r="D110" s="7" t="s">
        <v>596</v>
      </c>
      <c r="E110" s="15">
        <v>2012</v>
      </c>
      <c r="F110" s="17" t="s">
        <v>597</v>
      </c>
      <c r="G110" s="18"/>
      <c r="H110" s="19" t="s">
        <v>296</v>
      </c>
      <c r="J110" s="7">
        <f>IF(VLOOKUP($A110,'[1]2. Child Protection'!$B$8:$BG$226,'[1]2. Child Protection'!T$1,FALSE)=C110,"",VLOOKUP($A110,'[1]2. Child Protection'!$B$8:$BG$226,'[1]2. Child Protection'!T$1,FALSE)-C110)</f>
        <v>-120.16099264416971</v>
      </c>
      <c r="K110" s="7" t="str">
        <f>IF(VLOOKUP($A110,'[1]2. Child Protection'!$B$8:$BG$226,'[1]2. Child Protection'!U$1,FALSE)=D110,"",VLOOKUP($A110,'[1]2. Child Protection'!$B$8:$BG$226,'[1]2. Child Protection'!U$1,FALSE))</f>
        <v/>
      </c>
      <c r="L110" s="20" t="e">
        <f>IF(VLOOKUP($A110,'[1]2. Child Protection'!$B$8:$BG$226,'[1]2. Child Protection'!V$1,FALSE)=#REF!,"",VLOOKUP($A110,'[1]2. Child Protection'!$B$8:$BG$226,'[1]2. Child Protection'!V$1,FALSE)-#REF!)</f>
        <v>#REF!</v>
      </c>
      <c r="M110" s="20" t="e">
        <f>IF(VLOOKUP($A110,'[1]2. Child Protection'!$B$8:$BG$226,'[1]2. Child Protection'!W$1,FALSE)=#REF!,"",VLOOKUP($A110,'[1]2. Child Protection'!$B$8:$BG$226,'[1]2. Child Protection'!W$1,FALSE))</f>
        <v>#REF!</v>
      </c>
      <c r="N110" s="20">
        <f>IF(VLOOKUP($A110,'[1]2. Child Protection'!$B$8:$BG$226,'[1]2. Child Protection'!X$1,FALSE)=E110,"",VLOOKUP($A110,'[1]2. Child Protection'!$B$8:$BG$226,'[1]2. Child Protection'!X$1,FALSE)-E110)</f>
        <v>-1944.9</v>
      </c>
      <c r="O110" s="20" t="e">
        <f>IF(VLOOKUP($A110,'[1]2. Child Protection'!$B$8:$BG$226,'[1]2. Child Protection'!Y$1,FALSE)=#REF!,"",VLOOKUP($A110,'[1]2. Child Protection'!$B$8:$BG$226,'[1]2. Child Protection'!Y$1,FALSE))</f>
        <v>#REF!</v>
      </c>
      <c r="P110" s="20" t="e">
        <f>IF(VLOOKUP($A110,'[1]2. Child Protection'!$B$8:$BG$226,'[1]2. Child Protection'!Z$1,FALSE)=F110,"",VLOOKUP($A110,'[1]2. Child Protection'!$B$8:$BG$226,'[1]2. Child Protection'!Z$1,FALSE)-F110)</f>
        <v>#VALUE!</v>
      </c>
      <c r="Q110" s="20" t="str">
        <f>IF(VLOOKUP($A110,'[1]2. Child Protection'!$B$8:$BG$226,'[1]2. Child Protection'!AA$1,FALSE)=G110,"",VLOOKUP($A110,'[1]2. Child Protection'!$B$8:$BG$226,'[1]2. Child Protection'!AA$1,FALSE))</f>
        <v/>
      </c>
      <c r="R110" s="7" t="str">
        <f>IF(VLOOKUP($A110,'[1]2. Child Protection'!$B$8:$BG$226,'[1]2. Child Protection'!AB$1,FALSE)=H110,"",VLOOKUP($A110,'[1]2. Child Protection'!$B$8:$BG$226,'[1]2. Child Protection'!AB$1,FALSE))</f>
        <v>DHS 2019-20</v>
      </c>
      <c r="S110" s="7" t="s">
        <v>382</v>
      </c>
      <c r="T110" s="47">
        <v>25.514419291816914</v>
      </c>
      <c r="U110" s="7">
        <v>2020</v>
      </c>
      <c r="V110" s="7" t="s">
        <v>597</v>
      </c>
      <c r="X110" s="7" t="s">
        <v>616</v>
      </c>
      <c r="Y110" s="7" t="b">
        <f t="shared" si="25"/>
        <v>1</v>
      </c>
      <c r="Z110" s="47">
        <f t="shared" si="14"/>
        <v>25.514419291816914</v>
      </c>
      <c r="AA110" s="20">
        <f t="shared" si="15"/>
        <v>2020</v>
      </c>
      <c r="AB110" s="20" t="str">
        <f t="shared" si="16"/>
        <v>Y0T17</v>
      </c>
      <c r="AC110" s="20">
        <f t="shared" si="17"/>
        <v>0</v>
      </c>
      <c r="AD110" s="20" t="str">
        <f t="shared" si="18"/>
        <v>TransMonEE</v>
      </c>
      <c r="AE110" s="7" t="b">
        <f t="shared" si="19"/>
        <v>1</v>
      </c>
      <c r="AF110" s="7" t="b">
        <f t="shared" si="20"/>
        <v>1</v>
      </c>
      <c r="AG110" s="7" t="b">
        <f t="shared" si="21"/>
        <v>1</v>
      </c>
      <c r="AH110" s="7" t="b">
        <f t="shared" si="22"/>
        <v>1</v>
      </c>
      <c r="AI110" s="7" t="s">
        <v>443</v>
      </c>
      <c r="AJ110" s="7">
        <v>113.6</v>
      </c>
      <c r="AK110" s="47">
        <f t="shared" si="23"/>
        <v>113.6275711965407</v>
      </c>
      <c r="AL110" s="47">
        <f t="shared" si="24"/>
        <v>2.75711965407055E-2</v>
      </c>
    </row>
    <row r="111" spans="1:38">
      <c r="A111" s="7" t="s">
        <v>297</v>
      </c>
      <c r="B111" s="7" t="s">
        <v>298</v>
      </c>
      <c r="C111" s="40" t="s">
        <v>596</v>
      </c>
      <c r="D111" s="7" t="s">
        <v>596</v>
      </c>
      <c r="E111" s="15" t="s">
        <v>596</v>
      </c>
      <c r="F111" s="17" t="s">
        <v>596</v>
      </c>
      <c r="G111" s="18" t="s">
        <v>596</v>
      </c>
      <c r="H111" s="19" t="s">
        <v>596</v>
      </c>
      <c r="J111" s="7" t="e">
        <f>IF(VLOOKUP($A111,'[1]2. Child Protection'!$B$8:$BG$226,'[1]2. Child Protection'!T$1,FALSE)=C111,"",VLOOKUP($A111,'[1]2. Child Protection'!$B$8:$BG$226,'[1]2. Child Protection'!T$1,FALSE)-C111)</f>
        <v>#VALUE!</v>
      </c>
      <c r="K111" s="7" t="str">
        <f>IF(VLOOKUP($A111,'[1]2. Child Protection'!$B$8:$BG$226,'[1]2. Child Protection'!U$1,FALSE)=D111,"",VLOOKUP($A111,'[1]2. Child Protection'!$B$8:$BG$226,'[1]2. Child Protection'!U$1,FALSE))</f>
        <v/>
      </c>
      <c r="L111" s="20" t="e">
        <f>IF(VLOOKUP($A111,'[1]2. Child Protection'!$B$8:$BG$226,'[1]2. Child Protection'!V$1,FALSE)=#REF!,"",VLOOKUP($A111,'[1]2. Child Protection'!$B$8:$BG$226,'[1]2. Child Protection'!V$1,FALSE)-#REF!)</f>
        <v>#REF!</v>
      </c>
      <c r="M111" s="20" t="e">
        <f>IF(VLOOKUP($A111,'[1]2. Child Protection'!$B$8:$BG$226,'[1]2. Child Protection'!W$1,FALSE)=#REF!,"",VLOOKUP($A111,'[1]2. Child Protection'!$B$8:$BG$226,'[1]2. Child Protection'!W$1,FALSE))</f>
        <v>#REF!</v>
      </c>
      <c r="N111" s="20" t="e">
        <f>IF(VLOOKUP($A111,'[1]2. Child Protection'!$B$8:$BG$226,'[1]2. Child Protection'!X$1,FALSE)=E111,"",VLOOKUP($A111,'[1]2. Child Protection'!$B$8:$BG$226,'[1]2. Child Protection'!X$1,FALSE)-E111)</f>
        <v>#VALUE!</v>
      </c>
      <c r="O111" s="20" t="e">
        <f>IF(VLOOKUP($A111,'[1]2. Child Protection'!$B$8:$BG$226,'[1]2. Child Protection'!Y$1,FALSE)=#REF!,"",VLOOKUP($A111,'[1]2. Child Protection'!$B$8:$BG$226,'[1]2. Child Protection'!Y$1,FALSE))</f>
        <v>#REF!</v>
      </c>
      <c r="P111" s="20" t="e">
        <f>IF(VLOOKUP($A111,'[1]2. Child Protection'!$B$8:$BG$226,'[1]2. Child Protection'!Z$1,FALSE)=F111,"",VLOOKUP($A111,'[1]2. Child Protection'!$B$8:$BG$226,'[1]2. Child Protection'!Z$1,FALSE)-F111)</f>
        <v>#VALUE!</v>
      </c>
      <c r="Q111" s="20" t="str">
        <f>IF(VLOOKUP($A111,'[1]2. Child Protection'!$B$8:$BG$226,'[1]2. Child Protection'!AA$1,FALSE)=G111,"",VLOOKUP($A111,'[1]2. Child Protection'!$B$8:$BG$226,'[1]2. Child Protection'!AA$1,FALSE))</f>
        <v/>
      </c>
      <c r="R111" s="7" t="str">
        <f>IF(VLOOKUP($A111,'[1]2. Child Protection'!$B$8:$BG$226,'[1]2. Child Protection'!AB$1,FALSE)=H111,"",VLOOKUP($A111,'[1]2. Child Protection'!$B$8:$BG$226,'[1]2. Child Protection'!AB$1,FALSE))</f>
        <v/>
      </c>
      <c r="S111" s="7" t="s">
        <v>386</v>
      </c>
      <c r="T111" s="47">
        <v>13.439041260676051</v>
      </c>
      <c r="U111" s="7">
        <v>2015</v>
      </c>
      <c r="V111" s="7" t="s">
        <v>597</v>
      </c>
      <c r="X111" s="7" t="s">
        <v>387</v>
      </c>
      <c r="Y111" s="7" t="b">
        <f t="shared" si="25"/>
        <v>1</v>
      </c>
      <c r="Z111" s="47">
        <f t="shared" si="14"/>
        <v>13.439041260676051</v>
      </c>
      <c r="AA111" s="20">
        <f t="shared" si="15"/>
        <v>2015</v>
      </c>
      <c r="AB111" s="20" t="str">
        <f t="shared" si="16"/>
        <v>Y0T17</v>
      </c>
      <c r="AC111" s="20">
        <f t="shared" si="17"/>
        <v>0</v>
      </c>
      <c r="AD111" s="20" t="str">
        <f t="shared" si="18"/>
        <v>Ministry of Social Development, Social Indicators Report 2016</v>
      </c>
      <c r="AE111" s="7" t="b">
        <f t="shared" si="19"/>
        <v>1</v>
      </c>
      <c r="AF111" s="7" t="b">
        <f t="shared" si="20"/>
        <v>1</v>
      </c>
      <c r="AG111" s="7" t="b">
        <f t="shared" si="21"/>
        <v>1</v>
      </c>
      <c r="AH111" s="7" t="b">
        <f t="shared" si="22"/>
        <v>1</v>
      </c>
      <c r="AI111" s="7" t="s">
        <v>446</v>
      </c>
      <c r="AJ111" s="7">
        <v>39.299999999999997</v>
      </c>
      <c r="AK111" s="47">
        <f t="shared" si="23"/>
        <v>39.307055434473376</v>
      </c>
      <c r="AL111" s="47">
        <f t="shared" si="24"/>
        <v>7.0554344733793073E-3</v>
      </c>
    </row>
    <row r="112" spans="1:38">
      <c r="A112" s="7" t="s">
        <v>428</v>
      </c>
      <c r="B112" s="7" t="s">
        <v>429</v>
      </c>
      <c r="C112" s="20">
        <v>77.536829994247285</v>
      </c>
      <c r="D112" s="7" t="s">
        <v>596</v>
      </c>
      <c r="E112" s="15">
        <v>2021</v>
      </c>
      <c r="F112" s="17" t="s">
        <v>597</v>
      </c>
      <c r="G112" s="18"/>
      <c r="H112" s="19" t="s">
        <v>430</v>
      </c>
      <c r="J112" s="7">
        <f>IF(VLOOKUP($A112,'[1]2. Child Protection'!$B$8:$BG$226,'[1]2. Child Protection'!T$1,FALSE)=C112,"",VLOOKUP($A112,'[1]2. Child Protection'!$B$8:$BG$226,'[1]2. Child Protection'!T$1,FALSE)-C112)</f>
        <v>0.76317000575271265</v>
      </c>
      <c r="K112" s="7" t="str">
        <f>IF(VLOOKUP($A112,'[1]2. Child Protection'!$B$8:$BG$226,'[1]2. Child Protection'!U$1,FALSE)=D112,"",VLOOKUP($A112,'[1]2. Child Protection'!$B$8:$BG$226,'[1]2. Child Protection'!U$1,FALSE))</f>
        <v>x</v>
      </c>
      <c r="L112" s="20" t="e">
        <f>IF(VLOOKUP($A112,'[1]2. Child Protection'!$B$8:$BG$226,'[1]2. Child Protection'!V$1,FALSE)=#REF!,"",VLOOKUP($A112,'[1]2. Child Protection'!$B$8:$BG$226,'[1]2. Child Protection'!V$1,FALSE)-#REF!)</f>
        <v>#REF!</v>
      </c>
      <c r="M112" s="20" t="e">
        <f>IF(VLOOKUP($A112,'[1]2. Child Protection'!$B$8:$BG$226,'[1]2. Child Protection'!W$1,FALSE)=#REF!,"",VLOOKUP($A112,'[1]2. Child Protection'!$B$8:$BG$226,'[1]2. Child Protection'!W$1,FALSE))</f>
        <v>#REF!</v>
      </c>
      <c r="N112" s="20">
        <f>IF(VLOOKUP($A112,'[1]2. Child Protection'!$B$8:$BG$226,'[1]2. Child Protection'!X$1,FALSE)=E112,"",VLOOKUP($A112,'[1]2. Child Protection'!$B$8:$BG$226,'[1]2. Child Protection'!X$1,FALSE)-E112)</f>
        <v>-1929.6</v>
      </c>
      <c r="O112" s="20" t="e">
        <f>IF(VLOOKUP($A112,'[1]2. Child Protection'!$B$8:$BG$226,'[1]2. Child Protection'!Y$1,FALSE)=#REF!,"",VLOOKUP($A112,'[1]2. Child Protection'!$B$8:$BG$226,'[1]2. Child Protection'!Y$1,FALSE))</f>
        <v>#REF!</v>
      </c>
      <c r="P112" s="20" t="e">
        <f>IF(VLOOKUP($A112,'[1]2. Child Protection'!$B$8:$BG$226,'[1]2. Child Protection'!Z$1,FALSE)=F112,"",VLOOKUP($A112,'[1]2. Child Protection'!$B$8:$BG$226,'[1]2. Child Protection'!Z$1,FALSE)-F112)</f>
        <v>#VALUE!</v>
      </c>
      <c r="Q112" s="20" t="str">
        <f>IF(VLOOKUP($A112,'[1]2. Child Protection'!$B$8:$BG$226,'[1]2. Child Protection'!AA$1,FALSE)=G112,"",VLOOKUP($A112,'[1]2. Child Protection'!$B$8:$BG$226,'[1]2. Child Protection'!AA$1,FALSE))</f>
        <v>x</v>
      </c>
      <c r="R112" s="7" t="str">
        <f>IF(VLOOKUP($A112,'[1]2. Child Protection'!$B$8:$BG$226,'[1]2. Child Protection'!AB$1,FALSE)=H112,"",VLOOKUP($A112,'[1]2. Child Protection'!$B$8:$BG$226,'[1]2. Child Protection'!AB$1,FALSE))</f>
        <v>MICS 2012</v>
      </c>
      <c r="S112" s="7" t="s">
        <v>389</v>
      </c>
      <c r="T112" s="47">
        <v>3.0503427713934061</v>
      </c>
      <c r="U112" s="7">
        <v>2007</v>
      </c>
      <c r="V112" s="7" t="s">
        <v>597</v>
      </c>
      <c r="X112" s="7" t="s">
        <v>663</v>
      </c>
      <c r="Y112" s="7" t="b">
        <f t="shared" si="25"/>
        <v>0</v>
      </c>
      <c r="Z112" s="47">
        <f t="shared" si="14"/>
        <v>0</v>
      </c>
      <c r="AA112" s="20">
        <f t="shared" si="15"/>
        <v>0</v>
      </c>
      <c r="AB112" s="20">
        <f t="shared" si="16"/>
        <v>0</v>
      </c>
      <c r="AC112" s="20">
        <f t="shared" si="17"/>
        <v>0</v>
      </c>
      <c r="AD112" s="20">
        <f t="shared" si="18"/>
        <v>0</v>
      </c>
      <c r="AE112" s="7" t="b">
        <f t="shared" si="19"/>
        <v>0</v>
      </c>
      <c r="AF112" s="7" t="b">
        <f t="shared" si="20"/>
        <v>0</v>
      </c>
      <c r="AG112" s="7" t="b">
        <f t="shared" si="21"/>
        <v>1</v>
      </c>
      <c r="AH112" s="7" t="b">
        <f t="shared" si="22"/>
        <v>0</v>
      </c>
      <c r="AI112" s="7" t="s">
        <v>450</v>
      </c>
      <c r="AJ112" s="7">
        <v>58.6</v>
      </c>
      <c r="AK112" s="47">
        <f t="shared" si="23"/>
        <v>58.569497131906068</v>
      </c>
      <c r="AL112" s="47">
        <f t="shared" si="24"/>
        <v>-3.0502868093932989E-2</v>
      </c>
    </row>
    <row r="113" spans="1:38">
      <c r="A113" s="7" t="s">
        <v>299</v>
      </c>
      <c r="B113" s="7" t="s">
        <v>300</v>
      </c>
      <c r="C113" s="40" t="s">
        <v>596</v>
      </c>
      <c r="D113" s="7" t="s">
        <v>596</v>
      </c>
      <c r="E113" s="15" t="s">
        <v>596</v>
      </c>
      <c r="F113" s="15" t="s">
        <v>596</v>
      </c>
      <c r="G113" s="16" t="s">
        <v>596</v>
      </c>
      <c r="H113" s="19" t="s">
        <v>596</v>
      </c>
      <c r="J113" s="7" t="e">
        <f>IF(VLOOKUP($A113,'[1]2. Child Protection'!$B$8:$BG$226,'[1]2. Child Protection'!T$1,FALSE)=C113,"",VLOOKUP($A113,'[1]2. Child Protection'!$B$8:$BG$226,'[1]2. Child Protection'!T$1,FALSE)-C113)</f>
        <v>#VALUE!</v>
      </c>
      <c r="K113" s="7" t="str">
        <f>IF(VLOOKUP($A113,'[1]2. Child Protection'!$B$8:$BG$226,'[1]2. Child Protection'!U$1,FALSE)=D113,"",VLOOKUP($A113,'[1]2. Child Protection'!$B$8:$BG$226,'[1]2. Child Protection'!U$1,FALSE))</f>
        <v/>
      </c>
      <c r="L113" s="20" t="e">
        <f>IF(VLOOKUP($A113,'[1]2. Child Protection'!$B$8:$BG$226,'[1]2. Child Protection'!V$1,FALSE)=#REF!,"",VLOOKUP($A113,'[1]2. Child Protection'!$B$8:$BG$226,'[1]2. Child Protection'!V$1,FALSE)-#REF!)</f>
        <v>#REF!</v>
      </c>
      <c r="M113" s="20" t="e">
        <f>IF(VLOOKUP($A113,'[1]2. Child Protection'!$B$8:$BG$226,'[1]2. Child Protection'!W$1,FALSE)=#REF!,"",VLOOKUP($A113,'[1]2. Child Protection'!$B$8:$BG$226,'[1]2. Child Protection'!W$1,FALSE))</f>
        <v>#REF!</v>
      </c>
      <c r="N113" s="20" t="e">
        <f>IF(VLOOKUP($A113,'[1]2. Child Protection'!$B$8:$BG$226,'[1]2. Child Protection'!X$1,FALSE)=E113,"",VLOOKUP($A113,'[1]2. Child Protection'!$B$8:$BG$226,'[1]2. Child Protection'!X$1,FALSE)-E113)</f>
        <v>#VALUE!</v>
      </c>
      <c r="O113" s="20" t="e">
        <f>IF(VLOOKUP($A113,'[1]2. Child Protection'!$B$8:$BG$226,'[1]2. Child Protection'!Y$1,FALSE)=#REF!,"",VLOOKUP($A113,'[1]2. Child Protection'!$B$8:$BG$226,'[1]2. Child Protection'!Y$1,FALSE))</f>
        <v>#REF!</v>
      </c>
      <c r="P113" s="20" t="e">
        <f>IF(VLOOKUP($A113,'[1]2. Child Protection'!$B$8:$BG$226,'[1]2. Child Protection'!Z$1,FALSE)=F113,"",VLOOKUP($A113,'[1]2. Child Protection'!$B$8:$BG$226,'[1]2. Child Protection'!Z$1,FALSE)-F113)</f>
        <v>#VALUE!</v>
      </c>
      <c r="Q113" s="20" t="str">
        <f>IF(VLOOKUP($A113,'[1]2. Child Protection'!$B$8:$BG$226,'[1]2. Child Protection'!AA$1,FALSE)=G113,"",VLOOKUP($A113,'[1]2. Child Protection'!$B$8:$BG$226,'[1]2. Child Protection'!AA$1,FALSE))</f>
        <v>v</v>
      </c>
      <c r="R113" s="7" t="str">
        <f>IF(VLOOKUP($A113,'[1]2. Child Protection'!$B$8:$BG$226,'[1]2. Child Protection'!AB$1,FALSE)=H113,"",VLOOKUP($A113,'[1]2. Child Protection'!$B$8:$BG$226,'[1]2. Child Protection'!AB$1,FALSE))</f>
        <v>UNSD Population and Vital Statistics Report, January 2022, latest update on 17 Jan 2023</v>
      </c>
      <c r="S113" s="7" t="s">
        <v>393</v>
      </c>
      <c r="T113" s="47">
        <v>79.365485742374517</v>
      </c>
      <c r="U113" s="7">
        <v>2021</v>
      </c>
      <c r="V113" s="7" t="s">
        <v>597</v>
      </c>
      <c r="X113" s="7" t="s">
        <v>394</v>
      </c>
      <c r="Y113" s="7" t="b">
        <f t="shared" si="25"/>
        <v>1</v>
      </c>
      <c r="Z113" s="47">
        <f t="shared" si="14"/>
        <v>79.365485742374517</v>
      </c>
      <c r="AA113" s="20">
        <f t="shared" si="15"/>
        <v>2021</v>
      </c>
      <c r="AB113" s="20" t="str">
        <f t="shared" si="16"/>
        <v>Y0T17</v>
      </c>
      <c r="AC113" s="20">
        <f t="shared" si="17"/>
        <v>0</v>
      </c>
      <c r="AD113" s="20" t="str">
        <f t="shared" si="18"/>
        <v>Estadisticas de la Secretaria Nacional de Ninez, Adolescencia y Familia</v>
      </c>
      <c r="AE113" s="7" t="b">
        <f t="shared" si="19"/>
        <v>1</v>
      </c>
      <c r="AF113" s="7" t="b">
        <f t="shared" si="20"/>
        <v>1</v>
      </c>
      <c r="AG113" s="7" t="b">
        <f t="shared" si="21"/>
        <v>1</v>
      </c>
      <c r="AH113" s="7" t="b">
        <f t="shared" si="22"/>
        <v>1</v>
      </c>
      <c r="AI113" s="7" t="s">
        <v>463</v>
      </c>
      <c r="AJ113" s="7">
        <v>71.7</v>
      </c>
      <c r="AK113" s="47">
        <f t="shared" si="23"/>
        <v>71.694333430809607</v>
      </c>
      <c r="AL113" s="47">
        <f t="shared" si="24"/>
        <v>-5.6665691903958759E-3</v>
      </c>
    </row>
    <row r="114" spans="1:38">
      <c r="A114" s="7" t="s">
        <v>470</v>
      </c>
      <c r="B114" s="7" t="s">
        <v>471</v>
      </c>
      <c r="C114" s="40">
        <v>165.2066571267712</v>
      </c>
      <c r="D114" s="7" t="s">
        <v>596</v>
      </c>
      <c r="E114" s="15">
        <v>2019</v>
      </c>
      <c r="F114" s="17" t="s">
        <v>597</v>
      </c>
      <c r="G114" s="18"/>
      <c r="H114" s="19" t="s">
        <v>472</v>
      </c>
      <c r="J114" s="7" t="e">
        <f>IF(VLOOKUP($A114,'[1]2. Child Protection'!$B$8:$BG$226,'[1]2. Child Protection'!T$1,FALSE)=C114,"",VLOOKUP($A114,'[1]2. Child Protection'!$B$8:$BG$226,'[1]2. Child Protection'!T$1,FALSE)-C114)</f>
        <v>#VALUE!</v>
      </c>
      <c r="K114" s="7" t="str">
        <f>IF(VLOOKUP($A114,'[1]2. Child Protection'!$B$8:$BG$226,'[1]2. Child Protection'!U$1,FALSE)=D114,"",VLOOKUP($A114,'[1]2. Child Protection'!$B$8:$BG$226,'[1]2. Child Protection'!U$1,FALSE))</f>
        <v/>
      </c>
      <c r="L114" s="20" t="e">
        <f>IF(VLOOKUP($A114,'[1]2. Child Protection'!$B$8:$BG$226,'[1]2. Child Protection'!V$1,FALSE)=#REF!,"",VLOOKUP($A114,'[1]2. Child Protection'!$B$8:$BG$226,'[1]2. Child Protection'!V$1,FALSE)-#REF!)</f>
        <v>#REF!</v>
      </c>
      <c r="M114" s="20" t="e">
        <f>IF(VLOOKUP($A114,'[1]2. Child Protection'!$B$8:$BG$226,'[1]2. Child Protection'!W$1,FALSE)=#REF!,"",VLOOKUP($A114,'[1]2. Child Protection'!$B$8:$BG$226,'[1]2. Child Protection'!W$1,FALSE))</f>
        <v>#REF!</v>
      </c>
      <c r="N114" s="20" t="e">
        <f>IF(VLOOKUP($A114,'[1]2. Child Protection'!$B$8:$BG$226,'[1]2. Child Protection'!X$1,FALSE)=E114,"",VLOOKUP($A114,'[1]2. Child Protection'!$B$8:$BG$226,'[1]2. Child Protection'!X$1,FALSE)-E114)</f>
        <v>#VALUE!</v>
      </c>
      <c r="O114" s="20" t="e">
        <f>IF(VLOOKUP($A114,'[1]2. Child Protection'!$B$8:$BG$226,'[1]2. Child Protection'!Y$1,FALSE)=#REF!,"",VLOOKUP($A114,'[1]2. Child Protection'!$B$8:$BG$226,'[1]2. Child Protection'!Y$1,FALSE))</f>
        <v>#REF!</v>
      </c>
      <c r="P114" s="20" t="e">
        <f>IF(VLOOKUP($A114,'[1]2. Child Protection'!$B$8:$BG$226,'[1]2. Child Protection'!Z$1,FALSE)=F114,"",VLOOKUP($A114,'[1]2. Child Protection'!$B$8:$BG$226,'[1]2. Child Protection'!Z$1,FALSE)-F114)</f>
        <v>#VALUE!</v>
      </c>
      <c r="Q114" s="20" t="str">
        <f>IF(VLOOKUP($A114,'[1]2. Child Protection'!$B$8:$BG$226,'[1]2. Child Protection'!AA$1,FALSE)=G114,"",VLOOKUP($A114,'[1]2. Child Protection'!$B$8:$BG$226,'[1]2. Child Protection'!AA$1,FALSE))</f>
        <v/>
      </c>
      <c r="R114" s="7">
        <f>IF(VLOOKUP($A114,'[1]2. Child Protection'!$B$8:$BG$226,'[1]2. Child Protection'!AB$1,FALSE)=H114,"",VLOOKUP($A114,'[1]2. Child Protection'!$B$8:$BG$226,'[1]2. Child Protection'!AB$1,FALSE))</f>
        <v>0</v>
      </c>
      <c r="S114" s="7" t="s">
        <v>398</v>
      </c>
      <c r="T114" s="47">
        <v>67.825556572125663</v>
      </c>
      <c r="U114" s="7">
        <v>2013</v>
      </c>
      <c r="V114" s="7" t="s">
        <v>597</v>
      </c>
      <c r="X114" s="7" t="s">
        <v>399</v>
      </c>
      <c r="Y114" s="7" t="b">
        <f t="shared" si="25"/>
        <v>1</v>
      </c>
      <c r="Z114" s="47">
        <f t="shared" si="14"/>
        <v>67.825556572125663</v>
      </c>
      <c r="AA114" s="20">
        <f t="shared" si="15"/>
        <v>2013</v>
      </c>
      <c r="AB114" s="20" t="str">
        <f t="shared" si="16"/>
        <v>Y0T17</v>
      </c>
      <c r="AC114" s="20">
        <f t="shared" si="17"/>
        <v>0</v>
      </c>
      <c r="AD114" s="20" t="str">
        <f t="shared" si="18"/>
        <v>National Secretariat for Children</v>
      </c>
      <c r="AE114" s="7" t="b">
        <f t="shared" si="19"/>
        <v>1</v>
      </c>
      <c r="AF114" s="7" t="b">
        <f t="shared" si="20"/>
        <v>1</v>
      </c>
      <c r="AG114" s="7" t="b">
        <f t="shared" si="21"/>
        <v>1</v>
      </c>
      <c r="AH114" s="7" t="b">
        <f t="shared" si="22"/>
        <v>1</v>
      </c>
      <c r="AI114" s="7" t="s">
        <v>471</v>
      </c>
      <c r="AJ114" s="7">
        <v>165.2</v>
      </c>
      <c r="AK114" s="47">
        <f t="shared" si="23"/>
        <v>165.2066571267712</v>
      </c>
      <c r="AL114" s="47">
        <f t="shared" si="24"/>
        <v>6.6571267712163262E-3</v>
      </c>
    </row>
    <row r="115" spans="1:38">
      <c r="A115" s="7" t="s">
        <v>292</v>
      </c>
      <c r="B115" s="7" t="s">
        <v>293</v>
      </c>
      <c r="C115" s="20" t="s">
        <v>596</v>
      </c>
      <c r="D115" s="7" t="s">
        <v>596</v>
      </c>
      <c r="E115" s="15" t="s">
        <v>596</v>
      </c>
      <c r="F115" s="17" t="s">
        <v>596</v>
      </c>
      <c r="G115" s="18" t="s">
        <v>596</v>
      </c>
      <c r="H115" s="19" t="s">
        <v>596</v>
      </c>
      <c r="J115" s="7" t="e">
        <f>IF(VLOOKUP($A115,'[1]2. Child Protection'!$B$8:$BG$226,'[1]2. Child Protection'!T$1,FALSE)=C115,"",VLOOKUP($A115,'[1]2. Child Protection'!$B$8:$BG$226,'[1]2. Child Protection'!T$1,FALSE)-C115)</f>
        <v>#VALUE!</v>
      </c>
      <c r="K115" s="7" t="str">
        <f>IF(VLOOKUP($A115,'[1]2. Child Protection'!$B$8:$BG$226,'[1]2. Child Protection'!U$1,FALSE)=D115,"",VLOOKUP($A115,'[1]2. Child Protection'!$B$8:$BG$226,'[1]2. Child Protection'!U$1,FALSE))</f>
        <v/>
      </c>
      <c r="L115" s="20" t="e">
        <f>IF(VLOOKUP($A115,'[1]2. Child Protection'!$B$8:$BG$226,'[1]2. Child Protection'!V$1,FALSE)=#REF!,"",VLOOKUP($A115,'[1]2. Child Protection'!$B$8:$BG$226,'[1]2. Child Protection'!V$1,FALSE)-#REF!)</f>
        <v>#REF!</v>
      </c>
      <c r="M115" s="20" t="e">
        <f>IF(VLOOKUP($A115,'[1]2. Child Protection'!$B$8:$BG$226,'[1]2. Child Protection'!W$1,FALSE)=#REF!,"",VLOOKUP($A115,'[1]2. Child Protection'!$B$8:$BG$226,'[1]2. Child Protection'!W$1,FALSE))</f>
        <v>#REF!</v>
      </c>
      <c r="N115" s="20" t="e">
        <f>IF(VLOOKUP($A115,'[1]2. Child Protection'!$B$8:$BG$226,'[1]2. Child Protection'!X$1,FALSE)=E115,"",VLOOKUP($A115,'[1]2. Child Protection'!$B$8:$BG$226,'[1]2. Child Protection'!X$1,FALSE)-E115)</f>
        <v>#VALUE!</v>
      </c>
      <c r="O115" s="20" t="e">
        <f>IF(VLOOKUP($A115,'[1]2. Child Protection'!$B$8:$BG$226,'[1]2. Child Protection'!Y$1,FALSE)=#REF!,"",VLOOKUP($A115,'[1]2. Child Protection'!$B$8:$BG$226,'[1]2. Child Protection'!Y$1,FALSE))</f>
        <v>#REF!</v>
      </c>
      <c r="P115" s="20" t="e">
        <f>IF(VLOOKUP($A115,'[1]2. Child Protection'!$B$8:$BG$226,'[1]2. Child Protection'!Z$1,FALSE)=F115,"",VLOOKUP($A115,'[1]2. Child Protection'!$B$8:$BG$226,'[1]2. Child Protection'!Z$1,FALSE)-F115)</f>
        <v>#VALUE!</v>
      </c>
      <c r="Q115" s="20" t="str">
        <f>IF(VLOOKUP($A115,'[1]2. Child Protection'!$B$8:$BG$226,'[1]2. Child Protection'!AA$1,FALSE)=G115,"",VLOOKUP($A115,'[1]2. Child Protection'!$B$8:$BG$226,'[1]2. Child Protection'!AA$1,FALSE))</f>
        <v/>
      </c>
      <c r="R115" s="7" t="str">
        <f>IF(VLOOKUP($A115,'[1]2. Child Protection'!$B$8:$BG$226,'[1]2. Child Protection'!AB$1,FALSE)=H115,"",VLOOKUP($A115,'[1]2. Child Protection'!$B$8:$BG$226,'[1]2. Child Protection'!AB$1,FALSE))</f>
        <v>MICS 2018</v>
      </c>
      <c r="S115" s="7" t="s">
        <v>401</v>
      </c>
      <c r="T115" s="47">
        <v>84.780158884297748</v>
      </c>
      <c r="U115" s="7">
        <v>2012</v>
      </c>
      <c r="V115" s="7" t="s">
        <v>597</v>
      </c>
      <c r="X115" s="7" t="s">
        <v>402</v>
      </c>
      <c r="Y115" s="7" t="b">
        <f t="shared" si="25"/>
        <v>1</v>
      </c>
      <c r="Z115" s="47">
        <f t="shared" si="14"/>
        <v>84.780158884297748</v>
      </c>
      <c r="AA115" s="20">
        <f t="shared" si="15"/>
        <v>2012</v>
      </c>
      <c r="AB115" s="20" t="str">
        <f t="shared" si="16"/>
        <v>Y0T17</v>
      </c>
      <c r="AC115" s="20">
        <f t="shared" si="17"/>
        <v>0</v>
      </c>
      <c r="AD115" s="20" t="str">
        <f t="shared" si="18"/>
        <v>Ministry of women and vulnerable populations, Monitoring report of residential care centers and corporate</v>
      </c>
      <c r="AE115" s="7" t="b">
        <f t="shared" si="19"/>
        <v>1</v>
      </c>
      <c r="AF115" s="7" t="b">
        <f t="shared" si="20"/>
        <v>1</v>
      </c>
      <c r="AG115" s="7" t="b">
        <f t="shared" si="21"/>
        <v>1</v>
      </c>
      <c r="AH115" s="7" t="b">
        <f t="shared" si="22"/>
        <v>1</v>
      </c>
      <c r="AI115" s="7" t="s">
        <v>474</v>
      </c>
      <c r="AJ115" s="7">
        <v>163.4</v>
      </c>
      <c r="AK115" s="47">
        <f t="shared" si="23"/>
        <v>163.39043903652097</v>
      </c>
      <c r="AL115" s="47">
        <f t="shared" si="24"/>
        <v>-9.5609634790321252E-3</v>
      </c>
    </row>
    <row r="116" spans="1:38">
      <c r="A116" s="7" t="s">
        <v>301</v>
      </c>
      <c r="B116" s="7" t="s">
        <v>302</v>
      </c>
      <c r="C116" s="40">
        <v>753.06285287196101</v>
      </c>
      <c r="D116" s="7" t="s">
        <v>596</v>
      </c>
      <c r="E116" s="15">
        <v>2018</v>
      </c>
      <c r="F116" s="15" t="s">
        <v>597</v>
      </c>
      <c r="G116" s="16"/>
      <c r="H116" s="19" t="s">
        <v>618</v>
      </c>
      <c r="J116" s="7" t="e">
        <f>IF(VLOOKUP($A116,'[1]2. Child Protection'!$B$8:$BG$226,'[1]2. Child Protection'!T$1,FALSE)=C116,"",VLOOKUP($A116,'[1]2. Child Protection'!$B$8:$BG$226,'[1]2. Child Protection'!T$1,FALSE)-C116)</f>
        <v>#VALUE!</v>
      </c>
      <c r="K116" s="7" t="str">
        <f>IF(VLOOKUP($A116,'[1]2. Child Protection'!$B$8:$BG$226,'[1]2. Child Protection'!U$1,FALSE)=D116,"",VLOOKUP($A116,'[1]2. Child Protection'!$B$8:$BG$226,'[1]2. Child Protection'!U$1,FALSE))</f>
        <v/>
      </c>
      <c r="L116" s="20" t="e">
        <f>IF(VLOOKUP($A116,'[1]2. Child Protection'!$B$8:$BG$226,'[1]2. Child Protection'!V$1,FALSE)=#REF!,"",VLOOKUP($A116,'[1]2. Child Protection'!$B$8:$BG$226,'[1]2. Child Protection'!V$1,FALSE)-#REF!)</f>
        <v>#REF!</v>
      </c>
      <c r="M116" s="20" t="e">
        <f>IF(VLOOKUP($A116,'[1]2. Child Protection'!$B$8:$BG$226,'[1]2. Child Protection'!W$1,FALSE)=#REF!,"",VLOOKUP($A116,'[1]2. Child Protection'!$B$8:$BG$226,'[1]2. Child Protection'!W$1,FALSE))</f>
        <v>#REF!</v>
      </c>
      <c r="N116" s="20">
        <f>IF(VLOOKUP($A116,'[1]2. Child Protection'!$B$8:$BG$226,'[1]2. Child Protection'!X$1,FALSE)=E116,"",VLOOKUP($A116,'[1]2. Child Protection'!$B$8:$BG$226,'[1]2. Child Protection'!X$1,FALSE)-E116)</f>
        <v>-1918</v>
      </c>
      <c r="O116" s="20" t="e">
        <f>IF(VLOOKUP($A116,'[1]2. Child Protection'!$B$8:$BG$226,'[1]2. Child Protection'!Y$1,FALSE)=#REF!,"",VLOOKUP($A116,'[1]2. Child Protection'!$B$8:$BG$226,'[1]2. Child Protection'!Y$1,FALSE))</f>
        <v>#REF!</v>
      </c>
      <c r="P116" s="20" t="e">
        <f>IF(VLOOKUP($A116,'[1]2. Child Protection'!$B$8:$BG$226,'[1]2. Child Protection'!Z$1,FALSE)=F116,"",VLOOKUP($A116,'[1]2. Child Protection'!$B$8:$BG$226,'[1]2. Child Protection'!Z$1,FALSE)-F116)</f>
        <v>#VALUE!</v>
      </c>
      <c r="Q116" s="20" t="str">
        <f>IF(VLOOKUP($A116,'[1]2. Child Protection'!$B$8:$BG$226,'[1]2. Child Protection'!AA$1,FALSE)=G116,"",VLOOKUP($A116,'[1]2. Child Protection'!$B$8:$BG$226,'[1]2. Child Protection'!AA$1,FALSE))</f>
        <v>y</v>
      </c>
      <c r="R116" s="7" t="str">
        <f>IF(VLOOKUP($A116,'[1]2. Child Protection'!$B$8:$BG$226,'[1]2. Child Protection'!AB$1,FALSE)=H116,"",VLOOKUP($A116,'[1]2. Child Protection'!$B$8:$BG$226,'[1]2. Child Protection'!AB$1,FALSE))</f>
        <v>Statistics Lithuania 2021</v>
      </c>
      <c r="S116" s="7" t="s">
        <v>404</v>
      </c>
      <c r="T116" s="47">
        <v>10.500142085458071</v>
      </c>
      <c r="U116" s="7">
        <v>2018</v>
      </c>
      <c r="V116" s="7" t="s">
        <v>597</v>
      </c>
      <c r="X116" s="7" t="s">
        <v>405</v>
      </c>
      <c r="Y116" s="7" t="b">
        <f t="shared" si="25"/>
        <v>1</v>
      </c>
      <c r="Z116" s="47">
        <f t="shared" si="14"/>
        <v>10.500142085458071</v>
      </c>
      <c r="AA116" s="20">
        <f t="shared" si="15"/>
        <v>2018</v>
      </c>
      <c r="AB116" s="20" t="str">
        <f t="shared" si="16"/>
        <v>Y0T17</v>
      </c>
      <c r="AC116" s="20">
        <f t="shared" si="17"/>
        <v>0</v>
      </c>
      <c r="AD116" s="20" t="str">
        <f t="shared" si="18"/>
        <v>Department of Social Welfare and Development</v>
      </c>
      <c r="AE116" s="7" t="b">
        <f t="shared" si="19"/>
        <v>1</v>
      </c>
      <c r="AF116" s="7" t="b">
        <f t="shared" si="20"/>
        <v>1</v>
      </c>
      <c r="AG116" s="7" t="b">
        <f t="shared" si="21"/>
        <v>1</v>
      </c>
      <c r="AH116" s="7" t="b">
        <f t="shared" si="22"/>
        <v>1</v>
      </c>
      <c r="AI116" s="7" t="s">
        <v>477</v>
      </c>
      <c r="AJ116" s="7">
        <v>3.2</v>
      </c>
      <c r="AK116" s="47">
        <f t="shared" si="23"/>
        <v>3.2316070275931477</v>
      </c>
      <c r="AL116" s="47">
        <f t="shared" si="24"/>
        <v>3.1607027593147485E-2</v>
      </c>
    </row>
    <row r="117" spans="1:38">
      <c r="A117" s="7" t="s">
        <v>303</v>
      </c>
      <c r="B117" s="7" t="s">
        <v>304</v>
      </c>
      <c r="C117" s="40"/>
      <c r="E117" s="15"/>
      <c r="F117" s="15"/>
      <c r="G117" s="16"/>
      <c r="H117" s="19"/>
      <c r="J117" s="7" t="e">
        <f>IF(VLOOKUP($A117,'[1]2. Child Protection'!$B$8:$BG$226,'[1]2. Child Protection'!T$1,FALSE)=C117,"",VLOOKUP($A117,'[1]2. Child Protection'!$B$8:$BG$226,'[1]2. Child Protection'!T$1,FALSE)-C117)</f>
        <v>#VALUE!</v>
      </c>
      <c r="K117" s="7" t="str">
        <f>IF(VLOOKUP($A117,'[1]2. Child Protection'!$B$8:$BG$226,'[1]2. Child Protection'!U$1,FALSE)=D117,"",VLOOKUP($A117,'[1]2. Child Protection'!$B$8:$BG$226,'[1]2. Child Protection'!U$1,FALSE))</f>
        <v/>
      </c>
      <c r="L117" s="20" t="e">
        <f>IF(VLOOKUP($A117,'[1]2. Child Protection'!$B$8:$BG$226,'[1]2. Child Protection'!V$1,FALSE)=#REF!,"",VLOOKUP($A117,'[1]2. Child Protection'!$B$8:$BG$226,'[1]2. Child Protection'!V$1,FALSE)-#REF!)</f>
        <v>#REF!</v>
      </c>
      <c r="M117" s="20" t="e">
        <f>IF(VLOOKUP($A117,'[1]2. Child Protection'!$B$8:$BG$226,'[1]2. Child Protection'!W$1,FALSE)=#REF!,"",VLOOKUP($A117,'[1]2. Child Protection'!$B$8:$BG$226,'[1]2. Child Protection'!W$1,FALSE))</f>
        <v>#REF!</v>
      </c>
      <c r="N117" s="20">
        <f>IF(VLOOKUP($A117,'[1]2. Child Protection'!$B$8:$BG$226,'[1]2. Child Protection'!X$1,FALSE)=E117,"",VLOOKUP($A117,'[1]2. Child Protection'!$B$8:$BG$226,'[1]2. Child Protection'!X$1,FALSE)-E117)</f>
        <v>100</v>
      </c>
      <c r="O117" s="20" t="e">
        <f>IF(VLOOKUP($A117,'[1]2. Child Protection'!$B$8:$BG$226,'[1]2. Child Protection'!Y$1,FALSE)=#REF!,"",VLOOKUP($A117,'[1]2. Child Protection'!$B$8:$BG$226,'[1]2. Child Protection'!Y$1,FALSE))</f>
        <v>#REF!</v>
      </c>
      <c r="P117" s="20">
        <f>IF(VLOOKUP($A117,'[1]2. Child Protection'!$B$8:$BG$226,'[1]2. Child Protection'!Z$1,FALSE)=F117,"",VLOOKUP($A117,'[1]2. Child Protection'!$B$8:$BG$226,'[1]2. Child Protection'!Z$1,FALSE)-F117)</f>
        <v>100</v>
      </c>
      <c r="Q117" s="20" t="str">
        <f>IF(VLOOKUP($A117,'[1]2. Child Protection'!$B$8:$BG$226,'[1]2. Child Protection'!AA$1,FALSE)=G117,"",VLOOKUP($A117,'[1]2. Child Protection'!$B$8:$BG$226,'[1]2. Child Protection'!AA$1,FALSE))</f>
        <v>v</v>
      </c>
      <c r="R117" s="7" t="str">
        <f>IF(VLOOKUP($A117,'[1]2. Child Protection'!$B$8:$BG$226,'[1]2. Child Protection'!AB$1,FALSE)=H117,"",VLOOKUP($A117,'[1]2. Child Protection'!$B$8:$BG$226,'[1]2. Child Protection'!AB$1,FALSE))</f>
        <v>UNSD Population and Vital Statistics Report, January 2022, latest update on 17 Jan 2023</v>
      </c>
      <c r="S117" s="7" t="s">
        <v>407</v>
      </c>
      <c r="T117" s="47">
        <v>256.85523153861141</v>
      </c>
      <c r="U117" s="7">
        <v>2007</v>
      </c>
      <c r="V117" s="7" t="s">
        <v>597</v>
      </c>
      <c r="X117" s="7" t="s">
        <v>664</v>
      </c>
      <c r="Y117" s="7" t="b">
        <f t="shared" si="25"/>
        <v>0</v>
      </c>
      <c r="Z117" s="47">
        <f t="shared" si="14"/>
        <v>0</v>
      </c>
      <c r="AA117" s="20">
        <f t="shared" si="15"/>
        <v>0</v>
      </c>
      <c r="AB117" s="20">
        <f t="shared" si="16"/>
        <v>0</v>
      </c>
      <c r="AC117" s="20">
        <f t="shared" si="17"/>
        <v>0</v>
      </c>
      <c r="AD117" s="20">
        <f t="shared" si="18"/>
        <v>0</v>
      </c>
      <c r="AE117" s="7" t="b">
        <f t="shared" si="19"/>
        <v>0</v>
      </c>
      <c r="AF117" s="7" t="b">
        <f t="shared" si="20"/>
        <v>0</v>
      </c>
      <c r="AG117" s="7" t="b">
        <f t="shared" si="21"/>
        <v>1</v>
      </c>
      <c r="AH117" s="7" t="b">
        <f t="shared" si="22"/>
        <v>0</v>
      </c>
      <c r="AI117" s="7" t="s">
        <v>479</v>
      </c>
      <c r="AJ117" s="7">
        <v>860.8</v>
      </c>
      <c r="AK117" s="47">
        <f t="shared" si="23"/>
        <v>860.78891303879982</v>
      </c>
      <c r="AL117" s="47">
        <f t="shared" si="24"/>
        <v>-1.1086961200135192E-2</v>
      </c>
    </row>
    <row r="118" spans="1:38">
      <c r="A118" s="7" t="s">
        <v>288</v>
      </c>
      <c r="B118" s="7" t="s">
        <v>289</v>
      </c>
      <c r="C118" s="40"/>
      <c r="E118" s="15"/>
      <c r="F118" s="15"/>
      <c r="G118" s="16"/>
      <c r="H118" s="19"/>
      <c r="J118" s="7" t="e">
        <f>IF(VLOOKUP($A118,'[1]2. Child Protection'!$B$8:$BG$226,'[1]2. Child Protection'!T$1,FALSE)=C118,"",VLOOKUP($A118,'[1]2. Child Protection'!$B$8:$BG$226,'[1]2. Child Protection'!T$1,FALSE)-C118)</f>
        <v>#VALUE!</v>
      </c>
      <c r="K118" s="7" t="str">
        <f>IF(VLOOKUP($A118,'[1]2. Child Protection'!$B$8:$BG$226,'[1]2. Child Protection'!U$1,FALSE)=D118,"",VLOOKUP($A118,'[1]2. Child Protection'!$B$8:$BG$226,'[1]2. Child Protection'!U$1,FALSE))</f>
        <v/>
      </c>
      <c r="L118" s="20" t="e">
        <f>IF(VLOOKUP($A118,'[1]2. Child Protection'!$B$8:$BG$226,'[1]2. Child Protection'!V$1,FALSE)=#REF!,"",VLOOKUP($A118,'[1]2. Child Protection'!$B$8:$BG$226,'[1]2. Child Protection'!V$1,FALSE)-#REF!)</f>
        <v>#REF!</v>
      </c>
      <c r="M118" s="20" t="e">
        <f>IF(VLOOKUP($A118,'[1]2. Child Protection'!$B$8:$BG$226,'[1]2. Child Protection'!W$1,FALSE)=#REF!,"",VLOOKUP($A118,'[1]2. Child Protection'!$B$8:$BG$226,'[1]2. Child Protection'!W$1,FALSE))</f>
        <v>#REF!</v>
      </c>
      <c r="N118" s="20">
        <f>IF(VLOOKUP($A118,'[1]2. Child Protection'!$B$8:$BG$226,'[1]2. Child Protection'!X$1,FALSE)=E118,"",VLOOKUP($A118,'[1]2. Child Protection'!$B$8:$BG$226,'[1]2. Child Protection'!X$1,FALSE)-E118)</f>
        <v>100</v>
      </c>
      <c r="O118" s="20" t="e">
        <f>IF(VLOOKUP($A118,'[1]2. Child Protection'!$B$8:$BG$226,'[1]2. Child Protection'!Y$1,FALSE)=#REF!,"",VLOOKUP($A118,'[1]2. Child Protection'!$B$8:$BG$226,'[1]2. Child Protection'!Y$1,FALSE))</f>
        <v>#REF!</v>
      </c>
      <c r="P118" s="20">
        <f>IF(VLOOKUP($A118,'[1]2. Child Protection'!$B$8:$BG$226,'[1]2. Child Protection'!Z$1,FALSE)=F118,"",VLOOKUP($A118,'[1]2. Child Protection'!$B$8:$BG$226,'[1]2. Child Protection'!Z$1,FALSE)-F118)</f>
        <v>100</v>
      </c>
      <c r="Q118" s="20" t="str">
        <f>IF(VLOOKUP($A118,'[1]2. Child Protection'!$B$8:$BG$226,'[1]2. Child Protection'!AA$1,FALSE)=G118,"",VLOOKUP($A118,'[1]2. Child Protection'!$B$8:$BG$226,'[1]2. Child Protection'!AA$1,FALSE))</f>
        <v>v</v>
      </c>
      <c r="R118" s="7" t="str">
        <f>IF(VLOOKUP($A118,'[1]2. Child Protection'!$B$8:$BG$226,'[1]2. Child Protection'!AB$1,FALSE)=H118,"",VLOOKUP($A118,'[1]2. Child Protection'!$B$8:$BG$226,'[1]2. Child Protection'!AB$1,FALSE))</f>
        <v>UNSD Population and Vital Statistics Report, January 2022, latest update on 17 Jan 2023</v>
      </c>
      <c r="S118" s="7" t="s">
        <v>409</v>
      </c>
      <c r="T118" s="47">
        <v>460.60403443878971</v>
      </c>
      <c r="U118" s="7">
        <v>2008</v>
      </c>
      <c r="V118" s="7" t="s">
        <v>599</v>
      </c>
      <c r="W118" s="7" t="s">
        <v>600</v>
      </c>
      <c r="X118" s="7" t="s">
        <v>665</v>
      </c>
      <c r="Y118" s="7" t="b">
        <f t="shared" si="25"/>
        <v>0</v>
      </c>
      <c r="Z118" s="47">
        <f t="shared" si="14"/>
        <v>0</v>
      </c>
      <c r="AA118" s="20">
        <f t="shared" si="15"/>
        <v>0</v>
      </c>
      <c r="AB118" s="20">
        <f t="shared" si="16"/>
        <v>0</v>
      </c>
      <c r="AC118" s="20">
        <f t="shared" si="17"/>
        <v>0</v>
      </c>
      <c r="AD118" s="20">
        <f t="shared" si="18"/>
        <v>0</v>
      </c>
      <c r="AE118" s="7" t="b">
        <f t="shared" si="19"/>
        <v>0</v>
      </c>
      <c r="AF118" s="7" t="b">
        <f t="shared" si="20"/>
        <v>0</v>
      </c>
      <c r="AG118" s="7" t="b">
        <f t="shared" si="21"/>
        <v>0</v>
      </c>
      <c r="AH118" s="7" t="b">
        <f t="shared" si="22"/>
        <v>0</v>
      </c>
      <c r="AI118" s="7" t="s">
        <v>488</v>
      </c>
      <c r="AJ118" s="7">
        <v>200.1</v>
      </c>
      <c r="AK118" s="47">
        <f t="shared" si="23"/>
        <v>200.12963082396621</v>
      </c>
      <c r="AL118" s="47">
        <f t="shared" si="24"/>
        <v>2.9630823966215303E-2</v>
      </c>
    </row>
    <row r="119" spans="1:38">
      <c r="A119" s="7" t="s">
        <v>345</v>
      </c>
      <c r="B119" s="7" t="s">
        <v>346</v>
      </c>
      <c r="C119" s="40">
        <v>965.13927641063856</v>
      </c>
      <c r="D119" s="7" t="s">
        <v>59</v>
      </c>
      <c r="E119" s="15">
        <v>2018</v>
      </c>
      <c r="F119" s="17" t="s">
        <v>604</v>
      </c>
      <c r="G119" s="18" t="s">
        <v>71</v>
      </c>
      <c r="H119" s="19" t="s">
        <v>348</v>
      </c>
      <c r="J119" s="7" t="e">
        <f>IF(VLOOKUP($A119,'[1]2. Child Protection'!$B$8:$BG$226,'[1]2. Child Protection'!T$1,FALSE)=C119,"",VLOOKUP($A119,'[1]2. Child Protection'!$B$8:$BG$226,'[1]2. Child Protection'!T$1,FALSE)-C119)</f>
        <v>#VALUE!</v>
      </c>
      <c r="K119" s="7">
        <f>IF(VLOOKUP($A119,'[1]2. Child Protection'!$B$8:$BG$226,'[1]2. Child Protection'!U$1,FALSE)=D119,"",VLOOKUP($A119,'[1]2. Child Protection'!$B$8:$BG$226,'[1]2. Child Protection'!U$1,FALSE))</f>
        <v>0</v>
      </c>
      <c r="L119" s="20" t="e">
        <f>IF(VLOOKUP($A119,'[1]2. Child Protection'!$B$8:$BG$226,'[1]2. Child Protection'!V$1,FALSE)=#REF!,"",VLOOKUP($A119,'[1]2. Child Protection'!$B$8:$BG$226,'[1]2. Child Protection'!V$1,FALSE)-#REF!)</f>
        <v>#REF!</v>
      </c>
      <c r="M119" s="20" t="e">
        <f>IF(VLOOKUP($A119,'[1]2. Child Protection'!$B$8:$BG$226,'[1]2. Child Protection'!W$1,FALSE)=#REF!,"",VLOOKUP($A119,'[1]2. Child Protection'!$B$8:$BG$226,'[1]2. Child Protection'!W$1,FALSE))</f>
        <v>#REF!</v>
      </c>
      <c r="N119" s="20">
        <f>IF(VLOOKUP($A119,'[1]2. Child Protection'!$B$8:$BG$226,'[1]2. Child Protection'!X$1,FALSE)=E119,"",VLOOKUP($A119,'[1]2. Child Protection'!$B$8:$BG$226,'[1]2. Child Protection'!X$1,FALSE)-E119)</f>
        <v>-1921.2</v>
      </c>
      <c r="O119" s="20" t="e">
        <f>IF(VLOOKUP($A119,'[1]2. Child Protection'!$B$8:$BG$226,'[1]2. Child Protection'!Y$1,FALSE)=#REF!,"",VLOOKUP($A119,'[1]2. Child Protection'!$B$8:$BG$226,'[1]2. Child Protection'!Y$1,FALSE))</f>
        <v>#REF!</v>
      </c>
      <c r="P119" s="20" t="e">
        <f>IF(VLOOKUP($A119,'[1]2. Child Protection'!$B$8:$BG$226,'[1]2. Child Protection'!Z$1,FALSE)=F119,"",VLOOKUP($A119,'[1]2. Child Protection'!$B$8:$BG$226,'[1]2. Child Protection'!Z$1,FALSE)-F119)</f>
        <v>#VALUE!</v>
      </c>
      <c r="Q119" s="20" t="str">
        <f>IF(VLOOKUP($A119,'[1]2. Child Protection'!$B$8:$BG$226,'[1]2. Child Protection'!AA$1,FALSE)=G119,"",VLOOKUP($A119,'[1]2. Child Protection'!$B$8:$BG$226,'[1]2. Child Protection'!AA$1,FALSE))</f>
        <v>y</v>
      </c>
      <c r="R119" s="7" t="str">
        <f>IF(VLOOKUP($A119,'[1]2. Child Protection'!$B$8:$BG$226,'[1]2. Child Protection'!AB$1,FALSE)=H119,"",VLOOKUP($A119,'[1]2. Child Protection'!$B$8:$BG$226,'[1]2. Child Protection'!AB$1,FALSE))</f>
        <v>ENPSF 2018</v>
      </c>
      <c r="S119" s="7" t="s">
        <v>418</v>
      </c>
      <c r="T119" s="47">
        <v>324.74183275126728</v>
      </c>
      <c r="U119" s="7">
        <v>2020</v>
      </c>
      <c r="V119" s="7" t="s">
        <v>597</v>
      </c>
      <c r="X119" s="7" t="s">
        <v>419</v>
      </c>
      <c r="Y119" s="7" t="b">
        <f t="shared" si="25"/>
        <v>1</v>
      </c>
      <c r="Z119" s="47">
        <f t="shared" si="14"/>
        <v>324.74183275126728</v>
      </c>
      <c r="AA119" s="20">
        <f t="shared" si="15"/>
        <v>2020</v>
      </c>
      <c r="AB119" s="20" t="str">
        <f t="shared" si="16"/>
        <v>Y0T17</v>
      </c>
      <c r="AC119" s="20">
        <f t="shared" si="17"/>
        <v>0</v>
      </c>
      <c r="AD119" s="20" t="str">
        <f t="shared" si="18"/>
        <v>National Authority for the Rights of the Children with Disabilities and Adoption</v>
      </c>
      <c r="AE119" s="7" t="b">
        <f t="shared" si="19"/>
        <v>1</v>
      </c>
      <c r="AF119" s="7" t="b">
        <f t="shared" si="20"/>
        <v>1</v>
      </c>
      <c r="AG119" s="7" t="b">
        <f t="shared" si="21"/>
        <v>1</v>
      </c>
      <c r="AH119" s="7" t="b">
        <f t="shared" si="22"/>
        <v>1</v>
      </c>
      <c r="AI119" s="7" t="s">
        <v>531</v>
      </c>
      <c r="AJ119" s="7">
        <v>49.1</v>
      </c>
      <c r="AK119" s="47">
        <f t="shared" si="23"/>
        <v>49.133588997966115</v>
      </c>
      <c r="AL119" s="47">
        <f t="shared" si="24"/>
        <v>3.3588997966113254E-2</v>
      </c>
    </row>
    <row r="120" spans="1:38">
      <c r="A120" s="7" t="s">
        <v>335</v>
      </c>
      <c r="B120" s="7" t="s">
        <v>336</v>
      </c>
      <c r="C120" s="40" t="s">
        <v>596</v>
      </c>
      <c r="D120" s="7" t="s">
        <v>596</v>
      </c>
      <c r="E120" s="15" t="s">
        <v>596</v>
      </c>
      <c r="F120" s="15" t="s">
        <v>596</v>
      </c>
      <c r="G120" s="16" t="s">
        <v>596</v>
      </c>
      <c r="H120" s="19" t="s">
        <v>596</v>
      </c>
      <c r="J120" s="7" t="e">
        <f>IF(VLOOKUP($A120,'[1]2. Child Protection'!$B$8:$BG$226,'[1]2. Child Protection'!T$1,FALSE)=C120,"",VLOOKUP($A120,'[1]2. Child Protection'!$B$8:$BG$226,'[1]2. Child Protection'!T$1,FALSE)-C120)</f>
        <v>#VALUE!</v>
      </c>
      <c r="K120" s="7" t="str">
        <f>IF(VLOOKUP($A120,'[1]2. Child Protection'!$B$8:$BG$226,'[1]2. Child Protection'!U$1,FALSE)=D120,"",VLOOKUP($A120,'[1]2. Child Protection'!$B$8:$BG$226,'[1]2. Child Protection'!U$1,FALSE))</f>
        <v/>
      </c>
      <c r="L120" s="20" t="e">
        <f>IF(VLOOKUP($A120,'[1]2. Child Protection'!$B$8:$BG$226,'[1]2. Child Protection'!V$1,FALSE)=#REF!,"",VLOOKUP($A120,'[1]2. Child Protection'!$B$8:$BG$226,'[1]2. Child Protection'!V$1,FALSE)-#REF!)</f>
        <v>#REF!</v>
      </c>
      <c r="M120" s="20" t="e">
        <f>IF(VLOOKUP($A120,'[1]2. Child Protection'!$B$8:$BG$226,'[1]2. Child Protection'!W$1,FALSE)=#REF!,"",VLOOKUP($A120,'[1]2. Child Protection'!$B$8:$BG$226,'[1]2. Child Protection'!W$1,FALSE))</f>
        <v>#REF!</v>
      </c>
      <c r="N120" s="20" t="e">
        <f>IF(VLOOKUP($A120,'[1]2. Child Protection'!$B$8:$BG$226,'[1]2. Child Protection'!X$1,FALSE)=E120,"",VLOOKUP($A120,'[1]2. Child Protection'!$B$8:$BG$226,'[1]2. Child Protection'!X$1,FALSE)-E120)</f>
        <v>#VALUE!</v>
      </c>
      <c r="O120" s="20" t="e">
        <f>IF(VLOOKUP($A120,'[1]2. Child Protection'!$B$8:$BG$226,'[1]2. Child Protection'!Y$1,FALSE)=#REF!,"",VLOOKUP($A120,'[1]2. Child Protection'!$B$8:$BG$226,'[1]2. Child Protection'!Y$1,FALSE))</f>
        <v>#REF!</v>
      </c>
      <c r="P120" s="20" t="e">
        <f>IF(VLOOKUP($A120,'[1]2. Child Protection'!$B$8:$BG$226,'[1]2. Child Protection'!Z$1,FALSE)=F120,"",VLOOKUP($A120,'[1]2. Child Protection'!$B$8:$BG$226,'[1]2. Child Protection'!Z$1,FALSE)-F120)</f>
        <v>#VALUE!</v>
      </c>
      <c r="Q120" s="20" t="str">
        <f>IF(VLOOKUP($A120,'[1]2. Child Protection'!$B$8:$BG$226,'[1]2. Child Protection'!AA$1,FALSE)=G120,"",VLOOKUP($A120,'[1]2. Child Protection'!$B$8:$BG$226,'[1]2. Child Protection'!AA$1,FALSE))</f>
        <v>v</v>
      </c>
      <c r="R120" s="7" t="str">
        <f>IF(VLOOKUP($A120,'[1]2. Child Protection'!$B$8:$BG$226,'[1]2. Child Protection'!AB$1,FALSE)=H120,"",VLOOKUP($A120,'[1]2. Child Protection'!$B$8:$BG$226,'[1]2. Child Protection'!AB$1,FALSE))</f>
        <v>UNSD Population and Vital Statistics Report, January 2021, latest update on 4 Jan 2022</v>
      </c>
      <c r="S120" s="7" t="s">
        <v>421</v>
      </c>
      <c r="T120" s="47">
        <v>1409.7790160922677</v>
      </c>
      <c r="U120" s="7">
        <v>2010</v>
      </c>
      <c r="V120" s="7" t="s">
        <v>597</v>
      </c>
      <c r="X120" s="7" t="s">
        <v>626</v>
      </c>
      <c r="Y120" s="7" t="b">
        <f t="shared" si="25"/>
        <v>1</v>
      </c>
      <c r="Z120" s="47">
        <f t="shared" si="14"/>
        <v>1409.7790160922677</v>
      </c>
      <c r="AA120" s="20">
        <f t="shared" si="15"/>
        <v>2010</v>
      </c>
      <c r="AB120" s="20" t="str">
        <f t="shared" si="16"/>
        <v>Y0T17</v>
      </c>
      <c r="AC120" s="20">
        <f t="shared" si="17"/>
        <v>0</v>
      </c>
      <c r="AD120" s="20" t="str">
        <f t="shared" si="18"/>
        <v>Ministry of Education and Science and Ministry of Health and Social Development</v>
      </c>
      <c r="AE120" s="7" t="b">
        <f t="shared" si="19"/>
        <v>1</v>
      </c>
      <c r="AF120" s="7" t="b">
        <f t="shared" si="20"/>
        <v>1</v>
      </c>
      <c r="AG120" s="7" t="b">
        <f t="shared" si="21"/>
        <v>1</v>
      </c>
      <c r="AH120" s="7" t="b">
        <f t="shared" si="22"/>
        <v>1</v>
      </c>
      <c r="AI120" s="7" t="s">
        <v>491</v>
      </c>
      <c r="AJ120" s="7">
        <v>188.6</v>
      </c>
      <c r="AK120" s="47">
        <f t="shared" si="23"/>
        <v>188.58563910624349</v>
      </c>
      <c r="AL120" s="47">
        <f t="shared" si="24"/>
        <v>-1.4360893756503401E-2</v>
      </c>
    </row>
    <row r="121" spans="1:38">
      <c r="A121" s="20" t="s">
        <v>414</v>
      </c>
      <c r="B121" s="20" t="s">
        <v>415</v>
      </c>
      <c r="C121" s="20">
        <v>117.71398392205653</v>
      </c>
      <c r="D121" s="20" t="s">
        <v>596</v>
      </c>
      <c r="E121" s="15">
        <v>2020</v>
      </c>
      <c r="F121" s="17" t="s">
        <v>597</v>
      </c>
      <c r="G121" s="18"/>
      <c r="H121" s="19" t="s">
        <v>625</v>
      </c>
      <c r="J121" s="7">
        <f>IF(VLOOKUP($A121,'[1]2. Child Protection'!$B$8:$BG$226,'[1]2. Child Protection'!T$1,FALSE)=C121,"",VLOOKUP($A121,'[1]2. Child Protection'!$B$8:$BG$226,'[1]2. Child Protection'!T$1,FALSE)-C121)</f>
        <v>-19.713983922056528</v>
      </c>
      <c r="K121" s="7" t="str">
        <f>IF(VLOOKUP($A121,'[1]2. Child Protection'!$B$8:$BG$226,'[1]2. Child Protection'!U$1,FALSE)=D121,"",VLOOKUP($A121,'[1]2. Child Protection'!$B$8:$BG$226,'[1]2. Child Protection'!U$1,FALSE))</f>
        <v>x</v>
      </c>
      <c r="L121" s="20" t="e">
        <f>IF(VLOOKUP($A121,'[1]2. Child Protection'!$B$8:$BG$226,'[1]2. Child Protection'!V$1,FALSE)=#REF!,"",VLOOKUP($A121,'[1]2. Child Protection'!$B$8:$BG$226,'[1]2. Child Protection'!V$1,FALSE)-#REF!)</f>
        <v>#REF!</v>
      </c>
      <c r="M121" s="20" t="e">
        <f>IF(VLOOKUP($A121,'[1]2. Child Protection'!$B$8:$BG$226,'[1]2. Child Protection'!W$1,FALSE)=#REF!,"",VLOOKUP($A121,'[1]2. Child Protection'!$B$8:$BG$226,'[1]2. Child Protection'!W$1,FALSE))</f>
        <v>#REF!</v>
      </c>
      <c r="N121" s="20">
        <f>IF(VLOOKUP($A121,'[1]2. Child Protection'!$B$8:$BG$226,'[1]2. Child Protection'!X$1,FALSE)=E121,"",VLOOKUP($A121,'[1]2. Child Protection'!$B$8:$BG$226,'[1]2. Child Protection'!X$1,FALSE)-E121)</f>
        <v>-1920.8</v>
      </c>
      <c r="O121" s="20" t="e">
        <f>IF(VLOOKUP($A121,'[1]2. Child Protection'!$B$8:$BG$226,'[1]2. Child Protection'!Y$1,FALSE)=#REF!,"",VLOOKUP($A121,'[1]2. Child Protection'!$B$8:$BG$226,'[1]2. Child Protection'!Y$1,FALSE))</f>
        <v>#REF!</v>
      </c>
      <c r="P121" s="20" t="e">
        <f>IF(VLOOKUP($A121,'[1]2. Child Protection'!$B$8:$BG$226,'[1]2. Child Protection'!Z$1,FALSE)=F121,"",VLOOKUP($A121,'[1]2. Child Protection'!$B$8:$BG$226,'[1]2. Child Protection'!Z$1,FALSE)-F121)</f>
        <v>#VALUE!</v>
      </c>
      <c r="Q121" s="20" t="str">
        <f>IF(VLOOKUP($A121,'[1]2. Child Protection'!$B$8:$BG$226,'[1]2. Child Protection'!AA$1,FALSE)=G121,"",VLOOKUP($A121,'[1]2. Child Protection'!$B$8:$BG$226,'[1]2. Child Protection'!AA$1,FALSE))</f>
        <v>x</v>
      </c>
      <c r="R121" s="7" t="str">
        <f>IF(VLOOKUP($A121,'[1]2. Child Protection'!$B$8:$BG$226,'[1]2. Child Protection'!AB$1,FALSE)=H121,"",VLOOKUP($A121,'[1]2. Child Protection'!$B$8:$BG$226,'[1]2. Child Protection'!AB$1,FALSE))</f>
        <v>MICS 2012</v>
      </c>
      <c r="S121" s="7" t="s">
        <v>423</v>
      </c>
      <c r="T121" s="47">
        <v>47.181842632576114</v>
      </c>
      <c r="U121" s="7">
        <v>2012</v>
      </c>
      <c r="V121" s="7" t="s">
        <v>597</v>
      </c>
      <c r="X121" s="7" t="s">
        <v>424</v>
      </c>
      <c r="Y121" s="7" t="b">
        <f t="shared" si="25"/>
        <v>1</v>
      </c>
      <c r="Z121" s="47">
        <f t="shared" si="14"/>
        <v>47.181842632576114</v>
      </c>
      <c r="AA121" s="20">
        <f t="shared" si="15"/>
        <v>2012</v>
      </c>
      <c r="AB121" s="20" t="str">
        <f t="shared" si="16"/>
        <v>Y0T17</v>
      </c>
      <c r="AC121" s="20">
        <f t="shared" si="17"/>
        <v>0</v>
      </c>
      <c r="AD121" s="20" t="str">
        <f t="shared" si="18"/>
        <v>Census</v>
      </c>
      <c r="AE121" s="7" t="b">
        <f t="shared" si="19"/>
        <v>1</v>
      </c>
      <c r="AF121" s="7" t="b">
        <f t="shared" si="20"/>
        <v>1</v>
      </c>
      <c r="AG121" s="7" t="b">
        <f t="shared" si="21"/>
        <v>1</v>
      </c>
      <c r="AH121" s="7" t="b">
        <f t="shared" si="22"/>
        <v>1</v>
      </c>
      <c r="AI121" s="7" t="s">
        <v>494</v>
      </c>
      <c r="AJ121" s="7">
        <v>255.5</v>
      </c>
      <c r="AK121" s="47">
        <f t="shared" si="23"/>
        <v>255.48499359950372</v>
      </c>
      <c r="AL121" s="47">
        <f t="shared" si="24"/>
        <v>-1.5006400496275774E-2</v>
      </c>
    </row>
    <row r="122" spans="1:38">
      <c r="A122" s="7" t="s">
        <v>305</v>
      </c>
      <c r="B122" s="7" t="s">
        <v>306</v>
      </c>
      <c r="C122" s="20" t="s">
        <v>596</v>
      </c>
      <c r="D122" s="7" t="s">
        <v>596</v>
      </c>
      <c r="E122" s="15" t="s">
        <v>596</v>
      </c>
      <c r="F122" s="17" t="s">
        <v>596</v>
      </c>
      <c r="G122" s="18" t="s">
        <v>596</v>
      </c>
      <c r="H122" s="19" t="s">
        <v>596</v>
      </c>
      <c r="J122" s="7" t="e">
        <f>IF(VLOOKUP($A122,'[1]2. Child Protection'!$B$8:$BG$226,'[1]2. Child Protection'!T$1,FALSE)=C122,"",VLOOKUP($A122,'[1]2. Child Protection'!$B$8:$BG$226,'[1]2. Child Protection'!T$1,FALSE)-C122)</f>
        <v>#VALUE!</v>
      </c>
      <c r="K122" s="7" t="str">
        <f>IF(VLOOKUP($A122,'[1]2. Child Protection'!$B$8:$BG$226,'[1]2. Child Protection'!U$1,FALSE)=D122,"",VLOOKUP($A122,'[1]2. Child Protection'!$B$8:$BG$226,'[1]2. Child Protection'!U$1,FALSE))</f>
        <v/>
      </c>
      <c r="L122" s="20" t="e">
        <f>IF(VLOOKUP($A122,'[1]2. Child Protection'!$B$8:$BG$226,'[1]2. Child Protection'!V$1,FALSE)=#REF!,"",VLOOKUP($A122,'[1]2. Child Protection'!$B$8:$BG$226,'[1]2. Child Protection'!V$1,FALSE)-#REF!)</f>
        <v>#REF!</v>
      </c>
      <c r="M122" s="20" t="e">
        <f>IF(VLOOKUP($A122,'[1]2. Child Protection'!$B$8:$BG$226,'[1]2. Child Protection'!W$1,FALSE)=#REF!,"",VLOOKUP($A122,'[1]2. Child Protection'!$B$8:$BG$226,'[1]2. Child Protection'!W$1,FALSE))</f>
        <v>#REF!</v>
      </c>
      <c r="N122" s="20" t="e">
        <f>IF(VLOOKUP($A122,'[1]2. Child Protection'!$B$8:$BG$226,'[1]2. Child Protection'!X$1,FALSE)=E122,"",VLOOKUP($A122,'[1]2. Child Protection'!$B$8:$BG$226,'[1]2. Child Protection'!X$1,FALSE)-E122)</f>
        <v>#VALUE!</v>
      </c>
      <c r="O122" s="20" t="e">
        <f>IF(VLOOKUP($A122,'[1]2. Child Protection'!$B$8:$BG$226,'[1]2. Child Protection'!Y$1,FALSE)=#REF!,"",VLOOKUP($A122,'[1]2. Child Protection'!$B$8:$BG$226,'[1]2. Child Protection'!Y$1,FALSE))</f>
        <v>#REF!</v>
      </c>
      <c r="P122" s="20" t="e">
        <f>IF(VLOOKUP($A122,'[1]2. Child Protection'!$B$8:$BG$226,'[1]2. Child Protection'!Z$1,FALSE)=F122,"",VLOOKUP($A122,'[1]2. Child Protection'!$B$8:$BG$226,'[1]2. Child Protection'!Z$1,FALSE)-F122)</f>
        <v>#VALUE!</v>
      </c>
      <c r="Q122" s="20" t="str">
        <f>IF(VLOOKUP($A122,'[1]2. Child Protection'!$B$8:$BG$226,'[1]2. Child Protection'!AA$1,FALSE)=G122,"",VLOOKUP($A122,'[1]2. Child Protection'!$B$8:$BG$226,'[1]2. Child Protection'!AA$1,FALSE))</f>
        <v/>
      </c>
      <c r="R122" s="7" t="str">
        <f>IF(VLOOKUP($A122,'[1]2. Child Protection'!$B$8:$BG$226,'[1]2. Child Protection'!AB$1,FALSE)=H122,"",VLOOKUP($A122,'[1]2. Child Protection'!$B$8:$BG$226,'[1]2. Child Protection'!AB$1,FALSE))</f>
        <v>DHS 2021</v>
      </c>
      <c r="S122" s="7" t="s">
        <v>426</v>
      </c>
      <c r="T122" s="47">
        <v>39.431702307732465</v>
      </c>
      <c r="U122" s="7">
        <v>2021</v>
      </c>
      <c r="V122" s="7" t="s">
        <v>597</v>
      </c>
      <c r="X122" s="7" t="s">
        <v>427</v>
      </c>
      <c r="Y122" s="7" t="b">
        <f t="shared" si="25"/>
        <v>1</v>
      </c>
      <c r="Z122" s="47">
        <f t="shared" si="14"/>
        <v>39.431702307732465</v>
      </c>
      <c r="AA122" s="20">
        <f t="shared" si="15"/>
        <v>2021</v>
      </c>
      <c r="AB122" s="20" t="str">
        <f t="shared" si="16"/>
        <v>Y0T17</v>
      </c>
      <c r="AC122" s="20">
        <f t="shared" si="17"/>
        <v>0</v>
      </c>
      <c r="AD122" s="20" t="str">
        <f t="shared" si="18"/>
        <v>Ministry of Health, Social and Community Development</v>
      </c>
      <c r="AE122" s="7" t="b">
        <f t="shared" si="19"/>
        <v>1</v>
      </c>
      <c r="AF122" s="7" t="b">
        <f t="shared" si="20"/>
        <v>1</v>
      </c>
      <c r="AG122" s="7" t="b">
        <f t="shared" si="21"/>
        <v>1</v>
      </c>
      <c r="AH122" s="7" t="b">
        <f t="shared" si="22"/>
        <v>1</v>
      </c>
      <c r="AI122" s="7" t="s">
        <v>497</v>
      </c>
      <c r="AJ122" s="7">
        <v>120.4</v>
      </c>
      <c r="AK122" s="47">
        <f t="shared" si="23"/>
        <v>120.41135578631118</v>
      </c>
      <c r="AL122" s="47">
        <f t="shared" si="24"/>
        <v>1.1355786311170846E-2</v>
      </c>
    </row>
    <row r="123" spans="1:38">
      <c r="A123" s="7" t="s">
        <v>314</v>
      </c>
      <c r="B123" s="7" t="s">
        <v>315</v>
      </c>
      <c r="C123" s="20">
        <v>179.65220728027489</v>
      </c>
      <c r="D123" s="7" t="s">
        <v>596</v>
      </c>
      <c r="E123" s="15">
        <v>2021</v>
      </c>
      <c r="F123" s="17" t="s">
        <v>597</v>
      </c>
      <c r="G123" s="18"/>
      <c r="H123" s="19" t="s">
        <v>316</v>
      </c>
      <c r="J123" s="7">
        <f>IF(VLOOKUP($A123,'[1]2. Child Protection'!$B$8:$BG$226,'[1]2. Child Protection'!T$1,FALSE)=C123,"",VLOOKUP($A123,'[1]2. Child Protection'!$B$8:$BG$226,'[1]2. Child Protection'!T$1,FALSE)-C123)</f>
        <v>-83.352207280274897</v>
      </c>
      <c r="K123" s="7" t="str">
        <f>IF(VLOOKUP($A123,'[1]2. Child Protection'!$B$8:$BG$226,'[1]2. Child Protection'!U$1,FALSE)=D123,"",VLOOKUP($A123,'[1]2. Child Protection'!$B$8:$BG$226,'[1]2. Child Protection'!U$1,FALSE))</f>
        <v/>
      </c>
      <c r="L123" s="20" t="e">
        <f>IF(VLOOKUP($A123,'[1]2. Child Protection'!$B$8:$BG$226,'[1]2. Child Protection'!V$1,FALSE)=#REF!,"",VLOOKUP($A123,'[1]2. Child Protection'!$B$8:$BG$226,'[1]2. Child Protection'!V$1,FALSE)-#REF!)</f>
        <v>#REF!</v>
      </c>
      <c r="M123" s="20" t="e">
        <f>IF(VLOOKUP($A123,'[1]2. Child Protection'!$B$8:$BG$226,'[1]2. Child Protection'!W$1,FALSE)=#REF!,"",VLOOKUP($A123,'[1]2. Child Protection'!$B$8:$BG$226,'[1]2. Child Protection'!W$1,FALSE))</f>
        <v>#REF!</v>
      </c>
      <c r="N123" s="20">
        <f>IF(VLOOKUP($A123,'[1]2. Child Protection'!$B$8:$BG$226,'[1]2. Child Protection'!X$1,FALSE)=E123,"",VLOOKUP($A123,'[1]2. Child Protection'!$B$8:$BG$226,'[1]2. Child Protection'!X$1,FALSE)-E123)</f>
        <v>-1922.5</v>
      </c>
      <c r="O123" s="20" t="e">
        <f>IF(VLOOKUP($A123,'[1]2. Child Protection'!$B$8:$BG$226,'[1]2. Child Protection'!Y$1,FALSE)=#REF!,"",VLOOKUP($A123,'[1]2. Child Protection'!$B$8:$BG$226,'[1]2. Child Protection'!Y$1,FALSE))</f>
        <v>#REF!</v>
      </c>
      <c r="P123" s="20" t="e">
        <f>IF(VLOOKUP($A123,'[1]2. Child Protection'!$B$8:$BG$226,'[1]2. Child Protection'!Z$1,FALSE)=F123,"",VLOOKUP($A123,'[1]2. Child Protection'!$B$8:$BG$226,'[1]2. Child Protection'!Z$1,FALSE)-F123)</f>
        <v>#VALUE!</v>
      </c>
      <c r="Q123" s="20" t="str">
        <f>IF(VLOOKUP($A123,'[1]2. Child Protection'!$B$8:$BG$226,'[1]2. Child Protection'!AA$1,FALSE)=G123,"",VLOOKUP($A123,'[1]2. Child Protection'!$B$8:$BG$226,'[1]2. Child Protection'!AA$1,FALSE))</f>
        <v/>
      </c>
      <c r="R123" s="7" t="str">
        <f>IF(VLOOKUP($A123,'[1]2. Child Protection'!$B$8:$BG$226,'[1]2. Child Protection'!AB$1,FALSE)=H123,"",VLOOKUP($A123,'[1]2. Child Protection'!$B$8:$BG$226,'[1]2. Child Protection'!AB$1,FALSE))</f>
        <v>DHS 2016-17</v>
      </c>
      <c r="S123" s="7" t="s">
        <v>429</v>
      </c>
      <c r="T123" s="47">
        <v>77.536829994247285</v>
      </c>
      <c r="U123" s="7">
        <v>2021</v>
      </c>
      <c r="V123" s="7" t="s">
        <v>597</v>
      </c>
      <c r="X123" s="7" t="s">
        <v>430</v>
      </c>
      <c r="Y123" s="7" t="b">
        <f t="shared" si="25"/>
        <v>1</v>
      </c>
      <c r="Z123" s="47">
        <f t="shared" si="14"/>
        <v>77.536829994247285</v>
      </c>
      <c r="AA123" s="20">
        <f t="shared" si="15"/>
        <v>2021</v>
      </c>
      <c r="AB123" s="20" t="str">
        <f t="shared" si="16"/>
        <v>Y0T17</v>
      </c>
      <c r="AC123" s="20">
        <f t="shared" si="17"/>
        <v>0</v>
      </c>
      <c r="AD123" s="20" t="str">
        <f t="shared" si="18"/>
        <v>Ministry of Equity, Social Justice and Empowerment</v>
      </c>
      <c r="AE123" s="7" t="b">
        <f t="shared" si="19"/>
        <v>1</v>
      </c>
      <c r="AF123" s="7" t="b">
        <f t="shared" si="20"/>
        <v>1</v>
      </c>
      <c r="AG123" s="7" t="b">
        <f t="shared" si="21"/>
        <v>1</v>
      </c>
      <c r="AH123" s="7" t="b">
        <f t="shared" si="22"/>
        <v>1</v>
      </c>
      <c r="AI123" s="7" t="s">
        <v>504</v>
      </c>
      <c r="AJ123" s="7">
        <v>164</v>
      </c>
      <c r="AK123" s="47">
        <f t="shared" si="23"/>
        <v>163.98062210710603</v>
      </c>
      <c r="AL123" s="47">
        <f t="shared" si="24"/>
        <v>-1.9377892893970738E-2</v>
      </c>
    </row>
    <row r="124" spans="1:38">
      <c r="A124" s="7" t="s">
        <v>330</v>
      </c>
      <c r="B124" s="7" t="s">
        <v>331</v>
      </c>
      <c r="C124" s="20">
        <v>54.860954457767768</v>
      </c>
      <c r="D124" s="7" t="s">
        <v>596</v>
      </c>
      <c r="E124" s="15">
        <v>2020</v>
      </c>
      <c r="F124" s="17" t="s">
        <v>597</v>
      </c>
      <c r="G124" s="18"/>
      <c r="H124" s="19" t="s">
        <v>332</v>
      </c>
      <c r="J124" s="7">
        <f>IF(VLOOKUP($A124,'[1]2. Child Protection'!$B$8:$BG$226,'[1]2. Child Protection'!T$1,FALSE)=C124,"",VLOOKUP($A124,'[1]2. Child Protection'!$B$8:$BG$226,'[1]2. Child Protection'!T$1,FALSE)-C124)</f>
        <v>34.379045542232227</v>
      </c>
      <c r="K124" s="7" t="str">
        <f>IF(VLOOKUP($A124,'[1]2. Child Protection'!$B$8:$BG$226,'[1]2. Child Protection'!U$1,FALSE)=D124,"",VLOOKUP($A124,'[1]2. Child Protection'!$B$8:$BG$226,'[1]2. Child Protection'!U$1,FALSE))</f>
        <v>y</v>
      </c>
      <c r="L124" s="20" t="e">
        <f>IF(VLOOKUP($A124,'[1]2. Child Protection'!$B$8:$BG$226,'[1]2. Child Protection'!V$1,FALSE)=#REF!,"",VLOOKUP($A124,'[1]2. Child Protection'!$B$8:$BG$226,'[1]2. Child Protection'!V$1,FALSE)-#REF!)</f>
        <v>#REF!</v>
      </c>
      <c r="M124" s="20" t="e">
        <f>IF(VLOOKUP($A124,'[1]2. Child Protection'!$B$8:$BG$226,'[1]2. Child Protection'!W$1,FALSE)=#REF!,"",VLOOKUP($A124,'[1]2. Child Protection'!$B$8:$BG$226,'[1]2. Child Protection'!W$1,FALSE))</f>
        <v>#REF!</v>
      </c>
      <c r="N124" s="20">
        <f>IF(VLOOKUP($A124,'[1]2. Child Protection'!$B$8:$BG$226,'[1]2. Child Protection'!X$1,FALSE)=E124,"",VLOOKUP($A124,'[1]2. Child Protection'!$B$8:$BG$226,'[1]2. Child Protection'!X$1,FALSE)-E124)</f>
        <v>-1922.954</v>
      </c>
      <c r="O124" s="20" t="e">
        <f>IF(VLOOKUP($A124,'[1]2. Child Protection'!$B$8:$BG$226,'[1]2. Child Protection'!Y$1,FALSE)=#REF!,"",VLOOKUP($A124,'[1]2. Child Protection'!$B$8:$BG$226,'[1]2. Child Protection'!Y$1,FALSE))</f>
        <v>#REF!</v>
      </c>
      <c r="P124" s="20" t="e">
        <f>IF(VLOOKUP($A124,'[1]2. Child Protection'!$B$8:$BG$226,'[1]2. Child Protection'!Z$1,FALSE)=F124,"",VLOOKUP($A124,'[1]2. Child Protection'!$B$8:$BG$226,'[1]2. Child Protection'!Z$1,FALSE)-F124)</f>
        <v>#VALUE!</v>
      </c>
      <c r="Q124" s="20" t="str">
        <f>IF(VLOOKUP($A124,'[1]2. Child Protection'!$B$8:$BG$226,'[1]2. Child Protection'!AA$1,FALSE)=G124,"",VLOOKUP($A124,'[1]2. Child Protection'!$B$8:$BG$226,'[1]2. Child Protection'!AA$1,FALSE))</f>
        <v>y</v>
      </c>
      <c r="R124" s="7" t="str">
        <f>IF(VLOOKUP($A124,'[1]2. Child Protection'!$B$8:$BG$226,'[1]2. Child Protection'!AB$1,FALSE)=H124,"",VLOOKUP($A124,'[1]2. Child Protection'!$B$8:$BG$226,'[1]2. Child Protection'!AB$1,FALSE))</f>
        <v>INEGI. Population and Housing Census 2020</v>
      </c>
      <c r="S124" s="7" t="s">
        <v>432</v>
      </c>
      <c r="T124" s="47">
        <v>119.63766877456843</v>
      </c>
      <c r="U124" s="7">
        <v>2021</v>
      </c>
      <c r="V124" s="7" t="s">
        <v>597</v>
      </c>
      <c r="X124" s="7" t="s">
        <v>433</v>
      </c>
      <c r="Y124" s="7" t="b">
        <f t="shared" si="25"/>
        <v>1</v>
      </c>
      <c r="Z124" s="47">
        <f t="shared" si="14"/>
        <v>119.63766877456843</v>
      </c>
      <c r="AA124" s="20">
        <f t="shared" si="15"/>
        <v>2021</v>
      </c>
      <c r="AB124" s="20" t="str">
        <f t="shared" si="16"/>
        <v>Y0T17</v>
      </c>
      <c r="AC124" s="20">
        <f t="shared" si="17"/>
        <v>0</v>
      </c>
      <c r="AD124" s="20" t="str">
        <f t="shared" si="18"/>
        <v>Ministry of Social Mobilisation</v>
      </c>
      <c r="AE124" s="7" t="b">
        <f t="shared" si="19"/>
        <v>1</v>
      </c>
      <c r="AF124" s="7" t="b">
        <f t="shared" si="20"/>
        <v>1</v>
      </c>
      <c r="AG124" s="7" t="b">
        <f t="shared" si="21"/>
        <v>1</v>
      </c>
      <c r="AH124" s="7" t="b">
        <f t="shared" si="22"/>
        <v>1</v>
      </c>
      <c r="AI124" s="7" t="s">
        <v>507</v>
      </c>
      <c r="AJ124" s="7">
        <v>101.1</v>
      </c>
      <c r="AK124" s="47">
        <f t="shared" si="23"/>
        <v>101.08558969843286</v>
      </c>
      <c r="AL124" s="47">
        <f t="shared" si="24"/>
        <v>-1.4410301567139072E-2</v>
      </c>
    </row>
    <row r="125" spans="1:38">
      <c r="A125" s="7" t="s">
        <v>323</v>
      </c>
      <c r="B125" s="7" t="s">
        <v>324</v>
      </c>
      <c r="C125" s="20" t="s">
        <v>596</v>
      </c>
      <c r="D125" s="7" t="s">
        <v>596</v>
      </c>
      <c r="E125" s="15" t="s">
        <v>596</v>
      </c>
      <c r="F125" s="17" t="s">
        <v>596</v>
      </c>
      <c r="G125" s="18" t="s">
        <v>596</v>
      </c>
      <c r="H125" s="19" t="s">
        <v>596</v>
      </c>
      <c r="J125" s="7" t="e">
        <f>IF(VLOOKUP($A125,'[1]2. Child Protection'!$B$8:$BG$226,'[1]2. Child Protection'!T$1,FALSE)=C125,"",VLOOKUP($A125,'[1]2. Child Protection'!$B$8:$BG$226,'[1]2. Child Protection'!T$1,FALSE)-C125)</f>
        <v>#VALUE!</v>
      </c>
      <c r="K125" s="7" t="str">
        <f>IF(VLOOKUP($A125,'[1]2. Child Protection'!$B$8:$BG$226,'[1]2. Child Protection'!U$1,FALSE)=D125,"",VLOOKUP($A125,'[1]2. Child Protection'!$B$8:$BG$226,'[1]2. Child Protection'!U$1,FALSE))</f>
        <v/>
      </c>
      <c r="L125" s="20" t="e">
        <f>IF(VLOOKUP($A125,'[1]2. Child Protection'!$B$8:$BG$226,'[1]2. Child Protection'!V$1,FALSE)=#REF!,"",VLOOKUP($A125,'[1]2. Child Protection'!$B$8:$BG$226,'[1]2. Child Protection'!V$1,FALSE)-#REF!)</f>
        <v>#REF!</v>
      </c>
      <c r="M125" s="20" t="e">
        <f>IF(VLOOKUP($A125,'[1]2. Child Protection'!$B$8:$BG$226,'[1]2. Child Protection'!W$1,FALSE)=#REF!,"",VLOOKUP($A125,'[1]2. Child Protection'!$B$8:$BG$226,'[1]2. Child Protection'!W$1,FALSE))</f>
        <v>#REF!</v>
      </c>
      <c r="N125" s="20" t="e">
        <f>IF(VLOOKUP($A125,'[1]2. Child Protection'!$B$8:$BG$226,'[1]2. Child Protection'!X$1,FALSE)=E125,"",VLOOKUP($A125,'[1]2. Child Protection'!$B$8:$BG$226,'[1]2. Child Protection'!X$1,FALSE)-E125)</f>
        <v>#VALUE!</v>
      </c>
      <c r="O125" s="20" t="e">
        <f>IF(VLOOKUP($A125,'[1]2. Child Protection'!$B$8:$BG$226,'[1]2. Child Protection'!Y$1,FALSE)=#REF!,"",VLOOKUP($A125,'[1]2. Child Protection'!$B$8:$BG$226,'[1]2. Child Protection'!Y$1,FALSE))</f>
        <v>#REF!</v>
      </c>
      <c r="P125" s="20" t="e">
        <f>IF(VLOOKUP($A125,'[1]2. Child Protection'!$B$8:$BG$226,'[1]2. Child Protection'!Z$1,FALSE)=F125,"",VLOOKUP($A125,'[1]2. Child Protection'!$B$8:$BG$226,'[1]2. Child Protection'!Z$1,FALSE)-F125)</f>
        <v>#VALUE!</v>
      </c>
      <c r="Q125" s="20" t="str">
        <f>IF(VLOOKUP($A125,'[1]2. Child Protection'!$B$8:$BG$226,'[1]2. Child Protection'!AA$1,FALSE)=G125,"",VLOOKUP($A125,'[1]2. Child Protection'!$B$8:$BG$226,'[1]2. Child Protection'!AA$1,FALSE))</f>
        <v/>
      </c>
      <c r="R125" s="7" t="str">
        <f>IF(VLOOKUP($A125,'[1]2. Child Protection'!$B$8:$BG$226,'[1]2. Child Protection'!AB$1,FALSE)=H125,"",VLOOKUP($A125,'[1]2. Child Protection'!$B$8:$BG$226,'[1]2. Child Protection'!AB$1,FALSE))</f>
        <v>ICHNS 2017</v>
      </c>
      <c r="S125" s="7" t="s">
        <v>443</v>
      </c>
      <c r="T125" s="47">
        <v>113.6275711965407</v>
      </c>
      <c r="U125" s="7">
        <v>2010</v>
      </c>
      <c r="V125" s="7" t="s">
        <v>597</v>
      </c>
      <c r="X125" s="7" t="s">
        <v>444</v>
      </c>
      <c r="Y125" s="7" t="b">
        <f t="shared" si="25"/>
        <v>1</v>
      </c>
      <c r="Z125" s="47">
        <f t="shared" si="14"/>
        <v>113.6275711965407</v>
      </c>
      <c r="AA125" s="20">
        <f t="shared" si="15"/>
        <v>2010</v>
      </c>
      <c r="AB125" s="20" t="str">
        <f t="shared" si="16"/>
        <v>Y0T17</v>
      </c>
      <c r="AC125" s="20">
        <f t="shared" si="17"/>
        <v>0</v>
      </c>
      <c r="AD125" s="20" t="str">
        <f t="shared" si="18"/>
        <v>UNICEF Country Office</v>
      </c>
      <c r="AE125" s="7" t="b">
        <f t="shared" si="19"/>
        <v>1</v>
      </c>
      <c r="AF125" s="7" t="b">
        <f t="shared" si="20"/>
        <v>1</v>
      </c>
      <c r="AG125" s="7" t="b">
        <f t="shared" si="21"/>
        <v>1</v>
      </c>
      <c r="AH125" s="7" t="b">
        <f t="shared" si="22"/>
        <v>1</v>
      </c>
      <c r="AI125" s="7" t="s">
        <v>510</v>
      </c>
      <c r="AJ125" s="7">
        <v>55.6</v>
      </c>
      <c r="AK125" s="47">
        <f t="shared" si="23"/>
        <v>55.589985269354031</v>
      </c>
      <c r="AL125" s="47">
        <f t="shared" si="24"/>
        <v>-1.001473064597036E-2</v>
      </c>
    </row>
    <row r="126" spans="1:38">
      <c r="A126" s="7" t="s">
        <v>381</v>
      </c>
      <c r="B126" s="7" t="s">
        <v>382</v>
      </c>
      <c r="C126" s="20">
        <v>25.514419291816914</v>
      </c>
      <c r="D126" s="7" t="s">
        <v>596</v>
      </c>
      <c r="E126" s="15">
        <v>2020</v>
      </c>
      <c r="F126" s="17" t="s">
        <v>597</v>
      </c>
      <c r="G126" s="18"/>
      <c r="H126" s="19" t="s">
        <v>616</v>
      </c>
      <c r="J126" s="7">
        <f>IF(VLOOKUP($A126,'[1]2. Child Protection'!$B$8:$BG$226,'[1]2. Child Protection'!T$1,FALSE)=C126,"",VLOOKUP($A126,'[1]2. Child Protection'!$B$8:$BG$226,'[1]2. Child Protection'!T$1,FALSE)-C126)</f>
        <v>73.452580708183092</v>
      </c>
      <c r="K126" s="7" t="str">
        <f>IF(VLOOKUP($A126,'[1]2. Child Protection'!$B$8:$BG$226,'[1]2. Child Protection'!U$1,FALSE)=D126,"",VLOOKUP($A126,'[1]2. Child Protection'!$B$8:$BG$226,'[1]2. Child Protection'!U$1,FALSE))</f>
        <v/>
      </c>
      <c r="L126" s="20" t="e">
        <f>IF(VLOOKUP($A126,'[1]2. Child Protection'!$B$8:$BG$226,'[1]2. Child Protection'!V$1,FALSE)=#REF!,"",VLOOKUP($A126,'[1]2. Child Protection'!$B$8:$BG$226,'[1]2. Child Protection'!V$1,FALSE)-#REF!)</f>
        <v>#REF!</v>
      </c>
      <c r="M126" s="20" t="e">
        <f>IF(VLOOKUP($A126,'[1]2. Child Protection'!$B$8:$BG$226,'[1]2. Child Protection'!W$1,FALSE)=#REF!,"",VLOOKUP($A126,'[1]2. Child Protection'!$B$8:$BG$226,'[1]2. Child Protection'!W$1,FALSE))</f>
        <v>#REF!</v>
      </c>
      <c r="N126" s="20">
        <f>IF(VLOOKUP($A126,'[1]2. Child Protection'!$B$8:$BG$226,'[1]2. Child Protection'!X$1,FALSE)=E126,"",VLOOKUP($A126,'[1]2. Child Protection'!$B$8:$BG$226,'[1]2. Child Protection'!X$1,FALSE)-E126)</f>
        <v>-1920.3</v>
      </c>
      <c r="O126" s="20" t="e">
        <f>IF(VLOOKUP($A126,'[1]2. Child Protection'!$B$8:$BG$226,'[1]2. Child Protection'!Y$1,FALSE)=#REF!,"",VLOOKUP($A126,'[1]2. Child Protection'!$B$8:$BG$226,'[1]2. Child Protection'!Y$1,FALSE))</f>
        <v>#REF!</v>
      </c>
      <c r="P126" s="20" t="e">
        <f>IF(VLOOKUP($A126,'[1]2. Child Protection'!$B$8:$BG$226,'[1]2. Child Protection'!Z$1,FALSE)=F126,"",VLOOKUP($A126,'[1]2. Child Protection'!$B$8:$BG$226,'[1]2. Child Protection'!Z$1,FALSE)-F126)</f>
        <v>#VALUE!</v>
      </c>
      <c r="Q126" s="20" t="str">
        <f>IF(VLOOKUP($A126,'[1]2. Child Protection'!$B$8:$BG$226,'[1]2. Child Protection'!AA$1,FALSE)=G126,"",VLOOKUP($A126,'[1]2. Child Protection'!$B$8:$BG$226,'[1]2. Child Protection'!AA$1,FALSE))</f>
        <v/>
      </c>
      <c r="R126" s="7" t="str">
        <f>IF(VLOOKUP($A126,'[1]2. Child Protection'!$B$8:$BG$226,'[1]2. Child Protection'!AB$1,FALSE)=H126,"",VLOOKUP($A126,'[1]2. Child Protection'!$B$8:$BG$226,'[1]2. Child Protection'!AB$1,FALSE))</f>
        <v>MICS 2018-19</v>
      </c>
      <c r="S126" s="7" t="s">
        <v>446</v>
      </c>
      <c r="T126" s="47">
        <v>39.307055434473376</v>
      </c>
      <c r="U126" s="7">
        <v>2020</v>
      </c>
      <c r="V126" s="7" t="s">
        <v>597</v>
      </c>
      <c r="X126" s="7" t="s">
        <v>627</v>
      </c>
      <c r="Y126" s="7" t="b">
        <f t="shared" si="25"/>
        <v>1</v>
      </c>
      <c r="Z126" s="47">
        <f t="shared" si="14"/>
        <v>39.307055434473376</v>
      </c>
      <c r="AA126" s="20">
        <f t="shared" si="15"/>
        <v>2020</v>
      </c>
      <c r="AB126" s="20" t="str">
        <f t="shared" si="16"/>
        <v>Y0T17</v>
      </c>
      <c r="AC126" s="20">
        <f t="shared" si="17"/>
        <v>0</v>
      </c>
      <c r="AD126" s="20" t="str">
        <f t="shared" si="18"/>
        <v>Republic Institute for Social Protection</v>
      </c>
      <c r="AE126" s="7" t="b">
        <f t="shared" si="19"/>
        <v>1</v>
      </c>
      <c r="AF126" s="7" t="b">
        <f t="shared" si="20"/>
        <v>1</v>
      </c>
      <c r="AG126" s="7" t="b">
        <f t="shared" si="21"/>
        <v>1</v>
      </c>
      <c r="AH126" s="7" t="b">
        <f t="shared" si="22"/>
        <v>1</v>
      </c>
      <c r="AI126" s="7" t="s">
        <v>513</v>
      </c>
      <c r="AJ126" s="7">
        <v>241.2</v>
      </c>
      <c r="AK126" s="47">
        <f t="shared" si="23"/>
        <v>241.18245889171124</v>
      </c>
      <c r="AL126" s="47">
        <f t="shared" si="24"/>
        <v>-1.7541108288753549E-2</v>
      </c>
    </row>
    <row r="127" spans="1:38">
      <c r="A127" s="7" t="s">
        <v>317</v>
      </c>
      <c r="B127" s="7" t="s">
        <v>318</v>
      </c>
      <c r="C127" s="20">
        <v>6.5959391702546375</v>
      </c>
      <c r="D127" s="7" t="s">
        <v>596</v>
      </c>
      <c r="E127" s="15">
        <v>2020</v>
      </c>
      <c r="F127" s="17" t="s">
        <v>597</v>
      </c>
      <c r="G127" s="18"/>
      <c r="H127" s="19" t="s">
        <v>619</v>
      </c>
      <c r="J127" s="7">
        <f>IF(VLOOKUP($A127,'[1]2. Child Protection'!$B$8:$BG$226,'[1]2. Child Protection'!T$1,FALSE)=C127,"",VLOOKUP($A127,'[1]2. Child Protection'!$B$8:$BG$226,'[1]2. Child Protection'!T$1,FALSE)-C127)</f>
        <v>80.833060829745364</v>
      </c>
      <c r="K127" s="7" t="str">
        <f>IF(VLOOKUP($A127,'[1]2. Child Protection'!$B$8:$BG$226,'[1]2. Child Protection'!U$1,FALSE)=D127,"",VLOOKUP($A127,'[1]2. Child Protection'!$B$8:$BG$226,'[1]2. Child Protection'!U$1,FALSE))</f>
        <v>y</v>
      </c>
      <c r="L127" s="20" t="e">
        <f>IF(VLOOKUP($A127,'[1]2. Child Protection'!$B$8:$BG$226,'[1]2. Child Protection'!V$1,FALSE)=#REF!,"",VLOOKUP($A127,'[1]2. Child Protection'!$B$8:$BG$226,'[1]2. Child Protection'!V$1,FALSE)-#REF!)</f>
        <v>#REF!</v>
      </c>
      <c r="M127" s="20" t="e">
        <f>IF(VLOOKUP($A127,'[1]2. Child Protection'!$B$8:$BG$226,'[1]2. Child Protection'!W$1,FALSE)=#REF!,"",VLOOKUP($A127,'[1]2. Child Protection'!$B$8:$BG$226,'[1]2. Child Protection'!W$1,FALSE))</f>
        <v>#REF!</v>
      </c>
      <c r="N127" s="20">
        <f>IF(VLOOKUP($A127,'[1]2. Child Protection'!$B$8:$BG$226,'[1]2. Child Protection'!X$1,FALSE)=E127,"",VLOOKUP($A127,'[1]2. Child Protection'!$B$8:$BG$226,'[1]2. Child Protection'!X$1,FALSE)-E127)</f>
        <v>-1932.1769999999999</v>
      </c>
      <c r="O127" s="20" t="e">
        <f>IF(VLOOKUP($A127,'[1]2. Child Protection'!$B$8:$BG$226,'[1]2. Child Protection'!Y$1,FALSE)=#REF!,"",VLOOKUP($A127,'[1]2. Child Protection'!$B$8:$BG$226,'[1]2. Child Protection'!Y$1,FALSE))</f>
        <v>#REF!</v>
      </c>
      <c r="P127" s="20" t="e">
        <f>IF(VLOOKUP($A127,'[1]2. Child Protection'!$B$8:$BG$226,'[1]2. Child Protection'!Z$1,FALSE)=F127,"",VLOOKUP($A127,'[1]2. Child Protection'!$B$8:$BG$226,'[1]2. Child Protection'!Z$1,FALSE)-F127)</f>
        <v>#VALUE!</v>
      </c>
      <c r="Q127" s="20" t="str">
        <f>IF(VLOOKUP($A127,'[1]2. Child Protection'!$B$8:$BG$226,'[1]2. Child Protection'!AA$1,FALSE)=G127,"",VLOOKUP($A127,'[1]2. Child Protection'!$B$8:$BG$226,'[1]2. Child Protection'!AA$1,FALSE))</f>
        <v>y</v>
      </c>
      <c r="R127" s="7" t="str">
        <f>IF(VLOOKUP($A127,'[1]2. Child Protection'!$B$8:$BG$226,'[1]2. Child Protection'!AB$1,FALSE)=H127,"",VLOOKUP($A127,'[1]2. Child Protection'!$B$8:$BG$226,'[1]2. Child Protection'!AB$1,FALSE))</f>
        <v>DHS 2018</v>
      </c>
      <c r="S127" s="7" t="s">
        <v>450</v>
      </c>
      <c r="T127" s="47">
        <v>58.569497131906068</v>
      </c>
      <c r="U127" s="7">
        <v>2021</v>
      </c>
      <c r="V127" s="7" t="s">
        <v>597</v>
      </c>
      <c r="X127" s="7" t="s">
        <v>628</v>
      </c>
      <c r="Y127" s="7" t="b">
        <f t="shared" si="25"/>
        <v>1</v>
      </c>
      <c r="Z127" s="47">
        <f t="shared" si="14"/>
        <v>58.569497131906068</v>
      </c>
      <c r="AA127" s="20">
        <f t="shared" si="15"/>
        <v>2021</v>
      </c>
      <c r="AB127" s="20" t="str">
        <f t="shared" si="16"/>
        <v>Y0T17</v>
      </c>
      <c r="AC127" s="20">
        <f t="shared" si="17"/>
        <v>0</v>
      </c>
      <c r="AD127" s="20" t="str">
        <f t="shared" si="18"/>
        <v>Ministry of Gender and Children’s Affairs</v>
      </c>
      <c r="AE127" s="7" t="b">
        <f t="shared" si="19"/>
        <v>1</v>
      </c>
      <c r="AF127" s="7" t="b">
        <f t="shared" si="20"/>
        <v>1</v>
      </c>
      <c r="AG127" s="7" t="b">
        <f t="shared" si="21"/>
        <v>1</v>
      </c>
      <c r="AH127" s="7" t="b">
        <f t="shared" si="22"/>
        <v>1</v>
      </c>
      <c r="AI127" s="7" t="s">
        <v>515</v>
      </c>
      <c r="AJ127" s="7">
        <v>107.7</v>
      </c>
      <c r="AK127" s="47">
        <f t="shared" si="23"/>
        <v>107.65359362513857</v>
      </c>
      <c r="AL127" s="47">
        <f t="shared" si="24"/>
        <v>-4.6406374861433619E-2</v>
      </c>
    </row>
    <row r="128" spans="1:38">
      <c r="A128" s="7" t="s">
        <v>320</v>
      </c>
      <c r="B128" s="7" t="s">
        <v>321</v>
      </c>
      <c r="C128" s="40">
        <v>282.57295519934235</v>
      </c>
      <c r="D128" s="7" t="s">
        <v>596</v>
      </c>
      <c r="E128" s="15">
        <v>2010</v>
      </c>
      <c r="F128" s="15" t="s">
        <v>597</v>
      </c>
      <c r="G128" s="16"/>
      <c r="H128" s="19" t="s">
        <v>322</v>
      </c>
      <c r="J128" s="7" t="e">
        <f>IF(VLOOKUP($A128,'[1]2. Child Protection'!$B$8:$BG$226,'[1]2. Child Protection'!T$1,FALSE)=C128,"",VLOOKUP($A128,'[1]2. Child Protection'!$B$8:$BG$226,'[1]2. Child Protection'!T$1,FALSE)-C128)</f>
        <v>#VALUE!</v>
      </c>
      <c r="K128" s="7" t="str">
        <f>IF(VLOOKUP($A128,'[1]2. Child Protection'!$B$8:$BG$226,'[1]2. Child Protection'!U$1,FALSE)=D128,"",VLOOKUP($A128,'[1]2. Child Protection'!$B$8:$BG$226,'[1]2. Child Protection'!U$1,FALSE))</f>
        <v/>
      </c>
      <c r="L128" s="20" t="e">
        <f>IF(VLOOKUP($A128,'[1]2. Child Protection'!$B$8:$BG$226,'[1]2. Child Protection'!V$1,FALSE)=#REF!,"",VLOOKUP($A128,'[1]2. Child Protection'!$B$8:$BG$226,'[1]2. Child Protection'!V$1,FALSE)-#REF!)</f>
        <v>#REF!</v>
      </c>
      <c r="M128" s="20" t="e">
        <f>IF(VLOOKUP($A128,'[1]2. Child Protection'!$B$8:$BG$226,'[1]2. Child Protection'!W$1,FALSE)=#REF!,"",VLOOKUP($A128,'[1]2. Child Protection'!$B$8:$BG$226,'[1]2. Child Protection'!W$1,FALSE))</f>
        <v>#REF!</v>
      </c>
      <c r="N128" s="20">
        <f>IF(VLOOKUP($A128,'[1]2. Child Protection'!$B$8:$BG$226,'[1]2. Child Protection'!X$1,FALSE)=E128,"",VLOOKUP($A128,'[1]2. Child Protection'!$B$8:$BG$226,'[1]2. Child Protection'!X$1,FALSE)-E128)</f>
        <v>-1910</v>
      </c>
      <c r="O128" s="20" t="e">
        <f>IF(VLOOKUP($A128,'[1]2. Child Protection'!$B$8:$BG$226,'[1]2. Child Protection'!Y$1,FALSE)=#REF!,"",VLOOKUP($A128,'[1]2. Child Protection'!$B$8:$BG$226,'[1]2. Child Protection'!Y$1,FALSE))</f>
        <v>#REF!</v>
      </c>
      <c r="P128" s="20" t="e">
        <f>IF(VLOOKUP($A128,'[1]2. Child Protection'!$B$8:$BG$226,'[1]2. Child Protection'!Z$1,FALSE)=F128,"",VLOOKUP($A128,'[1]2. Child Protection'!$B$8:$BG$226,'[1]2. Child Protection'!Z$1,FALSE)-F128)</f>
        <v>#VALUE!</v>
      </c>
      <c r="Q128" s="20" t="str">
        <f>IF(VLOOKUP($A128,'[1]2. Child Protection'!$B$8:$BG$226,'[1]2. Child Protection'!AA$1,FALSE)=G128,"",VLOOKUP($A128,'[1]2. Child Protection'!$B$8:$BG$226,'[1]2. Child Protection'!AA$1,FALSE))</f>
        <v>v</v>
      </c>
      <c r="R128" s="7" t="str">
        <f>IF(VLOOKUP($A128,'[1]2. Child Protection'!$B$8:$BG$226,'[1]2. Child Protection'!AB$1,FALSE)=H128,"",VLOOKUP($A128,'[1]2. Child Protection'!$B$8:$BG$226,'[1]2. Child Protection'!AB$1,FALSE))</f>
        <v>UNSD Population and Vital Statistics Report, January 2022, latest update on 17 Jan 2023</v>
      </c>
      <c r="S128" s="7" t="s">
        <v>455</v>
      </c>
      <c r="T128" s="47">
        <v>428.18199507895315</v>
      </c>
      <c r="U128" s="7">
        <v>2007</v>
      </c>
      <c r="V128" s="7" t="s">
        <v>597</v>
      </c>
      <c r="X128" s="7" t="s">
        <v>662</v>
      </c>
      <c r="Y128" s="7" t="b">
        <f t="shared" si="25"/>
        <v>0</v>
      </c>
      <c r="Z128" s="47">
        <f t="shared" si="14"/>
        <v>0</v>
      </c>
      <c r="AA128" s="20">
        <f t="shared" si="15"/>
        <v>0</v>
      </c>
      <c r="AB128" s="20">
        <f t="shared" si="16"/>
        <v>0</v>
      </c>
      <c r="AC128" s="20">
        <f t="shared" si="17"/>
        <v>0</v>
      </c>
      <c r="AD128" s="20">
        <f t="shared" si="18"/>
        <v>0</v>
      </c>
      <c r="AE128" s="7" t="b">
        <f t="shared" si="19"/>
        <v>0</v>
      </c>
      <c r="AF128" s="7" t="b">
        <f t="shared" si="20"/>
        <v>0</v>
      </c>
      <c r="AG128" s="7" t="b">
        <f t="shared" si="21"/>
        <v>1</v>
      </c>
      <c r="AH128" s="7" t="b">
        <f t="shared" si="22"/>
        <v>0</v>
      </c>
      <c r="AI128" s="7" t="s">
        <v>520</v>
      </c>
      <c r="AJ128" s="7">
        <v>226.6</v>
      </c>
      <c r="AK128" s="47">
        <f t="shared" si="23"/>
        <v>226.63036660962649</v>
      </c>
      <c r="AL128" s="47">
        <f t="shared" si="24"/>
        <v>3.036660962649762E-2</v>
      </c>
    </row>
    <row r="129" spans="1:38">
      <c r="A129" s="7" t="s">
        <v>352</v>
      </c>
      <c r="B129" s="7" t="s">
        <v>353</v>
      </c>
      <c r="C129" s="20">
        <v>2.2162562573779168</v>
      </c>
      <c r="D129" s="7" t="s">
        <v>59</v>
      </c>
      <c r="E129" s="15">
        <v>2020</v>
      </c>
      <c r="F129" s="17" t="s">
        <v>623</v>
      </c>
      <c r="G129" s="18" t="s">
        <v>355</v>
      </c>
      <c r="H129" s="19" t="s">
        <v>356</v>
      </c>
      <c r="J129" s="7">
        <f>IF(VLOOKUP($A129,'[1]2. Child Protection'!$B$8:$BG$226,'[1]2. Child Protection'!T$1,FALSE)=C129,"",VLOOKUP($A129,'[1]2. Child Protection'!$B$8:$BG$226,'[1]2. Child Protection'!T$1,FALSE)-C129)</f>
        <v>75.283743742622079</v>
      </c>
      <c r="K129" s="7">
        <f>IF(VLOOKUP($A129,'[1]2. Child Protection'!$B$8:$BG$226,'[1]2. Child Protection'!U$1,FALSE)=D129,"",VLOOKUP($A129,'[1]2. Child Protection'!$B$8:$BG$226,'[1]2. Child Protection'!U$1,FALSE))</f>
        <v>0</v>
      </c>
      <c r="L129" s="20" t="e">
        <f>IF(VLOOKUP($A129,'[1]2. Child Protection'!$B$8:$BG$226,'[1]2. Child Protection'!V$1,FALSE)=#REF!,"",VLOOKUP($A129,'[1]2. Child Protection'!$B$8:$BG$226,'[1]2. Child Protection'!V$1,FALSE)-#REF!)</f>
        <v>#REF!</v>
      </c>
      <c r="M129" s="20" t="e">
        <f>IF(VLOOKUP($A129,'[1]2. Child Protection'!$B$8:$BG$226,'[1]2. Child Protection'!W$1,FALSE)=#REF!,"",VLOOKUP($A129,'[1]2. Child Protection'!$B$8:$BG$226,'[1]2. Child Protection'!W$1,FALSE))</f>
        <v>#REF!</v>
      </c>
      <c r="N129" s="20">
        <f>IF(VLOOKUP($A129,'[1]2. Child Protection'!$B$8:$BG$226,'[1]2. Child Protection'!X$1,FALSE)=E129,"",VLOOKUP($A129,'[1]2. Child Protection'!$B$8:$BG$226,'[1]2. Child Protection'!X$1,FALSE)-E129)</f>
        <v>-1938.1</v>
      </c>
      <c r="O129" s="20" t="e">
        <f>IF(VLOOKUP($A129,'[1]2. Child Protection'!$B$8:$BG$226,'[1]2. Child Protection'!Y$1,FALSE)=#REF!,"",VLOOKUP($A129,'[1]2. Child Protection'!$B$8:$BG$226,'[1]2. Child Protection'!Y$1,FALSE))</f>
        <v>#REF!</v>
      </c>
      <c r="P129" s="20" t="e">
        <f>IF(VLOOKUP($A129,'[1]2. Child Protection'!$B$8:$BG$226,'[1]2. Child Protection'!Z$1,FALSE)=F129,"",VLOOKUP($A129,'[1]2. Child Protection'!$B$8:$BG$226,'[1]2. Child Protection'!Z$1,FALSE)-F129)</f>
        <v>#VALUE!</v>
      </c>
      <c r="Q129" s="20">
        <f>IF(VLOOKUP($A129,'[1]2. Child Protection'!$B$8:$BG$226,'[1]2. Child Protection'!AA$1,FALSE)=G129,"",VLOOKUP($A129,'[1]2. Child Protection'!$B$8:$BG$226,'[1]2. Child Protection'!AA$1,FALSE))</f>
        <v>0</v>
      </c>
      <c r="R129" s="7" t="str">
        <f>IF(VLOOKUP($A129,'[1]2. Child Protection'!$B$8:$BG$226,'[1]2. Child Protection'!AB$1,FALSE)=H129,"",VLOOKUP($A129,'[1]2. Child Protection'!$B$8:$BG$226,'[1]2. Child Protection'!AB$1,FALSE))</f>
        <v>DHS 2015-16</v>
      </c>
      <c r="S129" s="7" t="s">
        <v>457</v>
      </c>
      <c r="T129" s="47">
        <v>349.98891701762773</v>
      </c>
      <c r="U129" s="7">
        <v>2008</v>
      </c>
      <c r="V129" s="7" t="s">
        <v>597</v>
      </c>
      <c r="X129" s="7" t="s">
        <v>666</v>
      </c>
      <c r="Y129" s="7" t="b">
        <f t="shared" si="25"/>
        <v>0</v>
      </c>
      <c r="Z129" s="47">
        <f t="shared" si="14"/>
        <v>0</v>
      </c>
      <c r="AA129" s="20">
        <f t="shared" si="15"/>
        <v>0</v>
      </c>
      <c r="AB129" s="20">
        <f t="shared" si="16"/>
        <v>0</v>
      </c>
      <c r="AC129" s="20">
        <f t="shared" si="17"/>
        <v>0</v>
      </c>
      <c r="AD129" s="20">
        <f t="shared" si="18"/>
        <v>0</v>
      </c>
      <c r="AE129" s="7" t="b">
        <f t="shared" si="19"/>
        <v>0</v>
      </c>
      <c r="AF129" s="7" t="b">
        <f t="shared" si="20"/>
        <v>0</v>
      </c>
      <c r="AG129" s="7" t="b">
        <f t="shared" si="21"/>
        <v>1</v>
      </c>
      <c r="AH129" s="7" t="b">
        <f t="shared" si="22"/>
        <v>0</v>
      </c>
      <c r="AI129" s="7" t="s">
        <v>523</v>
      </c>
      <c r="AJ129" s="7">
        <v>631.79999999999995</v>
      </c>
      <c r="AK129" s="47">
        <f t="shared" si="23"/>
        <v>631.81169313850262</v>
      </c>
      <c r="AL129" s="47">
        <f t="shared" si="24"/>
        <v>1.1693138502664624E-2</v>
      </c>
    </row>
    <row r="130" spans="1:38">
      <c r="A130" s="7" t="s">
        <v>340</v>
      </c>
      <c r="B130" s="7" t="s">
        <v>341</v>
      </c>
      <c r="C130" s="20">
        <v>103.14783791890096</v>
      </c>
      <c r="D130" s="7" t="s">
        <v>59</v>
      </c>
      <c r="E130" s="15">
        <v>2020</v>
      </c>
      <c r="F130" s="17" t="s">
        <v>604</v>
      </c>
      <c r="G130" s="18" t="s">
        <v>71</v>
      </c>
      <c r="H130" s="19" t="s">
        <v>620</v>
      </c>
      <c r="J130" s="7">
        <f>IF(VLOOKUP($A130,'[1]2. Child Protection'!$B$8:$BG$226,'[1]2. Child Protection'!T$1,FALSE)=C130,"",VLOOKUP($A130,'[1]2. Child Protection'!$B$8:$BG$226,'[1]2. Child Protection'!T$1,FALSE)-C130)</f>
        <v>-5.4478379189009587</v>
      </c>
      <c r="K130" s="7">
        <f>IF(VLOOKUP($A130,'[1]2. Child Protection'!$B$8:$BG$226,'[1]2. Child Protection'!U$1,FALSE)=D130,"",VLOOKUP($A130,'[1]2. Child Protection'!$B$8:$BG$226,'[1]2. Child Protection'!U$1,FALSE))</f>
        <v>0</v>
      </c>
      <c r="L130" s="20" t="e">
        <f>IF(VLOOKUP($A130,'[1]2. Child Protection'!$B$8:$BG$226,'[1]2. Child Protection'!V$1,FALSE)=#REF!,"",VLOOKUP($A130,'[1]2. Child Protection'!$B$8:$BG$226,'[1]2. Child Protection'!V$1,FALSE)-#REF!)</f>
        <v>#REF!</v>
      </c>
      <c r="M130" s="20" t="e">
        <f>IF(VLOOKUP($A130,'[1]2. Child Protection'!$B$8:$BG$226,'[1]2. Child Protection'!W$1,FALSE)=#REF!,"",VLOOKUP($A130,'[1]2. Child Protection'!$B$8:$BG$226,'[1]2. Child Protection'!W$1,FALSE))</f>
        <v>#REF!</v>
      </c>
      <c r="N130" s="20">
        <f>IF(VLOOKUP($A130,'[1]2. Child Protection'!$B$8:$BG$226,'[1]2. Child Protection'!X$1,FALSE)=E130,"",VLOOKUP($A130,'[1]2. Child Protection'!$B$8:$BG$226,'[1]2. Child Protection'!X$1,FALSE)-E130)</f>
        <v>-1920.4</v>
      </c>
      <c r="O130" s="20" t="e">
        <f>IF(VLOOKUP($A130,'[1]2. Child Protection'!$B$8:$BG$226,'[1]2. Child Protection'!Y$1,FALSE)=#REF!,"",VLOOKUP($A130,'[1]2. Child Protection'!$B$8:$BG$226,'[1]2. Child Protection'!Y$1,FALSE))</f>
        <v>#REF!</v>
      </c>
      <c r="P130" s="20" t="e">
        <f>IF(VLOOKUP($A130,'[1]2. Child Protection'!$B$8:$BG$226,'[1]2. Child Protection'!Z$1,FALSE)=F130,"",VLOOKUP($A130,'[1]2. Child Protection'!$B$8:$BG$226,'[1]2. Child Protection'!Z$1,FALSE)-F130)</f>
        <v>#VALUE!</v>
      </c>
      <c r="Q130" s="20">
        <f>IF(VLOOKUP($A130,'[1]2. Child Protection'!$B$8:$BG$226,'[1]2. Child Protection'!AA$1,FALSE)=G130,"",VLOOKUP($A130,'[1]2. Child Protection'!$B$8:$BG$226,'[1]2. Child Protection'!AA$1,FALSE))</f>
        <v>0</v>
      </c>
      <c r="R130" s="7" t="str">
        <f>IF(VLOOKUP($A130,'[1]2. Child Protection'!$B$8:$BG$226,'[1]2. Child Protection'!AB$1,FALSE)=H130,"",VLOOKUP($A130,'[1]2. Child Protection'!$B$8:$BG$226,'[1]2. Child Protection'!AB$1,FALSE))</f>
        <v>MICS 2013</v>
      </c>
      <c r="S130" s="7" t="s">
        <v>463</v>
      </c>
      <c r="T130" s="47">
        <v>71.694333430809607</v>
      </c>
      <c r="U130" s="7">
        <v>2011</v>
      </c>
      <c r="V130" s="7" t="s">
        <v>597</v>
      </c>
      <c r="X130" s="7" t="s">
        <v>465</v>
      </c>
      <c r="Y130" s="7" t="b">
        <f t="shared" si="25"/>
        <v>1</v>
      </c>
      <c r="Z130" s="47">
        <f t="shared" si="14"/>
        <v>71.694333430809607</v>
      </c>
      <c r="AA130" s="20">
        <f t="shared" si="15"/>
        <v>2011</v>
      </c>
      <c r="AB130" s="20" t="str">
        <f t="shared" si="16"/>
        <v>Y0T17</v>
      </c>
      <c r="AC130" s="20">
        <f t="shared" si="17"/>
        <v>0</v>
      </c>
      <c r="AD130" s="20" t="str">
        <f t="shared" si="18"/>
        <v>Community Agency for Social Enquiry</v>
      </c>
      <c r="AE130" s="7" t="b">
        <f t="shared" si="19"/>
        <v>1</v>
      </c>
      <c r="AF130" s="7" t="b">
        <f t="shared" si="20"/>
        <v>1</v>
      </c>
      <c r="AG130" s="7" t="b">
        <f t="shared" si="21"/>
        <v>1</v>
      </c>
      <c r="AH130" s="7" t="b">
        <f t="shared" si="22"/>
        <v>1</v>
      </c>
      <c r="AI130" s="7" t="s">
        <v>528</v>
      </c>
      <c r="AJ130" s="7">
        <v>66.3</v>
      </c>
      <c r="AK130" s="47">
        <f t="shared" si="23"/>
        <v>66.344374191398018</v>
      </c>
      <c r="AL130" s="47">
        <f t="shared" si="24"/>
        <v>4.4374191398020457E-2</v>
      </c>
    </row>
    <row r="131" spans="1:38">
      <c r="A131" s="7" t="s">
        <v>337</v>
      </c>
      <c r="B131" s="7" t="s">
        <v>338</v>
      </c>
      <c r="C131" s="20">
        <v>92.693915845370256</v>
      </c>
      <c r="D131" s="7" t="s">
        <v>59</v>
      </c>
      <c r="E131" s="15">
        <v>2020</v>
      </c>
      <c r="F131" s="17" t="s">
        <v>604</v>
      </c>
      <c r="G131" s="18" t="s">
        <v>71</v>
      </c>
      <c r="H131" s="19" t="s">
        <v>339</v>
      </c>
      <c r="J131" s="7">
        <f>IF(VLOOKUP($A131,'[1]2. Child Protection'!$B$8:$BG$226,'[1]2. Child Protection'!T$1,FALSE)=C131,"",VLOOKUP($A131,'[1]2. Child Protection'!$B$8:$BG$226,'[1]2. Child Protection'!T$1,FALSE)-C131)</f>
        <v>5.5060841546297468</v>
      </c>
      <c r="K131" s="7">
        <f>IF(VLOOKUP($A131,'[1]2. Child Protection'!$B$8:$BG$226,'[1]2. Child Protection'!U$1,FALSE)=D131,"",VLOOKUP($A131,'[1]2. Child Protection'!$B$8:$BG$226,'[1]2. Child Protection'!U$1,FALSE))</f>
        <v>0</v>
      </c>
      <c r="L131" s="20" t="e">
        <f>IF(VLOOKUP($A131,'[1]2. Child Protection'!$B$8:$BG$226,'[1]2. Child Protection'!V$1,FALSE)=#REF!,"",VLOOKUP($A131,'[1]2. Child Protection'!$B$8:$BG$226,'[1]2. Child Protection'!V$1,FALSE)-#REF!)</f>
        <v>#REF!</v>
      </c>
      <c r="M131" s="20" t="e">
        <f>IF(VLOOKUP($A131,'[1]2. Child Protection'!$B$8:$BG$226,'[1]2. Child Protection'!W$1,FALSE)=#REF!,"",VLOOKUP($A131,'[1]2. Child Protection'!$B$8:$BG$226,'[1]2. Child Protection'!W$1,FALSE))</f>
        <v>#REF!</v>
      </c>
      <c r="N131" s="20">
        <f>IF(VLOOKUP($A131,'[1]2. Child Protection'!$B$8:$BG$226,'[1]2. Child Protection'!X$1,FALSE)=E131,"",VLOOKUP($A131,'[1]2. Child Protection'!$B$8:$BG$226,'[1]2. Child Protection'!X$1,FALSE)-E131)</f>
        <v>-1920.4</v>
      </c>
      <c r="O131" s="20" t="e">
        <f>IF(VLOOKUP($A131,'[1]2. Child Protection'!$B$8:$BG$226,'[1]2. Child Protection'!Y$1,FALSE)=#REF!,"",VLOOKUP($A131,'[1]2. Child Protection'!$B$8:$BG$226,'[1]2. Child Protection'!Y$1,FALSE))</f>
        <v>#REF!</v>
      </c>
      <c r="P131" s="20" t="e">
        <f>IF(VLOOKUP($A131,'[1]2. Child Protection'!$B$8:$BG$226,'[1]2. Child Protection'!Z$1,FALSE)=F131,"",VLOOKUP($A131,'[1]2. Child Protection'!$B$8:$BG$226,'[1]2. Child Protection'!Z$1,FALSE)-F131)</f>
        <v>#VALUE!</v>
      </c>
      <c r="Q131" s="20">
        <f>IF(VLOOKUP($A131,'[1]2. Child Protection'!$B$8:$BG$226,'[1]2. Child Protection'!AA$1,FALSE)=G131,"",VLOOKUP($A131,'[1]2. Child Protection'!$B$8:$BG$226,'[1]2. Child Protection'!AA$1,FALSE))</f>
        <v>0</v>
      </c>
      <c r="R131" s="7" t="str">
        <f>IF(VLOOKUP($A131,'[1]2. Child Protection'!$B$8:$BG$226,'[1]2. Child Protection'!AB$1,FALSE)=H131,"",VLOOKUP($A131,'[1]2. Child Protection'!$B$8:$BG$226,'[1]2. Child Protection'!AB$1,FALSE))</f>
        <v>MICS 2018</v>
      </c>
      <c r="S131" s="7" t="s">
        <v>469</v>
      </c>
      <c r="T131" s="47">
        <v>183.38157379937491</v>
      </c>
      <c r="U131" s="7">
        <v>2007</v>
      </c>
      <c r="V131" s="7" t="s">
        <v>597</v>
      </c>
      <c r="X131" s="7" t="s">
        <v>667</v>
      </c>
      <c r="Y131" s="7" t="b">
        <f t="shared" si="25"/>
        <v>0</v>
      </c>
      <c r="Z131" s="47">
        <f t="shared" si="14"/>
        <v>0</v>
      </c>
      <c r="AA131" s="20">
        <f t="shared" si="15"/>
        <v>0</v>
      </c>
      <c r="AB131" s="20">
        <f t="shared" si="16"/>
        <v>0</v>
      </c>
      <c r="AC131" s="20">
        <f t="shared" si="17"/>
        <v>0</v>
      </c>
      <c r="AD131" s="20">
        <f t="shared" si="18"/>
        <v>0</v>
      </c>
      <c r="AE131" s="7" t="b">
        <f t="shared" si="19"/>
        <v>0</v>
      </c>
      <c r="AF131" s="7" t="b">
        <f t="shared" si="20"/>
        <v>0</v>
      </c>
      <c r="AG131" s="7" t="b">
        <f t="shared" si="21"/>
        <v>1</v>
      </c>
      <c r="AH131" s="7" t="b">
        <f t="shared" si="22"/>
        <v>0</v>
      </c>
      <c r="AI131" s="7" t="s">
        <v>534</v>
      </c>
      <c r="AJ131" s="7">
        <v>77</v>
      </c>
      <c r="AK131" s="47">
        <f t="shared" si="23"/>
        <v>77.049168677050744</v>
      </c>
      <c r="AL131" s="47">
        <f t="shared" si="24"/>
        <v>4.9168677050744236E-2</v>
      </c>
    </row>
    <row r="132" spans="1:38">
      <c r="A132" s="7" t="s">
        <v>349</v>
      </c>
      <c r="B132" s="7" t="s">
        <v>350</v>
      </c>
      <c r="C132" s="20">
        <v>65.427424172006795</v>
      </c>
      <c r="D132" s="7" t="s">
        <v>596</v>
      </c>
      <c r="E132" s="15">
        <v>2013</v>
      </c>
      <c r="F132" s="17" t="s">
        <v>597</v>
      </c>
      <c r="G132" s="18"/>
      <c r="H132" s="19" t="s">
        <v>622</v>
      </c>
      <c r="J132" s="7">
        <f>IF(VLOOKUP($A132,'[1]2. Child Protection'!$B$8:$BG$226,'[1]2. Child Protection'!T$1,FALSE)=C132,"",VLOOKUP($A132,'[1]2. Child Protection'!$B$8:$BG$226,'[1]2. Child Protection'!T$1,FALSE)-C132)</f>
        <v>-19.127424172006798</v>
      </c>
      <c r="K132" s="7" t="str">
        <f>IF(VLOOKUP($A132,'[1]2. Child Protection'!$B$8:$BG$226,'[1]2. Child Protection'!U$1,FALSE)=D132,"",VLOOKUP($A132,'[1]2. Child Protection'!$B$8:$BG$226,'[1]2. Child Protection'!U$1,FALSE))</f>
        <v/>
      </c>
      <c r="L132" s="20" t="e">
        <f>IF(VLOOKUP($A132,'[1]2. Child Protection'!$B$8:$BG$226,'[1]2. Child Protection'!V$1,FALSE)=#REF!,"",VLOOKUP($A132,'[1]2. Child Protection'!$B$8:$BG$226,'[1]2. Child Protection'!V$1,FALSE)-#REF!)</f>
        <v>#REF!</v>
      </c>
      <c r="M132" s="20" t="e">
        <f>IF(VLOOKUP($A132,'[1]2. Child Protection'!$B$8:$BG$226,'[1]2. Child Protection'!W$1,FALSE)=#REF!,"",VLOOKUP($A132,'[1]2. Child Protection'!$B$8:$BG$226,'[1]2. Child Protection'!W$1,FALSE))</f>
        <v>#REF!</v>
      </c>
      <c r="N132" s="20">
        <f>IF(VLOOKUP($A132,'[1]2. Child Protection'!$B$8:$BG$226,'[1]2. Child Protection'!X$1,FALSE)=E132,"",VLOOKUP($A132,'[1]2. Child Protection'!$B$8:$BG$226,'[1]2. Child Protection'!X$1,FALSE)-E132)</f>
        <v>-1959.1</v>
      </c>
      <c r="O132" s="20" t="e">
        <f>IF(VLOOKUP($A132,'[1]2. Child Protection'!$B$8:$BG$226,'[1]2. Child Protection'!Y$1,FALSE)=#REF!,"",VLOOKUP($A132,'[1]2. Child Protection'!$B$8:$BG$226,'[1]2. Child Protection'!Y$1,FALSE))</f>
        <v>#REF!</v>
      </c>
      <c r="P132" s="20" t="e">
        <f>IF(VLOOKUP($A132,'[1]2. Child Protection'!$B$8:$BG$226,'[1]2. Child Protection'!Z$1,FALSE)=F132,"",VLOOKUP($A132,'[1]2. Child Protection'!$B$8:$BG$226,'[1]2. Child Protection'!Z$1,FALSE)-F132)</f>
        <v>#VALUE!</v>
      </c>
      <c r="Q132" s="20" t="str">
        <f>IF(VLOOKUP($A132,'[1]2. Child Protection'!$B$8:$BG$226,'[1]2. Child Protection'!AA$1,FALSE)=G132,"",VLOOKUP($A132,'[1]2. Child Protection'!$B$8:$BG$226,'[1]2. Child Protection'!AA$1,FALSE))</f>
        <v/>
      </c>
      <c r="R132" s="7" t="str">
        <f>IF(VLOOKUP($A132,'[1]2. Child Protection'!$B$8:$BG$226,'[1]2. Child Protection'!AB$1,FALSE)=H132,"",VLOOKUP($A132,'[1]2. Child Protection'!$B$8:$BG$226,'[1]2. Child Protection'!AB$1,FALSE))</f>
        <v>AIS 2015</v>
      </c>
      <c r="S132" s="7" t="s">
        <v>471</v>
      </c>
      <c r="T132" s="47">
        <v>165.2066571267712</v>
      </c>
      <c r="U132" s="7">
        <v>2019</v>
      </c>
      <c r="V132" s="7" t="s">
        <v>597</v>
      </c>
      <c r="X132" s="7" t="s">
        <v>472</v>
      </c>
      <c r="Y132" s="7" t="b">
        <f t="shared" si="25"/>
        <v>1</v>
      </c>
      <c r="Z132" s="47">
        <f t="shared" si="14"/>
        <v>165.2066571267712</v>
      </c>
      <c r="AA132" s="20">
        <f t="shared" si="15"/>
        <v>2019</v>
      </c>
      <c r="AB132" s="20" t="str">
        <f t="shared" si="16"/>
        <v>Y0T17</v>
      </c>
      <c r="AC132" s="20">
        <f t="shared" si="17"/>
        <v>0</v>
      </c>
      <c r="AD132" s="20" t="str">
        <f t="shared" si="18"/>
        <v>Department of Census and Statistics (DCS), Census of Children in Child Care Institutions, Final Report 2019</v>
      </c>
      <c r="AE132" s="7" t="b">
        <f t="shared" si="19"/>
        <v>1</v>
      </c>
      <c r="AF132" s="7" t="b">
        <f t="shared" si="20"/>
        <v>1</v>
      </c>
      <c r="AG132" s="7" t="b">
        <f t="shared" si="21"/>
        <v>1</v>
      </c>
      <c r="AH132" s="7" t="b">
        <f t="shared" si="22"/>
        <v>1</v>
      </c>
      <c r="AI132" s="7" t="s">
        <v>537</v>
      </c>
      <c r="AJ132" s="7">
        <v>351.9</v>
      </c>
      <c r="AK132" s="47">
        <f t="shared" si="23"/>
        <v>351.88777301942343</v>
      </c>
      <c r="AL132" s="47">
        <f t="shared" si="24"/>
        <v>-1.2226980576542701E-2</v>
      </c>
    </row>
    <row r="133" spans="1:38">
      <c r="A133" s="7" t="s">
        <v>325</v>
      </c>
      <c r="B133" s="7" t="s">
        <v>326</v>
      </c>
      <c r="C133" s="20">
        <v>7.5940079772133009</v>
      </c>
      <c r="D133" s="7" t="s">
        <v>596</v>
      </c>
      <c r="E133" s="15">
        <v>2011</v>
      </c>
      <c r="F133" s="17" t="s">
        <v>597</v>
      </c>
      <c r="G133" s="18"/>
      <c r="H133" s="19" t="s">
        <v>327</v>
      </c>
      <c r="J133" s="7">
        <f>IF(VLOOKUP($A133,'[1]2. Child Protection'!$B$8:$BG$226,'[1]2. Child Protection'!T$1,FALSE)=C133,"",VLOOKUP($A133,'[1]2. Child Protection'!$B$8:$BG$226,'[1]2. Child Protection'!T$1,FALSE)-C133)</f>
        <v>28.579992022786698</v>
      </c>
      <c r="K133" s="7" t="str">
        <f>IF(VLOOKUP($A133,'[1]2. Child Protection'!$B$8:$BG$226,'[1]2. Child Protection'!U$1,FALSE)=D133,"",VLOOKUP($A133,'[1]2. Child Protection'!$B$8:$BG$226,'[1]2. Child Protection'!U$1,FALSE))</f>
        <v/>
      </c>
      <c r="L133" s="20" t="e">
        <f>IF(VLOOKUP($A133,'[1]2. Child Protection'!$B$8:$BG$226,'[1]2. Child Protection'!V$1,FALSE)=#REF!,"",VLOOKUP($A133,'[1]2. Child Protection'!$B$8:$BG$226,'[1]2. Child Protection'!V$1,FALSE)-#REF!)</f>
        <v>#REF!</v>
      </c>
      <c r="M133" s="20" t="e">
        <f>IF(VLOOKUP($A133,'[1]2. Child Protection'!$B$8:$BG$226,'[1]2. Child Protection'!W$1,FALSE)=#REF!,"",VLOOKUP($A133,'[1]2. Child Protection'!$B$8:$BG$226,'[1]2. Child Protection'!W$1,FALSE))</f>
        <v>#REF!</v>
      </c>
      <c r="N133" s="20">
        <f>IF(VLOOKUP($A133,'[1]2. Child Protection'!$B$8:$BG$226,'[1]2. Child Protection'!X$1,FALSE)=E133,"",VLOOKUP($A133,'[1]2. Child Protection'!$B$8:$BG$226,'[1]2. Child Protection'!X$1,FALSE)-E133)</f>
        <v>-1965.6880000000001</v>
      </c>
      <c r="O133" s="20" t="e">
        <f>IF(VLOOKUP($A133,'[1]2. Child Protection'!$B$8:$BG$226,'[1]2. Child Protection'!Y$1,FALSE)=#REF!,"",VLOOKUP($A133,'[1]2. Child Protection'!$B$8:$BG$226,'[1]2. Child Protection'!Y$1,FALSE))</f>
        <v>#REF!</v>
      </c>
      <c r="P133" s="20" t="e">
        <f>IF(VLOOKUP($A133,'[1]2. Child Protection'!$B$8:$BG$226,'[1]2. Child Protection'!Z$1,FALSE)=F133,"",VLOOKUP($A133,'[1]2. Child Protection'!$B$8:$BG$226,'[1]2. Child Protection'!Z$1,FALSE)-F133)</f>
        <v>#VALUE!</v>
      </c>
      <c r="Q133" s="20" t="str">
        <f>IF(VLOOKUP($A133,'[1]2. Child Protection'!$B$8:$BG$226,'[1]2. Child Protection'!AA$1,FALSE)=G133,"",VLOOKUP($A133,'[1]2. Child Protection'!$B$8:$BG$226,'[1]2. Child Protection'!AA$1,FALSE))</f>
        <v/>
      </c>
      <c r="R133" s="7" t="str">
        <f>IF(VLOOKUP($A133,'[1]2. Child Protection'!$B$8:$BG$226,'[1]2. Child Protection'!AB$1,FALSE)=H133,"",VLOOKUP($A133,'[1]2. Child Protection'!$B$8:$BG$226,'[1]2. Child Protection'!AB$1,FALSE))</f>
        <v>DHS 2019-21</v>
      </c>
      <c r="S133" s="7" t="s">
        <v>474</v>
      </c>
      <c r="T133" s="47">
        <v>163.39043903652097</v>
      </c>
      <c r="U133" s="7">
        <v>2012</v>
      </c>
      <c r="V133" s="7" t="s">
        <v>597</v>
      </c>
      <c r="X133" s="7" t="s">
        <v>475</v>
      </c>
      <c r="Y133" s="7" t="b">
        <f t="shared" si="25"/>
        <v>1</v>
      </c>
      <c r="Z133" s="47">
        <f t="shared" si="14"/>
        <v>163.39043903652097</v>
      </c>
      <c r="AA133" s="20">
        <f t="shared" si="15"/>
        <v>2012</v>
      </c>
      <c r="AB133" s="20" t="str">
        <f t="shared" si="16"/>
        <v>Y0T17</v>
      </c>
      <c r="AC133" s="20">
        <f t="shared" si="17"/>
        <v>0</v>
      </c>
      <c r="AD133" s="20" t="str">
        <f t="shared" si="18"/>
        <v>Ministry of Social Affairs (administrative data)</v>
      </c>
      <c r="AE133" s="7" t="b">
        <f t="shared" si="19"/>
        <v>1</v>
      </c>
      <c r="AF133" s="7" t="b">
        <f t="shared" si="20"/>
        <v>1</v>
      </c>
      <c r="AG133" s="7" t="b">
        <f t="shared" si="21"/>
        <v>1</v>
      </c>
      <c r="AH133" s="7" t="b">
        <f t="shared" si="22"/>
        <v>1</v>
      </c>
      <c r="AI133" s="7" t="s">
        <v>540</v>
      </c>
      <c r="AJ133" s="7">
        <v>281.3</v>
      </c>
      <c r="AK133" s="47">
        <f t="shared" si="23"/>
        <v>281.26442340031872</v>
      </c>
      <c r="AL133" s="47">
        <f t="shared" si="24"/>
        <v>-3.5576599681292009E-2</v>
      </c>
    </row>
    <row r="134" spans="1:38">
      <c r="A134" s="7" t="s">
        <v>342</v>
      </c>
      <c r="B134" s="7" t="s">
        <v>343</v>
      </c>
      <c r="C134" s="40">
        <v>0</v>
      </c>
      <c r="D134" s="7" t="s">
        <v>596</v>
      </c>
      <c r="E134" s="15">
        <v>2021</v>
      </c>
      <c r="F134" s="17" t="s">
        <v>597</v>
      </c>
      <c r="G134" s="18"/>
      <c r="H134" s="19" t="s">
        <v>621</v>
      </c>
      <c r="J134" s="7" t="e">
        <f>IF(VLOOKUP($A134,'[1]2. Child Protection'!$B$8:$BG$226,'[1]2. Child Protection'!T$1,FALSE)=C134,"",VLOOKUP($A134,'[1]2. Child Protection'!$B$8:$BG$226,'[1]2. Child Protection'!T$1,FALSE)-C134)</f>
        <v>#VALUE!</v>
      </c>
      <c r="K134" s="7" t="str">
        <f>IF(VLOOKUP($A134,'[1]2. Child Protection'!$B$8:$BG$226,'[1]2. Child Protection'!U$1,FALSE)=D134,"",VLOOKUP($A134,'[1]2. Child Protection'!$B$8:$BG$226,'[1]2. Child Protection'!U$1,FALSE))</f>
        <v/>
      </c>
      <c r="L134" s="20" t="e">
        <f>IF(VLOOKUP($A134,'[1]2. Child Protection'!$B$8:$BG$226,'[1]2. Child Protection'!V$1,FALSE)=#REF!,"",VLOOKUP($A134,'[1]2. Child Protection'!$B$8:$BG$226,'[1]2. Child Protection'!V$1,FALSE)-#REF!)</f>
        <v>#REF!</v>
      </c>
      <c r="M134" s="20" t="e">
        <f>IF(VLOOKUP($A134,'[1]2. Child Protection'!$B$8:$BG$226,'[1]2. Child Protection'!W$1,FALSE)=#REF!,"",VLOOKUP($A134,'[1]2. Child Protection'!$B$8:$BG$226,'[1]2. Child Protection'!W$1,FALSE))</f>
        <v>#REF!</v>
      </c>
      <c r="N134" s="20">
        <f>IF(VLOOKUP($A134,'[1]2. Child Protection'!$B$8:$BG$226,'[1]2. Child Protection'!X$1,FALSE)=E134,"",VLOOKUP($A134,'[1]2. Child Protection'!$B$8:$BG$226,'[1]2. Child Protection'!X$1,FALSE)-E134)</f>
        <v>-1921</v>
      </c>
      <c r="O134" s="20" t="e">
        <f>IF(VLOOKUP($A134,'[1]2. Child Protection'!$B$8:$BG$226,'[1]2. Child Protection'!Y$1,FALSE)=#REF!,"",VLOOKUP($A134,'[1]2. Child Protection'!$B$8:$BG$226,'[1]2. Child Protection'!Y$1,FALSE))</f>
        <v>#REF!</v>
      </c>
      <c r="P134" s="20" t="e">
        <f>IF(VLOOKUP($A134,'[1]2. Child Protection'!$B$8:$BG$226,'[1]2. Child Protection'!Z$1,FALSE)=F134,"",VLOOKUP($A134,'[1]2. Child Protection'!$B$8:$BG$226,'[1]2. Child Protection'!Z$1,FALSE)-F134)</f>
        <v>#VALUE!</v>
      </c>
      <c r="Q134" s="20" t="str">
        <f>IF(VLOOKUP($A134,'[1]2. Child Protection'!$B$8:$BG$226,'[1]2. Child Protection'!AA$1,FALSE)=G134,"",VLOOKUP($A134,'[1]2. Child Protection'!$B$8:$BG$226,'[1]2. Child Protection'!AA$1,FALSE))</f>
        <v>y</v>
      </c>
      <c r="R134" s="7" t="str">
        <f>IF(VLOOKUP($A134,'[1]2. Child Protection'!$B$8:$BG$226,'[1]2. Child Protection'!AB$1,FALSE)=H134,"",VLOOKUP($A134,'[1]2. Child Protection'!$B$8:$BG$226,'[1]2. Child Protection'!AB$1,FALSE))</f>
        <v>National Civil Authority, Registry Department, 2017</v>
      </c>
      <c r="S134" s="7" t="s">
        <v>477</v>
      </c>
      <c r="T134" s="47">
        <v>3.2316070275931477</v>
      </c>
      <c r="U134" s="7">
        <v>2012</v>
      </c>
      <c r="V134" s="7" t="s">
        <v>597</v>
      </c>
      <c r="X134" s="7" t="s">
        <v>251</v>
      </c>
      <c r="Y134" s="7" t="b">
        <f t="shared" si="25"/>
        <v>1</v>
      </c>
      <c r="Z134" s="47">
        <f t="shared" si="14"/>
        <v>3.2316070275931477</v>
      </c>
      <c r="AA134" s="20">
        <f t="shared" si="15"/>
        <v>2012</v>
      </c>
      <c r="AB134" s="20" t="str">
        <f t="shared" si="16"/>
        <v>Y0T17</v>
      </c>
      <c r="AC134" s="20">
        <f t="shared" si="17"/>
        <v>0</v>
      </c>
      <c r="AD134" s="20" t="str">
        <f t="shared" si="18"/>
        <v>Ministry of Social Affairs</v>
      </c>
      <c r="AE134" s="7" t="b">
        <f t="shared" si="19"/>
        <v>1</v>
      </c>
      <c r="AF134" s="7" t="b">
        <f t="shared" si="20"/>
        <v>1</v>
      </c>
      <c r="AG134" s="7" t="b">
        <f t="shared" si="21"/>
        <v>1</v>
      </c>
      <c r="AH134" s="7" t="b">
        <f t="shared" si="22"/>
        <v>1</v>
      </c>
      <c r="AI134" s="7" t="s">
        <v>544</v>
      </c>
      <c r="AJ134" s="7">
        <v>30.9</v>
      </c>
      <c r="AK134" s="47">
        <f t="shared" si="23"/>
        <v>30.915672713544332</v>
      </c>
      <c r="AL134" s="47">
        <f t="shared" si="24"/>
        <v>1.5672713544333305E-2</v>
      </c>
    </row>
    <row r="135" spans="1:38">
      <c r="A135" s="7" t="s">
        <v>328</v>
      </c>
      <c r="B135" s="7" t="s">
        <v>329</v>
      </c>
      <c r="C135" s="40" t="s">
        <v>596</v>
      </c>
      <c r="D135" s="7" t="s">
        <v>596</v>
      </c>
      <c r="E135" s="15" t="s">
        <v>596</v>
      </c>
      <c r="F135" s="17" t="s">
        <v>596</v>
      </c>
      <c r="G135" s="18" t="s">
        <v>596</v>
      </c>
      <c r="H135" s="19" t="s">
        <v>596</v>
      </c>
      <c r="J135" s="7" t="e">
        <f>IF(VLOOKUP($A135,'[1]2. Child Protection'!$B$8:$BG$226,'[1]2. Child Protection'!T$1,FALSE)=C135,"",VLOOKUP($A135,'[1]2. Child Protection'!$B$8:$BG$226,'[1]2. Child Protection'!T$1,FALSE)-C135)</f>
        <v>#VALUE!</v>
      </c>
      <c r="K135" s="7" t="str">
        <f>IF(VLOOKUP($A135,'[1]2. Child Protection'!$B$8:$BG$226,'[1]2. Child Protection'!U$1,FALSE)=D135,"",VLOOKUP($A135,'[1]2. Child Protection'!$B$8:$BG$226,'[1]2. Child Protection'!U$1,FALSE))</f>
        <v/>
      </c>
      <c r="L135" s="20" t="e">
        <f>IF(VLOOKUP($A135,'[1]2. Child Protection'!$B$8:$BG$226,'[1]2. Child Protection'!V$1,FALSE)=#REF!,"",VLOOKUP($A135,'[1]2. Child Protection'!$B$8:$BG$226,'[1]2. Child Protection'!V$1,FALSE)-#REF!)</f>
        <v>#REF!</v>
      </c>
      <c r="M135" s="20" t="e">
        <f>IF(VLOOKUP($A135,'[1]2. Child Protection'!$B$8:$BG$226,'[1]2. Child Protection'!W$1,FALSE)=#REF!,"",VLOOKUP($A135,'[1]2. Child Protection'!$B$8:$BG$226,'[1]2. Child Protection'!W$1,FALSE))</f>
        <v>#REF!</v>
      </c>
      <c r="N135" s="20" t="e">
        <f>IF(VLOOKUP($A135,'[1]2. Child Protection'!$B$8:$BG$226,'[1]2. Child Protection'!X$1,FALSE)=E135,"",VLOOKUP($A135,'[1]2. Child Protection'!$B$8:$BG$226,'[1]2. Child Protection'!X$1,FALSE)-E135)</f>
        <v>#VALUE!</v>
      </c>
      <c r="O135" s="20" t="e">
        <f>IF(VLOOKUP($A135,'[1]2. Child Protection'!$B$8:$BG$226,'[1]2. Child Protection'!Y$1,FALSE)=#REF!,"",VLOOKUP($A135,'[1]2. Child Protection'!$B$8:$BG$226,'[1]2. Child Protection'!Y$1,FALSE))</f>
        <v>#REF!</v>
      </c>
      <c r="P135" s="20" t="e">
        <f>IF(VLOOKUP($A135,'[1]2. Child Protection'!$B$8:$BG$226,'[1]2. Child Protection'!Z$1,FALSE)=F135,"",VLOOKUP($A135,'[1]2. Child Protection'!$B$8:$BG$226,'[1]2. Child Protection'!Z$1,FALSE)-F135)</f>
        <v>#VALUE!</v>
      </c>
      <c r="Q135" s="20" t="str">
        <f>IF(VLOOKUP($A135,'[1]2. Child Protection'!$B$8:$BG$226,'[1]2. Child Protection'!AA$1,FALSE)=G135,"",VLOOKUP($A135,'[1]2. Child Protection'!$B$8:$BG$226,'[1]2. Child Protection'!AA$1,FALSE))</f>
        <v/>
      </c>
      <c r="R135" s="7" t="str">
        <f>IF(VLOOKUP($A135,'[1]2. Child Protection'!$B$8:$BG$226,'[1]2. Child Protection'!AB$1,FALSE)=H135,"",VLOOKUP($A135,'[1]2. Child Protection'!$B$8:$BG$226,'[1]2. Child Protection'!AB$1,FALSE))</f>
        <v/>
      </c>
      <c r="S135" s="7" t="s">
        <v>479</v>
      </c>
      <c r="T135" s="47">
        <v>860.78891303879982</v>
      </c>
      <c r="U135" s="7">
        <v>2013</v>
      </c>
      <c r="V135" s="7" t="s">
        <v>597</v>
      </c>
      <c r="X135" s="7" t="s">
        <v>480</v>
      </c>
      <c r="Y135" s="7" t="b">
        <f t="shared" si="25"/>
        <v>1</v>
      </c>
      <c r="Z135" s="47">
        <f t="shared" si="14"/>
        <v>860.78891303879982</v>
      </c>
      <c r="AA135" s="20">
        <f t="shared" si="15"/>
        <v>2013</v>
      </c>
      <c r="AB135" s="20" t="str">
        <f t="shared" si="16"/>
        <v>Y0T17</v>
      </c>
      <c r="AC135" s="20">
        <f t="shared" si="17"/>
        <v>0</v>
      </c>
      <c r="AD135" s="20" t="str">
        <f t="shared" si="18"/>
        <v>National Research Situation of Children's Daycare Facilities in Suriname (Center for People's Development &amp; The National Assembly)</v>
      </c>
      <c r="AE135" s="7" t="b">
        <f t="shared" si="19"/>
        <v>1</v>
      </c>
      <c r="AF135" s="7" t="b">
        <f t="shared" si="20"/>
        <v>1</v>
      </c>
      <c r="AG135" s="7" t="b">
        <f t="shared" si="21"/>
        <v>1</v>
      </c>
      <c r="AH135" s="7" t="b">
        <f t="shared" si="22"/>
        <v>1</v>
      </c>
      <c r="AI135" s="7" t="s">
        <v>551</v>
      </c>
      <c r="AJ135" s="7">
        <v>66.3</v>
      </c>
      <c r="AK135" s="47">
        <f t="shared" si="23"/>
        <v>66.282711629980071</v>
      </c>
      <c r="AL135" s="47">
        <f t="shared" si="24"/>
        <v>-1.7288370019926447E-2</v>
      </c>
    </row>
    <row r="136" spans="1:38">
      <c r="A136" s="7" t="s">
        <v>307</v>
      </c>
      <c r="B136" s="7" t="s">
        <v>308</v>
      </c>
      <c r="C136" s="20">
        <v>70.54937064395186</v>
      </c>
      <c r="D136" s="7" t="s">
        <v>596</v>
      </c>
      <c r="E136" s="15">
        <v>2017</v>
      </c>
      <c r="F136" s="17" t="s">
        <v>597</v>
      </c>
      <c r="G136" s="18"/>
      <c r="H136" s="19" t="s">
        <v>310</v>
      </c>
      <c r="J136" s="7">
        <f>IF(VLOOKUP($A136,'[1]2. Child Protection'!$B$8:$BG$226,'[1]2. Child Protection'!T$1,FALSE)=C136,"",VLOOKUP($A136,'[1]2. Child Protection'!$B$8:$BG$226,'[1]2. Child Protection'!T$1,FALSE)-C136)</f>
        <v>1.5216293560481375</v>
      </c>
      <c r="K136" s="7" t="str">
        <f>IF(VLOOKUP($A136,'[1]2. Child Protection'!$B$8:$BG$226,'[1]2. Child Protection'!U$1,FALSE)=D136,"",VLOOKUP($A136,'[1]2. Child Protection'!$B$8:$BG$226,'[1]2. Child Protection'!U$1,FALSE))</f>
        <v/>
      </c>
      <c r="L136" s="20" t="e">
        <f>IF(VLOOKUP($A136,'[1]2. Child Protection'!$B$8:$BG$226,'[1]2. Child Protection'!V$1,FALSE)=#REF!,"",VLOOKUP($A136,'[1]2. Child Protection'!$B$8:$BG$226,'[1]2. Child Protection'!V$1,FALSE)-#REF!)</f>
        <v>#REF!</v>
      </c>
      <c r="M136" s="20" t="e">
        <f>IF(VLOOKUP($A136,'[1]2. Child Protection'!$B$8:$BG$226,'[1]2. Child Protection'!W$1,FALSE)=#REF!,"",VLOOKUP($A136,'[1]2. Child Protection'!$B$8:$BG$226,'[1]2. Child Protection'!W$1,FALSE))</f>
        <v>#REF!</v>
      </c>
      <c r="N136" s="20">
        <f>IF(VLOOKUP($A136,'[1]2. Child Protection'!$B$8:$BG$226,'[1]2. Child Protection'!X$1,FALSE)=E136,"",VLOOKUP($A136,'[1]2. Child Protection'!$B$8:$BG$226,'[1]2. Child Protection'!X$1,FALSE)-E136)</f>
        <v>-1948.605</v>
      </c>
      <c r="O136" s="20" t="e">
        <f>IF(VLOOKUP($A136,'[1]2. Child Protection'!$B$8:$BG$226,'[1]2. Child Protection'!Y$1,FALSE)=#REF!,"",VLOOKUP($A136,'[1]2. Child Protection'!$B$8:$BG$226,'[1]2. Child Protection'!Y$1,FALSE))</f>
        <v>#REF!</v>
      </c>
      <c r="P136" s="20" t="e">
        <f>IF(VLOOKUP($A136,'[1]2. Child Protection'!$B$8:$BG$226,'[1]2. Child Protection'!Z$1,FALSE)=F136,"",VLOOKUP($A136,'[1]2. Child Protection'!$B$8:$BG$226,'[1]2. Child Protection'!Z$1,FALSE)-F136)</f>
        <v>#VALUE!</v>
      </c>
      <c r="Q136" s="20" t="str">
        <f>IF(VLOOKUP($A136,'[1]2. Child Protection'!$B$8:$BG$226,'[1]2. Child Protection'!AA$1,FALSE)=G136,"",VLOOKUP($A136,'[1]2. Child Protection'!$B$8:$BG$226,'[1]2. Child Protection'!AA$1,FALSE))</f>
        <v/>
      </c>
      <c r="R136" s="7" t="str">
        <f>IF(VLOOKUP($A136,'[1]2. Child Protection'!$B$8:$BG$226,'[1]2. Child Protection'!AB$1,FALSE)=H136,"",VLOOKUP($A136,'[1]2. Child Protection'!$B$8:$BG$226,'[1]2. Child Protection'!AB$1,FALSE))</f>
        <v>MICS 2019-20</v>
      </c>
      <c r="S136" s="7" t="s">
        <v>482</v>
      </c>
      <c r="T136" s="47">
        <v>205.83956555501297</v>
      </c>
      <c r="U136" s="7">
        <v>2008</v>
      </c>
      <c r="V136" s="7" t="s">
        <v>597</v>
      </c>
      <c r="X136" s="7" t="s">
        <v>668</v>
      </c>
      <c r="Y136" s="7" t="b">
        <f t="shared" si="25"/>
        <v>0</v>
      </c>
      <c r="Z136" s="47">
        <f t="shared" si="14"/>
        <v>0</v>
      </c>
      <c r="AA136" s="20">
        <f t="shared" si="15"/>
        <v>0</v>
      </c>
      <c r="AB136" s="20">
        <f t="shared" si="16"/>
        <v>0</v>
      </c>
      <c r="AC136" s="20">
        <f t="shared" si="17"/>
        <v>0</v>
      </c>
      <c r="AD136" s="20">
        <f t="shared" si="18"/>
        <v>0</v>
      </c>
      <c r="AE136" s="7" t="b">
        <f t="shared" si="19"/>
        <v>0</v>
      </c>
      <c r="AF136" s="7" t="b">
        <f t="shared" si="20"/>
        <v>0</v>
      </c>
      <c r="AG136" s="7" t="b">
        <f t="shared" si="21"/>
        <v>1</v>
      </c>
      <c r="AH136" s="7" t="b">
        <f t="shared" si="22"/>
        <v>0</v>
      </c>
    </row>
    <row r="137" spans="1:38">
      <c r="A137" s="7" t="s">
        <v>311</v>
      </c>
      <c r="B137" s="7" t="s">
        <v>312</v>
      </c>
      <c r="C137" s="40">
        <v>79.782390150255409</v>
      </c>
      <c r="D137" s="7" t="s">
        <v>596</v>
      </c>
      <c r="E137" s="15">
        <v>2012</v>
      </c>
      <c r="F137" s="17" t="s">
        <v>597</v>
      </c>
      <c r="G137" s="18"/>
      <c r="H137" s="19" t="s">
        <v>313</v>
      </c>
      <c r="J137" s="7" t="e">
        <f>IF(VLOOKUP($A137,'[1]2. Child Protection'!$B$8:$BG$226,'[1]2. Child Protection'!T$1,FALSE)=C137,"",VLOOKUP($A137,'[1]2. Child Protection'!$B$8:$BG$226,'[1]2. Child Protection'!T$1,FALSE)-C137)</f>
        <v>#VALUE!</v>
      </c>
      <c r="K137" s="7" t="str">
        <f>IF(VLOOKUP($A137,'[1]2. Child Protection'!$B$8:$BG$226,'[1]2. Child Protection'!U$1,FALSE)=D137,"",VLOOKUP($A137,'[1]2. Child Protection'!$B$8:$BG$226,'[1]2. Child Protection'!U$1,FALSE))</f>
        <v/>
      </c>
      <c r="L137" s="20" t="e">
        <f>IF(VLOOKUP($A137,'[1]2. Child Protection'!$B$8:$BG$226,'[1]2. Child Protection'!V$1,FALSE)=#REF!,"",VLOOKUP($A137,'[1]2. Child Protection'!$B$8:$BG$226,'[1]2. Child Protection'!V$1,FALSE)-#REF!)</f>
        <v>#REF!</v>
      </c>
      <c r="M137" s="20" t="e">
        <f>IF(VLOOKUP($A137,'[1]2. Child Protection'!$B$8:$BG$226,'[1]2. Child Protection'!W$1,FALSE)=#REF!,"",VLOOKUP($A137,'[1]2. Child Protection'!$B$8:$BG$226,'[1]2. Child Protection'!W$1,FALSE))</f>
        <v>#REF!</v>
      </c>
      <c r="N137" s="20" t="e">
        <f>IF(VLOOKUP($A137,'[1]2. Child Protection'!$B$8:$BG$226,'[1]2. Child Protection'!X$1,FALSE)=E137,"",VLOOKUP($A137,'[1]2. Child Protection'!$B$8:$BG$226,'[1]2. Child Protection'!X$1,FALSE)-E137)</f>
        <v>#VALUE!</v>
      </c>
      <c r="O137" s="20" t="e">
        <f>IF(VLOOKUP($A137,'[1]2. Child Protection'!$B$8:$BG$226,'[1]2. Child Protection'!Y$1,FALSE)=#REF!,"",VLOOKUP($A137,'[1]2. Child Protection'!$B$8:$BG$226,'[1]2. Child Protection'!Y$1,FALSE))</f>
        <v>#REF!</v>
      </c>
      <c r="P137" s="20" t="e">
        <f>IF(VLOOKUP($A137,'[1]2. Child Protection'!$B$8:$BG$226,'[1]2. Child Protection'!Z$1,FALSE)=F137,"",VLOOKUP($A137,'[1]2. Child Protection'!$B$8:$BG$226,'[1]2. Child Protection'!Z$1,FALSE)-F137)</f>
        <v>#VALUE!</v>
      </c>
      <c r="Q137" s="20" t="str">
        <f>IF(VLOOKUP($A137,'[1]2. Child Protection'!$B$8:$BG$226,'[1]2. Child Protection'!AA$1,FALSE)=G137,"",VLOOKUP($A137,'[1]2. Child Protection'!$B$8:$BG$226,'[1]2. Child Protection'!AA$1,FALSE))</f>
        <v/>
      </c>
      <c r="R137" s="7">
        <f>IF(VLOOKUP($A137,'[1]2. Child Protection'!$B$8:$BG$226,'[1]2. Child Protection'!AB$1,FALSE)=H137,"",VLOOKUP($A137,'[1]2. Child Protection'!$B$8:$BG$226,'[1]2. Child Protection'!AB$1,FALSE))</f>
        <v>0</v>
      </c>
      <c r="S137" s="7" t="s">
        <v>488</v>
      </c>
      <c r="T137" s="47">
        <v>200.12963082396621</v>
      </c>
      <c r="U137" s="7">
        <v>2020</v>
      </c>
      <c r="V137" s="7" t="s">
        <v>597</v>
      </c>
      <c r="X137" s="7" t="s">
        <v>629</v>
      </c>
      <c r="Y137" s="7" t="b">
        <f t="shared" si="25"/>
        <v>1</v>
      </c>
      <c r="Z137" s="47">
        <f t="shared" si="14"/>
        <v>200.12963082396621</v>
      </c>
      <c r="AA137" s="20">
        <f t="shared" si="15"/>
        <v>2020</v>
      </c>
      <c r="AB137" s="20" t="str">
        <f t="shared" si="16"/>
        <v>Y0T17</v>
      </c>
      <c r="AC137" s="20">
        <f t="shared" si="17"/>
        <v>0</v>
      </c>
      <c r="AD137" s="20" t="str">
        <f t="shared" si="18"/>
        <v>Statistics Agency as part of TransMonEE database</v>
      </c>
      <c r="AE137" s="7" t="b">
        <f t="shared" si="19"/>
        <v>1</v>
      </c>
      <c r="AF137" s="7" t="b">
        <f t="shared" si="20"/>
        <v>1</v>
      </c>
      <c r="AG137" s="7" t="b">
        <f t="shared" si="21"/>
        <v>1</v>
      </c>
      <c r="AH137" s="7" t="b">
        <f t="shared" si="22"/>
        <v>1</v>
      </c>
    </row>
    <row r="138" spans="1:38">
      <c r="A138" s="7" t="s">
        <v>357</v>
      </c>
      <c r="B138" s="7" t="s">
        <v>358</v>
      </c>
      <c r="C138" s="20">
        <v>90.241546881147897</v>
      </c>
      <c r="D138" s="7" t="s">
        <v>596</v>
      </c>
      <c r="E138" s="15">
        <v>2013</v>
      </c>
      <c r="F138" s="17" t="s">
        <v>597</v>
      </c>
      <c r="G138" s="18"/>
      <c r="H138" s="19" t="s">
        <v>359</v>
      </c>
      <c r="J138" s="7">
        <f>IF(VLOOKUP($A138,'[1]2. Child Protection'!$B$8:$BG$226,'[1]2. Child Protection'!T$1,FALSE)=C138,"",VLOOKUP($A138,'[1]2. Child Protection'!$B$8:$BG$226,'[1]2. Child Protection'!T$1,FALSE)-C138)</f>
        <v>-25.4415468811479</v>
      </c>
      <c r="K138" s="7" t="str">
        <f>IF(VLOOKUP($A138,'[1]2. Child Protection'!$B$8:$BG$226,'[1]2. Child Protection'!U$1,FALSE)=D138,"",VLOOKUP($A138,'[1]2. Child Protection'!$B$8:$BG$226,'[1]2. Child Protection'!U$1,FALSE))</f>
        <v>y</v>
      </c>
      <c r="L138" s="20" t="e">
        <f>IF(VLOOKUP($A138,'[1]2. Child Protection'!$B$8:$BG$226,'[1]2. Child Protection'!V$1,FALSE)=#REF!,"",VLOOKUP($A138,'[1]2. Child Protection'!$B$8:$BG$226,'[1]2. Child Protection'!V$1,FALSE)-#REF!)</f>
        <v>#REF!</v>
      </c>
      <c r="M138" s="20" t="e">
        <f>IF(VLOOKUP($A138,'[1]2. Child Protection'!$B$8:$BG$226,'[1]2. Child Protection'!W$1,FALSE)=#REF!,"",VLOOKUP($A138,'[1]2. Child Protection'!$B$8:$BG$226,'[1]2. Child Protection'!W$1,FALSE))</f>
        <v>#REF!</v>
      </c>
      <c r="N138" s="20" t="e">
        <f>IF(VLOOKUP($A138,'[1]2. Child Protection'!$B$8:$BG$226,'[1]2. Child Protection'!X$1,FALSE)=E138,"",VLOOKUP($A138,'[1]2. Child Protection'!$B$8:$BG$226,'[1]2. Child Protection'!X$1,FALSE)-E138)</f>
        <v>#VALUE!</v>
      </c>
      <c r="O138" s="20" t="e">
        <f>IF(VLOOKUP($A138,'[1]2. Child Protection'!$B$8:$BG$226,'[1]2. Child Protection'!Y$1,FALSE)=#REF!,"",VLOOKUP($A138,'[1]2. Child Protection'!$B$8:$BG$226,'[1]2. Child Protection'!Y$1,FALSE))</f>
        <v>#REF!</v>
      </c>
      <c r="P138" s="20" t="e">
        <f>IF(VLOOKUP($A138,'[1]2. Child Protection'!$B$8:$BG$226,'[1]2. Child Protection'!Z$1,FALSE)=F138,"",VLOOKUP($A138,'[1]2. Child Protection'!$B$8:$BG$226,'[1]2. Child Protection'!Z$1,FALSE)-F138)</f>
        <v>#VALUE!</v>
      </c>
      <c r="Q138" s="20" t="str">
        <f>IF(VLOOKUP($A138,'[1]2. Child Protection'!$B$8:$BG$226,'[1]2. Child Protection'!AA$1,FALSE)=G138,"",VLOOKUP($A138,'[1]2. Child Protection'!$B$8:$BG$226,'[1]2. Child Protection'!AA$1,FALSE))</f>
        <v/>
      </c>
      <c r="R138" s="7" t="str">
        <f>IF(VLOOKUP($A138,'[1]2. Child Protection'!$B$8:$BG$226,'[1]2. Child Protection'!AB$1,FALSE)=H138,"",VLOOKUP($A138,'[1]2. Child Protection'!$B$8:$BG$226,'[1]2. Child Protection'!AB$1,FALSE))</f>
        <v>Intercensal Survey 2016</v>
      </c>
      <c r="S138" s="7" t="s">
        <v>531</v>
      </c>
      <c r="T138" s="47">
        <v>49.133588997966115</v>
      </c>
      <c r="U138" s="7">
        <v>2010</v>
      </c>
      <c r="V138" s="7" t="s">
        <v>597</v>
      </c>
      <c r="X138" s="7" t="s">
        <v>532</v>
      </c>
      <c r="Y138" s="7" t="b">
        <f t="shared" si="25"/>
        <v>1</v>
      </c>
      <c r="Z138" s="47">
        <f t="shared" si="14"/>
        <v>49.133588997966115</v>
      </c>
      <c r="AA138" s="20">
        <f t="shared" si="15"/>
        <v>2010</v>
      </c>
      <c r="AB138" s="20" t="str">
        <f t="shared" si="16"/>
        <v>Y0T17</v>
      </c>
      <c r="AC138" s="20">
        <f t="shared" si="17"/>
        <v>0</v>
      </c>
      <c r="AD138" s="20" t="str">
        <f t="shared" si="18"/>
        <v>SITAN on Res. Care Institutions</v>
      </c>
      <c r="AE138" s="7" t="b">
        <f t="shared" si="19"/>
        <v>1</v>
      </c>
      <c r="AF138" s="7" t="b">
        <f t="shared" si="20"/>
        <v>1</v>
      </c>
      <c r="AG138" s="7" t="b">
        <f t="shared" si="21"/>
        <v>1</v>
      </c>
      <c r="AH138" s="7" t="b">
        <f t="shared" si="22"/>
        <v>1</v>
      </c>
    </row>
    <row r="139" spans="1:38">
      <c r="A139" s="7" t="s">
        <v>374</v>
      </c>
      <c r="B139" s="7" t="s">
        <v>375</v>
      </c>
      <c r="C139" s="20">
        <v>17.056146715349652</v>
      </c>
      <c r="D139" s="7" t="s">
        <v>596</v>
      </c>
      <c r="E139" s="15">
        <v>2012</v>
      </c>
      <c r="F139" s="17" t="s">
        <v>597</v>
      </c>
      <c r="G139" s="18"/>
      <c r="H139" s="19" t="s">
        <v>376</v>
      </c>
      <c r="J139" s="7" t="e">
        <f>IF(VLOOKUP($A139,'[1]2. Child Protection'!$B$8:$BG$226,'[1]2. Child Protection'!T$1,FALSE)=C139,"",VLOOKUP($A139,'[1]2. Child Protection'!$B$8:$BG$226,'[1]2. Child Protection'!T$1,FALSE)-C139)</f>
        <v>#VALUE!</v>
      </c>
      <c r="K139" s="7" t="str">
        <f>IF(VLOOKUP($A139,'[1]2. Child Protection'!$B$8:$BG$226,'[1]2. Child Protection'!U$1,FALSE)=D139,"",VLOOKUP($A139,'[1]2. Child Protection'!$B$8:$BG$226,'[1]2. Child Protection'!U$1,FALSE))</f>
        <v/>
      </c>
      <c r="L139" s="20" t="e">
        <f>IF(VLOOKUP($A139,'[1]2. Child Protection'!$B$8:$BG$226,'[1]2. Child Protection'!V$1,FALSE)=#REF!,"",VLOOKUP($A139,'[1]2. Child Protection'!$B$8:$BG$226,'[1]2. Child Protection'!V$1,FALSE)-#REF!)</f>
        <v>#REF!</v>
      </c>
      <c r="M139" s="20" t="e">
        <f>IF(VLOOKUP($A139,'[1]2. Child Protection'!$B$8:$BG$226,'[1]2. Child Protection'!W$1,FALSE)=#REF!,"",VLOOKUP($A139,'[1]2. Child Protection'!$B$8:$BG$226,'[1]2. Child Protection'!W$1,FALSE))</f>
        <v>#REF!</v>
      </c>
      <c r="N139" s="20">
        <f>IF(VLOOKUP($A139,'[1]2. Child Protection'!$B$8:$BG$226,'[1]2. Child Protection'!X$1,FALSE)=E139,"",VLOOKUP($A139,'[1]2. Child Protection'!$B$8:$BG$226,'[1]2. Child Protection'!X$1,FALSE)-E139)</f>
        <v>-1945.1</v>
      </c>
      <c r="O139" s="20" t="e">
        <f>IF(VLOOKUP($A139,'[1]2. Child Protection'!$B$8:$BG$226,'[1]2. Child Protection'!Y$1,FALSE)=#REF!,"",VLOOKUP($A139,'[1]2. Child Protection'!$B$8:$BG$226,'[1]2. Child Protection'!Y$1,FALSE))</f>
        <v>#REF!</v>
      </c>
      <c r="P139" s="20" t="e">
        <f>IF(VLOOKUP($A139,'[1]2. Child Protection'!$B$8:$BG$226,'[1]2. Child Protection'!Z$1,FALSE)=F139,"",VLOOKUP($A139,'[1]2. Child Protection'!$B$8:$BG$226,'[1]2. Child Protection'!Z$1,FALSE)-F139)</f>
        <v>#VALUE!</v>
      </c>
      <c r="Q139" s="20" t="str">
        <f>IF(VLOOKUP($A139,'[1]2. Child Protection'!$B$8:$BG$226,'[1]2. Child Protection'!AA$1,FALSE)=G139,"",VLOOKUP($A139,'[1]2. Child Protection'!$B$8:$BG$226,'[1]2. Child Protection'!AA$1,FALSE))</f>
        <v>y</v>
      </c>
      <c r="R139" s="7" t="str">
        <f>IF(VLOOKUP($A139,'[1]2. Child Protection'!$B$8:$BG$226,'[1]2. Child Protection'!AB$1,FALSE)=H139,"",VLOOKUP($A139,'[1]2. Child Protection'!$B$8:$BG$226,'[1]2. Child Protection'!AB$1,FALSE))</f>
        <v>ENAFEME 2021</v>
      </c>
      <c r="S139" s="7" t="s">
        <v>491</v>
      </c>
      <c r="T139" s="47">
        <v>188.58563910624349</v>
      </c>
      <c r="U139" s="7">
        <v>2019</v>
      </c>
      <c r="V139" s="7" t="s">
        <v>597</v>
      </c>
      <c r="X139" s="7" t="s">
        <v>492</v>
      </c>
      <c r="Y139" s="7" t="b">
        <f t="shared" ref="Y139:Y156" si="26">Z139=T139</f>
        <v>1</v>
      </c>
      <c r="Z139" s="47">
        <f t="shared" si="14"/>
        <v>188.58563910624349</v>
      </c>
      <c r="AA139" s="20">
        <f t="shared" si="15"/>
        <v>2019</v>
      </c>
      <c r="AB139" s="20" t="str">
        <f t="shared" si="16"/>
        <v>Y0T17</v>
      </c>
      <c r="AC139" s="20">
        <f t="shared" si="17"/>
        <v>0</v>
      </c>
      <c r="AD139" s="20" t="str">
        <f t="shared" si="18"/>
        <v>Department of Children and Youth</v>
      </c>
      <c r="AE139" s="7" t="b">
        <f t="shared" si="19"/>
        <v>1</v>
      </c>
      <c r="AF139" s="7" t="b">
        <f t="shared" si="20"/>
        <v>1</v>
      </c>
      <c r="AG139" s="7" t="b">
        <f t="shared" si="21"/>
        <v>1</v>
      </c>
      <c r="AH139" s="7" t="b">
        <f t="shared" si="22"/>
        <v>1</v>
      </c>
    </row>
    <row r="140" spans="1:38">
      <c r="A140" s="7" t="s">
        <v>377</v>
      </c>
      <c r="B140" s="7" t="s">
        <v>378</v>
      </c>
      <c r="C140" s="20" t="s">
        <v>596</v>
      </c>
      <c r="D140" s="7" t="s">
        <v>596</v>
      </c>
      <c r="E140" s="15" t="s">
        <v>596</v>
      </c>
      <c r="F140" s="17" t="s">
        <v>596</v>
      </c>
      <c r="G140" s="18" t="s">
        <v>596</v>
      </c>
      <c r="H140" s="19" t="s">
        <v>596</v>
      </c>
      <c r="J140" s="7" t="e">
        <f>IF(VLOOKUP($A140,'[1]2. Child Protection'!$B$8:$BG$226,'[1]2. Child Protection'!T$1,FALSE)=C140,"",VLOOKUP($A140,'[1]2. Child Protection'!$B$8:$BG$226,'[1]2. Child Protection'!T$1,FALSE)-C140)</f>
        <v>#VALUE!</v>
      </c>
      <c r="K140" s="7" t="str">
        <f>IF(VLOOKUP($A140,'[1]2. Child Protection'!$B$8:$BG$226,'[1]2. Child Protection'!U$1,FALSE)=D140,"",VLOOKUP($A140,'[1]2. Child Protection'!$B$8:$BG$226,'[1]2. Child Protection'!U$1,FALSE))</f>
        <v>y</v>
      </c>
      <c r="L140" s="20" t="e">
        <f>IF(VLOOKUP($A140,'[1]2. Child Protection'!$B$8:$BG$226,'[1]2. Child Protection'!V$1,FALSE)=#REF!,"",VLOOKUP($A140,'[1]2. Child Protection'!$B$8:$BG$226,'[1]2. Child Protection'!V$1,FALSE)-#REF!)</f>
        <v>#REF!</v>
      </c>
      <c r="M140" s="20" t="e">
        <f>IF(VLOOKUP($A140,'[1]2. Child Protection'!$B$8:$BG$226,'[1]2. Child Protection'!W$1,FALSE)=#REF!,"",VLOOKUP($A140,'[1]2. Child Protection'!$B$8:$BG$226,'[1]2. Child Protection'!W$1,FALSE))</f>
        <v>#REF!</v>
      </c>
      <c r="N140" s="20" t="e">
        <f>IF(VLOOKUP($A140,'[1]2. Child Protection'!$B$8:$BG$226,'[1]2. Child Protection'!X$1,FALSE)=E140,"",VLOOKUP($A140,'[1]2. Child Protection'!$B$8:$BG$226,'[1]2. Child Protection'!X$1,FALSE)-E140)</f>
        <v>#VALUE!</v>
      </c>
      <c r="O140" s="20" t="e">
        <f>IF(VLOOKUP($A140,'[1]2. Child Protection'!$B$8:$BG$226,'[1]2. Child Protection'!Y$1,FALSE)=#REF!,"",VLOOKUP($A140,'[1]2. Child Protection'!$B$8:$BG$226,'[1]2. Child Protection'!Y$1,FALSE))</f>
        <v>#REF!</v>
      </c>
      <c r="P140" s="20" t="e">
        <f>IF(VLOOKUP($A140,'[1]2. Child Protection'!$B$8:$BG$226,'[1]2. Child Protection'!Z$1,FALSE)=F140,"",VLOOKUP($A140,'[1]2. Child Protection'!$B$8:$BG$226,'[1]2. Child Protection'!Z$1,FALSE)-F140)</f>
        <v>#VALUE!</v>
      </c>
      <c r="Q140" s="20" t="str">
        <f>IF(VLOOKUP($A140,'[1]2. Child Protection'!$B$8:$BG$226,'[1]2. Child Protection'!AA$1,FALSE)=G140,"",VLOOKUP($A140,'[1]2. Child Protection'!$B$8:$BG$226,'[1]2. Child Protection'!AA$1,FALSE))</f>
        <v>y</v>
      </c>
      <c r="R140" s="7" t="str">
        <f>IF(VLOOKUP($A140,'[1]2. Child Protection'!$B$8:$BG$226,'[1]2. Child Protection'!AB$1,FALSE)=H140,"",VLOOKUP($A140,'[1]2. Child Protection'!$B$8:$BG$226,'[1]2. Child Protection'!AB$1,FALSE))</f>
        <v>MICS 2021</v>
      </c>
      <c r="S140" s="7" t="s">
        <v>494</v>
      </c>
      <c r="T140" s="47">
        <v>255.48499359950372</v>
      </c>
      <c r="U140" s="7">
        <v>2016</v>
      </c>
      <c r="V140" s="7" t="s">
        <v>597</v>
      </c>
      <c r="X140" s="7" t="s">
        <v>495</v>
      </c>
      <c r="Y140" s="7" t="b">
        <f t="shared" si="26"/>
        <v>1</v>
      </c>
      <c r="Z140" s="47">
        <f t="shared" ref="Z140:Z156" si="27">VLOOKUP($S140,$B$11:$H$212,2,FALSE)</f>
        <v>255.48499359950372</v>
      </c>
      <c r="AA140" s="20">
        <f t="shared" ref="AA140:AA156" si="28">VLOOKUP($S140,$B$11:$H$212,4,FALSE)</f>
        <v>2016</v>
      </c>
      <c r="AB140" s="20" t="str">
        <f t="shared" ref="AB140:AB156" si="29">VLOOKUP($S140,$B$11:$H$212,5,FALSE)</f>
        <v>Y0T17</v>
      </c>
      <c r="AC140" s="20">
        <f t="shared" ref="AC140:AC156" si="30">VLOOKUP($S140,$B$11:$H$212,6,FALSE)</f>
        <v>0</v>
      </c>
      <c r="AD140" s="20" t="str">
        <f t="shared" ref="AD140:AD156" si="31">VLOOKUP($S140,$B$11:$H$212,7,FALSE)</f>
        <v>Ministry of Social Solidarity</v>
      </c>
      <c r="AE140" s="7" t="b">
        <f t="shared" ref="AE140:AE156" si="32">AA140=U140</f>
        <v>1</v>
      </c>
      <c r="AF140" s="7" t="b">
        <f t="shared" ref="AF140:AF156" si="33">AB140=V140</f>
        <v>1</v>
      </c>
      <c r="AG140" s="7" t="b">
        <f t="shared" ref="AG140:AG156" si="34">AC140=W140</f>
        <v>1</v>
      </c>
      <c r="AH140" s="7" t="b">
        <f t="shared" ref="AH140:AH156" si="35">AD140=X140</f>
        <v>1</v>
      </c>
    </row>
    <row r="141" spans="1:38">
      <c r="A141" s="7" t="s">
        <v>371</v>
      </c>
      <c r="B141" s="7" t="s">
        <v>372</v>
      </c>
      <c r="C141" s="40">
        <v>104.82783943371317</v>
      </c>
      <c r="D141" s="7" t="s">
        <v>596</v>
      </c>
      <c r="E141" s="15">
        <v>2013</v>
      </c>
      <c r="F141" s="17" t="s">
        <v>597</v>
      </c>
      <c r="G141" s="18"/>
      <c r="H141" s="19" t="s">
        <v>373</v>
      </c>
      <c r="J141" s="7" t="e">
        <f>IF(VLOOKUP($A141,'[1]2. Child Protection'!$B$8:$BG$226,'[1]2. Child Protection'!T$1,FALSE)=C141,"",VLOOKUP($A141,'[1]2. Child Protection'!$B$8:$BG$226,'[1]2. Child Protection'!T$1,FALSE)-C141)</f>
        <v>#VALUE!</v>
      </c>
      <c r="K141" s="7" t="str">
        <f>IF(VLOOKUP($A141,'[1]2. Child Protection'!$B$8:$BG$226,'[1]2. Child Protection'!U$1,FALSE)=D141,"",VLOOKUP($A141,'[1]2. Child Protection'!$B$8:$BG$226,'[1]2. Child Protection'!U$1,FALSE))</f>
        <v/>
      </c>
      <c r="L141" s="20" t="e">
        <f>IF(VLOOKUP($A141,'[1]2. Child Protection'!$B$8:$BG$226,'[1]2. Child Protection'!V$1,FALSE)=#REF!,"",VLOOKUP($A141,'[1]2. Child Protection'!$B$8:$BG$226,'[1]2. Child Protection'!V$1,FALSE)-#REF!)</f>
        <v>#REF!</v>
      </c>
      <c r="M141" s="20" t="e">
        <f>IF(VLOOKUP($A141,'[1]2. Child Protection'!$B$8:$BG$226,'[1]2. Child Protection'!W$1,FALSE)=#REF!,"",VLOOKUP($A141,'[1]2. Child Protection'!$B$8:$BG$226,'[1]2. Child Protection'!W$1,FALSE))</f>
        <v>#REF!</v>
      </c>
      <c r="N141" s="20" t="e">
        <f>IF(VLOOKUP($A141,'[1]2. Child Protection'!$B$8:$BG$226,'[1]2. Child Protection'!X$1,FALSE)=E141,"",VLOOKUP($A141,'[1]2. Child Protection'!$B$8:$BG$226,'[1]2. Child Protection'!X$1,FALSE)-E141)</f>
        <v>#VALUE!</v>
      </c>
      <c r="O141" s="20" t="e">
        <f>IF(VLOOKUP($A141,'[1]2. Child Protection'!$B$8:$BG$226,'[1]2. Child Protection'!Y$1,FALSE)=#REF!,"",VLOOKUP($A141,'[1]2. Child Protection'!$B$8:$BG$226,'[1]2. Child Protection'!Y$1,FALSE))</f>
        <v>#REF!</v>
      </c>
      <c r="P141" s="20" t="e">
        <f>IF(VLOOKUP($A141,'[1]2. Child Protection'!$B$8:$BG$226,'[1]2. Child Protection'!Z$1,FALSE)=F141,"",VLOOKUP($A141,'[1]2. Child Protection'!$B$8:$BG$226,'[1]2. Child Protection'!Z$1,FALSE)-F141)</f>
        <v>#VALUE!</v>
      </c>
      <c r="Q141" s="20" t="str">
        <f>IF(VLOOKUP($A141,'[1]2. Child Protection'!$B$8:$BG$226,'[1]2. Child Protection'!AA$1,FALSE)=G141,"",VLOOKUP($A141,'[1]2. Child Protection'!$B$8:$BG$226,'[1]2. Child Protection'!AA$1,FALSE))</f>
        <v/>
      </c>
      <c r="R141" s="7" t="str">
        <f>IF(VLOOKUP($A141,'[1]2. Child Protection'!$B$8:$BG$226,'[1]2. Child Protection'!AB$1,FALSE)=H141,"",VLOOKUP($A141,'[1]2. Child Protection'!$B$8:$BG$226,'[1]2. Child Protection'!AB$1,FALSE))</f>
        <v>ENDESA 2011/12</v>
      </c>
      <c r="S141" s="7" t="s">
        <v>497</v>
      </c>
      <c r="T141" s="47">
        <v>120.41135578631118</v>
      </c>
      <c r="U141" s="7">
        <v>2015</v>
      </c>
      <c r="V141" s="7" t="s">
        <v>604</v>
      </c>
      <c r="W141" s="7" t="s">
        <v>71</v>
      </c>
      <c r="X141" s="7" t="s">
        <v>630</v>
      </c>
      <c r="Y141" s="7" t="b">
        <f t="shared" si="26"/>
        <v>1</v>
      </c>
      <c r="Z141" s="47">
        <f t="shared" si="27"/>
        <v>120.41135578631118</v>
      </c>
      <c r="AA141" s="20">
        <f t="shared" si="28"/>
        <v>2015</v>
      </c>
      <c r="AB141" s="20" t="str">
        <f t="shared" si="29"/>
        <v>Y0T18</v>
      </c>
      <c r="AC141" s="20" t="str">
        <f t="shared" si="30"/>
        <v>Age is 0-18 years</v>
      </c>
      <c r="AD141" s="20" t="str">
        <f t="shared" si="31"/>
        <v xml:space="preserve">Ministère de l’action sociale, de la promotion de la femme et de l’alphabétisation. 2016. Evaluation des centres d’accueil et d’hébergement des enfants vulnérables. P. 22 </v>
      </c>
      <c r="AE141" s="7" t="b">
        <f t="shared" si="32"/>
        <v>1</v>
      </c>
      <c r="AF141" s="7" t="b">
        <f t="shared" si="33"/>
        <v>1</v>
      </c>
      <c r="AG141" s="7" t="b">
        <f t="shared" si="34"/>
        <v>1</v>
      </c>
      <c r="AH141" s="7" t="b">
        <f t="shared" si="35"/>
        <v>1</v>
      </c>
    </row>
    <row r="142" spans="1:38">
      <c r="A142" s="7" t="s">
        <v>379</v>
      </c>
      <c r="B142" s="7" t="s">
        <v>380</v>
      </c>
      <c r="C142" s="40" t="s">
        <v>596</v>
      </c>
      <c r="D142" s="7" t="s">
        <v>596</v>
      </c>
      <c r="E142" s="15" t="s">
        <v>596</v>
      </c>
      <c r="F142" s="17" t="s">
        <v>596</v>
      </c>
      <c r="G142" s="18" t="s">
        <v>596</v>
      </c>
      <c r="H142" s="19" t="s">
        <v>596</v>
      </c>
      <c r="J142" s="7" t="e">
        <f>IF(VLOOKUP($A142,'[1]2. Child Protection'!$B$8:$BG$226,'[1]2. Child Protection'!T$1,FALSE)=C142,"",VLOOKUP($A142,'[1]2. Child Protection'!$B$8:$BG$226,'[1]2. Child Protection'!T$1,FALSE)-C142)</f>
        <v>#VALUE!</v>
      </c>
      <c r="K142" s="7" t="str">
        <f>IF(VLOOKUP($A142,'[1]2. Child Protection'!$B$8:$BG$226,'[1]2. Child Protection'!U$1,FALSE)=D142,"",VLOOKUP($A142,'[1]2. Child Protection'!$B$8:$BG$226,'[1]2. Child Protection'!U$1,FALSE))</f>
        <v/>
      </c>
      <c r="L142" s="20" t="e">
        <f>IF(VLOOKUP($A142,'[1]2. Child Protection'!$B$8:$BG$226,'[1]2. Child Protection'!V$1,FALSE)=#REF!,"",VLOOKUP($A142,'[1]2. Child Protection'!$B$8:$BG$226,'[1]2. Child Protection'!V$1,FALSE)-#REF!)</f>
        <v>#REF!</v>
      </c>
      <c r="M142" s="20" t="e">
        <f>IF(VLOOKUP($A142,'[1]2. Child Protection'!$B$8:$BG$226,'[1]2. Child Protection'!W$1,FALSE)=#REF!,"",VLOOKUP($A142,'[1]2. Child Protection'!$B$8:$BG$226,'[1]2. Child Protection'!W$1,FALSE))</f>
        <v>#REF!</v>
      </c>
      <c r="N142" s="20" t="e">
        <f>IF(VLOOKUP($A142,'[1]2. Child Protection'!$B$8:$BG$226,'[1]2. Child Protection'!X$1,FALSE)=E142,"",VLOOKUP($A142,'[1]2. Child Protection'!$B$8:$BG$226,'[1]2. Child Protection'!X$1,FALSE)-E142)</f>
        <v>#VALUE!</v>
      </c>
      <c r="O142" s="20" t="e">
        <f>IF(VLOOKUP($A142,'[1]2. Child Protection'!$B$8:$BG$226,'[1]2. Child Protection'!Y$1,FALSE)=#REF!,"",VLOOKUP($A142,'[1]2. Child Protection'!$B$8:$BG$226,'[1]2. Child Protection'!Y$1,FALSE))</f>
        <v>#REF!</v>
      </c>
      <c r="P142" s="20" t="e">
        <f>IF(VLOOKUP($A142,'[1]2. Child Protection'!$B$8:$BG$226,'[1]2. Child Protection'!Z$1,FALSE)=F142,"",VLOOKUP($A142,'[1]2. Child Protection'!$B$8:$BG$226,'[1]2. Child Protection'!Z$1,FALSE)-F142)</f>
        <v>#VALUE!</v>
      </c>
      <c r="Q142" s="20" t="str">
        <f>IF(VLOOKUP($A142,'[1]2. Child Protection'!$B$8:$BG$226,'[1]2. Child Protection'!AA$1,FALSE)=G142,"",VLOOKUP($A142,'[1]2. Child Protection'!$B$8:$BG$226,'[1]2. Child Protection'!AA$1,FALSE))</f>
        <v/>
      </c>
      <c r="R142" s="7" t="str">
        <f>IF(VLOOKUP($A142,'[1]2. Child Protection'!$B$8:$BG$226,'[1]2. Child Protection'!AB$1,FALSE)=H142,"",VLOOKUP($A142,'[1]2. Child Protection'!$B$8:$BG$226,'[1]2. Child Protection'!AB$1,FALSE))</f>
        <v/>
      </c>
      <c r="S142" s="7" t="s">
        <v>504</v>
      </c>
      <c r="T142" s="47">
        <v>163.98062210710603</v>
      </c>
      <c r="U142" s="7">
        <v>2021</v>
      </c>
      <c r="V142" s="7" t="s">
        <v>597</v>
      </c>
      <c r="X142" s="7" t="s">
        <v>631</v>
      </c>
      <c r="Y142" s="7" t="b">
        <f t="shared" si="26"/>
        <v>1</v>
      </c>
      <c r="Z142" s="47">
        <f t="shared" si="27"/>
        <v>163.98062210710603</v>
      </c>
      <c r="AA142" s="20">
        <f t="shared" si="28"/>
        <v>2021</v>
      </c>
      <c r="AB142" s="20" t="str">
        <f t="shared" si="29"/>
        <v>Y0T17</v>
      </c>
      <c r="AC142" s="20">
        <f t="shared" si="30"/>
        <v>0</v>
      </c>
      <c r="AD142" s="20" t="str">
        <f t="shared" si="31"/>
        <v>Children’s Authority of Trinidad and Tobago</v>
      </c>
      <c r="AE142" s="7" t="b">
        <f t="shared" si="32"/>
        <v>1</v>
      </c>
      <c r="AF142" s="7" t="b">
        <f t="shared" si="33"/>
        <v>1</v>
      </c>
      <c r="AG142" s="7" t="b">
        <f t="shared" si="34"/>
        <v>1</v>
      </c>
      <c r="AH142" s="7" t="b">
        <f t="shared" si="35"/>
        <v>1</v>
      </c>
    </row>
    <row r="143" spans="1:38">
      <c r="A143" s="7" t="s">
        <v>669</v>
      </c>
      <c r="B143" s="7" t="s">
        <v>366</v>
      </c>
      <c r="C143" s="40"/>
      <c r="E143" s="15"/>
      <c r="F143" s="15"/>
      <c r="G143" s="16"/>
      <c r="H143" s="19"/>
      <c r="J143" s="7" t="e">
        <f>IF(VLOOKUP($A143,'[1]2. Child Protection'!$B$8:$BG$226,'[1]2. Child Protection'!T$1,FALSE)=C143,"",VLOOKUP($A143,'[1]2. Child Protection'!$B$8:$BG$226,'[1]2. Child Protection'!T$1,FALSE)-C143)</f>
        <v>#N/A</v>
      </c>
      <c r="K143" s="7" t="e">
        <f>IF(VLOOKUP($A143,'[1]2. Child Protection'!$B$8:$BG$226,'[1]2. Child Protection'!U$1,FALSE)=D143,"",VLOOKUP($A143,'[1]2. Child Protection'!$B$8:$BG$226,'[1]2. Child Protection'!U$1,FALSE))</f>
        <v>#N/A</v>
      </c>
      <c r="L143" s="20" t="e">
        <f>IF(VLOOKUP($A143,'[1]2. Child Protection'!$B$8:$BG$226,'[1]2. Child Protection'!V$1,FALSE)=#REF!,"",VLOOKUP($A143,'[1]2. Child Protection'!$B$8:$BG$226,'[1]2. Child Protection'!V$1,FALSE)-#REF!)</f>
        <v>#N/A</v>
      </c>
      <c r="M143" s="20" t="e">
        <f>IF(VLOOKUP($A143,'[1]2. Child Protection'!$B$8:$BG$226,'[1]2. Child Protection'!W$1,FALSE)=#REF!,"",VLOOKUP($A143,'[1]2. Child Protection'!$B$8:$BG$226,'[1]2. Child Protection'!W$1,FALSE))</f>
        <v>#N/A</v>
      </c>
      <c r="N143" s="20" t="e">
        <f>IF(VLOOKUP($A143,'[1]2. Child Protection'!$B$8:$BG$226,'[1]2. Child Protection'!X$1,FALSE)=E143,"",VLOOKUP($A143,'[1]2. Child Protection'!$B$8:$BG$226,'[1]2. Child Protection'!X$1,FALSE)-E143)</f>
        <v>#N/A</v>
      </c>
      <c r="O143" s="20" t="e">
        <f>IF(VLOOKUP($A143,'[1]2. Child Protection'!$B$8:$BG$226,'[1]2. Child Protection'!Y$1,FALSE)=#REF!,"",VLOOKUP($A143,'[1]2. Child Protection'!$B$8:$BG$226,'[1]2. Child Protection'!Y$1,FALSE))</f>
        <v>#N/A</v>
      </c>
      <c r="P143" s="20" t="e">
        <f>IF(VLOOKUP($A143,'[1]2. Child Protection'!$B$8:$BG$226,'[1]2. Child Protection'!Z$1,FALSE)=F143,"",VLOOKUP($A143,'[1]2. Child Protection'!$B$8:$BG$226,'[1]2. Child Protection'!Z$1,FALSE)-F143)</f>
        <v>#N/A</v>
      </c>
      <c r="Q143" s="20" t="e">
        <f>IF(VLOOKUP($A143,'[1]2. Child Protection'!$B$8:$BG$226,'[1]2. Child Protection'!AA$1,FALSE)=G143,"",VLOOKUP($A143,'[1]2. Child Protection'!$B$8:$BG$226,'[1]2. Child Protection'!AA$1,FALSE))</f>
        <v>#N/A</v>
      </c>
      <c r="R143" s="7" t="e">
        <f>IF(VLOOKUP($A143,'[1]2. Child Protection'!$B$8:$BG$226,'[1]2. Child Protection'!AB$1,FALSE)=H143,"",VLOOKUP($A143,'[1]2. Child Protection'!$B$8:$BG$226,'[1]2. Child Protection'!AB$1,FALSE))</f>
        <v>#N/A</v>
      </c>
      <c r="S143" s="7" t="s">
        <v>507</v>
      </c>
      <c r="T143" s="47">
        <v>101.08558969843286</v>
      </c>
      <c r="U143" s="7">
        <v>2013</v>
      </c>
      <c r="V143" s="7" t="s">
        <v>597</v>
      </c>
      <c r="X143" s="7" t="s">
        <v>632</v>
      </c>
      <c r="Y143" s="7" t="b">
        <f t="shared" si="26"/>
        <v>1</v>
      </c>
      <c r="Z143" s="47">
        <f t="shared" si="27"/>
        <v>101.08558969843286</v>
      </c>
      <c r="AA143" s="20">
        <f t="shared" si="28"/>
        <v>2013</v>
      </c>
      <c r="AB143" s="20" t="str">
        <f t="shared" si="29"/>
        <v>Y0T17</v>
      </c>
      <c r="AC143" s="20">
        <f t="shared" si="30"/>
        <v>0</v>
      </c>
      <c r="AD143" s="20" t="str">
        <f t="shared" si="31"/>
        <v>Ministry of Family, Social Affairs and NGOS</v>
      </c>
      <c r="AE143" s="7" t="b">
        <f t="shared" si="32"/>
        <v>1</v>
      </c>
      <c r="AF143" s="7" t="b">
        <f t="shared" si="33"/>
        <v>1</v>
      </c>
      <c r="AG143" s="7" t="b">
        <f t="shared" si="34"/>
        <v>1</v>
      </c>
      <c r="AH143" s="7" t="b">
        <f t="shared" si="35"/>
        <v>1</v>
      </c>
    </row>
    <row r="144" spans="1:38">
      <c r="A144" s="7" t="s">
        <v>383</v>
      </c>
      <c r="B144" s="7" t="s">
        <v>384</v>
      </c>
      <c r="C144" s="40" t="s">
        <v>596</v>
      </c>
      <c r="D144" s="7" t="s">
        <v>596</v>
      </c>
      <c r="E144" s="15" t="s">
        <v>596</v>
      </c>
      <c r="F144" s="15" t="s">
        <v>596</v>
      </c>
      <c r="G144" s="16" t="s">
        <v>596</v>
      </c>
      <c r="H144" s="19" t="s">
        <v>596</v>
      </c>
      <c r="J144" s="7" t="e">
        <f>IF(VLOOKUP($A144,'[1]2. Child Protection'!$B$8:$BG$226,'[1]2. Child Protection'!T$1,FALSE)=C144,"",VLOOKUP($A144,'[1]2. Child Protection'!$B$8:$BG$226,'[1]2. Child Protection'!T$1,FALSE)-C144)</f>
        <v>#VALUE!</v>
      </c>
      <c r="K144" s="7" t="str">
        <f>IF(VLOOKUP($A144,'[1]2. Child Protection'!$B$8:$BG$226,'[1]2. Child Protection'!U$1,FALSE)=D144,"",VLOOKUP($A144,'[1]2. Child Protection'!$B$8:$BG$226,'[1]2. Child Protection'!U$1,FALSE))</f>
        <v/>
      </c>
      <c r="L144" s="20" t="e">
        <f>IF(VLOOKUP($A144,'[1]2. Child Protection'!$B$8:$BG$226,'[1]2. Child Protection'!V$1,FALSE)=#REF!,"",VLOOKUP($A144,'[1]2. Child Protection'!$B$8:$BG$226,'[1]2. Child Protection'!V$1,FALSE)-#REF!)</f>
        <v>#REF!</v>
      </c>
      <c r="M144" s="20" t="e">
        <f>IF(VLOOKUP($A144,'[1]2. Child Protection'!$B$8:$BG$226,'[1]2. Child Protection'!W$1,FALSE)=#REF!,"",VLOOKUP($A144,'[1]2. Child Protection'!$B$8:$BG$226,'[1]2. Child Protection'!W$1,FALSE))</f>
        <v>#REF!</v>
      </c>
      <c r="N144" s="20" t="e">
        <f>IF(VLOOKUP($A144,'[1]2. Child Protection'!$B$8:$BG$226,'[1]2. Child Protection'!X$1,FALSE)=E144,"",VLOOKUP($A144,'[1]2. Child Protection'!$B$8:$BG$226,'[1]2. Child Protection'!X$1,FALSE)-E144)</f>
        <v>#VALUE!</v>
      </c>
      <c r="O144" s="20" t="e">
        <f>IF(VLOOKUP($A144,'[1]2. Child Protection'!$B$8:$BG$226,'[1]2. Child Protection'!Y$1,FALSE)=#REF!,"",VLOOKUP($A144,'[1]2. Child Protection'!$B$8:$BG$226,'[1]2. Child Protection'!Y$1,FALSE))</f>
        <v>#REF!</v>
      </c>
      <c r="P144" s="20" t="e">
        <f>IF(VLOOKUP($A144,'[1]2. Child Protection'!$B$8:$BG$226,'[1]2. Child Protection'!Z$1,FALSE)=F144,"",VLOOKUP($A144,'[1]2. Child Protection'!$B$8:$BG$226,'[1]2. Child Protection'!Z$1,FALSE)-F144)</f>
        <v>#VALUE!</v>
      </c>
      <c r="Q144" s="20" t="str">
        <f>IF(VLOOKUP($A144,'[1]2. Child Protection'!$B$8:$BG$226,'[1]2. Child Protection'!AA$1,FALSE)=G144,"",VLOOKUP($A144,'[1]2. Child Protection'!$B$8:$BG$226,'[1]2. Child Protection'!AA$1,FALSE))</f>
        <v>v</v>
      </c>
      <c r="R144" s="7" t="str">
        <f>IF(VLOOKUP($A144,'[1]2. Child Protection'!$B$8:$BG$226,'[1]2. Child Protection'!AB$1,FALSE)=H144,"",VLOOKUP($A144,'[1]2. Child Protection'!$B$8:$BG$226,'[1]2. Child Protection'!AB$1,FALSE))</f>
        <v>UNSD Population and Vital Statistics Report, January 2022, latest update on 17 Jan 2023</v>
      </c>
      <c r="S144" s="7" t="s">
        <v>510</v>
      </c>
      <c r="T144" s="47">
        <v>55.589985269354031</v>
      </c>
      <c r="U144" s="7">
        <v>2020</v>
      </c>
      <c r="V144" s="7" t="s">
        <v>604</v>
      </c>
      <c r="W144" s="7" t="s">
        <v>71</v>
      </c>
      <c r="X144" s="7" t="s">
        <v>633</v>
      </c>
      <c r="Y144" s="7" t="b">
        <f t="shared" si="26"/>
        <v>1</v>
      </c>
      <c r="Z144" s="47">
        <f t="shared" si="27"/>
        <v>55.589985269354031</v>
      </c>
      <c r="AA144" s="20">
        <f t="shared" si="28"/>
        <v>2020</v>
      </c>
      <c r="AB144" s="20" t="str">
        <f t="shared" si="29"/>
        <v>Y0T18</v>
      </c>
      <c r="AC144" s="20" t="str">
        <f t="shared" si="30"/>
        <v>Age is 0-18 years</v>
      </c>
      <c r="AD144" s="20" t="str">
        <f t="shared" si="31"/>
        <v>Ministry of Labour, Family and Social Services as part of TransMonEE</v>
      </c>
      <c r="AE144" s="7" t="b">
        <f t="shared" si="32"/>
        <v>1</v>
      </c>
      <c r="AF144" s="7" t="b">
        <f t="shared" si="33"/>
        <v>1</v>
      </c>
      <c r="AG144" s="7" t="b">
        <f t="shared" si="34"/>
        <v>1</v>
      </c>
      <c r="AH144" s="7" t="b">
        <f t="shared" si="35"/>
        <v>1</v>
      </c>
    </row>
    <row r="145" spans="1:34">
      <c r="A145" s="7" t="s">
        <v>362</v>
      </c>
      <c r="B145" s="7" t="s">
        <v>363</v>
      </c>
      <c r="C145" s="20">
        <v>111.82760959911461</v>
      </c>
      <c r="D145" s="7" t="s">
        <v>596</v>
      </c>
      <c r="E145" s="15">
        <v>2021</v>
      </c>
      <c r="F145" s="17" t="s">
        <v>597</v>
      </c>
      <c r="G145" s="18"/>
      <c r="H145" s="19" t="s">
        <v>624</v>
      </c>
      <c r="J145" s="7">
        <f>IF(VLOOKUP($A145,'[1]2. Child Protection'!$B$8:$BG$226,'[1]2. Child Protection'!T$1,FALSE)=C145,"",VLOOKUP($A145,'[1]2. Child Protection'!$B$8:$BG$226,'[1]2. Child Protection'!T$1,FALSE)-C145)</f>
        <v>-52.352609599114608</v>
      </c>
      <c r="K145" s="7" t="str">
        <f>IF(VLOOKUP($A145,'[1]2. Child Protection'!$B$8:$BG$226,'[1]2. Child Protection'!U$1,FALSE)=D145,"",VLOOKUP($A145,'[1]2. Child Protection'!$B$8:$BG$226,'[1]2. Child Protection'!U$1,FALSE))</f>
        <v/>
      </c>
      <c r="L145" s="20" t="e">
        <f>IF(VLOOKUP($A145,'[1]2. Child Protection'!$B$8:$BG$226,'[1]2. Child Protection'!V$1,FALSE)=#REF!,"",VLOOKUP($A145,'[1]2. Child Protection'!$B$8:$BG$226,'[1]2. Child Protection'!V$1,FALSE)-#REF!)</f>
        <v>#REF!</v>
      </c>
      <c r="M145" s="20" t="e">
        <f>IF(VLOOKUP($A145,'[1]2. Child Protection'!$B$8:$BG$226,'[1]2. Child Protection'!W$1,FALSE)=#REF!,"",VLOOKUP($A145,'[1]2. Child Protection'!$B$8:$BG$226,'[1]2. Child Protection'!W$1,FALSE))</f>
        <v>#REF!</v>
      </c>
      <c r="N145" s="20">
        <f>IF(VLOOKUP($A145,'[1]2. Child Protection'!$B$8:$BG$226,'[1]2. Child Protection'!X$1,FALSE)=E145,"",VLOOKUP($A145,'[1]2. Child Protection'!$B$8:$BG$226,'[1]2. Child Protection'!X$1,FALSE)-E145)</f>
        <v>-1944.7</v>
      </c>
      <c r="O145" s="20" t="e">
        <f>IF(VLOOKUP($A145,'[1]2. Child Protection'!$B$8:$BG$226,'[1]2. Child Protection'!Y$1,FALSE)=#REF!,"",VLOOKUP($A145,'[1]2. Child Protection'!$B$8:$BG$226,'[1]2. Child Protection'!Y$1,FALSE))</f>
        <v>#REF!</v>
      </c>
      <c r="P145" s="20" t="e">
        <f>IF(VLOOKUP($A145,'[1]2. Child Protection'!$B$8:$BG$226,'[1]2. Child Protection'!Z$1,FALSE)=F145,"",VLOOKUP($A145,'[1]2. Child Protection'!$B$8:$BG$226,'[1]2. Child Protection'!Z$1,FALSE)-F145)</f>
        <v>#VALUE!</v>
      </c>
      <c r="Q145" s="20" t="str">
        <f>IF(VLOOKUP($A145,'[1]2. Child Protection'!$B$8:$BG$226,'[1]2. Child Protection'!AA$1,FALSE)=G145,"",VLOOKUP($A145,'[1]2. Child Protection'!$B$8:$BG$226,'[1]2. Child Protection'!AA$1,FALSE))</f>
        <v/>
      </c>
      <c r="R145" s="7" t="str">
        <f>IF(VLOOKUP($A145,'[1]2. Child Protection'!$B$8:$BG$226,'[1]2. Child Protection'!AB$1,FALSE)=H145,"",VLOOKUP($A145,'[1]2. Child Protection'!$B$8:$BG$226,'[1]2. Child Protection'!AB$1,FALSE))</f>
        <v>MICS 2019</v>
      </c>
      <c r="S145" s="7" t="s">
        <v>513</v>
      </c>
      <c r="T145" s="47">
        <v>241.18245889171124</v>
      </c>
      <c r="U145" s="7">
        <v>2019</v>
      </c>
      <c r="V145" s="7" t="s">
        <v>597</v>
      </c>
      <c r="X145" s="7" t="s">
        <v>634</v>
      </c>
      <c r="Y145" s="7" t="b">
        <f t="shared" si="26"/>
        <v>1</v>
      </c>
      <c r="Z145" s="47">
        <f t="shared" si="27"/>
        <v>241.18245889171124</v>
      </c>
      <c r="AA145" s="20">
        <f t="shared" si="28"/>
        <v>2019</v>
      </c>
      <c r="AB145" s="20" t="str">
        <f t="shared" si="29"/>
        <v>Y0T17</v>
      </c>
      <c r="AC145" s="20">
        <f t="shared" si="30"/>
        <v>0</v>
      </c>
      <c r="AD145" s="20" t="str">
        <f t="shared" si="31"/>
        <v>State Statistics Data</v>
      </c>
      <c r="AE145" s="7" t="b">
        <f t="shared" si="32"/>
        <v>1</v>
      </c>
      <c r="AF145" s="7" t="b">
        <f t="shared" si="33"/>
        <v>1</v>
      </c>
      <c r="AG145" s="7" t="b">
        <f t="shared" si="34"/>
        <v>1</v>
      </c>
      <c r="AH145" s="7" t="b">
        <f t="shared" si="35"/>
        <v>1</v>
      </c>
    </row>
    <row r="146" spans="1:34">
      <c r="A146" s="7" t="s">
        <v>360</v>
      </c>
      <c r="B146" s="7" t="s">
        <v>361</v>
      </c>
      <c r="C146" s="40" t="s">
        <v>596</v>
      </c>
      <c r="D146" s="7" t="s">
        <v>596</v>
      </c>
      <c r="E146" s="15" t="s">
        <v>596</v>
      </c>
      <c r="F146" s="17" t="s">
        <v>596</v>
      </c>
      <c r="G146" s="18" t="s">
        <v>596</v>
      </c>
      <c r="H146" s="19" t="s">
        <v>596</v>
      </c>
      <c r="J146" s="7" t="e">
        <f>IF(VLOOKUP($A146,'[1]2. Child Protection'!$B$8:$BG$226,'[1]2. Child Protection'!T$1,FALSE)=C146,"",VLOOKUP($A146,'[1]2. Child Protection'!$B$8:$BG$226,'[1]2. Child Protection'!T$1,FALSE)-C146)</f>
        <v>#VALUE!</v>
      </c>
      <c r="K146" s="7" t="str">
        <f>IF(VLOOKUP($A146,'[1]2. Child Protection'!$B$8:$BG$226,'[1]2. Child Protection'!U$1,FALSE)=D146,"",VLOOKUP($A146,'[1]2. Child Protection'!$B$8:$BG$226,'[1]2. Child Protection'!U$1,FALSE))</f>
        <v/>
      </c>
      <c r="L146" s="20" t="e">
        <f>IF(VLOOKUP($A146,'[1]2. Child Protection'!$B$8:$BG$226,'[1]2. Child Protection'!V$1,FALSE)=#REF!,"",VLOOKUP($A146,'[1]2. Child Protection'!$B$8:$BG$226,'[1]2. Child Protection'!V$1,FALSE)-#REF!)</f>
        <v>#REF!</v>
      </c>
      <c r="M146" s="20" t="e">
        <f>IF(VLOOKUP($A146,'[1]2. Child Protection'!$B$8:$BG$226,'[1]2. Child Protection'!W$1,FALSE)=#REF!,"",VLOOKUP($A146,'[1]2. Child Protection'!$B$8:$BG$226,'[1]2. Child Protection'!W$1,FALSE))</f>
        <v>#REF!</v>
      </c>
      <c r="N146" s="20" t="e">
        <f>IF(VLOOKUP($A146,'[1]2. Child Protection'!$B$8:$BG$226,'[1]2. Child Protection'!X$1,FALSE)=E146,"",VLOOKUP($A146,'[1]2. Child Protection'!$B$8:$BG$226,'[1]2. Child Protection'!X$1,FALSE)-E146)</f>
        <v>#VALUE!</v>
      </c>
      <c r="O146" s="20" t="e">
        <f>IF(VLOOKUP($A146,'[1]2. Child Protection'!$B$8:$BG$226,'[1]2. Child Protection'!Y$1,FALSE)=#REF!,"",VLOOKUP($A146,'[1]2. Child Protection'!$B$8:$BG$226,'[1]2. Child Protection'!Y$1,FALSE))</f>
        <v>#REF!</v>
      </c>
      <c r="P146" s="20" t="e">
        <f>IF(VLOOKUP($A146,'[1]2. Child Protection'!$B$8:$BG$226,'[1]2. Child Protection'!Z$1,FALSE)=F146,"",VLOOKUP($A146,'[1]2. Child Protection'!$B$8:$BG$226,'[1]2. Child Protection'!Z$1,FALSE)-F146)</f>
        <v>#VALUE!</v>
      </c>
      <c r="Q146" s="20" t="str">
        <f>IF(VLOOKUP($A146,'[1]2. Child Protection'!$B$8:$BG$226,'[1]2. Child Protection'!AA$1,FALSE)=G146,"",VLOOKUP($A146,'[1]2. Child Protection'!$B$8:$BG$226,'[1]2. Child Protection'!AA$1,FALSE))</f>
        <v/>
      </c>
      <c r="R146" s="7" t="str">
        <f>IF(VLOOKUP($A146,'[1]2. Child Protection'!$B$8:$BG$226,'[1]2. Child Protection'!AB$1,FALSE)=H146,"",VLOOKUP($A146,'[1]2. Child Protection'!$B$8:$BG$226,'[1]2. Child Protection'!AB$1,FALSE))</f>
        <v>Vital statistics 2013</v>
      </c>
      <c r="S146" s="7" t="s">
        <v>515</v>
      </c>
      <c r="T146" s="47">
        <v>107.65359362513857</v>
      </c>
      <c r="U146" s="7">
        <v>2021</v>
      </c>
      <c r="V146" s="7" t="s">
        <v>597</v>
      </c>
      <c r="X146" s="7" t="s">
        <v>635</v>
      </c>
      <c r="Y146" s="7" t="b">
        <f t="shared" si="26"/>
        <v>1</v>
      </c>
      <c r="Z146" s="47">
        <f t="shared" si="27"/>
        <v>107.65359362513857</v>
      </c>
      <c r="AA146" s="20">
        <f t="shared" si="28"/>
        <v>2021</v>
      </c>
      <c r="AB146" s="20" t="str">
        <f t="shared" si="29"/>
        <v>Y0T17</v>
      </c>
      <c r="AC146" s="20">
        <f t="shared" si="30"/>
        <v>0</v>
      </c>
      <c r="AD146" s="20" t="str">
        <f t="shared" si="31"/>
        <v xml:space="preserve">Ministry of Home Affairs, Transportation &amp; Communication </v>
      </c>
      <c r="AE146" s="7" t="b">
        <f t="shared" si="32"/>
        <v>1</v>
      </c>
      <c r="AF146" s="7" t="b">
        <f t="shared" si="33"/>
        <v>1</v>
      </c>
      <c r="AG146" s="7" t="b">
        <f t="shared" si="34"/>
        <v>1</v>
      </c>
      <c r="AH146" s="7" t="b">
        <f t="shared" si="35"/>
        <v>1</v>
      </c>
    </row>
    <row r="147" spans="1:34">
      <c r="A147" s="7" t="s">
        <v>367</v>
      </c>
      <c r="B147" s="7" t="s">
        <v>368</v>
      </c>
      <c r="C147" s="40">
        <v>91.988365311555413</v>
      </c>
      <c r="D147" s="7" t="s">
        <v>596</v>
      </c>
      <c r="E147" s="15">
        <v>2010</v>
      </c>
      <c r="F147" s="15" t="s">
        <v>597</v>
      </c>
      <c r="G147" s="16"/>
      <c r="H147" s="19" t="s">
        <v>370</v>
      </c>
      <c r="J147" s="7" t="e">
        <f>IF(VLOOKUP($A147,'[1]2. Child Protection'!$B$8:$BG$226,'[1]2. Child Protection'!T$1,FALSE)=C147,"",VLOOKUP($A147,'[1]2. Child Protection'!$B$8:$BG$226,'[1]2. Child Protection'!T$1,FALSE)-C147)</f>
        <v>#VALUE!</v>
      </c>
      <c r="K147" s="7" t="str">
        <f>IF(VLOOKUP($A147,'[1]2. Child Protection'!$B$8:$BG$226,'[1]2. Child Protection'!U$1,FALSE)=D147,"",VLOOKUP($A147,'[1]2. Child Protection'!$B$8:$BG$226,'[1]2. Child Protection'!U$1,FALSE))</f>
        <v/>
      </c>
      <c r="L147" s="20" t="e">
        <f>IF(VLOOKUP($A147,'[1]2. Child Protection'!$B$8:$BG$226,'[1]2. Child Protection'!V$1,FALSE)=#REF!,"",VLOOKUP($A147,'[1]2. Child Protection'!$B$8:$BG$226,'[1]2. Child Protection'!V$1,FALSE)-#REF!)</f>
        <v>#REF!</v>
      </c>
      <c r="M147" s="20" t="e">
        <f>IF(VLOOKUP($A147,'[1]2. Child Protection'!$B$8:$BG$226,'[1]2. Child Protection'!W$1,FALSE)=#REF!,"",VLOOKUP($A147,'[1]2. Child Protection'!$B$8:$BG$226,'[1]2. Child Protection'!W$1,FALSE))</f>
        <v>#REF!</v>
      </c>
      <c r="N147" s="20">
        <f>IF(VLOOKUP($A147,'[1]2. Child Protection'!$B$8:$BG$226,'[1]2. Child Protection'!X$1,FALSE)=E147,"",VLOOKUP($A147,'[1]2. Child Protection'!$B$8:$BG$226,'[1]2. Child Protection'!X$1,FALSE)-E147)</f>
        <v>-1910</v>
      </c>
      <c r="O147" s="20" t="e">
        <f>IF(VLOOKUP($A147,'[1]2. Child Protection'!$B$8:$BG$226,'[1]2. Child Protection'!Y$1,FALSE)=#REF!,"",VLOOKUP($A147,'[1]2. Child Protection'!$B$8:$BG$226,'[1]2. Child Protection'!Y$1,FALSE))</f>
        <v>#REF!</v>
      </c>
      <c r="P147" s="20" t="e">
        <f>IF(VLOOKUP($A147,'[1]2. Child Protection'!$B$8:$BG$226,'[1]2. Child Protection'!Z$1,FALSE)=F147,"",VLOOKUP($A147,'[1]2. Child Protection'!$B$8:$BG$226,'[1]2. Child Protection'!Z$1,FALSE)-F147)</f>
        <v>#VALUE!</v>
      </c>
      <c r="Q147" s="20" t="str">
        <f>IF(VLOOKUP($A147,'[1]2. Child Protection'!$B$8:$BG$226,'[1]2. Child Protection'!AA$1,FALSE)=G147,"",VLOOKUP($A147,'[1]2. Child Protection'!$B$8:$BG$226,'[1]2. Child Protection'!AA$1,FALSE))</f>
        <v>v</v>
      </c>
      <c r="R147" s="7" t="str">
        <f>IF(VLOOKUP($A147,'[1]2. Child Protection'!$B$8:$BG$226,'[1]2. Child Protection'!AB$1,FALSE)=H147,"",VLOOKUP($A147,'[1]2. Child Protection'!$B$8:$BG$226,'[1]2. Child Protection'!AB$1,FALSE))</f>
        <v>UNSD Population and Vital Statistics Report, January 2022, latest update on 17 Jan 2023</v>
      </c>
      <c r="S147" s="7" t="s">
        <v>520</v>
      </c>
      <c r="T147" s="47">
        <v>226.63036660962649</v>
      </c>
      <c r="U147" s="7">
        <v>2012</v>
      </c>
      <c r="V147" s="7" t="s">
        <v>597</v>
      </c>
      <c r="X147" s="7" t="s">
        <v>521</v>
      </c>
      <c r="Y147" s="7" t="b">
        <f t="shared" si="26"/>
        <v>1</v>
      </c>
      <c r="Z147" s="47">
        <f t="shared" si="27"/>
        <v>226.63036660962649</v>
      </c>
      <c r="AA147" s="20">
        <f t="shared" si="28"/>
        <v>2012</v>
      </c>
      <c r="AB147" s="20" t="str">
        <f t="shared" si="29"/>
        <v>Y0T17</v>
      </c>
      <c r="AC147" s="20">
        <f t="shared" si="30"/>
        <v>0</v>
      </c>
      <c r="AD147" s="20" t="str">
        <f t="shared" si="31"/>
        <v>Baseline study of institutional care in Uganda (UNICEF/Ministry of Gender Labour &amp; Social Development)</v>
      </c>
      <c r="AE147" s="7" t="b">
        <f t="shared" si="32"/>
        <v>1</v>
      </c>
      <c r="AF147" s="7" t="b">
        <f t="shared" si="33"/>
        <v>1</v>
      </c>
      <c r="AG147" s="7" t="b">
        <f t="shared" si="34"/>
        <v>1</v>
      </c>
      <c r="AH147" s="7" t="b">
        <f t="shared" si="35"/>
        <v>1</v>
      </c>
    </row>
    <row r="148" spans="1:34">
      <c r="A148" s="7" t="s">
        <v>385</v>
      </c>
      <c r="B148" s="7" t="s">
        <v>386</v>
      </c>
      <c r="C148" s="40">
        <v>13.439041260676051</v>
      </c>
      <c r="D148" s="7" t="s">
        <v>596</v>
      </c>
      <c r="E148" s="15">
        <v>2015</v>
      </c>
      <c r="F148" s="17" t="s">
        <v>597</v>
      </c>
      <c r="G148" s="18"/>
      <c r="H148" s="19" t="s">
        <v>387</v>
      </c>
      <c r="J148" s="7" t="e">
        <f>IF(VLOOKUP($A148,'[1]2. Child Protection'!$B$8:$BG$226,'[1]2. Child Protection'!T$1,FALSE)=C148,"",VLOOKUP($A148,'[1]2. Child Protection'!$B$8:$BG$226,'[1]2. Child Protection'!T$1,FALSE)-C148)</f>
        <v>#VALUE!</v>
      </c>
      <c r="K148" s="7" t="str">
        <f>IF(VLOOKUP($A148,'[1]2. Child Protection'!$B$8:$BG$226,'[1]2. Child Protection'!U$1,FALSE)=D148,"",VLOOKUP($A148,'[1]2. Child Protection'!$B$8:$BG$226,'[1]2. Child Protection'!U$1,FALSE))</f>
        <v/>
      </c>
      <c r="L148" s="20" t="e">
        <f>IF(VLOOKUP($A148,'[1]2. Child Protection'!$B$8:$BG$226,'[1]2. Child Protection'!V$1,FALSE)=#REF!,"",VLOOKUP($A148,'[1]2. Child Protection'!$B$8:$BG$226,'[1]2. Child Protection'!V$1,FALSE)-#REF!)</f>
        <v>#REF!</v>
      </c>
      <c r="M148" s="20" t="e">
        <f>IF(VLOOKUP($A148,'[1]2. Child Protection'!$B$8:$BG$226,'[1]2. Child Protection'!W$1,FALSE)=#REF!,"",VLOOKUP($A148,'[1]2. Child Protection'!$B$8:$BG$226,'[1]2. Child Protection'!W$1,FALSE))</f>
        <v>#REF!</v>
      </c>
      <c r="N148" s="20">
        <f>IF(VLOOKUP($A148,'[1]2. Child Protection'!$B$8:$BG$226,'[1]2. Child Protection'!X$1,FALSE)=E148,"",VLOOKUP($A148,'[1]2. Child Protection'!$B$8:$BG$226,'[1]2. Child Protection'!X$1,FALSE)-E148)</f>
        <v>-1915</v>
      </c>
      <c r="O148" s="20" t="e">
        <f>IF(VLOOKUP($A148,'[1]2. Child Protection'!$B$8:$BG$226,'[1]2. Child Protection'!Y$1,FALSE)=#REF!,"",VLOOKUP($A148,'[1]2. Child Protection'!$B$8:$BG$226,'[1]2. Child Protection'!Y$1,FALSE))</f>
        <v>#REF!</v>
      </c>
      <c r="P148" s="20" t="e">
        <f>IF(VLOOKUP($A148,'[1]2. Child Protection'!$B$8:$BG$226,'[1]2. Child Protection'!Z$1,FALSE)=F148,"",VLOOKUP($A148,'[1]2. Child Protection'!$B$8:$BG$226,'[1]2. Child Protection'!Z$1,FALSE)-F148)</f>
        <v>#VALUE!</v>
      </c>
      <c r="Q148" s="20" t="str">
        <f>IF(VLOOKUP($A148,'[1]2. Child Protection'!$B$8:$BG$226,'[1]2. Child Protection'!AA$1,FALSE)=G148,"",VLOOKUP($A148,'[1]2. Child Protection'!$B$8:$BG$226,'[1]2. Child Protection'!AA$1,FALSE))</f>
        <v>y</v>
      </c>
      <c r="R148" s="7" t="str">
        <f>IF(VLOOKUP($A148,'[1]2. Child Protection'!$B$8:$BG$226,'[1]2. Child Protection'!AB$1,FALSE)=H148,"",VLOOKUP($A148,'[1]2. Child Protection'!$B$8:$BG$226,'[1]2. Child Protection'!AB$1,FALSE))</f>
        <v>Ministry of Health and Civil Registration</v>
      </c>
      <c r="S148" s="7" t="s">
        <v>523</v>
      </c>
      <c r="T148" s="47">
        <v>631.81169313850262</v>
      </c>
      <c r="U148" s="7">
        <v>2020</v>
      </c>
      <c r="V148" s="7" t="s">
        <v>597</v>
      </c>
      <c r="X148" s="7" t="s">
        <v>524</v>
      </c>
      <c r="Y148" s="7" t="b">
        <f t="shared" si="26"/>
        <v>1</v>
      </c>
      <c r="Z148" s="47">
        <f t="shared" si="27"/>
        <v>631.81169313850262</v>
      </c>
      <c r="AA148" s="20">
        <f t="shared" si="28"/>
        <v>2020</v>
      </c>
      <c r="AB148" s="20" t="str">
        <f t="shared" si="29"/>
        <v>Y0T17</v>
      </c>
      <c r="AC148" s="20">
        <f t="shared" si="30"/>
        <v>0</v>
      </c>
      <c r="AD148" s="20" t="str">
        <f t="shared" si="31"/>
        <v>State Statistic Service in Ukraine</v>
      </c>
      <c r="AE148" s="7" t="b">
        <f t="shared" si="32"/>
        <v>1</v>
      </c>
      <c r="AF148" s="7" t="b">
        <f t="shared" si="33"/>
        <v>1</v>
      </c>
      <c r="AG148" s="7" t="b">
        <f t="shared" si="34"/>
        <v>1</v>
      </c>
      <c r="AH148" s="7" t="b">
        <f t="shared" si="35"/>
        <v>1</v>
      </c>
    </row>
    <row r="149" spans="1:34">
      <c r="A149" s="7" t="s">
        <v>388</v>
      </c>
      <c r="B149" s="7" t="s">
        <v>389</v>
      </c>
      <c r="C149" s="20"/>
      <c r="E149" s="15"/>
      <c r="F149" s="17"/>
      <c r="G149" s="18"/>
      <c r="H149" s="19"/>
      <c r="J149" s="7">
        <f>IF(VLOOKUP($A149,'[1]2. Child Protection'!$B$8:$BG$226,'[1]2. Child Protection'!T$1,FALSE)=C149,"",VLOOKUP($A149,'[1]2. Child Protection'!$B$8:$BG$226,'[1]2. Child Protection'!T$1,FALSE)-C149)</f>
        <v>35.4</v>
      </c>
      <c r="K149" s="7" t="str">
        <f>IF(VLOOKUP($A149,'[1]2. Child Protection'!$B$8:$BG$226,'[1]2. Child Protection'!U$1,FALSE)=D149,"",VLOOKUP($A149,'[1]2. Child Protection'!$B$8:$BG$226,'[1]2. Child Protection'!U$1,FALSE))</f>
        <v>y</v>
      </c>
      <c r="L149" s="20" t="e">
        <f>IF(VLOOKUP($A149,'[1]2. Child Protection'!$B$8:$BG$226,'[1]2. Child Protection'!V$1,FALSE)=#REF!,"",VLOOKUP($A149,'[1]2. Child Protection'!$B$8:$BG$226,'[1]2. Child Protection'!V$1,FALSE)-#REF!)</f>
        <v>#REF!</v>
      </c>
      <c r="M149" s="20" t="e">
        <f>IF(VLOOKUP($A149,'[1]2. Child Protection'!$B$8:$BG$226,'[1]2. Child Protection'!W$1,FALSE)=#REF!,"",VLOOKUP($A149,'[1]2. Child Protection'!$B$8:$BG$226,'[1]2. Child Protection'!W$1,FALSE))</f>
        <v>#REF!</v>
      </c>
      <c r="N149" s="20">
        <f>IF(VLOOKUP($A149,'[1]2. Child Protection'!$B$8:$BG$226,'[1]2. Child Protection'!X$1,FALSE)=E149,"",VLOOKUP($A149,'[1]2. Child Protection'!$B$8:$BG$226,'[1]2. Child Protection'!X$1,FALSE)-E149)</f>
        <v>42.5</v>
      </c>
      <c r="O149" s="20" t="e">
        <f>IF(VLOOKUP($A149,'[1]2. Child Protection'!$B$8:$BG$226,'[1]2. Child Protection'!Y$1,FALSE)=#REF!,"",VLOOKUP($A149,'[1]2. Child Protection'!$B$8:$BG$226,'[1]2. Child Protection'!Y$1,FALSE))</f>
        <v>#REF!</v>
      </c>
      <c r="P149" s="20">
        <f>IF(VLOOKUP($A149,'[1]2. Child Protection'!$B$8:$BG$226,'[1]2. Child Protection'!Z$1,FALSE)=F149,"",VLOOKUP($A149,'[1]2. Child Protection'!$B$8:$BG$226,'[1]2. Child Protection'!Z$1,FALSE)-F149)</f>
        <v>41.9</v>
      </c>
      <c r="Q149" s="20" t="str">
        <f>IF(VLOOKUP($A149,'[1]2. Child Protection'!$B$8:$BG$226,'[1]2. Child Protection'!AA$1,FALSE)=G149,"",VLOOKUP($A149,'[1]2. Child Protection'!$B$8:$BG$226,'[1]2. Child Protection'!AA$1,FALSE))</f>
        <v>y</v>
      </c>
      <c r="R149" s="7" t="str">
        <f>IF(VLOOKUP($A149,'[1]2. Child Protection'!$B$8:$BG$226,'[1]2. Child Protection'!AB$1,FALSE)=H149,"",VLOOKUP($A149,'[1]2. Child Protection'!$B$8:$BG$226,'[1]2. Child Protection'!AB$1,FALSE))</f>
        <v>DHS 2017-18</v>
      </c>
      <c r="S149" s="7" t="s">
        <v>528</v>
      </c>
      <c r="T149" s="47">
        <v>66.344374191398018</v>
      </c>
      <c r="U149" s="7">
        <v>2011</v>
      </c>
      <c r="V149" s="7" t="s">
        <v>597</v>
      </c>
      <c r="X149" s="7" t="s">
        <v>529</v>
      </c>
      <c r="Y149" s="7" t="b">
        <f t="shared" si="26"/>
        <v>1</v>
      </c>
      <c r="Z149" s="47">
        <f t="shared" si="27"/>
        <v>66.344374191398018</v>
      </c>
      <c r="AA149" s="20">
        <f t="shared" si="28"/>
        <v>2011</v>
      </c>
      <c r="AB149" s="20" t="str">
        <f t="shared" si="29"/>
        <v>Y0T17</v>
      </c>
      <c r="AC149" s="20">
        <f t="shared" si="30"/>
        <v>0</v>
      </c>
      <c r="AD149" s="20" t="str">
        <f>VLOOKUP($S149,$B$11:$H$212,7,FALSE)</f>
        <v/>
      </c>
      <c r="AE149" s="7" t="b">
        <f t="shared" si="32"/>
        <v>1</v>
      </c>
      <c r="AF149" s="7" t="b">
        <f t="shared" si="33"/>
        <v>1</v>
      </c>
      <c r="AG149" s="7" t="b">
        <f t="shared" si="34"/>
        <v>1</v>
      </c>
      <c r="AH149" s="7" t="b">
        <f t="shared" si="35"/>
        <v>0</v>
      </c>
    </row>
    <row r="150" spans="1:34">
      <c r="A150" s="7" t="s">
        <v>392</v>
      </c>
      <c r="B150" s="7" t="s">
        <v>393</v>
      </c>
      <c r="C150" s="40">
        <v>79.365485742374517</v>
      </c>
      <c r="D150" s="7" t="s">
        <v>596</v>
      </c>
      <c r="E150" s="15">
        <v>2021</v>
      </c>
      <c r="F150" s="17" t="s">
        <v>597</v>
      </c>
      <c r="G150" s="18"/>
      <c r="H150" s="19" t="s">
        <v>394</v>
      </c>
      <c r="J150" s="7" t="e">
        <f>IF(VLOOKUP($A150,'[1]2. Child Protection'!$B$8:$BG$226,'[1]2. Child Protection'!T$1,FALSE)=C150,"",VLOOKUP($A150,'[1]2. Child Protection'!$B$8:$BG$226,'[1]2. Child Protection'!T$1,FALSE)-C150)</f>
        <v>#VALUE!</v>
      </c>
      <c r="K150" s="7" t="str">
        <f>IF(VLOOKUP($A150,'[1]2. Child Protection'!$B$8:$BG$226,'[1]2. Child Protection'!U$1,FALSE)=D150,"",VLOOKUP($A150,'[1]2. Child Protection'!$B$8:$BG$226,'[1]2. Child Protection'!U$1,FALSE))</f>
        <v/>
      </c>
      <c r="L150" s="20" t="e">
        <f>IF(VLOOKUP($A150,'[1]2. Child Protection'!$B$8:$BG$226,'[1]2. Child Protection'!V$1,FALSE)=#REF!,"",VLOOKUP($A150,'[1]2. Child Protection'!$B$8:$BG$226,'[1]2. Child Protection'!V$1,FALSE)-#REF!)</f>
        <v>#REF!</v>
      </c>
      <c r="M150" s="20" t="e">
        <f>IF(VLOOKUP($A150,'[1]2. Child Protection'!$B$8:$BG$226,'[1]2. Child Protection'!W$1,FALSE)=#REF!,"",VLOOKUP($A150,'[1]2. Child Protection'!$B$8:$BG$226,'[1]2. Child Protection'!W$1,FALSE))</f>
        <v>#REF!</v>
      </c>
      <c r="N150" s="20">
        <f>IF(VLOOKUP($A150,'[1]2. Child Protection'!$B$8:$BG$226,'[1]2. Child Protection'!X$1,FALSE)=E150,"",VLOOKUP($A150,'[1]2. Child Protection'!$B$8:$BG$226,'[1]2. Child Protection'!X$1,FALSE)-E150)</f>
        <v>-1924.2</v>
      </c>
      <c r="O150" s="20" t="e">
        <f>IF(VLOOKUP($A150,'[1]2. Child Protection'!$B$8:$BG$226,'[1]2. Child Protection'!Y$1,FALSE)=#REF!,"",VLOOKUP($A150,'[1]2. Child Protection'!$B$8:$BG$226,'[1]2. Child Protection'!Y$1,FALSE))</f>
        <v>#REF!</v>
      </c>
      <c r="P150" s="20" t="e">
        <f>IF(VLOOKUP($A150,'[1]2. Child Protection'!$B$8:$BG$226,'[1]2. Child Protection'!Z$1,FALSE)=F150,"",VLOOKUP($A150,'[1]2. Child Protection'!$B$8:$BG$226,'[1]2. Child Protection'!Z$1,FALSE)-F150)</f>
        <v>#VALUE!</v>
      </c>
      <c r="Q150" s="20" t="str">
        <f>IF(VLOOKUP($A150,'[1]2. Child Protection'!$B$8:$BG$226,'[1]2. Child Protection'!AA$1,FALSE)=G150,"",VLOOKUP($A150,'[1]2. Child Protection'!$B$8:$BG$226,'[1]2. Child Protection'!AA$1,FALSE))</f>
        <v/>
      </c>
      <c r="R150" s="7" t="str">
        <f>IF(VLOOKUP($A150,'[1]2. Child Protection'!$B$8:$BG$226,'[1]2. Child Protection'!AB$1,FALSE)=H150,"",VLOOKUP($A150,'[1]2. Child Protection'!$B$8:$BG$226,'[1]2. Child Protection'!AB$1,FALSE))</f>
        <v>INEC, Encuesta de Propósitos Múltiples</v>
      </c>
      <c r="S150" s="7" t="s">
        <v>534</v>
      </c>
      <c r="T150" s="47">
        <v>77.049168677050744</v>
      </c>
      <c r="U150" s="7">
        <v>2012</v>
      </c>
      <c r="V150" s="7" t="s">
        <v>597</v>
      </c>
      <c r="X150" s="7" t="s">
        <v>535</v>
      </c>
      <c r="Y150" s="7" t="b">
        <f t="shared" si="26"/>
        <v>1</v>
      </c>
      <c r="Z150" s="47">
        <f t="shared" si="27"/>
        <v>77.049168677050744</v>
      </c>
      <c r="AA150" s="20">
        <f t="shared" si="28"/>
        <v>2012</v>
      </c>
      <c r="AB150" s="20" t="str">
        <f t="shared" si="29"/>
        <v>Y0T17</v>
      </c>
      <c r="AC150" s="20">
        <f t="shared" si="30"/>
        <v>0</v>
      </c>
      <c r="AD150" s="20" t="str">
        <f t="shared" si="31"/>
        <v>Adoption and Foster Car Analysis and Reporting System (AFCARS)</v>
      </c>
      <c r="AE150" s="7" t="b">
        <f t="shared" si="32"/>
        <v>1</v>
      </c>
      <c r="AF150" s="7" t="b">
        <f t="shared" si="33"/>
        <v>1</v>
      </c>
      <c r="AG150" s="7" t="b">
        <f t="shared" si="34"/>
        <v>1</v>
      </c>
      <c r="AH150" s="7" t="b">
        <f t="shared" si="35"/>
        <v>1</v>
      </c>
    </row>
    <row r="151" spans="1:34">
      <c r="A151" s="7" t="s">
        <v>400</v>
      </c>
      <c r="B151" s="7" t="s">
        <v>401</v>
      </c>
      <c r="C151" s="40">
        <v>84.780158884297748</v>
      </c>
      <c r="D151" s="7" t="s">
        <v>596</v>
      </c>
      <c r="E151" s="15">
        <v>2012</v>
      </c>
      <c r="F151" s="17" t="s">
        <v>597</v>
      </c>
      <c r="G151" s="18"/>
      <c r="H151" s="19" t="s">
        <v>402</v>
      </c>
      <c r="J151" s="7" t="e">
        <f>IF(VLOOKUP($A151,'[1]2. Child Protection'!$B$8:$BG$226,'[1]2. Child Protection'!T$1,FALSE)=C151,"",VLOOKUP($A151,'[1]2. Child Protection'!$B$8:$BG$226,'[1]2. Child Protection'!T$1,FALSE)-C151)</f>
        <v>#VALUE!</v>
      </c>
      <c r="K151" s="7" t="str">
        <f>IF(VLOOKUP($A151,'[1]2. Child Protection'!$B$8:$BG$226,'[1]2. Child Protection'!U$1,FALSE)=D151,"",VLOOKUP($A151,'[1]2. Child Protection'!$B$8:$BG$226,'[1]2. Child Protection'!U$1,FALSE))</f>
        <v/>
      </c>
      <c r="L151" s="20" t="e">
        <f>IF(VLOOKUP($A151,'[1]2. Child Protection'!$B$8:$BG$226,'[1]2. Child Protection'!V$1,FALSE)=#REF!,"",VLOOKUP($A151,'[1]2. Child Protection'!$B$8:$BG$226,'[1]2. Child Protection'!V$1,FALSE)-#REF!)</f>
        <v>#REF!</v>
      </c>
      <c r="M151" s="20" t="e">
        <f>IF(VLOOKUP($A151,'[1]2. Child Protection'!$B$8:$BG$226,'[1]2. Child Protection'!W$1,FALSE)=#REF!,"",VLOOKUP($A151,'[1]2. Child Protection'!$B$8:$BG$226,'[1]2. Child Protection'!W$1,FALSE))</f>
        <v>#REF!</v>
      </c>
      <c r="N151" s="20" t="e">
        <f>IF(VLOOKUP($A151,'[1]2. Child Protection'!$B$8:$BG$226,'[1]2. Child Protection'!X$1,FALSE)=E151,"",VLOOKUP($A151,'[1]2. Child Protection'!$B$8:$BG$226,'[1]2. Child Protection'!X$1,FALSE)-E151)</f>
        <v>#VALUE!</v>
      </c>
      <c r="O151" s="20" t="e">
        <f>IF(VLOOKUP($A151,'[1]2. Child Protection'!$B$8:$BG$226,'[1]2. Child Protection'!Y$1,FALSE)=#REF!,"",VLOOKUP($A151,'[1]2. Child Protection'!$B$8:$BG$226,'[1]2. Child Protection'!Y$1,FALSE))</f>
        <v>#REF!</v>
      </c>
      <c r="P151" s="20" t="e">
        <f>IF(VLOOKUP($A151,'[1]2. Child Protection'!$B$8:$BG$226,'[1]2. Child Protection'!Z$1,FALSE)=F151,"",VLOOKUP($A151,'[1]2. Child Protection'!$B$8:$BG$226,'[1]2. Child Protection'!Z$1,FALSE)-F151)</f>
        <v>#VALUE!</v>
      </c>
      <c r="Q151" s="20" t="str">
        <f>IF(VLOOKUP($A151,'[1]2. Child Protection'!$B$8:$BG$226,'[1]2. Child Protection'!AA$1,FALSE)=G151,"",VLOOKUP($A151,'[1]2. Child Protection'!$B$8:$BG$226,'[1]2. Child Protection'!AA$1,FALSE))</f>
        <v/>
      </c>
      <c r="R151" s="7" t="str">
        <f>IF(VLOOKUP($A151,'[1]2. Child Protection'!$B$8:$BG$226,'[1]2. Child Protection'!AB$1,FALSE)=H151,"",VLOOKUP($A151,'[1]2. Child Protection'!$B$8:$BG$226,'[1]2. Child Protection'!AB$1,FALSE))</f>
        <v>ENAPRES 2020</v>
      </c>
      <c r="S151" s="7" t="s">
        <v>537</v>
      </c>
      <c r="T151" s="47">
        <v>351.88777301942343</v>
      </c>
      <c r="U151" s="7">
        <v>2021</v>
      </c>
      <c r="V151" s="7" t="s">
        <v>597</v>
      </c>
      <c r="X151" s="7" t="s">
        <v>538</v>
      </c>
      <c r="Y151" s="7" t="b">
        <f t="shared" si="26"/>
        <v>1</v>
      </c>
      <c r="Z151" s="47">
        <f t="shared" si="27"/>
        <v>351.88777301942343</v>
      </c>
      <c r="AA151" s="20">
        <f t="shared" si="28"/>
        <v>2021</v>
      </c>
      <c r="AB151" s="20" t="str">
        <f t="shared" si="29"/>
        <v>Y0T17</v>
      </c>
      <c r="AC151" s="20">
        <f t="shared" si="30"/>
        <v>0</v>
      </c>
      <c r="AD151" s="20" t="str">
        <f t="shared" si="31"/>
        <v>Instituto del Niño y Adolescente del Uruguay- Sistema de Información para la Infancia (SIPI), table 6</v>
      </c>
      <c r="AE151" s="7" t="b">
        <f t="shared" si="32"/>
        <v>1</v>
      </c>
      <c r="AF151" s="7" t="b">
        <f t="shared" si="33"/>
        <v>1</v>
      </c>
      <c r="AG151" s="7" t="b">
        <f t="shared" si="34"/>
        <v>1</v>
      </c>
      <c r="AH151" s="7" t="b">
        <f t="shared" si="35"/>
        <v>1</v>
      </c>
    </row>
    <row r="152" spans="1:34">
      <c r="A152" s="7" t="s">
        <v>403</v>
      </c>
      <c r="B152" s="7" t="s">
        <v>404</v>
      </c>
      <c r="C152" s="20">
        <v>10.500142085458071</v>
      </c>
      <c r="D152" s="7" t="s">
        <v>596</v>
      </c>
      <c r="E152" s="15">
        <v>2018</v>
      </c>
      <c r="F152" s="17" t="s">
        <v>597</v>
      </c>
      <c r="G152" s="18"/>
      <c r="H152" s="19" t="s">
        <v>405</v>
      </c>
      <c r="J152" s="7">
        <f>IF(VLOOKUP($A152,'[1]2. Child Protection'!$B$8:$BG$226,'[1]2. Child Protection'!T$1,FALSE)=C152,"",VLOOKUP($A152,'[1]2. Child Protection'!$B$8:$BG$226,'[1]2. Child Protection'!T$1,FALSE)-C152)</f>
        <v>77.699857914541937</v>
      </c>
      <c r="K152" s="7" t="str">
        <f>IF(VLOOKUP($A152,'[1]2. Child Protection'!$B$8:$BG$226,'[1]2. Child Protection'!U$1,FALSE)=D152,"",VLOOKUP($A152,'[1]2. Child Protection'!$B$8:$BG$226,'[1]2. Child Protection'!U$1,FALSE))</f>
        <v/>
      </c>
      <c r="L152" s="20" t="e">
        <f>IF(VLOOKUP($A152,'[1]2. Child Protection'!$B$8:$BG$226,'[1]2. Child Protection'!V$1,FALSE)=#REF!,"",VLOOKUP($A152,'[1]2. Child Protection'!$B$8:$BG$226,'[1]2. Child Protection'!V$1,FALSE)-#REF!)</f>
        <v>#REF!</v>
      </c>
      <c r="M152" s="20" t="e">
        <f>IF(VLOOKUP($A152,'[1]2. Child Protection'!$B$8:$BG$226,'[1]2. Child Protection'!W$1,FALSE)=#REF!,"",VLOOKUP($A152,'[1]2. Child Protection'!$B$8:$BG$226,'[1]2. Child Protection'!W$1,FALSE))</f>
        <v>#REF!</v>
      </c>
      <c r="N152" s="20">
        <f>IF(VLOOKUP($A152,'[1]2. Child Protection'!$B$8:$BG$226,'[1]2. Child Protection'!X$1,FALSE)=E152,"",VLOOKUP($A152,'[1]2. Child Protection'!$B$8:$BG$226,'[1]2. Child Protection'!X$1,FALSE)-E152)</f>
        <v>-1925.7</v>
      </c>
      <c r="O152" s="20" t="e">
        <f>IF(VLOOKUP($A152,'[1]2. Child Protection'!$B$8:$BG$226,'[1]2. Child Protection'!Y$1,FALSE)=#REF!,"",VLOOKUP($A152,'[1]2. Child Protection'!$B$8:$BG$226,'[1]2. Child Protection'!Y$1,FALSE))</f>
        <v>#REF!</v>
      </c>
      <c r="P152" s="20" t="e">
        <f>IF(VLOOKUP($A152,'[1]2. Child Protection'!$B$8:$BG$226,'[1]2. Child Protection'!Z$1,FALSE)=F152,"",VLOOKUP($A152,'[1]2. Child Protection'!$B$8:$BG$226,'[1]2. Child Protection'!Z$1,FALSE)-F152)</f>
        <v>#VALUE!</v>
      </c>
      <c r="Q152" s="20" t="str">
        <f>IF(VLOOKUP($A152,'[1]2. Child Protection'!$B$8:$BG$226,'[1]2. Child Protection'!AA$1,FALSE)=G152,"",VLOOKUP($A152,'[1]2. Child Protection'!$B$8:$BG$226,'[1]2. Child Protection'!AA$1,FALSE))</f>
        <v/>
      </c>
      <c r="R152" s="7" t="str">
        <f>IF(VLOOKUP($A152,'[1]2. Child Protection'!$B$8:$BG$226,'[1]2. Child Protection'!AB$1,FALSE)=H152,"",VLOOKUP($A152,'[1]2. Child Protection'!$B$8:$BG$226,'[1]2. Child Protection'!AB$1,FALSE))</f>
        <v>DHS 2017</v>
      </c>
      <c r="S152" s="7" t="s">
        <v>540</v>
      </c>
      <c r="T152" s="47">
        <v>281.26442340031872</v>
      </c>
      <c r="U152" s="7">
        <v>2020</v>
      </c>
      <c r="V152" s="7" t="s">
        <v>597</v>
      </c>
      <c r="X152" s="7" t="s">
        <v>636</v>
      </c>
      <c r="Y152" s="7" t="b">
        <f t="shared" si="26"/>
        <v>1</v>
      </c>
      <c r="Z152" s="47">
        <f t="shared" si="27"/>
        <v>281.26442340031872</v>
      </c>
      <c r="AA152" s="20">
        <f t="shared" si="28"/>
        <v>2020</v>
      </c>
      <c r="AB152" s="20" t="str">
        <f t="shared" si="29"/>
        <v>Y0T17</v>
      </c>
      <c r="AC152" s="20">
        <f t="shared" si="30"/>
        <v>0</v>
      </c>
      <c r="AD152" s="20" t="str">
        <f t="shared" si="31"/>
        <v xml:space="preserve">State Committee on Statistics </v>
      </c>
      <c r="AE152" s="7" t="b">
        <f t="shared" si="32"/>
        <v>1</v>
      </c>
      <c r="AF152" s="7" t="b">
        <f t="shared" si="33"/>
        <v>1</v>
      </c>
      <c r="AG152" s="7" t="b">
        <f t="shared" si="34"/>
        <v>1</v>
      </c>
      <c r="AH152" s="7" t="b">
        <f t="shared" si="35"/>
        <v>1</v>
      </c>
    </row>
    <row r="153" spans="1:34">
      <c r="A153" s="7" t="s">
        <v>390</v>
      </c>
      <c r="B153" s="7" t="s">
        <v>391</v>
      </c>
      <c r="C153" s="40" t="s">
        <v>596</v>
      </c>
      <c r="D153" s="7" t="s">
        <v>596</v>
      </c>
      <c r="E153" s="15" t="s">
        <v>596</v>
      </c>
      <c r="F153" s="17" t="s">
        <v>596</v>
      </c>
      <c r="G153" s="18" t="s">
        <v>596</v>
      </c>
      <c r="H153" s="19" t="s">
        <v>596</v>
      </c>
      <c r="J153" s="7" t="e">
        <f>IF(VLOOKUP($A153,'[1]2. Child Protection'!$B$8:$BG$226,'[1]2. Child Protection'!T$1,FALSE)=C153,"",VLOOKUP($A153,'[1]2. Child Protection'!$B$8:$BG$226,'[1]2. Child Protection'!T$1,FALSE)-C153)</f>
        <v>#VALUE!</v>
      </c>
      <c r="K153" s="7" t="str">
        <f>IF(VLOOKUP($A153,'[1]2. Child Protection'!$B$8:$BG$226,'[1]2. Child Protection'!U$1,FALSE)=D153,"",VLOOKUP($A153,'[1]2. Child Protection'!$B$8:$BG$226,'[1]2. Child Protection'!U$1,FALSE))</f>
        <v/>
      </c>
      <c r="L153" s="20" t="e">
        <f>IF(VLOOKUP($A153,'[1]2. Child Protection'!$B$8:$BG$226,'[1]2. Child Protection'!V$1,FALSE)=#REF!,"",VLOOKUP($A153,'[1]2. Child Protection'!$B$8:$BG$226,'[1]2. Child Protection'!V$1,FALSE)-#REF!)</f>
        <v>#REF!</v>
      </c>
      <c r="M153" s="20" t="e">
        <f>IF(VLOOKUP($A153,'[1]2. Child Protection'!$B$8:$BG$226,'[1]2. Child Protection'!W$1,FALSE)=#REF!,"",VLOOKUP($A153,'[1]2. Child Protection'!$B$8:$BG$226,'[1]2. Child Protection'!W$1,FALSE))</f>
        <v>#REF!</v>
      </c>
      <c r="N153" s="20" t="e">
        <f>IF(VLOOKUP($A153,'[1]2. Child Protection'!$B$8:$BG$226,'[1]2. Child Protection'!X$1,FALSE)=E153,"",VLOOKUP($A153,'[1]2. Child Protection'!$B$8:$BG$226,'[1]2. Child Protection'!X$1,FALSE)-E153)</f>
        <v>#VALUE!</v>
      </c>
      <c r="O153" s="20" t="e">
        <f>IF(VLOOKUP($A153,'[1]2. Child Protection'!$B$8:$BG$226,'[1]2. Child Protection'!Y$1,FALSE)=#REF!,"",VLOOKUP($A153,'[1]2. Child Protection'!$B$8:$BG$226,'[1]2. Child Protection'!Y$1,FALSE))</f>
        <v>#REF!</v>
      </c>
      <c r="P153" s="20" t="e">
        <f>IF(VLOOKUP($A153,'[1]2. Child Protection'!$B$8:$BG$226,'[1]2. Child Protection'!Z$1,FALSE)=F153,"",VLOOKUP($A153,'[1]2. Child Protection'!$B$8:$BG$226,'[1]2. Child Protection'!Z$1,FALSE)-F153)</f>
        <v>#VALUE!</v>
      </c>
      <c r="Q153" s="20" t="str">
        <f>IF(VLOOKUP($A153,'[1]2. Child Protection'!$B$8:$BG$226,'[1]2. Child Protection'!AA$1,FALSE)=G153,"",VLOOKUP($A153,'[1]2. Child Protection'!$B$8:$BG$226,'[1]2. Child Protection'!AA$1,FALSE))</f>
        <v/>
      </c>
      <c r="R153" s="7" t="str">
        <f>IF(VLOOKUP($A153,'[1]2. Child Protection'!$B$8:$BG$226,'[1]2. Child Protection'!AB$1,FALSE)=H153,"",VLOOKUP($A153,'[1]2. Child Protection'!$B$8:$BG$226,'[1]2. Child Protection'!AB$1,FALSE))</f>
        <v/>
      </c>
      <c r="S153" s="7" t="s">
        <v>544</v>
      </c>
      <c r="T153" s="47">
        <v>30.915672713544332</v>
      </c>
      <c r="U153" s="7">
        <v>2011</v>
      </c>
      <c r="V153" s="7" t="s">
        <v>597</v>
      </c>
      <c r="X153" s="7" t="s">
        <v>545</v>
      </c>
      <c r="Y153" s="7" t="b">
        <f t="shared" si="26"/>
        <v>1</v>
      </c>
      <c r="Z153" s="47">
        <f t="shared" si="27"/>
        <v>30.915672713544332</v>
      </c>
      <c r="AA153" s="20">
        <f t="shared" si="28"/>
        <v>2011</v>
      </c>
      <c r="AB153" s="20" t="str">
        <f t="shared" si="29"/>
        <v>Y0T17</v>
      </c>
      <c r="AC153" s="20">
        <f t="shared" si="30"/>
        <v>0</v>
      </c>
      <c r="AD153" s="20" t="str">
        <f t="shared" si="31"/>
        <v>Annual Report of the Ombudsman, p. 158</v>
      </c>
      <c r="AE153" s="7" t="b">
        <f t="shared" si="32"/>
        <v>1</v>
      </c>
      <c r="AF153" s="7" t="b">
        <f t="shared" si="33"/>
        <v>1</v>
      </c>
      <c r="AG153" s="7" t="b">
        <f t="shared" si="34"/>
        <v>1</v>
      </c>
      <c r="AH153" s="7" t="b">
        <f t="shared" si="35"/>
        <v>1</v>
      </c>
    </row>
    <row r="154" spans="1:34">
      <c r="A154" s="7" t="s">
        <v>395</v>
      </c>
      <c r="B154" s="7" t="s">
        <v>396</v>
      </c>
      <c r="C154" s="20" t="s">
        <v>596</v>
      </c>
      <c r="D154" s="7" t="s">
        <v>596</v>
      </c>
      <c r="E154" s="15" t="s">
        <v>596</v>
      </c>
      <c r="F154" s="17" t="s">
        <v>596</v>
      </c>
      <c r="G154" s="18" t="s">
        <v>596</v>
      </c>
      <c r="H154" s="19" t="s">
        <v>596</v>
      </c>
      <c r="J154" s="7" t="e">
        <f>IF(VLOOKUP($A154,'[1]2. Child Protection'!$B$8:$BG$226,'[1]2. Child Protection'!T$1,FALSE)=C154,"",VLOOKUP($A154,'[1]2. Child Protection'!$B$8:$BG$226,'[1]2. Child Protection'!T$1,FALSE)-C154)</f>
        <v>#VALUE!</v>
      </c>
      <c r="K154" s="7" t="str">
        <f>IF(VLOOKUP($A154,'[1]2. Child Protection'!$B$8:$BG$226,'[1]2. Child Protection'!U$1,FALSE)=D154,"",VLOOKUP($A154,'[1]2. Child Protection'!$B$8:$BG$226,'[1]2. Child Protection'!U$1,FALSE))</f>
        <v/>
      </c>
      <c r="L154" s="20" t="e">
        <f>IF(VLOOKUP($A154,'[1]2. Child Protection'!$B$8:$BG$226,'[1]2. Child Protection'!V$1,FALSE)=#REF!,"",VLOOKUP($A154,'[1]2. Child Protection'!$B$8:$BG$226,'[1]2. Child Protection'!V$1,FALSE)-#REF!)</f>
        <v>#REF!</v>
      </c>
      <c r="M154" s="20" t="e">
        <f>IF(VLOOKUP($A154,'[1]2. Child Protection'!$B$8:$BG$226,'[1]2. Child Protection'!W$1,FALSE)=#REF!,"",VLOOKUP($A154,'[1]2. Child Protection'!$B$8:$BG$226,'[1]2. Child Protection'!W$1,FALSE))</f>
        <v>#REF!</v>
      </c>
      <c r="N154" s="20" t="e">
        <f>IF(VLOOKUP($A154,'[1]2. Child Protection'!$B$8:$BG$226,'[1]2. Child Protection'!X$1,FALSE)=E154,"",VLOOKUP($A154,'[1]2. Child Protection'!$B$8:$BG$226,'[1]2. Child Protection'!X$1,FALSE)-E154)</f>
        <v>#VALUE!</v>
      </c>
      <c r="O154" s="20" t="e">
        <f>IF(VLOOKUP($A154,'[1]2. Child Protection'!$B$8:$BG$226,'[1]2. Child Protection'!Y$1,FALSE)=#REF!,"",VLOOKUP($A154,'[1]2. Child Protection'!$B$8:$BG$226,'[1]2. Child Protection'!Y$1,FALSE))</f>
        <v>#REF!</v>
      </c>
      <c r="P154" s="20" t="e">
        <f>IF(VLOOKUP($A154,'[1]2. Child Protection'!$B$8:$BG$226,'[1]2. Child Protection'!Z$1,FALSE)=F154,"",VLOOKUP($A154,'[1]2. Child Protection'!$B$8:$BG$226,'[1]2. Child Protection'!Z$1,FALSE)-F154)</f>
        <v>#VALUE!</v>
      </c>
      <c r="Q154" s="20" t="str">
        <f>IF(VLOOKUP($A154,'[1]2. Child Protection'!$B$8:$BG$226,'[1]2. Child Protection'!AA$1,FALSE)=G154,"",VLOOKUP($A154,'[1]2. Child Protection'!$B$8:$BG$226,'[1]2. Child Protection'!AA$1,FALSE))</f>
        <v/>
      </c>
      <c r="R154" s="7" t="str">
        <f>IF(VLOOKUP($A154,'[1]2. Child Protection'!$B$8:$BG$226,'[1]2. Child Protection'!AB$1,FALSE)=H154,"",VLOOKUP($A154,'[1]2. Child Protection'!$B$8:$BG$226,'[1]2. Child Protection'!AB$1,FALSE))</f>
        <v>DHS 2016-18</v>
      </c>
      <c r="S154" s="7" t="s">
        <v>549</v>
      </c>
      <c r="T154" s="47">
        <v>34.002315114150818</v>
      </c>
      <c r="U154" s="7">
        <v>2009</v>
      </c>
      <c r="V154" s="7" t="s">
        <v>597</v>
      </c>
      <c r="X154" s="7" t="s">
        <v>670</v>
      </c>
      <c r="Y154" s="7" t="b">
        <f t="shared" si="26"/>
        <v>0</v>
      </c>
      <c r="Z154" s="47">
        <f t="shared" si="27"/>
        <v>0</v>
      </c>
      <c r="AA154" s="20">
        <f t="shared" si="28"/>
        <v>0</v>
      </c>
      <c r="AB154" s="20">
        <f t="shared" si="29"/>
        <v>0</v>
      </c>
      <c r="AC154" s="20">
        <f t="shared" si="30"/>
        <v>0</v>
      </c>
      <c r="AD154" s="20">
        <f t="shared" si="31"/>
        <v>0</v>
      </c>
      <c r="AE154" s="7" t="b">
        <f t="shared" si="32"/>
        <v>0</v>
      </c>
      <c r="AF154" s="7" t="b">
        <f t="shared" si="33"/>
        <v>0</v>
      </c>
      <c r="AG154" s="7" t="b">
        <f t="shared" si="34"/>
        <v>1</v>
      </c>
      <c r="AH154" s="7" t="b">
        <f t="shared" si="35"/>
        <v>0</v>
      </c>
    </row>
    <row r="155" spans="1:34">
      <c r="A155" s="7" t="s">
        <v>406</v>
      </c>
      <c r="B155" s="7" t="s">
        <v>407</v>
      </c>
      <c r="C155" s="40"/>
      <c r="E155" s="15"/>
      <c r="F155" s="17"/>
      <c r="G155" s="18"/>
      <c r="H155" s="19"/>
      <c r="J155" s="7" t="e">
        <f>IF(VLOOKUP($A155,'[1]2. Child Protection'!$B$8:$BG$226,'[1]2. Child Protection'!T$1,FALSE)=C155,"",VLOOKUP($A155,'[1]2. Child Protection'!$B$8:$BG$226,'[1]2. Child Protection'!T$1,FALSE)-C155)</f>
        <v>#VALUE!</v>
      </c>
      <c r="K155" s="7" t="str">
        <f>IF(VLOOKUP($A155,'[1]2. Child Protection'!$B$8:$BG$226,'[1]2. Child Protection'!U$1,FALSE)=D155,"",VLOOKUP($A155,'[1]2. Child Protection'!$B$8:$BG$226,'[1]2. Child Protection'!U$1,FALSE))</f>
        <v/>
      </c>
      <c r="L155" s="20" t="e">
        <f>IF(VLOOKUP($A155,'[1]2. Child Protection'!$B$8:$BG$226,'[1]2. Child Protection'!V$1,FALSE)=#REF!,"",VLOOKUP($A155,'[1]2. Child Protection'!$B$8:$BG$226,'[1]2. Child Protection'!V$1,FALSE)-#REF!)</f>
        <v>#REF!</v>
      </c>
      <c r="M155" s="20" t="e">
        <f>IF(VLOOKUP($A155,'[1]2. Child Protection'!$B$8:$BG$226,'[1]2. Child Protection'!W$1,FALSE)=#REF!,"",VLOOKUP($A155,'[1]2. Child Protection'!$B$8:$BG$226,'[1]2. Child Protection'!W$1,FALSE))</f>
        <v>#REF!</v>
      </c>
      <c r="N155" s="20">
        <f>IF(VLOOKUP($A155,'[1]2. Child Protection'!$B$8:$BG$226,'[1]2. Child Protection'!X$1,FALSE)=E155,"",VLOOKUP($A155,'[1]2. Child Protection'!$B$8:$BG$226,'[1]2. Child Protection'!X$1,FALSE)-E155)</f>
        <v>100</v>
      </c>
      <c r="O155" s="20" t="e">
        <f>IF(VLOOKUP($A155,'[1]2. Child Protection'!$B$8:$BG$226,'[1]2. Child Protection'!Y$1,FALSE)=#REF!,"",VLOOKUP($A155,'[1]2. Child Protection'!$B$8:$BG$226,'[1]2. Child Protection'!Y$1,FALSE))</f>
        <v>#REF!</v>
      </c>
      <c r="P155" s="20">
        <f>IF(VLOOKUP($A155,'[1]2. Child Protection'!$B$8:$BG$226,'[1]2. Child Protection'!Z$1,FALSE)=F155,"",VLOOKUP($A155,'[1]2. Child Protection'!$B$8:$BG$226,'[1]2. Child Protection'!Z$1,FALSE)-F155)</f>
        <v>100</v>
      </c>
      <c r="Q155" s="20" t="str">
        <f>IF(VLOOKUP($A155,'[1]2. Child Protection'!$B$8:$BG$226,'[1]2. Child Protection'!AA$1,FALSE)=G155,"",VLOOKUP($A155,'[1]2. Child Protection'!$B$8:$BG$226,'[1]2. Child Protection'!AA$1,FALSE))</f>
        <v>y</v>
      </c>
      <c r="R155" s="7" t="str">
        <f>IF(VLOOKUP($A155,'[1]2. Child Protection'!$B$8:$BG$226,'[1]2. Child Protection'!AB$1,FALSE)=H155,"",VLOOKUP($A155,'[1]2. Child Protection'!$B$8:$BG$226,'[1]2. Child Protection'!AB$1,FALSE))</f>
        <v>Polish Ministry of Interior and Administration</v>
      </c>
      <c r="S155" s="7" t="s">
        <v>551</v>
      </c>
      <c r="T155" s="47">
        <v>66.282711629980071</v>
      </c>
      <c r="U155" s="7">
        <v>2013</v>
      </c>
      <c r="V155" s="7" t="s">
        <v>597</v>
      </c>
      <c r="X155" s="7" t="s">
        <v>637</v>
      </c>
      <c r="Y155" s="7" t="b">
        <f t="shared" si="26"/>
        <v>1</v>
      </c>
      <c r="Z155" s="47">
        <f t="shared" si="27"/>
        <v>66.282711629980071</v>
      </c>
      <c r="AA155" s="20">
        <f t="shared" si="28"/>
        <v>2013</v>
      </c>
      <c r="AB155" s="20" t="str">
        <f t="shared" si="29"/>
        <v>Y0T17</v>
      </c>
      <c r="AC155" s="20">
        <f t="shared" si="30"/>
        <v>0</v>
      </c>
      <c r="AD155" s="20" t="str">
        <f t="shared" si="31"/>
        <v xml:space="preserve">Ministry of Community Development, Mother and Child Health </v>
      </c>
      <c r="AE155" s="7" t="b">
        <f t="shared" si="32"/>
        <v>1</v>
      </c>
      <c r="AF155" s="7" t="b">
        <f t="shared" si="33"/>
        <v>1</v>
      </c>
      <c r="AG155" s="7" t="b">
        <f t="shared" si="34"/>
        <v>1</v>
      </c>
      <c r="AH155" s="7" t="b">
        <f t="shared" si="35"/>
        <v>1</v>
      </c>
    </row>
    <row r="156" spans="1:34">
      <c r="A156" s="7" t="s">
        <v>153</v>
      </c>
      <c r="B156" s="7" t="s">
        <v>154</v>
      </c>
      <c r="C156" s="20" t="s">
        <v>596</v>
      </c>
      <c r="D156" s="7" t="s">
        <v>596</v>
      </c>
      <c r="E156" s="15" t="s">
        <v>596</v>
      </c>
      <c r="F156" s="17" t="s">
        <v>596</v>
      </c>
      <c r="G156" s="18" t="s">
        <v>596</v>
      </c>
      <c r="H156" s="19" t="s">
        <v>596</v>
      </c>
      <c r="J156" s="7" t="e">
        <f>IF(VLOOKUP($A156,'[1]2. Child Protection'!$B$8:$BG$226,'[1]2. Child Protection'!T$1,FALSE)=C156,"",VLOOKUP($A156,'[1]2. Child Protection'!$B$8:$BG$226,'[1]2. Child Protection'!T$1,FALSE)-C156)</f>
        <v>#VALUE!</v>
      </c>
      <c r="K156" s="7" t="str">
        <f>IF(VLOOKUP($A156,'[1]2. Child Protection'!$B$8:$BG$226,'[1]2. Child Protection'!U$1,FALSE)=D156,"",VLOOKUP($A156,'[1]2. Child Protection'!$B$8:$BG$226,'[1]2. Child Protection'!U$1,FALSE))</f>
        <v>x</v>
      </c>
      <c r="L156" s="20" t="e">
        <f>IF(VLOOKUP($A156,'[1]2. Child Protection'!$B$8:$BG$226,'[1]2. Child Protection'!V$1,FALSE)=#REF!,"",VLOOKUP($A156,'[1]2. Child Protection'!$B$8:$BG$226,'[1]2. Child Protection'!V$1,FALSE)-#REF!)</f>
        <v>#REF!</v>
      </c>
      <c r="M156" s="20" t="e">
        <f>IF(VLOOKUP($A156,'[1]2. Child Protection'!$B$8:$BG$226,'[1]2. Child Protection'!W$1,FALSE)=#REF!,"",VLOOKUP($A156,'[1]2. Child Protection'!$B$8:$BG$226,'[1]2. Child Protection'!W$1,FALSE))</f>
        <v>#REF!</v>
      </c>
      <c r="N156" s="20" t="e">
        <f>IF(VLOOKUP($A156,'[1]2. Child Protection'!$B$8:$BG$226,'[1]2. Child Protection'!X$1,FALSE)=E156,"",VLOOKUP($A156,'[1]2. Child Protection'!$B$8:$BG$226,'[1]2. Child Protection'!X$1,FALSE)-E156)</f>
        <v>#VALUE!</v>
      </c>
      <c r="O156" s="20" t="e">
        <f>IF(VLOOKUP($A156,'[1]2. Child Protection'!$B$8:$BG$226,'[1]2. Child Protection'!Y$1,FALSE)=#REF!,"",VLOOKUP($A156,'[1]2. Child Protection'!$B$8:$BG$226,'[1]2. Child Protection'!Y$1,FALSE))</f>
        <v>#REF!</v>
      </c>
      <c r="P156" s="20" t="e">
        <f>IF(VLOOKUP($A156,'[1]2. Child Protection'!$B$8:$BG$226,'[1]2. Child Protection'!Z$1,FALSE)=F156,"",VLOOKUP($A156,'[1]2. Child Protection'!$B$8:$BG$226,'[1]2. Child Protection'!Z$1,FALSE)-F156)</f>
        <v>#VALUE!</v>
      </c>
      <c r="Q156" s="20" t="str">
        <f>IF(VLOOKUP($A156,'[1]2. Child Protection'!$B$8:$BG$226,'[1]2. Child Protection'!AA$1,FALSE)=G156,"",VLOOKUP($A156,'[1]2. Child Protection'!$B$8:$BG$226,'[1]2. Child Protection'!AA$1,FALSE))</f>
        <v>x</v>
      </c>
      <c r="R156" s="7" t="str">
        <f>IF(VLOOKUP($A156,'[1]2. Child Protection'!$B$8:$BG$226,'[1]2. Child Protection'!AB$1,FALSE)=H156,"",VLOOKUP($A156,'[1]2. Child Protection'!$B$8:$BG$226,'[1]2. Child Protection'!AB$1,FALSE))</f>
        <v>MICS 2009</v>
      </c>
      <c r="S156" s="7" t="s">
        <v>554</v>
      </c>
      <c r="T156" s="47">
        <v>51.939160356255435</v>
      </c>
      <c r="U156" s="7">
        <v>2004</v>
      </c>
      <c r="V156" s="7" t="s">
        <v>597</v>
      </c>
      <c r="X156" s="7" t="s">
        <v>56</v>
      </c>
      <c r="Y156" s="7" t="b">
        <f t="shared" si="26"/>
        <v>0</v>
      </c>
      <c r="Z156" s="47">
        <f t="shared" si="27"/>
        <v>0</v>
      </c>
      <c r="AA156" s="20">
        <f t="shared" si="28"/>
        <v>0</v>
      </c>
      <c r="AB156" s="20">
        <f t="shared" si="29"/>
        <v>0</v>
      </c>
      <c r="AC156" s="20">
        <f t="shared" si="30"/>
        <v>0</v>
      </c>
      <c r="AD156" s="20">
        <f t="shared" si="31"/>
        <v>0</v>
      </c>
      <c r="AE156" s="7" t="b">
        <f t="shared" si="32"/>
        <v>0</v>
      </c>
      <c r="AF156" s="7" t="b">
        <f t="shared" si="33"/>
        <v>0</v>
      </c>
      <c r="AG156" s="7" t="b">
        <f t="shared" si="34"/>
        <v>1</v>
      </c>
      <c r="AH156" s="7" t="b">
        <f t="shared" si="35"/>
        <v>0</v>
      </c>
    </row>
    <row r="157" spans="1:34">
      <c r="A157" s="7" t="s">
        <v>408</v>
      </c>
      <c r="B157" s="7" t="s">
        <v>409</v>
      </c>
      <c r="C157" s="40"/>
      <c r="E157" s="15"/>
      <c r="F157" s="15"/>
      <c r="G157" s="16"/>
      <c r="H157" s="19"/>
      <c r="J157" s="7" t="e">
        <f>IF(VLOOKUP($A157,'[1]2. Child Protection'!$B$8:$BG$226,'[1]2. Child Protection'!T$1,FALSE)=C157,"",VLOOKUP($A157,'[1]2. Child Protection'!$B$8:$BG$226,'[1]2. Child Protection'!T$1,FALSE)-C157)</f>
        <v>#VALUE!</v>
      </c>
      <c r="K157" s="7" t="str">
        <f>IF(VLOOKUP($A157,'[1]2. Child Protection'!$B$8:$BG$226,'[1]2. Child Protection'!U$1,FALSE)=D157,"",VLOOKUP($A157,'[1]2. Child Protection'!$B$8:$BG$226,'[1]2. Child Protection'!U$1,FALSE))</f>
        <v/>
      </c>
      <c r="L157" s="20" t="e">
        <f>IF(VLOOKUP($A157,'[1]2. Child Protection'!$B$8:$BG$226,'[1]2. Child Protection'!V$1,FALSE)=#REF!,"",VLOOKUP($A157,'[1]2. Child Protection'!$B$8:$BG$226,'[1]2. Child Protection'!V$1,FALSE)-#REF!)</f>
        <v>#REF!</v>
      </c>
      <c r="M157" s="20" t="e">
        <f>IF(VLOOKUP($A157,'[1]2. Child Protection'!$B$8:$BG$226,'[1]2. Child Protection'!W$1,FALSE)=#REF!,"",VLOOKUP($A157,'[1]2. Child Protection'!$B$8:$BG$226,'[1]2. Child Protection'!W$1,FALSE))</f>
        <v>#REF!</v>
      </c>
      <c r="N157" s="20">
        <f>IF(VLOOKUP($A157,'[1]2. Child Protection'!$B$8:$BG$226,'[1]2. Child Protection'!X$1,FALSE)=E157,"",VLOOKUP($A157,'[1]2. Child Protection'!$B$8:$BG$226,'[1]2. Child Protection'!X$1,FALSE)-E157)</f>
        <v>100</v>
      </c>
      <c r="O157" s="20" t="e">
        <f>IF(VLOOKUP($A157,'[1]2. Child Protection'!$B$8:$BG$226,'[1]2. Child Protection'!Y$1,FALSE)=#REF!,"",VLOOKUP($A157,'[1]2. Child Protection'!$B$8:$BG$226,'[1]2. Child Protection'!Y$1,FALSE))</f>
        <v>#REF!</v>
      </c>
      <c r="P157" s="20">
        <f>IF(VLOOKUP($A157,'[1]2. Child Protection'!$B$8:$BG$226,'[1]2. Child Protection'!Z$1,FALSE)=F157,"",VLOOKUP($A157,'[1]2. Child Protection'!$B$8:$BG$226,'[1]2. Child Protection'!Z$1,FALSE)-F157)</f>
        <v>100</v>
      </c>
      <c r="Q157" s="20" t="str">
        <f>IF(VLOOKUP($A157,'[1]2. Child Protection'!$B$8:$BG$226,'[1]2. Child Protection'!AA$1,FALSE)=G157,"",VLOOKUP($A157,'[1]2. Child Protection'!$B$8:$BG$226,'[1]2. Child Protection'!AA$1,FALSE))</f>
        <v>y</v>
      </c>
      <c r="R157" s="7" t="str">
        <f>IF(VLOOKUP($A157,'[1]2. Child Protection'!$B$8:$BG$226,'[1]2. Child Protection'!AB$1,FALSE)=H157,"",VLOOKUP($A157,'[1]2. Child Protection'!$B$8:$BG$226,'[1]2. Child Protection'!AB$1,FALSE))</f>
        <v>Portuguese Civil Registry Office 2020</v>
      </c>
      <c r="AA157" s="20"/>
      <c r="AB157" s="20"/>
      <c r="AC157" s="20"/>
      <c r="AD157" s="20"/>
    </row>
    <row r="158" spans="1:34">
      <c r="A158" s="7" t="s">
        <v>397</v>
      </c>
      <c r="B158" s="7" t="s">
        <v>398</v>
      </c>
      <c r="C158" s="20">
        <v>67.825556572125663</v>
      </c>
      <c r="D158" s="7" t="s">
        <v>596</v>
      </c>
      <c r="E158" s="15">
        <v>2013</v>
      </c>
      <c r="F158" s="17" t="s">
        <v>597</v>
      </c>
      <c r="G158" s="18"/>
      <c r="H158" s="19" t="s">
        <v>399</v>
      </c>
      <c r="J158" s="7">
        <f>IF(VLOOKUP($A158,'[1]2. Child Protection'!$B$8:$BG$226,'[1]2. Child Protection'!T$1,FALSE)=C158,"",VLOOKUP($A158,'[1]2. Child Protection'!$B$8:$BG$226,'[1]2. Child Protection'!T$1,FALSE)-C158)</f>
        <v>-12.667556572125662</v>
      </c>
      <c r="K158" s="7" t="str">
        <f>IF(VLOOKUP($A158,'[1]2. Child Protection'!$B$8:$BG$226,'[1]2. Child Protection'!U$1,FALSE)=D158,"",VLOOKUP($A158,'[1]2. Child Protection'!$B$8:$BG$226,'[1]2. Child Protection'!U$1,FALSE))</f>
        <v>y</v>
      </c>
      <c r="L158" s="20" t="e">
        <f>IF(VLOOKUP($A158,'[1]2. Child Protection'!$B$8:$BG$226,'[1]2. Child Protection'!V$1,FALSE)=#REF!,"",VLOOKUP($A158,'[1]2. Child Protection'!$B$8:$BG$226,'[1]2. Child Protection'!V$1,FALSE)-#REF!)</f>
        <v>#REF!</v>
      </c>
      <c r="M158" s="20" t="e">
        <f>IF(VLOOKUP($A158,'[1]2. Child Protection'!$B$8:$BG$226,'[1]2. Child Protection'!W$1,FALSE)=#REF!,"",VLOOKUP($A158,'[1]2. Child Protection'!$B$8:$BG$226,'[1]2. Child Protection'!W$1,FALSE))</f>
        <v>#REF!</v>
      </c>
      <c r="N158" s="20">
        <f>IF(VLOOKUP($A158,'[1]2. Child Protection'!$B$8:$BG$226,'[1]2. Child Protection'!X$1,FALSE)=E158,"",VLOOKUP($A158,'[1]2. Child Protection'!$B$8:$BG$226,'[1]2. Child Protection'!X$1,FALSE)-E158)</f>
        <v>-1941.152</v>
      </c>
      <c r="O158" s="20" t="e">
        <f>IF(VLOOKUP($A158,'[1]2. Child Protection'!$B$8:$BG$226,'[1]2. Child Protection'!Y$1,FALSE)=#REF!,"",VLOOKUP($A158,'[1]2. Child Protection'!$B$8:$BG$226,'[1]2. Child Protection'!Y$1,FALSE))</f>
        <v>#REF!</v>
      </c>
      <c r="P158" s="20" t="e">
        <f>IF(VLOOKUP($A158,'[1]2. Child Protection'!$B$8:$BG$226,'[1]2. Child Protection'!Z$1,FALSE)=F158,"",VLOOKUP($A158,'[1]2. Child Protection'!$B$8:$BG$226,'[1]2. Child Protection'!Z$1,FALSE)-F158)</f>
        <v>#VALUE!</v>
      </c>
      <c r="Q158" s="20" t="str">
        <f>IF(VLOOKUP($A158,'[1]2. Child Protection'!$B$8:$BG$226,'[1]2. Child Protection'!AA$1,FALSE)=G158,"",VLOOKUP($A158,'[1]2. Child Protection'!$B$8:$BG$226,'[1]2. Child Protection'!AA$1,FALSE))</f>
        <v>y</v>
      </c>
      <c r="R158" s="7" t="str">
        <f>IF(VLOOKUP($A158,'[1]2. Child Protection'!$B$8:$BG$226,'[1]2. Child Protection'!AB$1,FALSE)=H158,"",VLOOKUP($A158,'[1]2. Child Protection'!$B$8:$BG$226,'[1]2. Child Protection'!AB$1,FALSE))</f>
        <v>DGEEC 2015-19</v>
      </c>
      <c r="AA158" s="20"/>
      <c r="AB158" s="20"/>
      <c r="AC158" s="20"/>
      <c r="AD158" s="20"/>
    </row>
    <row r="159" spans="1:34">
      <c r="A159" s="7" t="s">
        <v>473</v>
      </c>
      <c r="B159" s="7" t="s">
        <v>474</v>
      </c>
      <c r="C159" s="20">
        <v>163.39043903652097</v>
      </c>
      <c r="D159" s="7" t="s">
        <v>596</v>
      </c>
      <c r="E159" s="15">
        <v>2012</v>
      </c>
      <c r="F159" s="17" t="s">
        <v>597</v>
      </c>
      <c r="G159" s="18"/>
      <c r="H159" s="19" t="s">
        <v>475</v>
      </c>
      <c r="J159" s="7">
        <f>IF(VLOOKUP($A159,'[1]2. Child Protection'!$B$8:$BG$226,'[1]2. Child Protection'!T$1,FALSE)=C159,"",VLOOKUP($A159,'[1]2. Child Protection'!$B$8:$BG$226,'[1]2. Child Protection'!T$1,FALSE)-C159)</f>
        <v>-66.346439036520977</v>
      </c>
      <c r="K159" s="7" t="str">
        <f>IF(VLOOKUP($A159,'[1]2. Child Protection'!$B$8:$BG$226,'[1]2. Child Protection'!U$1,FALSE)=D159,"",VLOOKUP($A159,'[1]2. Child Protection'!$B$8:$BG$226,'[1]2. Child Protection'!U$1,FALSE))</f>
        <v/>
      </c>
      <c r="L159" s="20" t="e">
        <f>IF(VLOOKUP($A159,'[1]2. Child Protection'!$B$8:$BG$226,'[1]2. Child Protection'!V$1,FALSE)=#REF!,"",VLOOKUP($A159,'[1]2. Child Protection'!$B$8:$BG$226,'[1]2. Child Protection'!V$1,FALSE)-#REF!)</f>
        <v>#REF!</v>
      </c>
      <c r="M159" s="20" t="e">
        <f>IF(VLOOKUP($A159,'[1]2. Child Protection'!$B$8:$BG$226,'[1]2. Child Protection'!W$1,FALSE)=#REF!,"",VLOOKUP($A159,'[1]2. Child Protection'!$B$8:$BG$226,'[1]2. Child Protection'!W$1,FALSE))</f>
        <v>#REF!</v>
      </c>
      <c r="N159" s="20">
        <f>IF(VLOOKUP($A159,'[1]2. Child Protection'!$B$8:$BG$226,'[1]2. Child Protection'!X$1,FALSE)=E159,"",VLOOKUP($A159,'[1]2. Child Protection'!$B$8:$BG$226,'[1]2. Child Protection'!X$1,FALSE)-E159)</f>
        <v>-1912.6</v>
      </c>
      <c r="O159" s="20" t="e">
        <f>IF(VLOOKUP($A159,'[1]2. Child Protection'!$B$8:$BG$226,'[1]2. Child Protection'!Y$1,FALSE)=#REF!,"",VLOOKUP($A159,'[1]2. Child Protection'!$B$8:$BG$226,'[1]2. Child Protection'!Y$1,FALSE))</f>
        <v>#REF!</v>
      </c>
      <c r="P159" s="20" t="e">
        <f>IF(VLOOKUP($A159,'[1]2. Child Protection'!$B$8:$BG$226,'[1]2. Child Protection'!Z$1,FALSE)=F159,"",VLOOKUP($A159,'[1]2. Child Protection'!$B$8:$BG$226,'[1]2. Child Protection'!Z$1,FALSE)-F159)</f>
        <v>#VALUE!</v>
      </c>
      <c r="Q159" s="20" t="str">
        <f>IF(VLOOKUP($A159,'[1]2. Child Protection'!$B$8:$BG$226,'[1]2. Child Protection'!AA$1,FALSE)=G159,"",VLOOKUP($A159,'[1]2. Child Protection'!$B$8:$BG$226,'[1]2. Child Protection'!AA$1,FALSE))</f>
        <v/>
      </c>
      <c r="R159" s="7" t="str">
        <f>IF(VLOOKUP($A159,'[1]2. Child Protection'!$B$8:$BG$226,'[1]2. Child Protection'!AB$1,FALSE)=H159,"",VLOOKUP($A159,'[1]2. Child Protection'!$B$8:$BG$226,'[1]2. Child Protection'!AB$1,FALSE))</f>
        <v>MICS 2019-20</v>
      </c>
      <c r="AA159" s="20"/>
      <c r="AB159" s="20"/>
      <c r="AC159" s="20"/>
      <c r="AD159" s="20"/>
    </row>
    <row r="160" spans="1:34">
      <c r="A160" s="7" t="s">
        <v>410</v>
      </c>
      <c r="B160" s="7" t="s">
        <v>411</v>
      </c>
      <c r="C160" s="40" t="s">
        <v>596</v>
      </c>
      <c r="D160" s="7" t="s">
        <v>596</v>
      </c>
      <c r="E160" s="15" t="s">
        <v>596</v>
      </c>
      <c r="F160" s="17" t="s">
        <v>596</v>
      </c>
      <c r="G160" s="18" t="s">
        <v>596</v>
      </c>
      <c r="H160" s="19" t="s">
        <v>596</v>
      </c>
      <c r="J160" s="7" t="e">
        <f>IF(VLOOKUP($A160,'[1]2. Child Protection'!$B$8:$BG$226,'[1]2. Child Protection'!T$1,FALSE)=C160,"",VLOOKUP($A160,'[1]2. Child Protection'!$B$8:$BG$226,'[1]2. Child Protection'!T$1,FALSE)-C160)</f>
        <v>#VALUE!</v>
      </c>
      <c r="K160" s="7" t="str">
        <f>IF(VLOOKUP($A160,'[1]2. Child Protection'!$B$8:$BG$226,'[1]2. Child Protection'!U$1,FALSE)=D160,"",VLOOKUP($A160,'[1]2. Child Protection'!$B$8:$BG$226,'[1]2. Child Protection'!U$1,FALSE))</f>
        <v/>
      </c>
      <c r="L160" s="20" t="e">
        <f>IF(VLOOKUP($A160,'[1]2. Child Protection'!$B$8:$BG$226,'[1]2. Child Protection'!V$1,FALSE)=#REF!,"",VLOOKUP($A160,'[1]2. Child Protection'!$B$8:$BG$226,'[1]2. Child Protection'!V$1,FALSE)-#REF!)</f>
        <v>#REF!</v>
      </c>
      <c r="M160" s="20" t="e">
        <f>IF(VLOOKUP($A160,'[1]2. Child Protection'!$B$8:$BG$226,'[1]2. Child Protection'!W$1,FALSE)=#REF!,"",VLOOKUP($A160,'[1]2. Child Protection'!$B$8:$BG$226,'[1]2. Child Protection'!W$1,FALSE))</f>
        <v>#REF!</v>
      </c>
      <c r="N160" s="20" t="e">
        <f>IF(VLOOKUP($A160,'[1]2. Child Protection'!$B$8:$BG$226,'[1]2. Child Protection'!X$1,FALSE)=E160,"",VLOOKUP($A160,'[1]2. Child Protection'!$B$8:$BG$226,'[1]2. Child Protection'!X$1,FALSE)-E160)</f>
        <v>#VALUE!</v>
      </c>
      <c r="O160" s="20" t="e">
        <f>IF(VLOOKUP($A160,'[1]2. Child Protection'!$B$8:$BG$226,'[1]2. Child Protection'!Y$1,FALSE)=#REF!,"",VLOOKUP($A160,'[1]2. Child Protection'!$B$8:$BG$226,'[1]2. Child Protection'!Y$1,FALSE))</f>
        <v>#REF!</v>
      </c>
      <c r="P160" s="20" t="e">
        <f>IF(VLOOKUP($A160,'[1]2. Child Protection'!$B$8:$BG$226,'[1]2. Child Protection'!Z$1,FALSE)=F160,"",VLOOKUP($A160,'[1]2. Child Protection'!$B$8:$BG$226,'[1]2. Child Protection'!Z$1,FALSE)-F160)</f>
        <v>#VALUE!</v>
      </c>
      <c r="Q160" s="20" t="str">
        <f>IF(VLOOKUP($A160,'[1]2. Child Protection'!$B$8:$BG$226,'[1]2. Child Protection'!AA$1,FALSE)=G160,"",VLOOKUP($A160,'[1]2. Child Protection'!$B$8:$BG$226,'[1]2. Child Protection'!AA$1,FALSE))</f>
        <v>y</v>
      </c>
      <c r="R160" s="7" t="str">
        <f>IF(VLOOKUP($A160,'[1]2. Child Protection'!$B$8:$BG$226,'[1]2. Child Protection'!AB$1,FALSE)=H160,"",VLOOKUP($A160,'[1]2. Child Protection'!$B$8:$BG$226,'[1]2. Child Protection'!AB$1,FALSE))</f>
        <v>Vital statistics, Ministry of Public Health 2020</v>
      </c>
      <c r="AA160" s="20"/>
      <c r="AB160" s="20"/>
      <c r="AC160" s="20"/>
      <c r="AD160" s="20"/>
    </row>
    <row r="161" spans="1:30">
      <c r="A161" s="7" t="s">
        <v>417</v>
      </c>
      <c r="B161" s="7" t="s">
        <v>418</v>
      </c>
      <c r="C161" s="40">
        <v>324.74183275126728</v>
      </c>
      <c r="D161" s="7" t="s">
        <v>596</v>
      </c>
      <c r="E161" s="15">
        <v>2020</v>
      </c>
      <c r="F161" s="17" t="s">
        <v>597</v>
      </c>
      <c r="G161" s="18"/>
      <c r="H161" s="19" t="s">
        <v>419</v>
      </c>
      <c r="J161" s="7" t="e">
        <f>IF(VLOOKUP($A161,'[1]2. Child Protection'!$B$8:$BG$226,'[1]2. Child Protection'!T$1,FALSE)=C161,"",VLOOKUP($A161,'[1]2. Child Protection'!$B$8:$BG$226,'[1]2. Child Protection'!T$1,FALSE)-C161)</f>
        <v>#VALUE!</v>
      </c>
      <c r="K161" s="7" t="str">
        <f>IF(VLOOKUP($A161,'[1]2. Child Protection'!$B$8:$BG$226,'[1]2. Child Protection'!U$1,FALSE)=D161,"",VLOOKUP($A161,'[1]2. Child Protection'!$B$8:$BG$226,'[1]2. Child Protection'!U$1,FALSE))</f>
        <v/>
      </c>
      <c r="L161" s="20" t="e">
        <f>IF(VLOOKUP($A161,'[1]2. Child Protection'!$B$8:$BG$226,'[1]2. Child Protection'!V$1,FALSE)=#REF!,"",VLOOKUP($A161,'[1]2. Child Protection'!$B$8:$BG$226,'[1]2. Child Protection'!V$1,FALSE)-#REF!)</f>
        <v>#REF!</v>
      </c>
      <c r="M161" s="20" t="e">
        <f>IF(VLOOKUP($A161,'[1]2. Child Protection'!$B$8:$BG$226,'[1]2. Child Protection'!W$1,FALSE)=#REF!,"",VLOOKUP($A161,'[1]2. Child Protection'!$B$8:$BG$226,'[1]2. Child Protection'!W$1,FALSE))</f>
        <v>#REF!</v>
      </c>
      <c r="N161" s="20">
        <f>IF(VLOOKUP($A161,'[1]2. Child Protection'!$B$8:$BG$226,'[1]2. Child Protection'!X$1,FALSE)=E161,"",VLOOKUP($A161,'[1]2. Child Protection'!$B$8:$BG$226,'[1]2. Child Protection'!X$1,FALSE)-E161)</f>
        <v>-1920</v>
      </c>
      <c r="O161" s="20" t="e">
        <f>IF(VLOOKUP($A161,'[1]2. Child Protection'!$B$8:$BG$226,'[1]2. Child Protection'!Y$1,FALSE)=#REF!,"",VLOOKUP($A161,'[1]2. Child Protection'!$B$8:$BG$226,'[1]2. Child Protection'!Y$1,FALSE))</f>
        <v>#REF!</v>
      </c>
      <c r="P161" s="20" t="e">
        <f>IF(VLOOKUP($A161,'[1]2. Child Protection'!$B$8:$BG$226,'[1]2. Child Protection'!Z$1,FALSE)=F161,"",VLOOKUP($A161,'[1]2. Child Protection'!$B$8:$BG$226,'[1]2. Child Protection'!Z$1,FALSE)-F161)</f>
        <v>#VALUE!</v>
      </c>
      <c r="Q161" s="20" t="str">
        <f>IF(VLOOKUP($A161,'[1]2. Child Protection'!$B$8:$BG$226,'[1]2. Child Protection'!AA$1,FALSE)=G161,"",VLOOKUP($A161,'[1]2. Child Protection'!$B$8:$BG$226,'[1]2. Child Protection'!AA$1,FALSE))</f>
        <v>y</v>
      </c>
      <c r="R161" s="7" t="str">
        <f>IF(VLOOKUP($A161,'[1]2. Child Protection'!$B$8:$BG$226,'[1]2. Child Protection'!AB$1,FALSE)=H161,"",VLOOKUP($A161,'[1]2. Child Protection'!$B$8:$BG$226,'[1]2. Child Protection'!AB$1,FALSE))</f>
        <v>Live births statistical bulletins, National Institute of Statistics, 2020</v>
      </c>
      <c r="AA161" s="20"/>
      <c r="AB161" s="20"/>
      <c r="AC161" s="20"/>
      <c r="AD161" s="20"/>
    </row>
    <row r="162" spans="1:30">
      <c r="A162" s="7" t="s">
        <v>420</v>
      </c>
      <c r="B162" s="7" t="s">
        <v>421</v>
      </c>
      <c r="C162" s="40">
        <v>1409.7790160922677</v>
      </c>
      <c r="D162" s="7" t="s">
        <v>596</v>
      </c>
      <c r="E162" s="15">
        <v>2010</v>
      </c>
      <c r="F162" s="15" t="s">
        <v>597</v>
      </c>
      <c r="G162" s="16"/>
      <c r="H162" s="19" t="s">
        <v>626</v>
      </c>
      <c r="J162" s="7" t="e">
        <f>IF(VLOOKUP($A162,'[1]2. Child Protection'!$B$8:$BG$226,'[1]2. Child Protection'!T$1,FALSE)=C162,"",VLOOKUP($A162,'[1]2. Child Protection'!$B$8:$BG$226,'[1]2. Child Protection'!T$1,FALSE)-C162)</f>
        <v>#VALUE!</v>
      </c>
      <c r="K162" s="7" t="str">
        <f>IF(VLOOKUP($A162,'[1]2. Child Protection'!$B$8:$BG$226,'[1]2. Child Protection'!U$1,FALSE)=D162,"",VLOOKUP($A162,'[1]2. Child Protection'!$B$8:$BG$226,'[1]2. Child Protection'!U$1,FALSE))</f>
        <v/>
      </c>
      <c r="L162" s="20" t="e">
        <f>IF(VLOOKUP($A162,'[1]2. Child Protection'!$B$8:$BG$226,'[1]2. Child Protection'!V$1,FALSE)=#REF!,"",VLOOKUP($A162,'[1]2. Child Protection'!$B$8:$BG$226,'[1]2. Child Protection'!V$1,FALSE)-#REF!)</f>
        <v>#REF!</v>
      </c>
      <c r="M162" s="20" t="e">
        <f>IF(VLOOKUP($A162,'[1]2. Child Protection'!$B$8:$BG$226,'[1]2. Child Protection'!W$1,FALSE)=#REF!,"",VLOOKUP($A162,'[1]2. Child Protection'!$B$8:$BG$226,'[1]2. Child Protection'!W$1,FALSE))</f>
        <v>#REF!</v>
      </c>
      <c r="N162" s="20">
        <f>IF(VLOOKUP($A162,'[1]2. Child Protection'!$B$8:$BG$226,'[1]2. Child Protection'!X$1,FALSE)=E162,"",VLOOKUP($A162,'[1]2. Child Protection'!$B$8:$BG$226,'[1]2. Child Protection'!X$1,FALSE)-E162)</f>
        <v>-1910</v>
      </c>
      <c r="O162" s="20" t="e">
        <f>IF(VLOOKUP($A162,'[1]2. Child Protection'!$B$8:$BG$226,'[1]2. Child Protection'!Y$1,FALSE)=#REF!,"",VLOOKUP($A162,'[1]2. Child Protection'!$B$8:$BG$226,'[1]2. Child Protection'!Y$1,FALSE))</f>
        <v>#REF!</v>
      </c>
      <c r="P162" s="20" t="e">
        <f>IF(VLOOKUP($A162,'[1]2. Child Protection'!$B$8:$BG$226,'[1]2. Child Protection'!Z$1,FALSE)=F162,"",VLOOKUP($A162,'[1]2. Child Protection'!$B$8:$BG$226,'[1]2. Child Protection'!Z$1,FALSE)-F162)</f>
        <v>#VALUE!</v>
      </c>
      <c r="Q162" s="20" t="str">
        <f>IF(VLOOKUP($A162,'[1]2. Child Protection'!$B$8:$BG$226,'[1]2. Child Protection'!AA$1,FALSE)=G162,"",VLOOKUP($A162,'[1]2. Child Protection'!$B$8:$BG$226,'[1]2. Child Protection'!AA$1,FALSE))</f>
        <v>v</v>
      </c>
      <c r="R162" s="7" t="str">
        <f>IF(VLOOKUP($A162,'[1]2. Child Protection'!$B$8:$BG$226,'[1]2. Child Protection'!AB$1,FALSE)=H162,"",VLOOKUP($A162,'[1]2. Child Protection'!$B$8:$BG$226,'[1]2. Child Protection'!AB$1,FALSE))</f>
        <v>UNSD Population and Vital Statistics Report, January 2022, latest update on 17 Jan 2023</v>
      </c>
      <c r="AA162" s="20"/>
      <c r="AB162" s="20"/>
      <c r="AC162" s="20"/>
      <c r="AD162" s="20"/>
    </row>
    <row r="163" spans="1:30">
      <c r="A163" s="7" t="s">
        <v>422</v>
      </c>
      <c r="B163" s="7" t="s">
        <v>423</v>
      </c>
      <c r="C163" s="20">
        <v>47.181842632576114</v>
      </c>
      <c r="D163" s="7" t="s">
        <v>596</v>
      </c>
      <c r="E163" s="15">
        <v>2012</v>
      </c>
      <c r="F163" s="17" t="s">
        <v>597</v>
      </c>
      <c r="G163" s="18"/>
      <c r="H163" s="19" t="s">
        <v>424</v>
      </c>
      <c r="J163" s="7">
        <f>IF(VLOOKUP($A163,'[1]2. Child Protection'!$B$8:$BG$226,'[1]2. Child Protection'!T$1,FALSE)=C163,"",VLOOKUP($A163,'[1]2. Child Protection'!$B$8:$BG$226,'[1]2. Child Protection'!T$1,FALSE)-C163)</f>
        <v>-1.5818426325761124</v>
      </c>
      <c r="K163" s="7" t="str">
        <f>IF(VLOOKUP($A163,'[1]2. Child Protection'!$B$8:$BG$226,'[1]2. Child Protection'!U$1,FALSE)=D163,"",VLOOKUP($A163,'[1]2. Child Protection'!$B$8:$BG$226,'[1]2. Child Protection'!U$1,FALSE))</f>
        <v/>
      </c>
      <c r="L163" s="20" t="e">
        <f>IF(VLOOKUP($A163,'[1]2. Child Protection'!$B$8:$BG$226,'[1]2. Child Protection'!V$1,FALSE)=#REF!,"",VLOOKUP($A163,'[1]2. Child Protection'!$B$8:$BG$226,'[1]2. Child Protection'!V$1,FALSE)-#REF!)</f>
        <v>#REF!</v>
      </c>
      <c r="M163" s="20" t="e">
        <f>IF(VLOOKUP($A163,'[1]2. Child Protection'!$B$8:$BG$226,'[1]2. Child Protection'!W$1,FALSE)=#REF!,"",VLOOKUP($A163,'[1]2. Child Protection'!$B$8:$BG$226,'[1]2. Child Protection'!W$1,FALSE))</f>
        <v>#REF!</v>
      </c>
      <c r="N163" s="20">
        <f>IF(VLOOKUP($A163,'[1]2. Child Protection'!$B$8:$BG$226,'[1]2. Child Protection'!X$1,FALSE)=E163,"",VLOOKUP($A163,'[1]2. Child Protection'!$B$8:$BG$226,'[1]2. Child Protection'!X$1,FALSE)-E163)</f>
        <v>-1956</v>
      </c>
      <c r="O163" s="20" t="e">
        <f>IF(VLOOKUP($A163,'[1]2. Child Protection'!$B$8:$BG$226,'[1]2. Child Protection'!Y$1,FALSE)=#REF!,"",VLOOKUP($A163,'[1]2. Child Protection'!$B$8:$BG$226,'[1]2. Child Protection'!Y$1,FALSE))</f>
        <v>#REF!</v>
      </c>
      <c r="P163" s="20" t="e">
        <f>IF(VLOOKUP($A163,'[1]2. Child Protection'!$B$8:$BG$226,'[1]2. Child Protection'!Z$1,FALSE)=F163,"",VLOOKUP($A163,'[1]2. Child Protection'!$B$8:$BG$226,'[1]2. Child Protection'!Z$1,FALSE)-F163)</f>
        <v>#VALUE!</v>
      </c>
      <c r="Q163" s="20" t="str">
        <f>IF(VLOOKUP($A163,'[1]2. Child Protection'!$B$8:$BG$226,'[1]2. Child Protection'!AA$1,FALSE)=G163,"",VLOOKUP($A163,'[1]2. Child Protection'!$B$8:$BG$226,'[1]2. Child Protection'!AA$1,FALSE))</f>
        <v/>
      </c>
      <c r="R163" s="7" t="str">
        <f>IF(VLOOKUP($A163,'[1]2. Child Protection'!$B$8:$BG$226,'[1]2. Child Protection'!AB$1,FALSE)=H163,"",VLOOKUP($A163,'[1]2. Child Protection'!$B$8:$BG$226,'[1]2. Child Protection'!AB$1,FALSE))</f>
        <v>DHS 2014-2015</v>
      </c>
      <c r="AA163" s="20"/>
      <c r="AB163" s="20"/>
      <c r="AC163" s="20"/>
      <c r="AD163" s="20"/>
    </row>
    <row r="164" spans="1:30">
      <c r="A164" s="7" t="s">
        <v>440</v>
      </c>
      <c r="B164" s="7" t="s">
        <v>441</v>
      </c>
      <c r="C164" s="40" t="s">
        <v>596</v>
      </c>
      <c r="D164" s="7" t="s">
        <v>596</v>
      </c>
      <c r="E164" s="15" t="s">
        <v>596</v>
      </c>
      <c r="F164" s="17" t="s">
        <v>596</v>
      </c>
      <c r="G164" s="18" t="s">
        <v>596</v>
      </c>
      <c r="H164" s="19" t="s">
        <v>596</v>
      </c>
      <c r="J164" s="7" t="e">
        <f>IF(VLOOKUP($A164,'[1]2. Child Protection'!$B$8:$BG$226,'[1]2. Child Protection'!T$1,FALSE)=C164,"",VLOOKUP($A164,'[1]2. Child Protection'!$B$8:$BG$226,'[1]2. Child Protection'!T$1,FALSE)-C164)</f>
        <v>#VALUE!</v>
      </c>
      <c r="K164" s="7" t="str">
        <f>IF(VLOOKUP($A164,'[1]2. Child Protection'!$B$8:$BG$226,'[1]2. Child Protection'!U$1,FALSE)=D164,"",VLOOKUP($A164,'[1]2. Child Protection'!$B$8:$BG$226,'[1]2. Child Protection'!U$1,FALSE))</f>
        <v/>
      </c>
      <c r="L164" s="20" t="e">
        <f>IF(VLOOKUP($A164,'[1]2. Child Protection'!$B$8:$BG$226,'[1]2. Child Protection'!V$1,FALSE)=#REF!,"",VLOOKUP($A164,'[1]2. Child Protection'!$B$8:$BG$226,'[1]2. Child Protection'!V$1,FALSE)-#REF!)</f>
        <v>#REF!</v>
      </c>
      <c r="M164" s="20" t="e">
        <f>IF(VLOOKUP($A164,'[1]2. Child Protection'!$B$8:$BG$226,'[1]2. Child Protection'!W$1,FALSE)=#REF!,"",VLOOKUP($A164,'[1]2. Child Protection'!$B$8:$BG$226,'[1]2. Child Protection'!W$1,FALSE))</f>
        <v>#REF!</v>
      </c>
      <c r="N164" s="20" t="e">
        <f>IF(VLOOKUP($A164,'[1]2. Child Protection'!$B$8:$BG$226,'[1]2. Child Protection'!X$1,FALSE)=E164,"",VLOOKUP($A164,'[1]2. Child Protection'!$B$8:$BG$226,'[1]2. Child Protection'!X$1,FALSE)-E164)</f>
        <v>#VALUE!</v>
      </c>
      <c r="O164" s="20" t="e">
        <f>IF(VLOOKUP($A164,'[1]2. Child Protection'!$B$8:$BG$226,'[1]2. Child Protection'!Y$1,FALSE)=#REF!,"",VLOOKUP($A164,'[1]2. Child Protection'!$B$8:$BG$226,'[1]2. Child Protection'!Y$1,FALSE))</f>
        <v>#REF!</v>
      </c>
      <c r="P164" s="20" t="e">
        <f>IF(VLOOKUP($A164,'[1]2. Child Protection'!$B$8:$BG$226,'[1]2. Child Protection'!Z$1,FALSE)=F164,"",VLOOKUP($A164,'[1]2. Child Protection'!$B$8:$BG$226,'[1]2. Child Protection'!Z$1,FALSE)-F164)</f>
        <v>#VALUE!</v>
      </c>
      <c r="Q164" s="20" t="str">
        <f>IF(VLOOKUP($A164,'[1]2. Child Protection'!$B$8:$BG$226,'[1]2. Child Protection'!AA$1,FALSE)=G164,"",VLOOKUP($A164,'[1]2. Child Protection'!$B$8:$BG$226,'[1]2. Child Protection'!AA$1,FALSE))</f>
        <v>y</v>
      </c>
      <c r="R164" s="7" t="str">
        <f>IF(VLOOKUP($A164,'[1]2. Child Protection'!$B$8:$BG$226,'[1]2. Child Protection'!AB$1,FALSE)=H164,"",VLOOKUP($A164,'[1]2. Child Protection'!$B$8:$BG$226,'[1]2. Child Protection'!AB$1,FALSE))</f>
        <v>Household health survey 2018</v>
      </c>
      <c r="AA164" s="20"/>
      <c r="AB164" s="20"/>
      <c r="AC164" s="20"/>
      <c r="AD164" s="20"/>
    </row>
    <row r="165" spans="1:30">
      <c r="A165" s="7" t="s">
        <v>476</v>
      </c>
      <c r="B165" s="7" t="s">
        <v>477</v>
      </c>
      <c r="C165" s="20">
        <v>3.2316070275931477</v>
      </c>
      <c r="D165" s="7" t="s">
        <v>596</v>
      </c>
      <c r="E165" s="15">
        <v>2012</v>
      </c>
      <c r="F165" s="17" t="s">
        <v>597</v>
      </c>
      <c r="G165" s="18"/>
      <c r="H165" s="19" t="s">
        <v>251</v>
      </c>
      <c r="J165" s="7">
        <f>IF(VLOOKUP($A165,'[1]2. Child Protection'!$B$8:$BG$226,'[1]2. Child Protection'!T$1,FALSE)=C165,"",VLOOKUP($A165,'[1]2. Child Protection'!$B$8:$BG$226,'[1]2. Child Protection'!T$1,FALSE)-C165)</f>
        <v>58.768392972406851</v>
      </c>
      <c r="K165" s="7" t="str">
        <f>IF(VLOOKUP($A165,'[1]2. Child Protection'!$B$8:$BG$226,'[1]2. Child Protection'!U$1,FALSE)=D165,"",VLOOKUP($A165,'[1]2. Child Protection'!$B$8:$BG$226,'[1]2. Child Protection'!U$1,FALSE))</f>
        <v/>
      </c>
      <c r="L165" s="20" t="e">
        <f>IF(VLOOKUP($A165,'[1]2. Child Protection'!$B$8:$BG$226,'[1]2. Child Protection'!V$1,FALSE)=#REF!,"",VLOOKUP($A165,'[1]2. Child Protection'!$B$8:$BG$226,'[1]2. Child Protection'!V$1,FALSE)-#REF!)</f>
        <v>#REF!</v>
      </c>
      <c r="M165" s="20" t="e">
        <f>IF(VLOOKUP($A165,'[1]2. Child Protection'!$B$8:$BG$226,'[1]2. Child Protection'!W$1,FALSE)=#REF!,"",VLOOKUP($A165,'[1]2. Child Protection'!$B$8:$BG$226,'[1]2. Child Protection'!W$1,FALSE))</f>
        <v>#REF!</v>
      </c>
      <c r="N165" s="20">
        <f>IF(VLOOKUP($A165,'[1]2. Child Protection'!$B$8:$BG$226,'[1]2. Child Protection'!X$1,FALSE)=E165,"",VLOOKUP($A165,'[1]2. Child Protection'!$B$8:$BG$226,'[1]2. Child Protection'!X$1,FALSE)-E165)</f>
        <v>-1943.2</v>
      </c>
      <c r="O165" s="20" t="e">
        <f>IF(VLOOKUP($A165,'[1]2. Child Protection'!$B$8:$BG$226,'[1]2. Child Protection'!Y$1,FALSE)=#REF!,"",VLOOKUP($A165,'[1]2. Child Protection'!$B$8:$BG$226,'[1]2. Child Protection'!Y$1,FALSE))</f>
        <v>#REF!</v>
      </c>
      <c r="P165" s="20" t="e">
        <f>IF(VLOOKUP($A165,'[1]2. Child Protection'!$B$8:$BG$226,'[1]2. Child Protection'!Z$1,FALSE)=F165,"",VLOOKUP($A165,'[1]2. Child Protection'!$B$8:$BG$226,'[1]2. Child Protection'!Z$1,FALSE)-F165)</f>
        <v>#VALUE!</v>
      </c>
      <c r="Q165" s="20" t="str">
        <f>IF(VLOOKUP($A165,'[1]2. Child Protection'!$B$8:$BG$226,'[1]2. Child Protection'!AA$1,FALSE)=G165,"",VLOOKUP($A165,'[1]2. Child Protection'!$B$8:$BG$226,'[1]2. Child Protection'!AA$1,FALSE))</f>
        <v/>
      </c>
      <c r="R165" s="7" t="str">
        <f>IF(VLOOKUP($A165,'[1]2. Child Protection'!$B$8:$BG$226,'[1]2. Child Protection'!AB$1,FALSE)=H165,"",VLOOKUP($A165,'[1]2. Child Protection'!$B$8:$BG$226,'[1]2. Child Protection'!AB$1,FALSE))</f>
        <v>MICS 2014</v>
      </c>
      <c r="AA165" s="20"/>
      <c r="AB165" s="20"/>
      <c r="AC165" s="20"/>
      <c r="AD165" s="20"/>
    </row>
    <row r="166" spans="1:30">
      <c r="A166" s="7" t="s">
        <v>442</v>
      </c>
      <c r="B166" s="7" t="s">
        <v>443</v>
      </c>
      <c r="C166" s="20">
        <v>113.6275711965407</v>
      </c>
      <c r="D166" s="7" t="s">
        <v>596</v>
      </c>
      <c r="E166" s="15">
        <v>2010</v>
      </c>
      <c r="F166" s="17" t="s">
        <v>597</v>
      </c>
      <c r="G166" s="18"/>
      <c r="H166" s="19" t="s">
        <v>444</v>
      </c>
      <c r="J166" s="7">
        <f>IF(VLOOKUP($A166,'[1]2. Child Protection'!$B$8:$BG$226,'[1]2. Child Protection'!T$1,FALSE)=C166,"",VLOOKUP($A166,'[1]2. Child Protection'!$B$8:$BG$226,'[1]2. Child Protection'!T$1,FALSE)-C166)</f>
        <v>-36.707571196540698</v>
      </c>
      <c r="K166" s="7" t="str">
        <f>IF(VLOOKUP($A166,'[1]2. Child Protection'!$B$8:$BG$226,'[1]2. Child Protection'!U$1,FALSE)=D166,"",VLOOKUP($A166,'[1]2. Child Protection'!$B$8:$BG$226,'[1]2. Child Protection'!U$1,FALSE))</f>
        <v/>
      </c>
      <c r="L166" s="20" t="e">
        <f>IF(VLOOKUP($A166,'[1]2. Child Protection'!$B$8:$BG$226,'[1]2. Child Protection'!V$1,FALSE)=#REF!,"",VLOOKUP($A166,'[1]2. Child Protection'!$B$8:$BG$226,'[1]2. Child Protection'!V$1,FALSE)-#REF!)</f>
        <v>#REF!</v>
      </c>
      <c r="M166" s="20" t="e">
        <f>IF(VLOOKUP($A166,'[1]2. Child Protection'!$B$8:$BG$226,'[1]2. Child Protection'!W$1,FALSE)=#REF!,"",VLOOKUP($A166,'[1]2. Child Protection'!$B$8:$BG$226,'[1]2. Child Protection'!W$1,FALSE))</f>
        <v>#REF!</v>
      </c>
      <c r="N166" s="20">
        <f>IF(VLOOKUP($A166,'[1]2. Child Protection'!$B$8:$BG$226,'[1]2. Child Protection'!X$1,FALSE)=E166,"",VLOOKUP($A166,'[1]2. Child Protection'!$B$8:$BG$226,'[1]2. Child Protection'!X$1,FALSE)-E166)</f>
        <v>-1929.7</v>
      </c>
      <c r="O166" s="20" t="e">
        <f>IF(VLOOKUP($A166,'[1]2. Child Protection'!$B$8:$BG$226,'[1]2. Child Protection'!Y$1,FALSE)=#REF!,"",VLOOKUP($A166,'[1]2. Child Protection'!$B$8:$BG$226,'[1]2. Child Protection'!Y$1,FALSE))</f>
        <v>#REF!</v>
      </c>
      <c r="P166" s="20" t="e">
        <f>IF(VLOOKUP($A166,'[1]2. Child Protection'!$B$8:$BG$226,'[1]2. Child Protection'!Z$1,FALSE)=F166,"",VLOOKUP($A166,'[1]2. Child Protection'!$B$8:$BG$226,'[1]2. Child Protection'!Z$1,FALSE)-F166)</f>
        <v>#VALUE!</v>
      </c>
      <c r="Q166" s="20" t="str">
        <f>IF(VLOOKUP($A166,'[1]2. Child Protection'!$B$8:$BG$226,'[1]2. Child Protection'!AA$1,FALSE)=G166,"",VLOOKUP($A166,'[1]2. Child Protection'!$B$8:$BG$226,'[1]2. Child Protection'!AA$1,FALSE))</f>
        <v/>
      </c>
      <c r="R166" s="7" t="str">
        <f>IF(VLOOKUP($A166,'[1]2. Child Protection'!$B$8:$BG$226,'[1]2. Child Protection'!AB$1,FALSE)=H166,"",VLOOKUP($A166,'[1]2. Child Protection'!$B$8:$BG$226,'[1]2. Child Protection'!AB$1,FALSE))</f>
        <v>Continuous DHS 2019</v>
      </c>
      <c r="AA166" s="20"/>
      <c r="AB166" s="20"/>
      <c r="AC166" s="20"/>
      <c r="AD166" s="20"/>
    </row>
    <row r="167" spans="1:30">
      <c r="A167" s="7" t="s">
        <v>452</v>
      </c>
      <c r="B167" s="7" t="s">
        <v>453</v>
      </c>
      <c r="C167" s="40" t="s">
        <v>596</v>
      </c>
      <c r="D167" s="7" t="s">
        <v>596</v>
      </c>
      <c r="E167" s="15" t="s">
        <v>596</v>
      </c>
      <c r="F167" s="17" t="s">
        <v>596</v>
      </c>
      <c r="G167" s="18" t="s">
        <v>596</v>
      </c>
      <c r="H167" s="19" t="s">
        <v>596</v>
      </c>
      <c r="J167" s="7" t="e">
        <f>IF(VLOOKUP($A167,'[1]2. Child Protection'!$B$8:$BG$226,'[1]2. Child Protection'!T$1,FALSE)=C167,"",VLOOKUP($A167,'[1]2. Child Protection'!$B$8:$BG$226,'[1]2. Child Protection'!T$1,FALSE)-C167)</f>
        <v>#VALUE!</v>
      </c>
      <c r="K167" s="7" t="str">
        <f>IF(VLOOKUP($A167,'[1]2. Child Protection'!$B$8:$BG$226,'[1]2. Child Protection'!U$1,FALSE)=D167,"",VLOOKUP($A167,'[1]2. Child Protection'!$B$8:$BG$226,'[1]2. Child Protection'!U$1,FALSE))</f>
        <v/>
      </c>
      <c r="L167" s="20" t="e">
        <f>IF(VLOOKUP($A167,'[1]2. Child Protection'!$B$8:$BG$226,'[1]2. Child Protection'!V$1,FALSE)=#REF!,"",VLOOKUP($A167,'[1]2. Child Protection'!$B$8:$BG$226,'[1]2. Child Protection'!V$1,FALSE)-#REF!)</f>
        <v>#REF!</v>
      </c>
      <c r="M167" s="20" t="e">
        <f>IF(VLOOKUP($A167,'[1]2. Child Protection'!$B$8:$BG$226,'[1]2. Child Protection'!W$1,FALSE)=#REF!,"",VLOOKUP($A167,'[1]2. Child Protection'!$B$8:$BG$226,'[1]2. Child Protection'!W$1,FALSE))</f>
        <v>#REF!</v>
      </c>
      <c r="N167" s="20" t="e">
        <f>IF(VLOOKUP($A167,'[1]2. Child Protection'!$B$8:$BG$226,'[1]2. Child Protection'!X$1,FALSE)=E167,"",VLOOKUP($A167,'[1]2. Child Protection'!$B$8:$BG$226,'[1]2. Child Protection'!X$1,FALSE)-E167)</f>
        <v>#VALUE!</v>
      </c>
      <c r="O167" s="20" t="e">
        <f>IF(VLOOKUP($A167,'[1]2. Child Protection'!$B$8:$BG$226,'[1]2. Child Protection'!Y$1,FALSE)=#REF!,"",VLOOKUP($A167,'[1]2. Child Protection'!$B$8:$BG$226,'[1]2. Child Protection'!Y$1,FALSE))</f>
        <v>#REF!</v>
      </c>
      <c r="P167" s="20" t="e">
        <f>IF(VLOOKUP($A167,'[1]2. Child Protection'!$B$8:$BG$226,'[1]2. Child Protection'!Z$1,FALSE)=F167,"",VLOOKUP($A167,'[1]2. Child Protection'!$B$8:$BG$226,'[1]2. Child Protection'!Z$1,FALSE)-F167)</f>
        <v>#VALUE!</v>
      </c>
      <c r="Q167" s="20" t="str">
        <f>IF(VLOOKUP($A167,'[1]2. Child Protection'!$B$8:$BG$226,'[1]2. Child Protection'!AA$1,FALSE)=G167,"",VLOOKUP($A167,'[1]2. Child Protection'!$B$8:$BG$226,'[1]2. Child Protection'!AA$1,FALSE))</f>
        <v/>
      </c>
      <c r="R167" s="7" t="str">
        <f>IF(VLOOKUP($A167,'[1]2. Child Protection'!$B$8:$BG$226,'[1]2. Child Protection'!AB$1,FALSE)=H167,"",VLOOKUP($A167,'[1]2. Child Protection'!$B$8:$BG$226,'[1]2. Child Protection'!AB$1,FALSE))</f>
        <v>Local birth registration, Immigration and Checkpoints Authority, 2021</v>
      </c>
      <c r="AA167" s="20"/>
      <c r="AB167" s="20"/>
      <c r="AC167" s="20"/>
      <c r="AD167" s="20"/>
    </row>
    <row r="168" spans="1:30">
      <c r="A168" s="7" t="s">
        <v>458</v>
      </c>
      <c r="B168" s="7" t="s">
        <v>459</v>
      </c>
      <c r="C168" s="40" t="s">
        <v>596</v>
      </c>
      <c r="D168" s="7" t="s">
        <v>596</v>
      </c>
      <c r="E168" s="15" t="s">
        <v>596</v>
      </c>
      <c r="F168" s="17" t="s">
        <v>596</v>
      </c>
      <c r="G168" s="21" t="s">
        <v>596</v>
      </c>
      <c r="H168" s="19" t="s">
        <v>596</v>
      </c>
      <c r="J168" s="7" t="e">
        <f>IF(VLOOKUP($A168,'[1]2. Child Protection'!$B$8:$BG$226,'[1]2. Child Protection'!T$1,FALSE)=C168,"",VLOOKUP($A168,'[1]2. Child Protection'!$B$8:$BG$226,'[1]2. Child Protection'!T$1,FALSE)-C168)</f>
        <v>#VALUE!</v>
      </c>
      <c r="K168" s="7" t="str">
        <f>IF(VLOOKUP($A168,'[1]2. Child Protection'!$B$8:$BG$226,'[1]2. Child Protection'!U$1,FALSE)=D168,"",VLOOKUP($A168,'[1]2. Child Protection'!$B$8:$BG$226,'[1]2. Child Protection'!U$1,FALSE))</f>
        <v/>
      </c>
      <c r="L168" s="20" t="e">
        <f>IF(VLOOKUP($A168,'[1]2. Child Protection'!$B$8:$BG$226,'[1]2. Child Protection'!V$1,FALSE)=#REF!,"",VLOOKUP($A168,'[1]2. Child Protection'!$B$8:$BG$226,'[1]2. Child Protection'!V$1,FALSE)-#REF!)</f>
        <v>#REF!</v>
      </c>
      <c r="M168" s="20" t="e">
        <f>IF(VLOOKUP($A168,'[1]2. Child Protection'!$B$8:$BG$226,'[1]2. Child Protection'!W$1,FALSE)=#REF!,"",VLOOKUP($A168,'[1]2. Child Protection'!$B$8:$BG$226,'[1]2. Child Protection'!W$1,FALSE))</f>
        <v>#REF!</v>
      </c>
      <c r="N168" s="20" t="e">
        <f>IF(VLOOKUP($A168,'[1]2. Child Protection'!$B$8:$BG$226,'[1]2. Child Protection'!X$1,FALSE)=E168,"",VLOOKUP($A168,'[1]2. Child Protection'!$B$8:$BG$226,'[1]2. Child Protection'!X$1,FALSE)-E168)</f>
        <v>#VALUE!</v>
      </c>
      <c r="O168" s="20" t="e">
        <f>IF(VLOOKUP($A168,'[1]2. Child Protection'!$B$8:$BG$226,'[1]2. Child Protection'!Y$1,FALSE)=#REF!,"",VLOOKUP($A168,'[1]2. Child Protection'!$B$8:$BG$226,'[1]2. Child Protection'!Y$1,FALSE))</f>
        <v>#REF!</v>
      </c>
      <c r="P168" s="20" t="e">
        <f>IF(VLOOKUP($A168,'[1]2. Child Protection'!$B$8:$BG$226,'[1]2. Child Protection'!Z$1,FALSE)=F168,"",VLOOKUP($A168,'[1]2. Child Protection'!$B$8:$BG$226,'[1]2. Child Protection'!Z$1,FALSE)-F168)</f>
        <v>#VALUE!</v>
      </c>
      <c r="Q168" s="20" t="str">
        <f>IF(VLOOKUP($A168,'[1]2. Child Protection'!$B$8:$BG$226,'[1]2. Child Protection'!AA$1,FALSE)=G168,"",VLOOKUP($A168,'[1]2. Child Protection'!$B$8:$BG$226,'[1]2. Child Protection'!AA$1,FALSE))</f>
        <v/>
      </c>
      <c r="R168" s="7" t="str">
        <f>IF(VLOOKUP($A168,'[1]2. Child Protection'!$B$8:$BG$226,'[1]2. Child Protection'!AB$1,FALSE)=H168,"",VLOOKUP($A168,'[1]2. Child Protection'!$B$8:$BG$226,'[1]2. Child Protection'!AB$1,FALSE))</f>
        <v>DHS 2015</v>
      </c>
      <c r="AA168" s="20"/>
      <c r="AB168" s="20"/>
      <c r="AC168" s="20"/>
      <c r="AD168" s="20"/>
    </row>
    <row r="169" spans="1:30">
      <c r="A169" s="7" t="s">
        <v>449</v>
      </c>
      <c r="B169" s="7" t="s">
        <v>450</v>
      </c>
      <c r="C169" s="20">
        <v>58.569497131906068</v>
      </c>
      <c r="D169" s="7" t="s">
        <v>596</v>
      </c>
      <c r="E169" s="15">
        <v>2021</v>
      </c>
      <c r="F169" s="17" t="s">
        <v>597</v>
      </c>
      <c r="G169" s="18"/>
      <c r="H169" s="19" t="s">
        <v>628</v>
      </c>
      <c r="J169" s="7">
        <f>IF(VLOOKUP($A169,'[1]2. Child Protection'!$B$8:$BG$226,'[1]2. Child Protection'!T$1,FALSE)=C169,"",VLOOKUP($A169,'[1]2. Child Protection'!$B$8:$BG$226,'[1]2. Child Protection'!T$1,FALSE)-C169)</f>
        <v>34.208502868093937</v>
      </c>
      <c r="K169" s="7" t="str">
        <f>IF(VLOOKUP($A169,'[1]2. Child Protection'!$B$8:$BG$226,'[1]2. Child Protection'!U$1,FALSE)=D169,"",VLOOKUP($A169,'[1]2. Child Protection'!$B$8:$BG$226,'[1]2. Child Protection'!U$1,FALSE))</f>
        <v/>
      </c>
      <c r="L169" s="20" t="e">
        <f>IF(VLOOKUP($A169,'[1]2. Child Protection'!$B$8:$BG$226,'[1]2. Child Protection'!V$1,FALSE)=#REF!,"",VLOOKUP($A169,'[1]2. Child Protection'!$B$8:$BG$226,'[1]2. Child Protection'!V$1,FALSE)-#REF!)</f>
        <v>#REF!</v>
      </c>
      <c r="M169" s="20" t="e">
        <f>IF(VLOOKUP($A169,'[1]2. Child Protection'!$B$8:$BG$226,'[1]2. Child Protection'!W$1,FALSE)=#REF!,"",VLOOKUP($A169,'[1]2. Child Protection'!$B$8:$BG$226,'[1]2. Child Protection'!W$1,FALSE))</f>
        <v>#REF!</v>
      </c>
      <c r="N169" s="20">
        <f>IF(VLOOKUP($A169,'[1]2. Child Protection'!$B$8:$BG$226,'[1]2. Child Protection'!X$1,FALSE)=E169,"",VLOOKUP($A169,'[1]2. Child Protection'!$B$8:$BG$226,'[1]2. Child Protection'!X$1,FALSE)-E169)</f>
        <v>-1930.7</v>
      </c>
      <c r="O169" s="20" t="e">
        <f>IF(VLOOKUP($A169,'[1]2. Child Protection'!$B$8:$BG$226,'[1]2. Child Protection'!Y$1,FALSE)=#REF!,"",VLOOKUP($A169,'[1]2. Child Protection'!$B$8:$BG$226,'[1]2. Child Protection'!Y$1,FALSE))</f>
        <v>#REF!</v>
      </c>
      <c r="P169" s="20" t="e">
        <f>IF(VLOOKUP($A169,'[1]2. Child Protection'!$B$8:$BG$226,'[1]2. Child Protection'!Z$1,FALSE)=F169,"",VLOOKUP($A169,'[1]2. Child Protection'!$B$8:$BG$226,'[1]2. Child Protection'!Z$1,FALSE)-F169)</f>
        <v>#VALUE!</v>
      </c>
      <c r="Q169" s="20" t="str">
        <f>IF(VLOOKUP($A169,'[1]2. Child Protection'!$B$8:$BG$226,'[1]2. Child Protection'!AA$1,FALSE)=G169,"",VLOOKUP($A169,'[1]2. Child Protection'!$B$8:$BG$226,'[1]2. Child Protection'!AA$1,FALSE))</f>
        <v/>
      </c>
      <c r="R169" s="7" t="str">
        <f>IF(VLOOKUP($A169,'[1]2. Child Protection'!$B$8:$BG$226,'[1]2. Child Protection'!AB$1,FALSE)=H169,"",VLOOKUP($A169,'[1]2. Child Protection'!$B$8:$BG$226,'[1]2. Child Protection'!AB$1,FALSE))</f>
        <v>DHS 2019</v>
      </c>
      <c r="AA169" s="20"/>
      <c r="AB169" s="20"/>
      <c r="AC169" s="20"/>
      <c r="AD169" s="20"/>
    </row>
    <row r="170" spans="1:30">
      <c r="A170" s="7" t="s">
        <v>177</v>
      </c>
      <c r="B170" s="7" t="s">
        <v>178</v>
      </c>
      <c r="C170" s="40">
        <v>27.745582179519225</v>
      </c>
      <c r="D170" s="7" t="s">
        <v>596</v>
      </c>
      <c r="E170" s="15">
        <v>2020</v>
      </c>
      <c r="F170" s="17" t="s">
        <v>597</v>
      </c>
      <c r="G170" s="18"/>
      <c r="H170" s="19" t="s">
        <v>610</v>
      </c>
      <c r="J170" s="7">
        <f>IF(VLOOKUP($A170,'[1]2. Child Protection'!$B$8:$BG$226,'[1]2. Child Protection'!T$1,FALSE)=C170,"",VLOOKUP($A170,'[1]2. Child Protection'!$B$8:$BG$226,'[1]2. Child Protection'!T$1,FALSE)-C170)</f>
        <v>68.554417820480779</v>
      </c>
      <c r="K170" s="7" t="str">
        <f>IF(VLOOKUP($A170,'[1]2. Child Protection'!$B$8:$BG$226,'[1]2. Child Protection'!U$1,FALSE)=D170,"",VLOOKUP($A170,'[1]2. Child Protection'!$B$8:$BG$226,'[1]2. Child Protection'!U$1,FALSE))</f>
        <v/>
      </c>
      <c r="L170" s="20" t="e">
        <f>IF(VLOOKUP($A170,'[1]2. Child Protection'!$B$8:$BG$226,'[1]2. Child Protection'!V$1,FALSE)=#REF!,"",VLOOKUP($A170,'[1]2. Child Protection'!$B$8:$BG$226,'[1]2. Child Protection'!V$1,FALSE)-#REF!)</f>
        <v>#REF!</v>
      </c>
      <c r="M170" s="20" t="e">
        <f>IF(VLOOKUP($A170,'[1]2. Child Protection'!$B$8:$BG$226,'[1]2. Child Protection'!W$1,FALSE)=#REF!,"",VLOOKUP($A170,'[1]2. Child Protection'!$B$8:$BG$226,'[1]2. Child Protection'!W$1,FALSE))</f>
        <v>#REF!</v>
      </c>
      <c r="N170" s="20">
        <f>IF(VLOOKUP($A170,'[1]2. Child Protection'!$B$8:$BG$226,'[1]2. Child Protection'!X$1,FALSE)=E170,"",VLOOKUP($A170,'[1]2. Child Protection'!$B$8:$BG$226,'[1]2. Child Protection'!X$1,FALSE)-E170)</f>
        <v>-1921</v>
      </c>
      <c r="O170" s="20" t="e">
        <f>IF(VLOOKUP($A170,'[1]2. Child Protection'!$B$8:$BG$226,'[1]2. Child Protection'!Y$1,FALSE)=#REF!,"",VLOOKUP($A170,'[1]2. Child Protection'!$B$8:$BG$226,'[1]2. Child Protection'!Y$1,FALSE))</f>
        <v>#REF!</v>
      </c>
      <c r="P170" s="20" t="e">
        <f>IF(VLOOKUP($A170,'[1]2. Child Protection'!$B$8:$BG$226,'[1]2. Child Protection'!Z$1,FALSE)=F170,"",VLOOKUP($A170,'[1]2. Child Protection'!$B$8:$BG$226,'[1]2. Child Protection'!Z$1,FALSE)-F170)</f>
        <v>#VALUE!</v>
      </c>
      <c r="Q170" s="20" t="str">
        <f>IF(VLOOKUP($A170,'[1]2. Child Protection'!$B$8:$BG$226,'[1]2. Child Protection'!AA$1,FALSE)=G170,"",VLOOKUP($A170,'[1]2. Child Protection'!$B$8:$BG$226,'[1]2. Child Protection'!AA$1,FALSE))</f>
        <v/>
      </c>
      <c r="R170" s="7" t="str">
        <f>IF(VLOOKUP($A170,'[1]2. Child Protection'!$B$8:$BG$226,'[1]2. Child Protection'!AB$1,FALSE)=H170,"",VLOOKUP($A170,'[1]2. Child Protection'!$B$8:$BG$226,'[1]2. Child Protection'!AB$1,FALSE))</f>
        <v>NHS 2021</v>
      </c>
      <c r="AA170" s="20"/>
      <c r="AB170" s="20"/>
      <c r="AC170" s="20"/>
      <c r="AD170" s="20"/>
    </row>
    <row r="171" spans="1:30">
      <c r="A171" s="7" t="s">
        <v>436</v>
      </c>
      <c r="B171" s="7" t="s">
        <v>437</v>
      </c>
      <c r="C171" s="40" t="s">
        <v>596</v>
      </c>
      <c r="D171" s="7" t="s">
        <v>596</v>
      </c>
      <c r="E171" s="15" t="s">
        <v>596</v>
      </c>
      <c r="F171" s="15" t="s">
        <v>596</v>
      </c>
      <c r="G171" s="16" t="s">
        <v>596</v>
      </c>
      <c r="H171" s="19" t="s">
        <v>596</v>
      </c>
      <c r="J171" s="7" t="e">
        <f>IF(VLOOKUP($A171,'[1]2. Child Protection'!$B$8:$BG$226,'[1]2. Child Protection'!T$1,FALSE)=C171,"",VLOOKUP($A171,'[1]2. Child Protection'!$B$8:$BG$226,'[1]2. Child Protection'!T$1,FALSE)-C171)</f>
        <v>#VALUE!</v>
      </c>
      <c r="K171" s="7" t="str">
        <f>IF(VLOOKUP($A171,'[1]2. Child Protection'!$B$8:$BG$226,'[1]2. Child Protection'!U$1,FALSE)=D171,"",VLOOKUP($A171,'[1]2. Child Protection'!$B$8:$BG$226,'[1]2. Child Protection'!U$1,FALSE))</f>
        <v/>
      </c>
      <c r="L171" s="20" t="e">
        <f>IF(VLOOKUP($A171,'[1]2. Child Protection'!$B$8:$BG$226,'[1]2. Child Protection'!V$1,FALSE)=#REF!,"",VLOOKUP($A171,'[1]2. Child Protection'!$B$8:$BG$226,'[1]2. Child Protection'!V$1,FALSE)-#REF!)</f>
        <v>#REF!</v>
      </c>
      <c r="M171" s="20" t="e">
        <f>IF(VLOOKUP($A171,'[1]2. Child Protection'!$B$8:$BG$226,'[1]2. Child Protection'!W$1,FALSE)=#REF!,"",VLOOKUP($A171,'[1]2. Child Protection'!$B$8:$BG$226,'[1]2. Child Protection'!W$1,FALSE))</f>
        <v>#REF!</v>
      </c>
      <c r="N171" s="20" t="e">
        <f>IF(VLOOKUP($A171,'[1]2. Child Protection'!$B$8:$BG$226,'[1]2. Child Protection'!X$1,FALSE)=E171,"",VLOOKUP($A171,'[1]2. Child Protection'!$B$8:$BG$226,'[1]2. Child Protection'!X$1,FALSE)-E171)</f>
        <v>#VALUE!</v>
      </c>
      <c r="O171" s="20" t="e">
        <f>IF(VLOOKUP($A171,'[1]2. Child Protection'!$B$8:$BG$226,'[1]2. Child Protection'!Y$1,FALSE)=#REF!,"",VLOOKUP($A171,'[1]2. Child Protection'!$B$8:$BG$226,'[1]2. Child Protection'!Y$1,FALSE))</f>
        <v>#REF!</v>
      </c>
      <c r="P171" s="20" t="e">
        <f>IF(VLOOKUP($A171,'[1]2. Child Protection'!$B$8:$BG$226,'[1]2. Child Protection'!Z$1,FALSE)=F171,"",VLOOKUP($A171,'[1]2. Child Protection'!$B$8:$BG$226,'[1]2. Child Protection'!Z$1,FALSE)-F171)</f>
        <v>#VALUE!</v>
      </c>
      <c r="Q171" s="20" t="str">
        <f>IF(VLOOKUP($A171,'[1]2. Child Protection'!$B$8:$BG$226,'[1]2. Child Protection'!AA$1,FALSE)=G171,"",VLOOKUP($A171,'[1]2. Child Protection'!$B$8:$BG$226,'[1]2. Child Protection'!AA$1,FALSE))</f>
        <v>v</v>
      </c>
      <c r="R171" s="7" t="str">
        <f>IF(VLOOKUP($A171,'[1]2. Child Protection'!$B$8:$BG$226,'[1]2. Child Protection'!AB$1,FALSE)=H171,"",VLOOKUP($A171,'[1]2. Child Protection'!$B$8:$BG$226,'[1]2. Child Protection'!AB$1,FALSE))</f>
        <v>UNSD Population and Vital Statistics Report, January 2022, latest update on 17 Jan 2023</v>
      </c>
      <c r="AA171" s="20"/>
      <c r="AB171" s="20"/>
      <c r="AC171" s="20"/>
      <c r="AD171" s="20"/>
    </row>
    <row r="172" spans="1:30">
      <c r="A172" s="7" t="s">
        <v>460</v>
      </c>
      <c r="B172" s="7" t="s">
        <v>461</v>
      </c>
      <c r="C172" s="40" t="s">
        <v>596</v>
      </c>
      <c r="D172" s="7" t="s">
        <v>596</v>
      </c>
      <c r="E172" s="15" t="s">
        <v>596</v>
      </c>
      <c r="F172" s="17" t="s">
        <v>596</v>
      </c>
      <c r="G172" s="18" t="s">
        <v>596</v>
      </c>
      <c r="H172" s="19" t="s">
        <v>596</v>
      </c>
      <c r="J172" s="7" t="e">
        <f>IF(VLOOKUP($A172,'[1]2. Child Protection'!$B$8:$BG$226,'[1]2. Child Protection'!T$1,FALSE)=C172,"",VLOOKUP($A172,'[1]2. Child Protection'!$B$8:$BG$226,'[1]2. Child Protection'!T$1,FALSE)-C172)</f>
        <v>#VALUE!</v>
      </c>
      <c r="K172" s="7" t="str">
        <f>IF(VLOOKUP($A172,'[1]2. Child Protection'!$B$8:$BG$226,'[1]2. Child Protection'!U$1,FALSE)=D172,"",VLOOKUP($A172,'[1]2. Child Protection'!$B$8:$BG$226,'[1]2. Child Protection'!U$1,FALSE))</f>
        <v>x</v>
      </c>
      <c r="L172" s="20" t="e">
        <f>IF(VLOOKUP($A172,'[1]2. Child Protection'!$B$8:$BG$226,'[1]2. Child Protection'!V$1,FALSE)=#REF!,"",VLOOKUP($A172,'[1]2. Child Protection'!$B$8:$BG$226,'[1]2. Child Protection'!V$1,FALSE)-#REF!)</f>
        <v>#REF!</v>
      </c>
      <c r="M172" s="20" t="e">
        <f>IF(VLOOKUP($A172,'[1]2. Child Protection'!$B$8:$BG$226,'[1]2. Child Protection'!W$1,FALSE)=#REF!,"",VLOOKUP($A172,'[1]2. Child Protection'!$B$8:$BG$226,'[1]2. Child Protection'!W$1,FALSE))</f>
        <v>#REF!</v>
      </c>
      <c r="N172" s="20" t="e">
        <f>IF(VLOOKUP($A172,'[1]2. Child Protection'!$B$8:$BG$226,'[1]2. Child Protection'!X$1,FALSE)=E172,"",VLOOKUP($A172,'[1]2. Child Protection'!$B$8:$BG$226,'[1]2. Child Protection'!X$1,FALSE)-E172)</f>
        <v>#VALUE!</v>
      </c>
      <c r="O172" s="20" t="e">
        <f>IF(VLOOKUP($A172,'[1]2. Child Protection'!$B$8:$BG$226,'[1]2. Child Protection'!Y$1,FALSE)=#REF!,"",VLOOKUP($A172,'[1]2. Child Protection'!$B$8:$BG$226,'[1]2. Child Protection'!Y$1,FALSE))</f>
        <v>#REF!</v>
      </c>
      <c r="P172" s="20" t="e">
        <f>IF(VLOOKUP($A172,'[1]2. Child Protection'!$B$8:$BG$226,'[1]2. Child Protection'!Z$1,FALSE)=F172,"",VLOOKUP($A172,'[1]2. Child Protection'!$B$8:$BG$226,'[1]2. Child Protection'!Z$1,FALSE)-F172)</f>
        <v>#VALUE!</v>
      </c>
      <c r="Q172" s="20" t="str">
        <f>IF(VLOOKUP($A172,'[1]2. Child Protection'!$B$8:$BG$226,'[1]2. Child Protection'!AA$1,FALSE)=G172,"",VLOOKUP($A172,'[1]2. Child Protection'!$B$8:$BG$226,'[1]2. Child Protection'!AA$1,FALSE))</f>
        <v>x</v>
      </c>
      <c r="R172" s="7" t="str">
        <f>IF(VLOOKUP($A172,'[1]2. Child Protection'!$B$8:$BG$226,'[1]2. Child Protection'!AB$1,FALSE)=H172,"",VLOOKUP($A172,'[1]2. Child Protection'!$B$8:$BG$226,'[1]2. Child Protection'!AB$1,FALSE))</f>
        <v>MICS 2006</v>
      </c>
      <c r="AA172" s="20"/>
      <c r="AB172" s="20"/>
      <c r="AC172" s="20"/>
      <c r="AD172" s="20"/>
    </row>
    <row r="173" spans="1:30">
      <c r="A173" s="7" t="s">
        <v>445</v>
      </c>
      <c r="B173" s="7" t="s">
        <v>446</v>
      </c>
      <c r="C173" s="20">
        <v>39.307055434473376</v>
      </c>
      <c r="D173" s="7" t="s">
        <v>596</v>
      </c>
      <c r="E173" s="15">
        <v>2020</v>
      </c>
      <c r="F173" s="17" t="s">
        <v>597</v>
      </c>
      <c r="G173" s="18"/>
      <c r="H173" s="19" t="s">
        <v>627</v>
      </c>
      <c r="J173" s="7">
        <f>IF(VLOOKUP($A173,'[1]2. Child Protection'!$B$8:$BG$226,'[1]2. Child Protection'!T$1,FALSE)=C173,"",VLOOKUP($A173,'[1]2. Child Protection'!$B$8:$BG$226,'[1]2. Child Protection'!T$1,FALSE)-C173)</f>
        <v>60.501944565526621</v>
      </c>
      <c r="K173" s="7" t="str">
        <f>IF(VLOOKUP($A173,'[1]2. Child Protection'!$B$8:$BG$226,'[1]2. Child Protection'!U$1,FALSE)=D173,"",VLOOKUP($A173,'[1]2. Child Protection'!$B$8:$BG$226,'[1]2. Child Protection'!U$1,FALSE))</f>
        <v/>
      </c>
      <c r="L173" s="20" t="e">
        <f>IF(VLOOKUP($A173,'[1]2. Child Protection'!$B$8:$BG$226,'[1]2. Child Protection'!V$1,FALSE)=#REF!,"",VLOOKUP($A173,'[1]2. Child Protection'!$B$8:$BG$226,'[1]2. Child Protection'!V$1,FALSE)-#REF!)</f>
        <v>#REF!</v>
      </c>
      <c r="M173" s="20" t="e">
        <f>IF(VLOOKUP($A173,'[1]2. Child Protection'!$B$8:$BG$226,'[1]2. Child Protection'!W$1,FALSE)=#REF!,"",VLOOKUP($A173,'[1]2. Child Protection'!$B$8:$BG$226,'[1]2. Child Protection'!W$1,FALSE))</f>
        <v>#REF!</v>
      </c>
      <c r="N173" s="20">
        <f>IF(VLOOKUP($A173,'[1]2. Child Protection'!$B$8:$BG$226,'[1]2. Child Protection'!X$1,FALSE)=E173,"",VLOOKUP($A173,'[1]2. Child Protection'!$B$8:$BG$226,'[1]2. Child Protection'!X$1,FALSE)-E173)</f>
        <v>-1920.2</v>
      </c>
      <c r="O173" s="20" t="e">
        <f>IF(VLOOKUP($A173,'[1]2. Child Protection'!$B$8:$BG$226,'[1]2. Child Protection'!Y$1,FALSE)=#REF!,"",VLOOKUP($A173,'[1]2. Child Protection'!$B$8:$BG$226,'[1]2. Child Protection'!Y$1,FALSE))</f>
        <v>#REF!</v>
      </c>
      <c r="P173" s="20" t="e">
        <f>IF(VLOOKUP($A173,'[1]2. Child Protection'!$B$8:$BG$226,'[1]2. Child Protection'!Z$1,FALSE)=F173,"",VLOOKUP($A173,'[1]2. Child Protection'!$B$8:$BG$226,'[1]2. Child Protection'!Z$1,FALSE)-F173)</f>
        <v>#VALUE!</v>
      </c>
      <c r="Q173" s="20" t="str">
        <f>IF(VLOOKUP($A173,'[1]2. Child Protection'!$B$8:$BG$226,'[1]2. Child Protection'!AA$1,FALSE)=G173,"",VLOOKUP($A173,'[1]2. Child Protection'!$B$8:$BG$226,'[1]2. Child Protection'!AA$1,FALSE))</f>
        <v/>
      </c>
      <c r="R173" s="7" t="str">
        <f>IF(VLOOKUP($A173,'[1]2. Child Protection'!$B$8:$BG$226,'[1]2. Child Protection'!AB$1,FALSE)=H173,"",VLOOKUP($A173,'[1]2. Child Protection'!$B$8:$BG$226,'[1]2. Child Protection'!AB$1,FALSE))</f>
        <v>MICS 2019</v>
      </c>
      <c r="AA173" s="20"/>
      <c r="AB173" s="20"/>
      <c r="AC173" s="20"/>
      <c r="AD173" s="20"/>
    </row>
    <row r="174" spans="1:30">
      <c r="A174" s="7" t="s">
        <v>466</v>
      </c>
      <c r="B174" s="7" t="s">
        <v>467</v>
      </c>
      <c r="C174" s="20" t="s">
        <v>596</v>
      </c>
      <c r="D174" s="7" t="s">
        <v>596</v>
      </c>
      <c r="E174" s="15" t="s">
        <v>596</v>
      </c>
      <c r="F174" s="17" t="s">
        <v>596</v>
      </c>
      <c r="G174" s="18" t="s">
        <v>596</v>
      </c>
      <c r="H174" s="19" t="s">
        <v>596</v>
      </c>
      <c r="J174" s="7" t="e">
        <f>IF(VLOOKUP($A174,'[1]2. Child Protection'!$B$8:$BG$226,'[1]2. Child Protection'!T$1,FALSE)=C174,"",VLOOKUP($A174,'[1]2. Child Protection'!$B$8:$BG$226,'[1]2. Child Protection'!T$1,FALSE)-C174)</f>
        <v>#VALUE!</v>
      </c>
      <c r="K174" s="7" t="str">
        <f>IF(VLOOKUP($A174,'[1]2. Child Protection'!$B$8:$BG$226,'[1]2. Child Protection'!U$1,FALSE)=D174,"",VLOOKUP($A174,'[1]2. Child Protection'!$B$8:$BG$226,'[1]2. Child Protection'!U$1,FALSE))</f>
        <v>x</v>
      </c>
      <c r="L174" s="20" t="e">
        <f>IF(VLOOKUP($A174,'[1]2. Child Protection'!$B$8:$BG$226,'[1]2. Child Protection'!V$1,FALSE)=#REF!,"",VLOOKUP($A174,'[1]2. Child Protection'!$B$8:$BG$226,'[1]2. Child Protection'!V$1,FALSE)-#REF!)</f>
        <v>#REF!</v>
      </c>
      <c r="M174" s="20" t="e">
        <f>IF(VLOOKUP($A174,'[1]2. Child Protection'!$B$8:$BG$226,'[1]2. Child Protection'!W$1,FALSE)=#REF!,"",VLOOKUP($A174,'[1]2. Child Protection'!$B$8:$BG$226,'[1]2. Child Protection'!W$1,FALSE))</f>
        <v>#REF!</v>
      </c>
      <c r="N174" s="20" t="e">
        <f>IF(VLOOKUP($A174,'[1]2. Child Protection'!$B$8:$BG$226,'[1]2. Child Protection'!X$1,FALSE)=E174,"",VLOOKUP($A174,'[1]2. Child Protection'!$B$8:$BG$226,'[1]2. Child Protection'!X$1,FALSE)-E174)</f>
        <v>#VALUE!</v>
      </c>
      <c r="O174" s="20" t="e">
        <f>IF(VLOOKUP($A174,'[1]2. Child Protection'!$B$8:$BG$226,'[1]2. Child Protection'!Y$1,FALSE)=#REF!,"",VLOOKUP($A174,'[1]2. Child Protection'!$B$8:$BG$226,'[1]2. Child Protection'!Y$1,FALSE))</f>
        <v>#REF!</v>
      </c>
      <c r="P174" s="20" t="e">
        <f>IF(VLOOKUP($A174,'[1]2. Child Protection'!$B$8:$BG$226,'[1]2. Child Protection'!Z$1,FALSE)=F174,"",VLOOKUP($A174,'[1]2. Child Protection'!$B$8:$BG$226,'[1]2. Child Protection'!Z$1,FALSE)-F174)</f>
        <v>#VALUE!</v>
      </c>
      <c r="Q174" s="20" t="str">
        <f>IF(VLOOKUP($A174,'[1]2. Child Protection'!$B$8:$BG$226,'[1]2. Child Protection'!AA$1,FALSE)=G174,"",VLOOKUP($A174,'[1]2. Child Protection'!$B$8:$BG$226,'[1]2. Child Protection'!AA$1,FALSE))</f>
        <v>x</v>
      </c>
      <c r="R174" s="7" t="str">
        <f>IF(VLOOKUP($A174,'[1]2. Child Protection'!$B$8:$BG$226,'[1]2. Child Protection'!AB$1,FALSE)=H174,"",VLOOKUP($A174,'[1]2. Child Protection'!$B$8:$BG$226,'[1]2. Child Protection'!AB$1,FALSE))</f>
        <v>SHHS-2 2010</v>
      </c>
      <c r="AA174" s="20"/>
      <c r="AB174" s="20"/>
      <c r="AC174" s="20"/>
      <c r="AD174" s="20"/>
    </row>
    <row r="175" spans="1:30">
      <c r="A175" s="7" t="s">
        <v>438</v>
      </c>
      <c r="B175" s="7" t="s">
        <v>439</v>
      </c>
      <c r="C175" s="20" t="s">
        <v>596</v>
      </c>
      <c r="D175" s="7" t="s">
        <v>596</v>
      </c>
      <c r="E175" s="15" t="s">
        <v>596</v>
      </c>
      <c r="F175" s="17" t="s">
        <v>596</v>
      </c>
      <c r="G175" s="18" t="s">
        <v>596</v>
      </c>
      <c r="H175" s="19" t="s">
        <v>596</v>
      </c>
      <c r="J175" s="7" t="e">
        <f>IF(VLOOKUP($A175,'[1]2. Child Protection'!$B$8:$BG$226,'[1]2. Child Protection'!T$1,FALSE)=C175,"",VLOOKUP($A175,'[1]2. Child Protection'!$B$8:$BG$226,'[1]2. Child Protection'!T$1,FALSE)-C175)</f>
        <v>#VALUE!</v>
      </c>
      <c r="K175" s="7" t="str">
        <f>IF(VLOOKUP($A175,'[1]2. Child Protection'!$B$8:$BG$226,'[1]2. Child Protection'!U$1,FALSE)=D175,"",VLOOKUP($A175,'[1]2. Child Protection'!$B$8:$BG$226,'[1]2. Child Protection'!U$1,FALSE))</f>
        <v/>
      </c>
      <c r="L175" s="20" t="e">
        <f>IF(VLOOKUP($A175,'[1]2. Child Protection'!$B$8:$BG$226,'[1]2. Child Protection'!V$1,FALSE)=#REF!,"",VLOOKUP($A175,'[1]2. Child Protection'!$B$8:$BG$226,'[1]2. Child Protection'!V$1,FALSE)-#REF!)</f>
        <v>#REF!</v>
      </c>
      <c r="M175" s="20" t="e">
        <f>IF(VLOOKUP($A175,'[1]2. Child Protection'!$B$8:$BG$226,'[1]2. Child Protection'!W$1,FALSE)=#REF!,"",VLOOKUP($A175,'[1]2. Child Protection'!$B$8:$BG$226,'[1]2. Child Protection'!W$1,FALSE))</f>
        <v>#REF!</v>
      </c>
      <c r="N175" s="20" t="e">
        <f>IF(VLOOKUP($A175,'[1]2. Child Protection'!$B$8:$BG$226,'[1]2. Child Protection'!X$1,FALSE)=E175,"",VLOOKUP($A175,'[1]2. Child Protection'!$B$8:$BG$226,'[1]2. Child Protection'!X$1,FALSE)-E175)</f>
        <v>#VALUE!</v>
      </c>
      <c r="O175" s="20" t="e">
        <f>IF(VLOOKUP($A175,'[1]2. Child Protection'!$B$8:$BG$226,'[1]2. Child Protection'!Y$1,FALSE)=#REF!,"",VLOOKUP($A175,'[1]2. Child Protection'!$B$8:$BG$226,'[1]2. Child Protection'!Y$1,FALSE))</f>
        <v>#REF!</v>
      </c>
      <c r="P175" s="20" t="e">
        <f>IF(VLOOKUP($A175,'[1]2. Child Protection'!$B$8:$BG$226,'[1]2. Child Protection'!Z$1,FALSE)=F175,"",VLOOKUP($A175,'[1]2. Child Protection'!$B$8:$BG$226,'[1]2. Child Protection'!Z$1,FALSE)-F175)</f>
        <v>#VALUE!</v>
      </c>
      <c r="Q175" s="20" t="str">
        <f>IF(VLOOKUP($A175,'[1]2. Child Protection'!$B$8:$BG$226,'[1]2. Child Protection'!AA$1,FALSE)=G175,"",VLOOKUP($A175,'[1]2. Child Protection'!$B$8:$BG$226,'[1]2. Child Protection'!AA$1,FALSE))</f>
        <v/>
      </c>
      <c r="R175" s="7" t="str">
        <f>IF(VLOOKUP($A175,'[1]2. Child Protection'!$B$8:$BG$226,'[1]2. Child Protection'!AB$1,FALSE)=H175,"",VLOOKUP($A175,'[1]2. Child Protection'!$B$8:$BG$226,'[1]2. Child Protection'!AB$1,FALSE))</f>
        <v>MICS 2019</v>
      </c>
      <c r="AA175" s="20"/>
      <c r="AB175" s="20"/>
      <c r="AC175" s="20"/>
      <c r="AD175" s="20"/>
    </row>
    <row r="176" spans="1:30">
      <c r="A176" s="7" t="s">
        <v>478</v>
      </c>
      <c r="B176" s="7" t="s">
        <v>479</v>
      </c>
      <c r="C176" s="20">
        <v>860.78891303879982</v>
      </c>
      <c r="D176" s="7" t="s">
        <v>596</v>
      </c>
      <c r="E176" s="15">
        <v>2013</v>
      </c>
      <c r="F176" s="17" t="s">
        <v>597</v>
      </c>
      <c r="G176" s="18"/>
      <c r="H176" s="19" t="s">
        <v>480</v>
      </c>
      <c r="J176" s="7">
        <f>IF(VLOOKUP($A176,'[1]2. Child Protection'!$B$8:$BG$226,'[1]2. Child Protection'!T$1,FALSE)=C176,"",VLOOKUP($A176,'[1]2. Child Protection'!$B$8:$BG$226,'[1]2. Child Protection'!T$1,FALSE)-C176)</f>
        <v>-763.08891303879977</v>
      </c>
      <c r="K176" s="7" t="str">
        <f>IF(VLOOKUP($A176,'[1]2. Child Protection'!$B$8:$BG$226,'[1]2. Child Protection'!U$1,FALSE)=D176,"",VLOOKUP($A176,'[1]2. Child Protection'!$B$8:$BG$226,'[1]2. Child Protection'!U$1,FALSE))</f>
        <v>y</v>
      </c>
      <c r="L176" s="20" t="e">
        <f>IF(VLOOKUP($A176,'[1]2. Child Protection'!$B$8:$BG$226,'[1]2. Child Protection'!V$1,FALSE)=#REF!,"",VLOOKUP($A176,'[1]2. Child Protection'!$B$8:$BG$226,'[1]2. Child Protection'!V$1,FALSE)-#REF!)</f>
        <v>#REF!</v>
      </c>
      <c r="M176" s="20" t="e">
        <f>IF(VLOOKUP($A176,'[1]2. Child Protection'!$B$8:$BG$226,'[1]2. Child Protection'!W$1,FALSE)=#REF!,"",VLOOKUP($A176,'[1]2. Child Protection'!$B$8:$BG$226,'[1]2. Child Protection'!W$1,FALSE))</f>
        <v>#REF!</v>
      </c>
      <c r="N176" s="20">
        <f>IF(VLOOKUP($A176,'[1]2. Child Protection'!$B$8:$BG$226,'[1]2. Child Protection'!X$1,FALSE)=E176,"",VLOOKUP($A176,'[1]2. Child Protection'!$B$8:$BG$226,'[1]2. Child Protection'!X$1,FALSE)-E176)</f>
        <v>-1914.9</v>
      </c>
      <c r="O176" s="20" t="e">
        <f>IF(VLOOKUP($A176,'[1]2. Child Protection'!$B$8:$BG$226,'[1]2. Child Protection'!Y$1,FALSE)=#REF!,"",VLOOKUP($A176,'[1]2. Child Protection'!$B$8:$BG$226,'[1]2. Child Protection'!Y$1,FALSE))</f>
        <v>#REF!</v>
      </c>
      <c r="P176" s="20" t="e">
        <f>IF(VLOOKUP($A176,'[1]2. Child Protection'!$B$8:$BG$226,'[1]2. Child Protection'!Z$1,FALSE)=F176,"",VLOOKUP($A176,'[1]2. Child Protection'!$B$8:$BG$226,'[1]2. Child Protection'!Z$1,FALSE)-F176)</f>
        <v>#VALUE!</v>
      </c>
      <c r="Q176" s="20" t="str">
        <f>IF(VLOOKUP($A176,'[1]2. Child Protection'!$B$8:$BG$226,'[1]2. Child Protection'!AA$1,FALSE)=G176,"",VLOOKUP($A176,'[1]2. Child Protection'!$B$8:$BG$226,'[1]2. Child Protection'!AA$1,FALSE))</f>
        <v>y</v>
      </c>
      <c r="R176" s="7" t="str">
        <f>IF(VLOOKUP($A176,'[1]2. Child Protection'!$B$8:$BG$226,'[1]2. Child Protection'!AB$1,FALSE)=H176,"",VLOOKUP($A176,'[1]2. Child Protection'!$B$8:$BG$226,'[1]2. Child Protection'!AB$1,FALSE))</f>
        <v>MICS 2018</v>
      </c>
      <c r="AA176" s="20"/>
      <c r="AB176" s="20"/>
      <c r="AC176" s="20"/>
      <c r="AD176" s="20"/>
    </row>
    <row r="177" spans="1:30">
      <c r="A177" s="7" t="s">
        <v>454</v>
      </c>
      <c r="B177" s="7" t="s">
        <v>455</v>
      </c>
      <c r="C177" s="40"/>
      <c r="E177" s="15"/>
      <c r="F177" s="17"/>
      <c r="G177" s="18"/>
      <c r="H177" s="19"/>
      <c r="J177" s="7" t="e">
        <f>IF(VLOOKUP($A177,'[1]2. Child Protection'!$B$8:$BG$226,'[1]2. Child Protection'!T$1,FALSE)=C177,"",VLOOKUP($A177,'[1]2. Child Protection'!$B$8:$BG$226,'[1]2. Child Protection'!T$1,FALSE)-C177)</f>
        <v>#VALUE!</v>
      </c>
      <c r="K177" s="7" t="str">
        <f>IF(VLOOKUP($A177,'[1]2. Child Protection'!$B$8:$BG$226,'[1]2. Child Protection'!U$1,FALSE)=D177,"",VLOOKUP($A177,'[1]2. Child Protection'!$B$8:$BG$226,'[1]2. Child Protection'!U$1,FALSE))</f>
        <v/>
      </c>
      <c r="L177" s="20" t="e">
        <f>IF(VLOOKUP($A177,'[1]2. Child Protection'!$B$8:$BG$226,'[1]2. Child Protection'!V$1,FALSE)=#REF!,"",VLOOKUP($A177,'[1]2. Child Protection'!$B$8:$BG$226,'[1]2. Child Protection'!V$1,FALSE)-#REF!)</f>
        <v>#REF!</v>
      </c>
      <c r="M177" s="20" t="e">
        <f>IF(VLOOKUP($A177,'[1]2. Child Protection'!$B$8:$BG$226,'[1]2. Child Protection'!W$1,FALSE)=#REF!,"",VLOOKUP($A177,'[1]2. Child Protection'!$B$8:$BG$226,'[1]2. Child Protection'!W$1,FALSE))</f>
        <v>#REF!</v>
      </c>
      <c r="N177" s="20">
        <f>IF(VLOOKUP($A177,'[1]2. Child Protection'!$B$8:$BG$226,'[1]2. Child Protection'!X$1,FALSE)=E177,"",VLOOKUP($A177,'[1]2. Child Protection'!$B$8:$BG$226,'[1]2. Child Protection'!X$1,FALSE)-E177)</f>
        <v>100</v>
      </c>
      <c r="O177" s="20" t="e">
        <f>IF(VLOOKUP($A177,'[1]2. Child Protection'!$B$8:$BG$226,'[1]2. Child Protection'!Y$1,FALSE)=#REF!,"",VLOOKUP($A177,'[1]2. Child Protection'!$B$8:$BG$226,'[1]2. Child Protection'!Y$1,FALSE))</f>
        <v>#REF!</v>
      </c>
      <c r="P177" s="20">
        <f>IF(VLOOKUP($A177,'[1]2. Child Protection'!$B$8:$BG$226,'[1]2. Child Protection'!Z$1,FALSE)=F177,"",VLOOKUP($A177,'[1]2. Child Protection'!$B$8:$BG$226,'[1]2. Child Protection'!Z$1,FALSE)-F177)</f>
        <v>100</v>
      </c>
      <c r="Q177" s="20" t="str">
        <f>IF(VLOOKUP($A177,'[1]2. Child Protection'!$B$8:$BG$226,'[1]2. Child Protection'!AA$1,FALSE)=G177,"",VLOOKUP($A177,'[1]2. Child Protection'!$B$8:$BG$226,'[1]2. Child Protection'!AA$1,FALSE))</f>
        <v/>
      </c>
      <c r="R177" s="7" t="str">
        <f>IF(VLOOKUP($A177,'[1]2. Child Protection'!$B$8:$BG$226,'[1]2. Child Protection'!AB$1,FALSE)=H177,"",VLOOKUP($A177,'[1]2. Child Protection'!$B$8:$BG$226,'[1]2. Child Protection'!AB$1,FALSE))</f>
        <v>Vital statistics, Statistical Office of Slovak Republic 2021</v>
      </c>
      <c r="AA177" s="20"/>
      <c r="AB177" s="20"/>
      <c r="AC177" s="20"/>
      <c r="AD177" s="20"/>
    </row>
    <row r="178" spans="1:30">
      <c r="A178" s="7" t="s">
        <v>456</v>
      </c>
      <c r="B178" s="7" t="s">
        <v>457</v>
      </c>
      <c r="C178" s="40"/>
      <c r="E178" s="15"/>
      <c r="F178" s="15"/>
      <c r="G178" s="16"/>
      <c r="H178" s="19"/>
      <c r="J178" s="7" t="e">
        <f>IF(VLOOKUP($A178,'[1]2. Child Protection'!$B$8:$BG$226,'[1]2. Child Protection'!T$1,FALSE)=C178,"",VLOOKUP($A178,'[1]2. Child Protection'!$B$8:$BG$226,'[1]2. Child Protection'!T$1,FALSE)-C178)</f>
        <v>#VALUE!</v>
      </c>
      <c r="K178" s="7" t="str">
        <f>IF(VLOOKUP($A178,'[1]2. Child Protection'!$B$8:$BG$226,'[1]2. Child Protection'!U$1,FALSE)=D178,"",VLOOKUP($A178,'[1]2. Child Protection'!$B$8:$BG$226,'[1]2. Child Protection'!U$1,FALSE))</f>
        <v/>
      </c>
      <c r="L178" s="20" t="e">
        <f>IF(VLOOKUP($A178,'[1]2. Child Protection'!$B$8:$BG$226,'[1]2. Child Protection'!V$1,FALSE)=#REF!,"",VLOOKUP($A178,'[1]2. Child Protection'!$B$8:$BG$226,'[1]2. Child Protection'!V$1,FALSE)-#REF!)</f>
        <v>#REF!</v>
      </c>
      <c r="M178" s="20" t="e">
        <f>IF(VLOOKUP($A178,'[1]2. Child Protection'!$B$8:$BG$226,'[1]2. Child Protection'!W$1,FALSE)=#REF!,"",VLOOKUP($A178,'[1]2. Child Protection'!$B$8:$BG$226,'[1]2. Child Protection'!W$1,FALSE))</f>
        <v>#REF!</v>
      </c>
      <c r="N178" s="20">
        <f>IF(VLOOKUP($A178,'[1]2. Child Protection'!$B$8:$BG$226,'[1]2. Child Protection'!X$1,FALSE)=E178,"",VLOOKUP($A178,'[1]2. Child Protection'!$B$8:$BG$226,'[1]2. Child Protection'!X$1,FALSE)-E178)</f>
        <v>100</v>
      </c>
      <c r="O178" s="20" t="e">
        <f>IF(VLOOKUP($A178,'[1]2. Child Protection'!$B$8:$BG$226,'[1]2. Child Protection'!Y$1,FALSE)=#REF!,"",VLOOKUP($A178,'[1]2. Child Protection'!$B$8:$BG$226,'[1]2. Child Protection'!Y$1,FALSE))</f>
        <v>#REF!</v>
      </c>
      <c r="P178" s="20">
        <f>IF(VLOOKUP($A178,'[1]2. Child Protection'!$B$8:$BG$226,'[1]2. Child Protection'!Z$1,FALSE)=F178,"",VLOOKUP($A178,'[1]2. Child Protection'!$B$8:$BG$226,'[1]2. Child Protection'!Z$1,FALSE)-F178)</f>
        <v>100</v>
      </c>
      <c r="Q178" s="20" t="str">
        <f>IF(VLOOKUP($A178,'[1]2. Child Protection'!$B$8:$BG$226,'[1]2. Child Protection'!AA$1,FALSE)=G178,"",VLOOKUP($A178,'[1]2. Child Protection'!$B$8:$BG$226,'[1]2. Child Protection'!AA$1,FALSE))</f>
        <v>v</v>
      </c>
      <c r="R178" s="7" t="str">
        <f>IF(VLOOKUP($A178,'[1]2. Child Protection'!$B$8:$BG$226,'[1]2. Child Protection'!AB$1,FALSE)=H178,"",VLOOKUP($A178,'[1]2. Child Protection'!$B$8:$BG$226,'[1]2. Child Protection'!AB$1,FALSE))</f>
        <v>UNSD Population and Vital Statistics Report, January 2022, latest update on 17 Jan 2023</v>
      </c>
      <c r="AA178" s="20"/>
      <c r="AB178" s="20"/>
      <c r="AC178" s="20"/>
      <c r="AD178" s="20"/>
    </row>
    <row r="179" spans="1:30">
      <c r="A179" s="7" t="s">
        <v>481</v>
      </c>
      <c r="B179" s="7" t="s">
        <v>482</v>
      </c>
      <c r="C179" s="40"/>
      <c r="E179" s="15"/>
      <c r="F179" s="15"/>
      <c r="G179" s="16"/>
      <c r="H179" s="19"/>
      <c r="J179" s="7" t="e">
        <f>IF(VLOOKUP($A179,'[1]2. Child Protection'!$B$8:$BG$226,'[1]2. Child Protection'!T$1,FALSE)=C179,"",VLOOKUP($A179,'[1]2. Child Protection'!$B$8:$BG$226,'[1]2. Child Protection'!T$1,FALSE)-C179)</f>
        <v>#VALUE!</v>
      </c>
      <c r="K179" s="7" t="str">
        <f>IF(VLOOKUP($A179,'[1]2. Child Protection'!$B$8:$BG$226,'[1]2. Child Protection'!U$1,FALSE)=D179,"",VLOOKUP($A179,'[1]2. Child Protection'!$B$8:$BG$226,'[1]2. Child Protection'!U$1,FALSE))</f>
        <v/>
      </c>
      <c r="L179" s="20" t="e">
        <f>IF(VLOOKUP($A179,'[1]2. Child Protection'!$B$8:$BG$226,'[1]2. Child Protection'!V$1,FALSE)=#REF!,"",VLOOKUP($A179,'[1]2. Child Protection'!$B$8:$BG$226,'[1]2. Child Protection'!V$1,FALSE)-#REF!)</f>
        <v>#REF!</v>
      </c>
      <c r="M179" s="20" t="e">
        <f>IF(VLOOKUP($A179,'[1]2. Child Protection'!$B$8:$BG$226,'[1]2. Child Protection'!W$1,FALSE)=#REF!,"",VLOOKUP($A179,'[1]2. Child Protection'!$B$8:$BG$226,'[1]2. Child Protection'!W$1,FALSE))</f>
        <v>#REF!</v>
      </c>
      <c r="N179" s="20">
        <f>IF(VLOOKUP($A179,'[1]2. Child Protection'!$B$8:$BG$226,'[1]2. Child Protection'!X$1,FALSE)=E179,"",VLOOKUP($A179,'[1]2. Child Protection'!$B$8:$BG$226,'[1]2. Child Protection'!X$1,FALSE)-E179)</f>
        <v>100</v>
      </c>
      <c r="O179" s="20" t="e">
        <f>IF(VLOOKUP($A179,'[1]2. Child Protection'!$B$8:$BG$226,'[1]2. Child Protection'!Y$1,FALSE)=#REF!,"",VLOOKUP($A179,'[1]2. Child Protection'!$B$8:$BG$226,'[1]2. Child Protection'!Y$1,FALSE))</f>
        <v>#REF!</v>
      </c>
      <c r="P179" s="20">
        <f>IF(VLOOKUP($A179,'[1]2. Child Protection'!$B$8:$BG$226,'[1]2. Child Protection'!Z$1,FALSE)=F179,"",VLOOKUP($A179,'[1]2. Child Protection'!$B$8:$BG$226,'[1]2. Child Protection'!Z$1,FALSE)-F179)</f>
        <v>100</v>
      </c>
      <c r="Q179" s="20" t="str">
        <f>IF(VLOOKUP($A179,'[1]2. Child Protection'!$B$8:$BG$226,'[1]2. Child Protection'!AA$1,FALSE)=G179,"",VLOOKUP($A179,'[1]2. Child Protection'!$B$8:$BG$226,'[1]2. Child Protection'!AA$1,FALSE))</f>
        <v>v</v>
      </c>
      <c r="R179" s="7" t="str">
        <f>IF(VLOOKUP($A179,'[1]2. Child Protection'!$B$8:$BG$226,'[1]2. Child Protection'!AB$1,FALSE)=H179,"",VLOOKUP($A179,'[1]2. Child Protection'!$B$8:$BG$226,'[1]2. Child Protection'!AB$1,FALSE))</f>
        <v>UNSD Population and Vital Statistics Report, January 2022, latest update on 17 Jan 2023</v>
      </c>
      <c r="AA179" s="20"/>
      <c r="AB179" s="20"/>
      <c r="AC179" s="20"/>
      <c r="AD179" s="20"/>
    </row>
    <row r="180" spans="1:30">
      <c r="A180" s="7" t="s">
        <v>187</v>
      </c>
      <c r="B180" s="7" t="s">
        <v>188</v>
      </c>
      <c r="C180" s="20">
        <v>343.4073947318272</v>
      </c>
      <c r="D180" s="7" t="s">
        <v>596</v>
      </c>
      <c r="E180" s="15">
        <v>2020</v>
      </c>
      <c r="F180" s="17" t="s">
        <v>597</v>
      </c>
      <c r="G180" s="18"/>
      <c r="H180" s="19" t="s">
        <v>189</v>
      </c>
      <c r="J180" s="7">
        <f>IF(VLOOKUP($A180,'[1]2. Child Protection'!$B$8:$BG$226,'[1]2. Child Protection'!T$1,FALSE)=C180,"",VLOOKUP($A180,'[1]2. Child Protection'!$B$8:$BG$226,'[1]2. Child Protection'!T$1,FALSE)-C180)</f>
        <v>-305.9073947318272</v>
      </c>
      <c r="K180" s="7" t="str">
        <f>IF(VLOOKUP($A180,'[1]2. Child Protection'!$B$8:$BG$226,'[1]2. Child Protection'!U$1,FALSE)=D180,"",VLOOKUP($A180,'[1]2. Child Protection'!$B$8:$BG$226,'[1]2. Child Protection'!U$1,FALSE))</f>
        <v/>
      </c>
      <c r="L180" s="20" t="e">
        <f>IF(VLOOKUP($A180,'[1]2. Child Protection'!$B$8:$BG$226,'[1]2. Child Protection'!V$1,FALSE)=#REF!,"",VLOOKUP($A180,'[1]2. Child Protection'!$B$8:$BG$226,'[1]2. Child Protection'!V$1,FALSE)-#REF!)</f>
        <v>#REF!</v>
      </c>
      <c r="M180" s="20" t="e">
        <f>IF(VLOOKUP($A180,'[1]2. Child Protection'!$B$8:$BG$226,'[1]2. Child Protection'!W$1,FALSE)=#REF!,"",VLOOKUP($A180,'[1]2. Child Protection'!$B$8:$BG$226,'[1]2. Child Protection'!W$1,FALSE))</f>
        <v>#REF!</v>
      </c>
      <c r="N180" s="20">
        <f>IF(VLOOKUP($A180,'[1]2. Child Protection'!$B$8:$BG$226,'[1]2. Child Protection'!X$1,FALSE)=E180,"",VLOOKUP($A180,'[1]2. Child Protection'!$B$8:$BG$226,'[1]2. Child Protection'!X$1,FALSE)-E180)</f>
        <v>-1969.1</v>
      </c>
      <c r="O180" s="20" t="e">
        <f>IF(VLOOKUP($A180,'[1]2. Child Protection'!$B$8:$BG$226,'[1]2. Child Protection'!Y$1,FALSE)=#REF!,"",VLOOKUP($A180,'[1]2. Child Protection'!$B$8:$BG$226,'[1]2. Child Protection'!Y$1,FALSE))</f>
        <v>#REF!</v>
      </c>
      <c r="P180" s="20" t="e">
        <f>IF(VLOOKUP($A180,'[1]2. Child Protection'!$B$8:$BG$226,'[1]2. Child Protection'!Z$1,FALSE)=F180,"",VLOOKUP($A180,'[1]2. Child Protection'!$B$8:$BG$226,'[1]2. Child Protection'!Z$1,FALSE)-F180)</f>
        <v>#VALUE!</v>
      </c>
      <c r="Q180" s="20" t="str">
        <f>IF(VLOOKUP($A180,'[1]2. Child Protection'!$B$8:$BG$226,'[1]2. Child Protection'!AA$1,FALSE)=G180,"",VLOOKUP($A180,'[1]2. Child Protection'!$B$8:$BG$226,'[1]2. Child Protection'!AA$1,FALSE))</f>
        <v/>
      </c>
      <c r="R180" s="7" t="str">
        <f>IF(VLOOKUP($A180,'[1]2. Child Protection'!$B$8:$BG$226,'[1]2. Child Protection'!AB$1,FALSE)=H180,"",VLOOKUP($A180,'[1]2. Child Protection'!$B$8:$BG$226,'[1]2. Child Protection'!AB$1,FALSE))</f>
        <v>MICS 2014</v>
      </c>
      <c r="AA180" s="20"/>
      <c r="AB180" s="20"/>
      <c r="AC180" s="20"/>
      <c r="AD180" s="20"/>
    </row>
    <row r="181" spans="1:30">
      <c r="A181" s="7" t="s">
        <v>447</v>
      </c>
      <c r="B181" s="7" t="s">
        <v>448</v>
      </c>
      <c r="C181" s="40" t="s">
        <v>596</v>
      </c>
      <c r="D181" s="7" t="s">
        <v>596</v>
      </c>
      <c r="E181" s="15" t="s">
        <v>596</v>
      </c>
      <c r="F181" s="17" t="s">
        <v>596</v>
      </c>
      <c r="G181" s="18" t="s">
        <v>596</v>
      </c>
      <c r="H181" s="19" t="s">
        <v>596</v>
      </c>
      <c r="J181" s="7" t="e">
        <f>IF(VLOOKUP($A181,'[1]2. Child Protection'!$B$8:$BG$226,'[1]2. Child Protection'!T$1,FALSE)=C181,"",VLOOKUP($A181,'[1]2. Child Protection'!$B$8:$BG$226,'[1]2. Child Protection'!T$1,FALSE)-C181)</f>
        <v>#VALUE!</v>
      </c>
      <c r="K181" s="7" t="str">
        <f>IF(VLOOKUP($A181,'[1]2. Child Protection'!$B$8:$BG$226,'[1]2. Child Protection'!U$1,FALSE)=D181,"",VLOOKUP($A181,'[1]2. Child Protection'!$B$8:$BG$226,'[1]2. Child Protection'!U$1,FALSE))</f>
        <v/>
      </c>
      <c r="L181" s="20" t="e">
        <f>IF(VLOOKUP($A181,'[1]2. Child Protection'!$B$8:$BG$226,'[1]2. Child Protection'!V$1,FALSE)=#REF!,"",VLOOKUP($A181,'[1]2. Child Protection'!$B$8:$BG$226,'[1]2. Child Protection'!V$1,FALSE)-#REF!)</f>
        <v>#REF!</v>
      </c>
      <c r="M181" s="20" t="e">
        <f>IF(VLOOKUP($A181,'[1]2. Child Protection'!$B$8:$BG$226,'[1]2. Child Protection'!W$1,FALSE)=#REF!,"",VLOOKUP($A181,'[1]2. Child Protection'!$B$8:$BG$226,'[1]2. Child Protection'!W$1,FALSE))</f>
        <v>#REF!</v>
      </c>
      <c r="N181" s="20" t="e">
        <f>IF(VLOOKUP($A181,'[1]2. Child Protection'!$B$8:$BG$226,'[1]2. Child Protection'!X$1,FALSE)=E181,"",VLOOKUP($A181,'[1]2. Child Protection'!$B$8:$BG$226,'[1]2. Child Protection'!X$1,FALSE)-E181)</f>
        <v>#VALUE!</v>
      </c>
      <c r="O181" s="20" t="e">
        <f>IF(VLOOKUP($A181,'[1]2. Child Protection'!$B$8:$BG$226,'[1]2. Child Protection'!Y$1,FALSE)=#REF!,"",VLOOKUP($A181,'[1]2. Child Protection'!$B$8:$BG$226,'[1]2. Child Protection'!Y$1,FALSE))</f>
        <v>#REF!</v>
      </c>
      <c r="P181" s="20" t="e">
        <f>IF(VLOOKUP($A181,'[1]2. Child Protection'!$B$8:$BG$226,'[1]2. Child Protection'!Z$1,FALSE)=F181,"",VLOOKUP($A181,'[1]2. Child Protection'!$B$8:$BG$226,'[1]2. Child Protection'!Z$1,FALSE)-F181)</f>
        <v>#VALUE!</v>
      </c>
      <c r="Q181" s="20" t="str">
        <f>IF(VLOOKUP($A181,'[1]2. Child Protection'!$B$8:$BG$226,'[1]2. Child Protection'!AA$1,FALSE)=G181,"",VLOOKUP($A181,'[1]2. Child Protection'!$B$8:$BG$226,'[1]2. Child Protection'!AA$1,FALSE))</f>
        <v/>
      </c>
      <c r="R181" s="7" t="str">
        <f>IF(VLOOKUP($A181,'[1]2. Child Protection'!$B$8:$BG$226,'[1]2. Child Protection'!AB$1,FALSE)=H181,"",VLOOKUP($A181,'[1]2. Child Protection'!$B$8:$BG$226,'[1]2. Child Protection'!AB$1,FALSE))</f>
        <v/>
      </c>
      <c r="AA181" s="20"/>
      <c r="AB181" s="20"/>
      <c r="AC181" s="20"/>
      <c r="AD181" s="20"/>
    </row>
    <row r="182" spans="1:30">
      <c r="A182" s="7" t="s">
        <v>485</v>
      </c>
      <c r="B182" s="7" t="s">
        <v>486</v>
      </c>
      <c r="C182" s="20" t="s">
        <v>596</v>
      </c>
      <c r="D182" s="7" t="s">
        <v>596</v>
      </c>
      <c r="E182" s="15" t="s">
        <v>596</v>
      </c>
      <c r="F182" s="17" t="s">
        <v>596</v>
      </c>
      <c r="G182" s="18" t="s">
        <v>596</v>
      </c>
      <c r="H182" s="19" t="s">
        <v>596</v>
      </c>
      <c r="J182" s="7" t="e">
        <f>IF(VLOOKUP($A182,'[1]2. Child Protection'!$B$8:$BG$226,'[1]2. Child Protection'!T$1,FALSE)=C182,"",VLOOKUP($A182,'[1]2. Child Protection'!$B$8:$BG$226,'[1]2. Child Protection'!T$1,FALSE)-C182)</f>
        <v>#VALUE!</v>
      </c>
      <c r="K182" s="7" t="str">
        <f>IF(VLOOKUP($A182,'[1]2. Child Protection'!$B$8:$BG$226,'[1]2. Child Protection'!U$1,FALSE)=D182,"",VLOOKUP($A182,'[1]2. Child Protection'!$B$8:$BG$226,'[1]2. Child Protection'!U$1,FALSE))</f>
        <v>x</v>
      </c>
      <c r="L182" s="20" t="e">
        <f>IF(VLOOKUP($A182,'[1]2. Child Protection'!$B$8:$BG$226,'[1]2. Child Protection'!V$1,FALSE)=#REF!,"",VLOOKUP($A182,'[1]2. Child Protection'!$B$8:$BG$226,'[1]2. Child Protection'!V$1,FALSE)-#REF!)</f>
        <v>#REF!</v>
      </c>
      <c r="M182" s="20" t="e">
        <f>IF(VLOOKUP($A182,'[1]2. Child Protection'!$B$8:$BG$226,'[1]2. Child Protection'!W$1,FALSE)=#REF!,"",VLOOKUP($A182,'[1]2. Child Protection'!$B$8:$BG$226,'[1]2. Child Protection'!W$1,FALSE))</f>
        <v>#REF!</v>
      </c>
      <c r="N182" s="20" t="e">
        <f>IF(VLOOKUP($A182,'[1]2. Child Protection'!$B$8:$BG$226,'[1]2. Child Protection'!X$1,FALSE)=E182,"",VLOOKUP($A182,'[1]2. Child Protection'!$B$8:$BG$226,'[1]2. Child Protection'!X$1,FALSE)-E182)</f>
        <v>#VALUE!</v>
      </c>
      <c r="O182" s="20" t="e">
        <f>IF(VLOOKUP($A182,'[1]2. Child Protection'!$B$8:$BG$226,'[1]2. Child Protection'!Y$1,FALSE)=#REF!,"",VLOOKUP($A182,'[1]2. Child Protection'!$B$8:$BG$226,'[1]2. Child Protection'!Y$1,FALSE))</f>
        <v>#REF!</v>
      </c>
      <c r="P182" s="20" t="e">
        <f>IF(VLOOKUP($A182,'[1]2. Child Protection'!$B$8:$BG$226,'[1]2. Child Protection'!Z$1,FALSE)=F182,"",VLOOKUP($A182,'[1]2. Child Protection'!$B$8:$BG$226,'[1]2. Child Protection'!Z$1,FALSE)-F182)</f>
        <v>#VALUE!</v>
      </c>
      <c r="Q182" s="20" t="str">
        <f>IF(VLOOKUP($A182,'[1]2. Child Protection'!$B$8:$BG$226,'[1]2. Child Protection'!AA$1,FALSE)=G182,"",VLOOKUP($A182,'[1]2. Child Protection'!$B$8:$BG$226,'[1]2. Child Protection'!AA$1,FALSE))</f>
        <v>x</v>
      </c>
      <c r="R182" s="7" t="str">
        <f>IF(VLOOKUP($A182,'[1]2. Child Protection'!$B$8:$BG$226,'[1]2. Child Protection'!AB$1,FALSE)=H182,"",VLOOKUP($A182,'[1]2. Child Protection'!$B$8:$BG$226,'[1]2. Child Protection'!AB$1,FALSE))</f>
        <v>MICS 2006</v>
      </c>
      <c r="AA182" s="20"/>
      <c r="AB182" s="20"/>
      <c r="AC182" s="20"/>
      <c r="AD182" s="20"/>
    </row>
    <row r="183" spans="1:30">
      <c r="A183" s="7" t="s">
        <v>514</v>
      </c>
      <c r="B183" s="7" t="s">
        <v>515</v>
      </c>
      <c r="C183" s="20">
        <v>107.65359362513857</v>
      </c>
      <c r="D183" s="7" t="s">
        <v>596</v>
      </c>
      <c r="E183" s="17">
        <v>2021</v>
      </c>
      <c r="F183" s="17" t="s">
        <v>597</v>
      </c>
      <c r="G183" s="18"/>
      <c r="H183" s="19" t="s">
        <v>635</v>
      </c>
      <c r="J183" s="7">
        <f>IF(VLOOKUP($A183,'[1]2. Child Protection'!$B$8:$BG$226,'[1]2. Child Protection'!T$1,FALSE)=C183,"",VLOOKUP($A183,'[1]2. Child Protection'!$B$8:$BG$226,'[1]2. Child Protection'!T$1,FALSE)-C183)</f>
        <v>-11.150593625138569</v>
      </c>
      <c r="K183" s="7" t="str">
        <f>IF(VLOOKUP($A183,'[1]2. Child Protection'!$B$8:$BG$226,'[1]2. Child Protection'!U$1,FALSE)=D183,"",VLOOKUP($A183,'[1]2. Child Protection'!$B$8:$BG$226,'[1]2. Child Protection'!U$1,FALSE))</f>
        <v>p</v>
      </c>
      <c r="L183" s="20" t="e">
        <f>IF(VLOOKUP($A183,'[1]2. Child Protection'!$B$8:$BG$226,'[1]2. Child Protection'!V$1,FALSE)=#REF!,"",VLOOKUP($A183,'[1]2. Child Protection'!$B$8:$BG$226,'[1]2. Child Protection'!V$1,FALSE)-#REF!)</f>
        <v>#REF!</v>
      </c>
      <c r="M183" s="20" t="e">
        <f>IF(VLOOKUP($A183,'[1]2. Child Protection'!$B$8:$BG$226,'[1]2. Child Protection'!W$1,FALSE)=#REF!,"",VLOOKUP($A183,'[1]2. Child Protection'!$B$8:$BG$226,'[1]2. Child Protection'!W$1,FALSE))</f>
        <v>#REF!</v>
      </c>
      <c r="N183" s="20">
        <f>IF(VLOOKUP($A183,'[1]2. Child Protection'!$B$8:$BG$226,'[1]2. Child Protection'!X$1,FALSE)=E183,"",VLOOKUP($A183,'[1]2. Child Protection'!$B$8:$BG$226,'[1]2. Child Protection'!X$1,FALSE)-E183)</f>
        <v>-1921.558</v>
      </c>
      <c r="O183" s="20" t="e">
        <f>IF(VLOOKUP($A183,'[1]2. Child Protection'!$B$8:$BG$226,'[1]2. Child Protection'!Y$1,FALSE)=#REF!,"",VLOOKUP($A183,'[1]2. Child Protection'!$B$8:$BG$226,'[1]2. Child Protection'!Y$1,FALSE))</f>
        <v>#REF!</v>
      </c>
      <c r="P183" s="20" t="e">
        <f>IF(VLOOKUP($A183,'[1]2. Child Protection'!$B$8:$BG$226,'[1]2. Child Protection'!Z$1,FALSE)=F183,"",VLOOKUP($A183,'[1]2. Child Protection'!$B$8:$BG$226,'[1]2. Child Protection'!Z$1,FALSE)-F183)</f>
        <v>#VALUE!</v>
      </c>
      <c r="Q183" s="20" t="str">
        <f>IF(VLOOKUP($A183,'[1]2. Child Protection'!$B$8:$BG$226,'[1]2. Child Protection'!AA$1,FALSE)=G183,"",VLOOKUP($A183,'[1]2. Child Protection'!$B$8:$BG$226,'[1]2. Child Protection'!AA$1,FALSE))</f>
        <v/>
      </c>
      <c r="R183" s="7" t="str">
        <f>IF(VLOOKUP($A183,'[1]2. Child Protection'!$B$8:$BG$226,'[1]2. Child Protection'!AB$1,FALSE)=H183,"",VLOOKUP($A183,'[1]2. Child Protection'!$B$8:$BG$226,'[1]2. Child Protection'!AB$1,FALSE))</f>
        <v>MICS 2019-20</v>
      </c>
      <c r="AA183" s="20"/>
      <c r="AB183" s="20"/>
      <c r="AC183" s="20"/>
      <c r="AD183" s="20"/>
    </row>
    <row r="184" spans="1:30">
      <c r="A184" s="7" t="s">
        <v>119</v>
      </c>
      <c r="B184" s="7" t="s">
        <v>120</v>
      </c>
      <c r="C184" s="20" t="s">
        <v>596</v>
      </c>
      <c r="D184" s="7" t="s">
        <v>596</v>
      </c>
      <c r="E184" s="15" t="s">
        <v>596</v>
      </c>
      <c r="F184" s="17" t="s">
        <v>596</v>
      </c>
      <c r="G184" s="18" t="s">
        <v>596</v>
      </c>
      <c r="H184" s="19" t="s">
        <v>596</v>
      </c>
      <c r="J184" s="7" t="e">
        <f>IF(VLOOKUP($A184,'[1]2. Child Protection'!$B$8:$BG$226,'[1]2. Child Protection'!T$1,FALSE)=C184,"",VLOOKUP($A184,'[1]2. Child Protection'!$B$8:$BG$226,'[1]2. Child Protection'!T$1,FALSE)-C184)</f>
        <v>#VALUE!</v>
      </c>
      <c r="K184" s="7" t="str">
        <f>IF(VLOOKUP($A184,'[1]2. Child Protection'!$B$8:$BG$226,'[1]2. Child Protection'!U$1,FALSE)=D184,"",VLOOKUP($A184,'[1]2. Child Protection'!$B$8:$BG$226,'[1]2. Child Protection'!U$1,FALSE))</f>
        <v/>
      </c>
      <c r="L184" s="20" t="e">
        <f>IF(VLOOKUP($A184,'[1]2. Child Protection'!$B$8:$BG$226,'[1]2. Child Protection'!V$1,FALSE)=#REF!,"",VLOOKUP($A184,'[1]2. Child Protection'!$B$8:$BG$226,'[1]2. Child Protection'!V$1,FALSE)-#REF!)</f>
        <v>#REF!</v>
      </c>
      <c r="M184" s="20" t="e">
        <f>IF(VLOOKUP($A184,'[1]2. Child Protection'!$B$8:$BG$226,'[1]2. Child Protection'!W$1,FALSE)=#REF!,"",VLOOKUP($A184,'[1]2. Child Protection'!$B$8:$BG$226,'[1]2. Child Protection'!W$1,FALSE))</f>
        <v>#REF!</v>
      </c>
      <c r="N184" s="20" t="e">
        <f>IF(VLOOKUP($A184,'[1]2. Child Protection'!$B$8:$BG$226,'[1]2. Child Protection'!X$1,FALSE)=E184,"",VLOOKUP($A184,'[1]2. Child Protection'!$B$8:$BG$226,'[1]2. Child Protection'!X$1,FALSE)-E184)</f>
        <v>#VALUE!</v>
      </c>
      <c r="O184" s="20" t="e">
        <f>IF(VLOOKUP($A184,'[1]2. Child Protection'!$B$8:$BG$226,'[1]2. Child Protection'!Y$1,FALSE)=#REF!,"",VLOOKUP($A184,'[1]2. Child Protection'!$B$8:$BG$226,'[1]2. Child Protection'!Y$1,FALSE))</f>
        <v>#REF!</v>
      </c>
      <c r="P184" s="20" t="e">
        <f>IF(VLOOKUP($A184,'[1]2. Child Protection'!$B$8:$BG$226,'[1]2. Child Protection'!Z$1,FALSE)=F184,"",VLOOKUP($A184,'[1]2. Child Protection'!$B$8:$BG$226,'[1]2. Child Protection'!Z$1,FALSE)-F184)</f>
        <v>#VALUE!</v>
      </c>
      <c r="Q184" s="20" t="str">
        <f>IF(VLOOKUP($A184,'[1]2. Child Protection'!$B$8:$BG$226,'[1]2. Child Protection'!AA$1,FALSE)=G184,"",VLOOKUP($A184,'[1]2. Child Protection'!$B$8:$BG$226,'[1]2. Child Protection'!AA$1,FALSE))</f>
        <v/>
      </c>
      <c r="R184" s="7" t="str">
        <f>IF(VLOOKUP($A184,'[1]2. Child Protection'!$B$8:$BG$226,'[1]2. Child Protection'!AB$1,FALSE)=H184,"",VLOOKUP($A184,'[1]2. Child Protection'!$B$8:$BG$226,'[1]2. Child Protection'!AB$1,FALSE))</f>
        <v>MICS 2019</v>
      </c>
      <c r="AA184" s="20"/>
      <c r="AB184" s="20"/>
      <c r="AC184" s="20"/>
      <c r="AD184" s="20"/>
    </row>
    <row r="185" spans="1:30">
      <c r="A185" s="7" t="s">
        <v>496</v>
      </c>
      <c r="B185" s="7" t="s">
        <v>497</v>
      </c>
      <c r="C185" s="20">
        <v>120.41135578631118</v>
      </c>
      <c r="D185" s="7" t="s">
        <v>59</v>
      </c>
      <c r="E185" s="15">
        <v>2015</v>
      </c>
      <c r="F185" s="17" t="s">
        <v>604</v>
      </c>
      <c r="G185" s="18" t="s">
        <v>71</v>
      </c>
      <c r="H185" s="19" t="s">
        <v>630</v>
      </c>
      <c r="J185" s="7">
        <f>IF(VLOOKUP($A185,'[1]2. Child Protection'!$B$8:$BG$226,'[1]2. Child Protection'!T$1,FALSE)=C185,"",VLOOKUP($A185,'[1]2. Child Protection'!$B$8:$BG$226,'[1]2. Child Protection'!T$1,FALSE)-C185)</f>
        <v>-41.211355786311174</v>
      </c>
      <c r="K185" s="7">
        <f>IF(VLOOKUP($A185,'[1]2. Child Protection'!$B$8:$BG$226,'[1]2. Child Protection'!U$1,FALSE)=D185,"",VLOOKUP($A185,'[1]2. Child Protection'!$B$8:$BG$226,'[1]2. Child Protection'!U$1,FALSE))</f>
        <v>0</v>
      </c>
      <c r="L185" s="20" t="e">
        <f>IF(VLOOKUP($A185,'[1]2. Child Protection'!$B$8:$BG$226,'[1]2. Child Protection'!V$1,FALSE)=#REF!,"",VLOOKUP($A185,'[1]2. Child Protection'!$B$8:$BG$226,'[1]2. Child Protection'!V$1,FALSE)-#REF!)</f>
        <v>#REF!</v>
      </c>
      <c r="M185" s="20" t="e">
        <f>IF(VLOOKUP($A185,'[1]2. Child Protection'!$B$8:$BG$226,'[1]2. Child Protection'!W$1,FALSE)=#REF!,"",VLOOKUP($A185,'[1]2. Child Protection'!$B$8:$BG$226,'[1]2. Child Protection'!W$1,FALSE))</f>
        <v>#REF!</v>
      </c>
      <c r="N185" s="20">
        <f>IF(VLOOKUP($A185,'[1]2. Child Protection'!$B$8:$BG$226,'[1]2. Child Protection'!X$1,FALSE)=E185,"",VLOOKUP($A185,'[1]2. Child Protection'!$B$8:$BG$226,'[1]2. Child Protection'!X$1,FALSE)-E185)</f>
        <v>-1931.1</v>
      </c>
      <c r="O185" s="20" t="e">
        <f>IF(VLOOKUP($A185,'[1]2. Child Protection'!$B$8:$BG$226,'[1]2. Child Protection'!Y$1,FALSE)=#REF!,"",VLOOKUP($A185,'[1]2. Child Protection'!$B$8:$BG$226,'[1]2. Child Protection'!Y$1,FALSE))</f>
        <v>#REF!</v>
      </c>
      <c r="P185" s="20" t="e">
        <f>IF(VLOOKUP($A185,'[1]2. Child Protection'!$B$8:$BG$226,'[1]2. Child Protection'!Z$1,FALSE)=F185,"",VLOOKUP($A185,'[1]2. Child Protection'!$B$8:$BG$226,'[1]2. Child Protection'!Z$1,FALSE)-F185)</f>
        <v>#VALUE!</v>
      </c>
      <c r="Q185" s="20">
        <f>IF(VLOOKUP($A185,'[1]2. Child Protection'!$B$8:$BG$226,'[1]2. Child Protection'!AA$1,FALSE)=G185,"",VLOOKUP($A185,'[1]2. Child Protection'!$B$8:$BG$226,'[1]2. Child Protection'!AA$1,FALSE))</f>
        <v>0</v>
      </c>
      <c r="R185" s="7" t="str">
        <f>IF(VLOOKUP($A185,'[1]2. Child Protection'!$B$8:$BG$226,'[1]2. Child Protection'!AB$1,FALSE)=H185,"",VLOOKUP($A185,'[1]2. Child Protection'!$B$8:$BG$226,'[1]2. Child Protection'!AB$1,FALSE))</f>
        <v>MICS 2017</v>
      </c>
      <c r="AA185" s="20"/>
      <c r="AB185" s="20"/>
      <c r="AC185" s="20"/>
      <c r="AD185" s="20"/>
    </row>
    <row r="186" spans="1:30">
      <c r="A186" s="7" t="s">
        <v>490</v>
      </c>
      <c r="B186" s="7" t="s">
        <v>491</v>
      </c>
      <c r="C186" s="20">
        <v>188.58563910624349</v>
      </c>
      <c r="D186" s="7" t="s">
        <v>596</v>
      </c>
      <c r="E186" s="15">
        <v>2019</v>
      </c>
      <c r="F186" s="17" t="s">
        <v>597</v>
      </c>
      <c r="G186" s="18"/>
      <c r="H186" s="19" t="s">
        <v>492</v>
      </c>
      <c r="J186" s="7">
        <f>IF(VLOOKUP($A186,'[1]2. Child Protection'!$B$8:$BG$226,'[1]2. Child Protection'!T$1,FALSE)=C186,"",VLOOKUP($A186,'[1]2. Child Protection'!$B$8:$BG$226,'[1]2. Child Protection'!T$1,FALSE)-C186)</f>
        <v>-88.609639106243492</v>
      </c>
      <c r="K186" s="7" t="str">
        <f>IF(VLOOKUP($A186,'[1]2. Child Protection'!$B$8:$BG$226,'[1]2. Child Protection'!U$1,FALSE)=D186,"",VLOOKUP($A186,'[1]2. Child Protection'!$B$8:$BG$226,'[1]2. Child Protection'!U$1,FALSE))</f>
        <v/>
      </c>
      <c r="L186" s="20" t="e">
        <f>IF(VLOOKUP($A186,'[1]2. Child Protection'!$B$8:$BG$226,'[1]2. Child Protection'!V$1,FALSE)=#REF!,"",VLOOKUP($A186,'[1]2. Child Protection'!$B$8:$BG$226,'[1]2. Child Protection'!V$1,FALSE)-#REF!)</f>
        <v>#REF!</v>
      </c>
      <c r="M186" s="20" t="e">
        <f>IF(VLOOKUP($A186,'[1]2. Child Protection'!$B$8:$BG$226,'[1]2. Child Protection'!W$1,FALSE)=#REF!,"",VLOOKUP($A186,'[1]2. Child Protection'!$B$8:$BG$226,'[1]2. Child Protection'!W$1,FALSE))</f>
        <v>#REF!</v>
      </c>
      <c r="N186" s="20">
        <f>IF(VLOOKUP($A186,'[1]2. Child Protection'!$B$8:$BG$226,'[1]2. Child Protection'!X$1,FALSE)=E186,"",VLOOKUP($A186,'[1]2. Child Protection'!$B$8:$BG$226,'[1]2. Child Protection'!X$1,FALSE)-E186)</f>
        <v>-1919.3</v>
      </c>
      <c r="O186" s="20" t="e">
        <f>IF(VLOOKUP($A186,'[1]2. Child Protection'!$B$8:$BG$226,'[1]2. Child Protection'!Y$1,FALSE)=#REF!,"",VLOOKUP($A186,'[1]2. Child Protection'!$B$8:$BG$226,'[1]2. Child Protection'!Y$1,FALSE))</f>
        <v>#REF!</v>
      </c>
      <c r="P186" s="20" t="e">
        <f>IF(VLOOKUP($A186,'[1]2. Child Protection'!$B$8:$BG$226,'[1]2. Child Protection'!Z$1,FALSE)=F186,"",VLOOKUP($A186,'[1]2. Child Protection'!$B$8:$BG$226,'[1]2. Child Protection'!Z$1,FALSE)-F186)</f>
        <v>#VALUE!</v>
      </c>
      <c r="Q186" s="20" t="str">
        <f>IF(VLOOKUP($A186,'[1]2. Child Protection'!$B$8:$BG$226,'[1]2. Child Protection'!AA$1,FALSE)=G186,"",VLOOKUP($A186,'[1]2. Child Protection'!$B$8:$BG$226,'[1]2. Child Protection'!AA$1,FALSE))</f>
        <v/>
      </c>
      <c r="R186" s="7" t="str">
        <f>IF(VLOOKUP($A186,'[1]2. Child Protection'!$B$8:$BG$226,'[1]2. Child Protection'!AB$1,FALSE)=H186,"",VLOOKUP($A186,'[1]2. Child Protection'!$B$8:$BG$226,'[1]2. Child Protection'!AB$1,FALSE))</f>
        <v>MICS 2019</v>
      </c>
      <c r="AA186" s="20"/>
      <c r="AB186" s="20"/>
      <c r="AC186" s="20"/>
      <c r="AD186" s="20"/>
    </row>
    <row r="187" spans="1:30">
      <c r="A187" s="7" t="s">
        <v>487</v>
      </c>
      <c r="B187" s="7" t="s">
        <v>488</v>
      </c>
      <c r="C187" s="20">
        <v>200.12963082396621</v>
      </c>
      <c r="D187" s="7" t="s">
        <v>596</v>
      </c>
      <c r="E187" s="15">
        <v>2020</v>
      </c>
      <c r="F187" s="17" t="s">
        <v>597</v>
      </c>
      <c r="G187" s="18"/>
      <c r="H187" s="19" t="s">
        <v>629</v>
      </c>
      <c r="J187" s="7">
        <f>IF(VLOOKUP($A187,'[1]2. Child Protection'!$B$8:$BG$226,'[1]2. Child Protection'!T$1,FALSE)=C187,"",VLOOKUP($A187,'[1]2. Child Protection'!$B$8:$BG$226,'[1]2. Child Protection'!T$1,FALSE)-C187)</f>
        <v>-110.52963082396622</v>
      </c>
      <c r="K187" s="7" t="str">
        <f>IF(VLOOKUP($A187,'[1]2. Child Protection'!$B$8:$BG$226,'[1]2. Child Protection'!U$1,FALSE)=D187,"",VLOOKUP($A187,'[1]2. Child Protection'!$B$8:$BG$226,'[1]2. Child Protection'!U$1,FALSE))</f>
        <v/>
      </c>
      <c r="L187" s="20" t="e">
        <f>IF(VLOOKUP($A187,'[1]2. Child Protection'!$B$8:$BG$226,'[1]2. Child Protection'!V$1,FALSE)=#REF!,"",VLOOKUP($A187,'[1]2. Child Protection'!$B$8:$BG$226,'[1]2. Child Protection'!V$1,FALSE)-#REF!)</f>
        <v>#REF!</v>
      </c>
      <c r="M187" s="20" t="e">
        <f>IF(VLOOKUP($A187,'[1]2. Child Protection'!$B$8:$BG$226,'[1]2. Child Protection'!W$1,FALSE)=#REF!,"",VLOOKUP($A187,'[1]2. Child Protection'!$B$8:$BG$226,'[1]2. Child Protection'!W$1,FALSE))</f>
        <v>#REF!</v>
      </c>
      <c r="N187" s="20">
        <f>IF(VLOOKUP($A187,'[1]2. Child Protection'!$B$8:$BG$226,'[1]2. Child Protection'!X$1,FALSE)=E187,"",VLOOKUP($A187,'[1]2. Child Protection'!$B$8:$BG$226,'[1]2. Child Protection'!X$1,FALSE)-E187)</f>
        <v>-1924.1</v>
      </c>
      <c r="O187" s="20" t="e">
        <f>IF(VLOOKUP($A187,'[1]2. Child Protection'!$B$8:$BG$226,'[1]2. Child Protection'!Y$1,FALSE)=#REF!,"",VLOOKUP($A187,'[1]2. Child Protection'!$B$8:$BG$226,'[1]2. Child Protection'!Y$1,FALSE))</f>
        <v>#REF!</v>
      </c>
      <c r="P187" s="20" t="e">
        <f>IF(VLOOKUP($A187,'[1]2. Child Protection'!$B$8:$BG$226,'[1]2. Child Protection'!Z$1,FALSE)=F187,"",VLOOKUP($A187,'[1]2. Child Protection'!$B$8:$BG$226,'[1]2. Child Protection'!Z$1,FALSE)-F187)</f>
        <v>#VALUE!</v>
      </c>
      <c r="Q187" s="20" t="str">
        <f>IF(VLOOKUP($A187,'[1]2. Child Protection'!$B$8:$BG$226,'[1]2. Child Protection'!AA$1,FALSE)=G187,"",VLOOKUP($A187,'[1]2. Child Protection'!$B$8:$BG$226,'[1]2. Child Protection'!AA$1,FALSE))</f>
        <v/>
      </c>
      <c r="R187" s="7" t="str">
        <f>IF(VLOOKUP($A187,'[1]2. Child Protection'!$B$8:$BG$226,'[1]2. Child Protection'!AB$1,FALSE)=H187,"",VLOOKUP($A187,'[1]2. Child Protection'!$B$8:$BG$226,'[1]2. Child Protection'!AB$1,FALSE))</f>
        <v>DHS 2017</v>
      </c>
      <c r="AA187" s="20"/>
      <c r="AB187" s="20"/>
      <c r="AC187" s="20"/>
      <c r="AD187" s="20"/>
    </row>
    <row r="188" spans="1:30">
      <c r="A188" s="7" t="s">
        <v>499</v>
      </c>
      <c r="B188" s="7" t="s">
        <v>500</v>
      </c>
      <c r="C188" s="40" t="s">
        <v>596</v>
      </c>
      <c r="D188" s="7" t="s">
        <v>596</v>
      </c>
      <c r="E188" s="17" t="s">
        <v>596</v>
      </c>
      <c r="F188" s="17" t="s">
        <v>596</v>
      </c>
      <c r="G188" s="18" t="s">
        <v>596</v>
      </c>
      <c r="H188" s="19" t="s">
        <v>596</v>
      </c>
      <c r="J188" s="7" t="e">
        <f>IF(VLOOKUP($A188,'[1]2. Child Protection'!$B$8:$BG$226,'[1]2. Child Protection'!T$1,FALSE)=C188,"",VLOOKUP($A188,'[1]2. Child Protection'!$B$8:$BG$226,'[1]2. Child Protection'!T$1,FALSE)-C188)</f>
        <v>#VALUE!</v>
      </c>
      <c r="K188" s="7" t="str">
        <f>IF(VLOOKUP($A188,'[1]2. Child Protection'!$B$8:$BG$226,'[1]2. Child Protection'!U$1,FALSE)=D188,"",VLOOKUP($A188,'[1]2. Child Protection'!$B$8:$BG$226,'[1]2. Child Protection'!U$1,FALSE))</f>
        <v/>
      </c>
      <c r="L188" s="20" t="e">
        <f>IF(VLOOKUP($A188,'[1]2. Child Protection'!$B$8:$BG$226,'[1]2. Child Protection'!V$1,FALSE)=#REF!,"",VLOOKUP($A188,'[1]2. Child Protection'!$B$8:$BG$226,'[1]2. Child Protection'!V$1,FALSE)-#REF!)</f>
        <v>#REF!</v>
      </c>
      <c r="M188" s="20" t="e">
        <f>IF(VLOOKUP($A188,'[1]2. Child Protection'!$B$8:$BG$226,'[1]2. Child Protection'!W$1,FALSE)=#REF!,"",VLOOKUP($A188,'[1]2. Child Protection'!$B$8:$BG$226,'[1]2. Child Protection'!W$1,FALSE))</f>
        <v>#REF!</v>
      </c>
      <c r="N188" s="20" t="e">
        <f>IF(VLOOKUP($A188,'[1]2. Child Protection'!$B$8:$BG$226,'[1]2. Child Protection'!X$1,FALSE)=E188,"",VLOOKUP($A188,'[1]2. Child Protection'!$B$8:$BG$226,'[1]2. Child Protection'!X$1,FALSE)-E188)</f>
        <v>#VALUE!</v>
      </c>
      <c r="O188" s="20" t="e">
        <f>IF(VLOOKUP($A188,'[1]2. Child Protection'!$B$8:$BG$226,'[1]2. Child Protection'!Y$1,FALSE)=#REF!,"",VLOOKUP($A188,'[1]2. Child Protection'!$B$8:$BG$226,'[1]2. Child Protection'!Y$1,FALSE))</f>
        <v>#REF!</v>
      </c>
      <c r="P188" s="20" t="e">
        <f>IF(VLOOKUP($A188,'[1]2. Child Protection'!$B$8:$BG$226,'[1]2. Child Protection'!Z$1,FALSE)=F188,"",VLOOKUP($A188,'[1]2. Child Protection'!$B$8:$BG$226,'[1]2. Child Protection'!Z$1,FALSE)-F188)</f>
        <v>#VALUE!</v>
      </c>
      <c r="Q188" s="20" t="str">
        <f>IF(VLOOKUP($A188,'[1]2. Child Protection'!$B$8:$BG$226,'[1]2. Child Protection'!AA$1,FALSE)=G188,"",VLOOKUP($A188,'[1]2. Child Protection'!$B$8:$BG$226,'[1]2. Child Protection'!AA$1,FALSE))</f>
        <v/>
      </c>
      <c r="R188" s="7" t="str">
        <f>IF(VLOOKUP($A188,'[1]2. Child Protection'!$B$8:$BG$226,'[1]2. Child Protection'!AB$1,FALSE)=H188,"",VLOOKUP($A188,'[1]2. Child Protection'!$B$8:$BG$226,'[1]2. Child Protection'!AB$1,FALSE))</f>
        <v/>
      </c>
      <c r="AA188" s="20"/>
      <c r="AB188" s="20"/>
      <c r="AC188" s="20"/>
      <c r="AD188" s="20"/>
    </row>
    <row r="189" spans="1:30">
      <c r="A189" s="7" t="s">
        <v>512</v>
      </c>
      <c r="B189" s="7" t="s">
        <v>513</v>
      </c>
      <c r="C189" s="20">
        <v>241.18245889171124</v>
      </c>
      <c r="D189" s="7" t="s">
        <v>596</v>
      </c>
      <c r="E189" s="15">
        <v>2019</v>
      </c>
      <c r="F189" s="15" t="s">
        <v>597</v>
      </c>
      <c r="G189" s="18"/>
      <c r="H189" s="19" t="s">
        <v>634</v>
      </c>
      <c r="J189" s="7">
        <f>IF(VLOOKUP($A189,'[1]2. Child Protection'!$B$8:$BG$226,'[1]2. Child Protection'!T$1,FALSE)=C189,"",VLOOKUP($A189,'[1]2. Child Protection'!$B$8:$BG$226,'[1]2. Child Protection'!T$1,FALSE)-C189)</f>
        <v>-141.89645889171123</v>
      </c>
      <c r="K189" s="7" t="str">
        <f>IF(VLOOKUP($A189,'[1]2. Child Protection'!$B$8:$BG$226,'[1]2. Child Protection'!U$1,FALSE)=D189,"",VLOOKUP($A189,'[1]2. Child Protection'!$B$8:$BG$226,'[1]2. Child Protection'!U$1,FALSE))</f>
        <v/>
      </c>
      <c r="L189" s="20" t="e">
        <f>IF(VLOOKUP($A189,'[1]2. Child Protection'!$B$8:$BG$226,'[1]2. Child Protection'!V$1,FALSE)=#REF!,"",VLOOKUP($A189,'[1]2. Child Protection'!$B$8:$BG$226,'[1]2. Child Protection'!V$1,FALSE)-#REF!)</f>
        <v>#REF!</v>
      </c>
      <c r="M189" s="20" t="e">
        <f>IF(VLOOKUP($A189,'[1]2. Child Protection'!$B$8:$BG$226,'[1]2. Child Protection'!W$1,FALSE)=#REF!,"",VLOOKUP($A189,'[1]2. Child Protection'!$B$8:$BG$226,'[1]2. Child Protection'!W$1,FALSE))</f>
        <v>#REF!</v>
      </c>
      <c r="N189" s="20">
        <f>IF(VLOOKUP($A189,'[1]2. Child Protection'!$B$8:$BG$226,'[1]2. Child Protection'!X$1,FALSE)=E189,"",VLOOKUP($A189,'[1]2. Child Protection'!$B$8:$BG$226,'[1]2. Child Protection'!X$1,FALSE)-E189)</f>
        <v>-1919.2</v>
      </c>
      <c r="O189" s="20" t="e">
        <f>IF(VLOOKUP($A189,'[1]2. Child Protection'!$B$8:$BG$226,'[1]2. Child Protection'!Y$1,FALSE)=#REF!,"",VLOOKUP($A189,'[1]2. Child Protection'!$B$8:$BG$226,'[1]2. Child Protection'!Y$1,FALSE))</f>
        <v>#REF!</v>
      </c>
      <c r="P189" s="20" t="e">
        <f>IF(VLOOKUP($A189,'[1]2. Child Protection'!$B$8:$BG$226,'[1]2. Child Protection'!Z$1,FALSE)=F189,"",VLOOKUP($A189,'[1]2. Child Protection'!$B$8:$BG$226,'[1]2. Child Protection'!Z$1,FALSE)-F189)</f>
        <v>#VALUE!</v>
      </c>
      <c r="Q189" s="20" t="str">
        <f>IF(VLOOKUP($A189,'[1]2. Child Protection'!$B$8:$BG$226,'[1]2. Child Protection'!AA$1,FALSE)=G189,"",VLOOKUP($A189,'[1]2. Child Protection'!$B$8:$BG$226,'[1]2. Child Protection'!AA$1,FALSE))</f>
        <v/>
      </c>
      <c r="R189" s="7" t="str">
        <f>IF(VLOOKUP($A189,'[1]2. Child Protection'!$B$8:$BG$226,'[1]2. Child Protection'!AB$1,FALSE)=H189,"",VLOOKUP($A189,'[1]2. Child Protection'!$B$8:$BG$226,'[1]2. Child Protection'!AB$1,FALSE))</f>
        <v>MICS 2019</v>
      </c>
      <c r="AA189" s="20"/>
      <c r="AB189" s="20"/>
      <c r="AC189" s="20"/>
      <c r="AD189" s="20"/>
    </row>
    <row r="190" spans="1:30">
      <c r="A190" s="7" t="s">
        <v>493</v>
      </c>
      <c r="B190" s="7" t="s">
        <v>494</v>
      </c>
      <c r="C190" s="20">
        <v>255.48499359950372</v>
      </c>
      <c r="D190" s="7" t="s">
        <v>596</v>
      </c>
      <c r="E190" s="15">
        <v>2016</v>
      </c>
      <c r="F190" s="17" t="s">
        <v>597</v>
      </c>
      <c r="G190" s="18"/>
      <c r="H190" s="19" t="s">
        <v>495</v>
      </c>
      <c r="J190" s="7">
        <f>IF(VLOOKUP($A190,'[1]2. Child Protection'!$B$8:$BG$226,'[1]2. Child Protection'!T$1,FALSE)=C190,"",VLOOKUP($A190,'[1]2. Child Protection'!$B$8:$BG$226,'[1]2. Child Protection'!T$1,FALSE)-C190)</f>
        <v>-217.48499359950372</v>
      </c>
      <c r="K190" s="7" t="str">
        <f>IF(VLOOKUP($A190,'[1]2. Child Protection'!$B$8:$BG$226,'[1]2. Child Protection'!U$1,FALSE)=D190,"",VLOOKUP($A190,'[1]2. Child Protection'!$B$8:$BG$226,'[1]2. Child Protection'!U$1,FALSE))</f>
        <v/>
      </c>
      <c r="L190" s="20" t="e">
        <f>IF(VLOOKUP($A190,'[1]2. Child Protection'!$B$8:$BG$226,'[1]2. Child Protection'!V$1,FALSE)=#REF!,"",VLOOKUP($A190,'[1]2. Child Protection'!$B$8:$BG$226,'[1]2. Child Protection'!V$1,FALSE)-#REF!)</f>
        <v>#REF!</v>
      </c>
      <c r="M190" s="20" t="e">
        <f>IF(VLOOKUP($A190,'[1]2. Child Protection'!$B$8:$BG$226,'[1]2. Child Protection'!W$1,FALSE)=#REF!,"",VLOOKUP($A190,'[1]2. Child Protection'!$B$8:$BG$226,'[1]2. Child Protection'!W$1,FALSE))</f>
        <v>#REF!</v>
      </c>
      <c r="N190" s="20">
        <f>IF(VLOOKUP($A190,'[1]2. Child Protection'!$B$8:$BG$226,'[1]2. Child Protection'!X$1,FALSE)=E190,"",VLOOKUP($A190,'[1]2. Child Protection'!$B$8:$BG$226,'[1]2. Child Protection'!X$1,FALSE)-E190)</f>
        <v>-1956.2</v>
      </c>
      <c r="O190" s="20" t="e">
        <f>IF(VLOOKUP($A190,'[1]2. Child Protection'!$B$8:$BG$226,'[1]2. Child Protection'!Y$1,FALSE)=#REF!,"",VLOOKUP($A190,'[1]2. Child Protection'!$B$8:$BG$226,'[1]2. Child Protection'!Y$1,FALSE))</f>
        <v>#REF!</v>
      </c>
      <c r="P190" s="20" t="e">
        <f>IF(VLOOKUP($A190,'[1]2. Child Protection'!$B$8:$BG$226,'[1]2. Child Protection'!Z$1,FALSE)=F190,"",VLOOKUP($A190,'[1]2. Child Protection'!$B$8:$BG$226,'[1]2. Child Protection'!Z$1,FALSE)-F190)</f>
        <v>#VALUE!</v>
      </c>
      <c r="Q190" s="20" t="str">
        <f>IF(VLOOKUP($A190,'[1]2. Child Protection'!$B$8:$BG$226,'[1]2. Child Protection'!AA$1,FALSE)=G190,"",VLOOKUP($A190,'[1]2. Child Protection'!$B$8:$BG$226,'[1]2. Child Protection'!AA$1,FALSE))</f>
        <v/>
      </c>
      <c r="R190" s="7" t="str">
        <f>IF(VLOOKUP($A190,'[1]2. Child Protection'!$B$8:$BG$226,'[1]2. Child Protection'!AB$1,FALSE)=H190,"",VLOOKUP($A190,'[1]2. Child Protection'!$B$8:$BG$226,'[1]2. Child Protection'!AB$1,FALSE))</f>
        <v>DHS 2016</v>
      </c>
      <c r="AA190" s="20"/>
      <c r="AB190" s="20"/>
      <c r="AC190" s="20"/>
      <c r="AD190" s="20"/>
    </row>
    <row r="191" spans="1:30">
      <c r="A191" s="7" t="s">
        <v>501</v>
      </c>
      <c r="B191" s="7" t="s">
        <v>502</v>
      </c>
      <c r="C191" s="20" t="s">
        <v>596</v>
      </c>
      <c r="D191" s="7" t="s">
        <v>596</v>
      </c>
      <c r="E191" s="15" t="s">
        <v>596</v>
      </c>
      <c r="F191" s="17" t="s">
        <v>596</v>
      </c>
      <c r="G191" s="18" t="s">
        <v>596</v>
      </c>
      <c r="H191" s="19" t="s">
        <v>596</v>
      </c>
      <c r="J191" s="7" t="e">
        <f>IF(VLOOKUP($A191,'[1]2. Child Protection'!$B$8:$BG$226,'[1]2. Child Protection'!T$1,FALSE)=C191,"",VLOOKUP($A191,'[1]2. Child Protection'!$B$8:$BG$226,'[1]2. Child Protection'!T$1,FALSE)-C191)</f>
        <v>#VALUE!</v>
      </c>
      <c r="K191" s="7" t="str">
        <f>IF(VLOOKUP($A191,'[1]2. Child Protection'!$B$8:$BG$226,'[1]2. Child Protection'!U$1,FALSE)=D191,"",VLOOKUP($A191,'[1]2. Child Protection'!$B$8:$BG$226,'[1]2. Child Protection'!U$1,FALSE))</f>
        <v/>
      </c>
      <c r="L191" s="20" t="e">
        <f>IF(VLOOKUP($A191,'[1]2. Child Protection'!$B$8:$BG$226,'[1]2. Child Protection'!V$1,FALSE)=#REF!,"",VLOOKUP($A191,'[1]2. Child Protection'!$B$8:$BG$226,'[1]2. Child Protection'!V$1,FALSE)-#REF!)</f>
        <v>#REF!</v>
      </c>
      <c r="M191" s="20" t="e">
        <f>IF(VLOOKUP($A191,'[1]2. Child Protection'!$B$8:$BG$226,'[1]2. Child Protection'!W$1,FALSE)=#REF!,"",VLOOKUP($A191,'[1]2. Child Protection'!$B$8:$BG$226,'[1]2. Child Protection'!W$1,FALSE))</f>
        <v>#REF!</v>
      </c>
      <c r="N191" s="20" t="e">
        <f>IF(VLOOKUP($A191,'[1]2. Child Protection'!$B$8:$BG$226,'[1]2. Child Protection'!X$1,FALSE)=E191,"",VLOOKUP($A191,'[1]2. Child Protection'!$B$8:$BG$226,'[1]2. Child Protection'!X$1,FALSE)-E191)</f>
        <v>#VALUE!</v>
      </c>
      <c r="O191" s="20" t="e">
        <f>IF(VLOOKUP($A191,'[1]2. Child Protection'!$B$8:$BG$226,'[1]2. Child Protection'!Y$1,FALSE)=#REF!,"",VLOOKUP($A191,'[1]2. Child Protection'!$B$8:$BG$226,'[1]2. Child Protection'!Y$1,FALSE))</f>
        <v>#REF!</v>
      </c>
      <c r="P191" s="20" t="e">
        <f>IF(VLOOKUP($A191,'[1]2. Child Protection'!$B$8:$BG$226,'[1]2. Child Protection'!Z$1,FALSE)=F191,"",VLOOKUP($A191,'[1]2. Child Protection'!$B$8:$BG$226,'[1]2. Child Protection'!Z$1,FALSE)-F191)</f>
        <v>#VALUE!</v>
      </c>
      <c r="Q191" s="20" t="str">
        <f>IF(VLOOKUP($A191,'[1]2. Child Protection'!$B$8:$BG$226,'[1]2. Child Protection'!AA$1,FALSE)=G191,"",VLOOKUP($A191,'[1]2. Child Protection'!$B$8:$BG$226,'[1]2. Child Protection'!AA$1,FALSE))</f>
        <v/>
      </c>
      <c r="R191" s="7" t="str">
        <f>IF(VLOOKUP($A191,'[1]2. Child Protection'!$B$8:$BG$226,'[1]2. Child Protection'!AB$1,FALSE)=H191,"",VLOOKUP($A191,'[1]2. Child Protection'!$B$8:$BG$226,'[1]2. Child Protection'!AB$1,FALSE))</f>
        <v>MICS 2019</v>
      </c>
      <c r="AA191" s="20"/>
      <c r="AB191" s="20"/>
      <c r="AC191" s="20"/>
      <c r="AD191" s="20"/>
    </row>
    <row r="192" spans="1:30">
      <c r="A192" s="7" t="s">
        <v>503</v>
      </c>
      <c r="B192" s="7" t="s">
        <v>504</v>
      </c>
      <c r="C192" s="20">
        <v>163.98062210710603</v>
      </c>
      <c r="D192" s="7" t="s">
        <v>596</v>
      </c>
      <c r="E192" s="15">
        <v>2021</v>
      </c>
      <c r="F192" s="17" t="s">
        <v>597</v>
      </c>
      <c r="G192" s="18"/>
      <c r="H192" s="19" t="s">
        <v>631</v>
      </c>
      <c r="J192" s="7">
        <f>IF(VLOOKUP($A192,'[1]2. Child Protection'!$B$8:$BG$226,'[1]2. Child Protection'!T$1,FALSE)=C192,"",VLOOKUP($A192,'[1]2. Child Protection'!$B$8:$BG$226,'[1]2. Child Protection'!T$1,FALSE)-C192)</f>
        <v>-79.280622107106026</v>
      </c>
      <c r="K192" s="7" t="str">
        <f>IF(VLOOKUP($A192,'[1]2. Child Protection'!$B$8:$BG$226,'[1]2. Child Protection'!U$1,FALSE)=D192,"",VLOOKUP($A192,'[1]2. Child Protection'!$B$8:$BG$226,'[1]2. Child Protection'!U$1,FALSE))</f>
        <v>x</v>
      </c>
      <c r="L192" s="20" t="e">
        <f>IF(VLOOKUP($A192,'[1]2. Child Protection'!$B$8:$BG$226,'[1]2. Child Protection'!V$1,FALSE)=#REF!,"",VLOOKUP($A192,'[1]2. Child Protection'!$B$8:$BG$226,'[1]2. Child Protection'!V$1,FALSE)-#REF!)</f>
        <v>#REF!</v>
      </c>
      <c r="M192" s="20" t="e">
        <f>IF(VLOOKUP($A192,'[1]2. Child Protection'!$B$8:$BG$226,'[1]2. Child Protection'!W$1,FALSE)=#REF!,"",VLOOKUP($A192,'[1]2. Child Protection'!$B$8:$BG$226,'[1]2. Child Protection'!W$1,FALSE))</f>
        <v>#REF!</v>
      </c>
      <c r="N192" s="20">
        <f>IF(VLOOKUP($A192,'[1]2. Child Protection'!$B$8:$BG$226,'[1]2. Child Protection'!X$1,FALSE)=E192,"",VLOOKUP($A192,'[1]2. Child Protection'!$B$8:$BG$226,'[1]2. Child Protection'!X$1,FALSE)-E192)</f>
        <v>-1924.5</v>
      </c>
      <c r="O192" s="20" t="e">
        <f>IF(VLOOKUP($A192,'[1]2. Child Protection'!$B$8:$BG$226,'[1]2. Child Protection'!Y$1,FALSE)=#REF!,"",VLOOKUP($A192,'[1]2. Child Protection'!$B$8:$BG$226,'[1]2. Child Protection'!Y$1,FALSE))</f>
        <v>#REF!</v>
      </c>
      <c r="P192" s="20" t="e">
        <f>IF(VLOOKUP($A192,'[1]2. Child Protection'!$B$8:$BG$226,'[1]2. Child Protection'!Z$1,FALSE)=F192,"",VLOOKUP($A192,'[1]2. Child Protection'!$B$8:$BG$226,'[1]2. Child Protection'!Z$1,FALSE)-F192)</f>
        <v>#VALUE!</v>
      </c>
      <c r="Q192" s="20" t="str">
        <f>IF(VLOOKUP($A192,'[1]2. Child Protection'!$B$8:$BG$226,'[1]2. Child Protection'!AA$1,FALSE)=G192,"",VLOOKUP($A192,'[1]2. Child Protection'!$B$8:$BG$226,'[1]2. Child Protection'!AA$1,FALSE))</f>
        <v>x</v>
      </c>
      <c r="R192" s="7" t="str">
        <f>IF(VLOOKUP($A192,'[1]2. Child Protection'!$B$8:$BG$226,'[1]2. Child Protection'!AB$1,FALSE)=H192,"",VLOOKUP($A192,'[1]2. Child Protection'!$B$8:$BG$226,'[1]2. Child Protection'!AB$1,FALSE))</f>
        <v>MICS 2011</v>
      </c>
      <c r="AA192" s="20"/>
      <c r="AB192" s="20"/>
      <c r="AC192" s="20"/>
      <c r="AD192" s="20"/>
    </row>
    <row r="193" spans="1:30">
      <c r="A193" s="7" t="s">
        <v>506</v>
      </c>
      <c r="B193" s="7" t="s">
        <v>507</v>
      </c>
      <c r="C193" s="20">
        <v>101.08558969843286</v>
      </c>
      <c r="D193" s="7" t="s">
        <v>596</v>
      </c>
      <c r="E193" s="15">
        <v>2013</v>
      </c>
      <c r="F193" s="17" t="s">
        <v>597</v>
      </c>
      <c r="G193" s="18"/>
      <c r="H193" s="19" t="s">
        <v>632</v>
      </c>
      <c r="J193" s="7">
        <f>IF(VLOOKUP($A193,'[1]2. Child Protection'!$B$8:$BG$226,'[1]2. Child Protection'!T$1,FALSE)=C193,"",VLOOKUP($A193,'[1]2. Child Protection'!$B$8:$BG$226,'[1]2. Child Protection'!T$1,FALSE)-C193)</f>
        <v>-1.1855896984328496</v>
      </c>
      <c r="K193" s="7" t="str">
        <f>IF(VLOOKUP($A193,'[1]2. Child Protection'!$B$8:$BG$226,'[1]2. Child Protection'!U$1,FALSE)=D193,"",VLOOKUP($A193,'[1]2. Child Protection'!$B$8:$BG$226,'[1]2. Child Protection'!U$1,FALSE))</f>
        <v/>
      </c>
      <c r="L193" s="20" t="e">
        <f>IF(VLOOKUP($A193,'[1]2. Child Protection'!$B$8:$BG$226,'[1]2. Child Protection'!V$1,FALSE)=#REF!,"",VLOOKUP($A193,'[1]2. Child Protection'!$B$8:$BG$226,'[1]2. Child Protection'!V$1,FALSE)-#REF!)</f>
        <v>#REF!</v>
      </c>
      <c r="M193" s="20" t="e">
        <f>IF(VLOOKUP($A193,'[1]2. Child Protection'!$B$8:$BG$226,'[1]2. Child Protection'!W$1,FALSE)=#REF!,"",VLOOKUP($A193,'[1]2. Child Protection'!$B$8:$BG$226,'[1]2. Child Protection'!W$1,FALSE))</f>
        <v>#REF!</v>
      </c>
      <c r="N193" s="20">
        <f>IF(VLOOKUP($A193,'[1]2. Child Protection'!$B$8:$BG$226,'[1]2. Child Protection'!X$1,FALSE)=E193,"",VLOOKUP($A193,'[1]2. Child Protection'!$B$8:$BG$226,'[1]2. Child Protection'!X$1,FALSE)-E193)</f>
        <v>-1913.1</v>
      </c>
      <c r="O193" s="20" t="e">
        <f>IF(VLOOKUP($A193,'[1]2. Child Protection'!$B$8:$BG$226,'[1]2. Child Protection'!Y$1,FALSE)=#REF!,"",VLOOKUP($A193,'[1]2. Child Protection'!$B$8:$BG$226,'[1]2. Child Protection'!Y$1,FALSE))</f>
        <v>#REF!</v>
      </c>
      <c r="P193" s="20" t="e">
        <f>IF(VLOOKUP($A193,'[1]2. Child Protection'!$B$8:$BG$226,'[1]2. Child Protection'!Z$1,FALSE)=F193,"",VLOOKUP($A193,'[1]2. Child Protection'!$B$8:$BG$226,'[1]2. Child Protection'!Z$1,FALSE)-F193)</f>
        <v>#VALUE!</v>
      </c>
      <c r="Q193" s="20" t="str">
        <f>IF(VLOOKUP($A193,'[1]2. Child Protection'!$B$8:$BG$226,'[1]2. Child Protection'!AA$1,FALSE)=G193,"",VLOOKUP($A193,'[1]2. Child Protection'!$B$8:$BG$226,'[1]2. Child Protection'!AA$1,FALSE))</f>
        <v/>
      </c>
      <c r="R193" s="7" t="str">
        <f>IF(VLOOKUP($A193,'[1]2. Child Protection'!$B$8:$BG$226,'[1]2. Child Protection'!AB$1,FALSE)=H193,"",VLOOKUP($A193,'[1]2. Child Protection'!$B$8:$BG$226,'[1]2. Child Protection'!AB$1,FALSE))</f>
        <v>MICS 2018</v>
      </c>
      <c r="AA193" s="20"/>
      <c r="AB193" s="20"/>
      <c r="AC193" s="20"/>
      <c r="AD193" s="20"/>
    </row>
    <row r="194" spans="1:30">
      <c r="A194" s="7" t="s">
        <v>509</v>
      </c>
      <c r="B194" s="7" t="s">
        <v>510</v>
      </c>
      <c r="C194" s="40">
        <v>55.589985269354031</v>
      </c>
      <c r="D194" s="7" t="s">
        <v>59</v>
      </c>
      <c r="E194" s="15">
        <v>2020</v>
      </c>
      <c r="F194" s="17" t="s">
        <v>604</v>
      </c>
      <c r="G194" s="18" t="s">
        <v>71</v>
      </c>
      <c r="H194" s="19" t="s">
        <v>633</v>
      </c>
      <c r="J194" s="7" t="e">
        <f>IF(VLOOKUP($A194,'[1]2. Child Protection'!$B$8:$BG$226,'[1]2. Child Protection'!T$1,FALSE)=C194,"",VLOOKUP($A194,'[1]2. Child Protection'!$B$8:$BG$226,'[1]2. Child Protection'!T$1,FALSE)-C194)</f>
        <v>#VALUE!</v>
      </c>
      <c r="K194" s="7">
        <f>IF(VLOOKUP($A194,'[1]2. Child Protection'!$B$8:$BG$226,'[1]2. Child Protection'!U$1,FALSE)=D194,"",VLOOKUP($A194,'[1]2. Child Protection'!$B$8:$BG$226,'[1]2. Child Protection'!U$1,FALSE))</f>
        <v>0</v>
      </c>
      <c r="L194" s="20" t="e">
        <f>IF(VLOOKUP($A194,'[1]2. Child Protection'!$B$8:$BG$226,'[1]2. Child Protection'!V$1,FALSE)=#REF!,"",VLOOKUP($A194,'[1]2. Child Protection'!$B$8:$BG$226,'[1]2. Child Protection'!V$1,FALSE)-#REF!)</f>
        <v>#REF!</v>
      </c>
      <c r="M194" s="20" t="e">
        <f>IF(VLOOKUP($A194,'[1]2. Child Protection'!$B$8:$BG$226,'[1]2. Child Protection'!W$1,FALSE)=#REF!,"",VLOOKUP($A194,'[1]2. Child Protection'!$B$8:$BG$226,'[1]2. Child Protection'!W$1,FALSE))</f>
        <v>#REF!</v>
      </c>
      <c r="N194" s="20">
        <f>IF(VLOOKUP($A194,'[1]2. Child Protection'!$B$8:$BG$226,'[1]2. Child Protection'!X$1,FALSE)=E194,"",VLOOKUP($A194,'[1]2. Child Protection'!$B$8:$BG$226,'[1]2. Child Protection'!X$1,FALSE)-E194)</f>
        <v>-1921.8</v>
      </c>
      <c r="O194" s="20" t="e">
        <f>IF(VLOOKUP($A194,'[1]2. Child Protection'!$B$8:$BG$226,'[1]2. Child Protection'!Y$1,FALSE)=#REF!,"",VLOOKUP($A194,'[1]2. Child Protection'!$B$8:$BG$226,'[1]2. Child Protection'!Y$1,FALSE))</f>
        <v>#REF!</v>
      </c>
      <c r="P194" s="20" t="e">
        <f>IF(VLOOKUP($A194,'[1]2. Child Protection'!$B$8:$BG$226,'[1]2. Child Protection'!Z$1,FALSE)=F194,"",VLOOKUP($A194,'[1]2. Child Protection'!$B$8:$BG$226,'[1]2. Child Protection'!Z$1,FALSE)-F194)</f>
        <v>#VALUE!</v>
      </c>
      <c r="Q194" s="20" t="str">
        <f>IF(VLOOKUP($A194,'[1]2. Child Protection'!$B$8:$BG$226,'[1]2. Child Protection'!AA$1,FALSE)=G194,"",VLOOKUP($A194,'[1]2. Child Protection'!$B$8:$BG$226,'[1]2. Child Protection'!AA$1,FALSE))</f>
        <v>y</v>
      </c>
      <c r="R194" s="7" t="str">
        <f>IF(VLOOKUP($A194,'[1]2. Child Protection'!$B$8:$BG$226,'[1]2. Child Protection'!AB$1,FALSE)=H194,"",VLOOKUP($A194,'[1]2. Child Protection'!$B$8:$BG$226,'[1]2. Child Protection'!AB$1,FALSE))</f>
        <v>DHS 2018</v>
      </c>
      <c r="AA194" s="20"/>
      <c r="AB194" s="20"/>
      <c r="AC194" s="20"/>
      <c r="AD194" s="20"/>
    </row>
    <row r="195" spans="1:30">
      <c r="A195" s="7" t="s">
        <v>517</v>
      </c>
      <c r="B195" s="7" t="s">
        <v>518</v>
      </c>
      <c r="C195" s="20" t="s">
        <v>596</v>
      </c>
      <c r="D195" s="7" t="s">
        <v>596</v>
      </c>
      <c r="E195" s="15" t="s">
        <v>596</v>
      </c>
      <c r="F195" s="17" t="s">
        <v>596</v>
      </c>
      <c r="G195" s="18" t="s">
        <v>596</v>
      </c>
      <c r="H195" s="19" t="s">
        <v>596</v>
      </c>
      <c r="J195" s="7" t="e">
        <f>IF(VLOOKUP($A195,'[1]2. Child Protection'!$B$8:$BG$226,'[1]2. Child Protection'!T$1,FALSE)=C195,"",VLOOKUP($A195,'[1]2. Child Protection'!$B$8:$BG$226,'[1]2. Child Protection'!T$1,FALSE)-C195)</f>
        <v>#VALUE!</v>
      </c>
      <c r="K195" s="7" t="str">
        <f>IF(VLOOKUP($A195,'[1]2. Child Protection'!$B$8:$BG$226,'[1]2. Child Protection'!U$1,FALSE)=D195,"",VLOOKUP($A195,'[1]2. Child Protection'!$B$8:$BG$226,'[1]2. Child Protection'!U$1,FALSE))</f>
        <v/>
      </c>
      <c r="L195" s="20" t="e">
        <f>IF(VLOOKUP($A195,'[1]2. Child Protection'!$B$8:$BG$226,'[1]2. Child Protection'!V$1,FALSE)=#REF!,"",VLOOKUP($A195,'[1]2. Child Protection'!$B$8:$BG$226,'[1]2. Child Protection'!V$1,FALSE)-#REF!)</f>
        <v>#REF!</v>
      </c>
      <c r="M195" s="20" t="e">
        <f>IF(VLOOKUP($A195,'[1]2. Child Protection'!$B$8:$BG$226,'[1]2. Child Protection'!W$1,FALSE)=#REF!,"",VLOOKUP($A195,'[1]2. Child Protection'!$B$8:$BG$226,'[1]2. Child Protection'!W$1,FALSE))</f>
        <v>#REF!</v>
      </c>
      <c r="N195" s="20" t="e">
        <f>IF(VLOOKUP($A195,'[1]2. Child Protection'!$B$8:$BG$226,'[1]2. Child Protection'!X$1,FALSE)=E195,"",VLOOKUP($A195,'[1]2. Child Protection'!$B$8:$BG$226,'[1]2. Child Protection'!X$1,FALSE)-E195)</f>
        <v>#VALUE!</v>
      </c>
      <c r="O195" s="20" t="e">
        <f>IF(VLOOKUP($A195,'[1]2. Child Protection'!$B$8:$BG$226,'[1]2. Child Protection'!Y$1,FALSE)=#REF!,"",VLOOKUP($A195,'[1]2. Child Protection'!$B$8:$BG$226,'[1]2. Child Protection'!Y$1,FALSE))</f>
        <v>#REF!</v>
      </c>
      <c r="P195" s="20" t="e">
        <f>IF(VLOOKUP($A195,'[1]2. Child Protection'!$B$8:$BG$226,'[1]2. Child Protection'!Z$1,FALSE)=F195,"",VLOOKUP($A195,'[1]2. Child Protection'!$B$8:$BG$226,'[1]2. Child Protection'!Z$1,FALSE)-F195)</f>
        <v>#VALUE!</v>
      </c>
      <c r="Q195" s="20" t="str">
        <f>IF(VLOOKUP($A195,'[1]2. Child Protection'!$B$8:$BG$226,'[1]2. Child Protection'!AA$1,FALSE)=G195,"",VLOOKUP($A195,'[1]2. Child Protection'!$B$8:$BG$226,'[1]2. Child Protection'!AA$1,FALSE))</f>
        <v/>
      </c>
      <c r="R195" s="7" t="str">
        <f>IF(VLOOKUP($A195,'[1]2. Child Protection'!$B$8:$BG$226,'[1]2. Child Protection'!AB$1,FALSE)=H195,"",VLOOKUP($A195,'[1]2. Child Protection'!$B$8:$BG$226,'[1]2. Child Protection'!AB$1,FALSE))</f>
        <v>MICS 2019-20</v>
      </c>
      <c r="AA195" s="20"/>
      <c r="AB195" s="20"/>
      <c r="AC195" s="20"/>
      <c r="AD195" s="20"/>
    </row>
    <row r="196" spans="1:30">
      <c r="A196" s="7" t="s">
        <v>530</v>
      </c>
      <c r="B196" s="7" t="s">
        <v>531</v>
      </c>
      <c r="C196" s="20">
        <v>49.133588997966115</v>
      </c>
      <c r="D196" s="7" t="s">
        <v>596</v>
      </c>
      <c r="E196" s="15">
        <v>2010</v>
      </c>
      <c r="F196" s="17" t="s">
        <v>597</v>
      </c>
      <c r="G196" s="18"/>
      <c r="H196" s="19" t="s">
        <v>532</v>
      </c>
      <c r="J196" s="7">
        <f>IF(VLOOKUP($A196,'[1]2. Child Protection'!$B$8:$BG$226,'[1]2. Child Protection'!T$1,FALSE)=C196,"",VLOOKUP($A196,'[1]2. Child Protection'!$B$8:$BG$226,'[1]2. Child Protection'!T$1,FALSE)-C196)</f>
        <v>-25.833588997966114</v>
      </c>
      <c r="K196" s="7" t="str">
        <f>IF(VLOOKUP($A196,'[1]2. Child Protection'!$B$8:$BG$226,'[1]2. Child Protection'!U$1,FALSE)=D196,"",VLOOKUP($A196,'[1]2. Child Protection'!$B$8:$BG$226,'[1]2. Child Protection'!U$1,FALSE))</f>
        <v/>
      </c>
      <c r="L196" s="20" t="e">
        <f>IF(VLOOKUP($A196,'[1]2. Child Protection'!$B$8:$BG$226,'[1]2. Child Protection'!V$1,FALSE)=#REF!,"",VLOOKUP($A196,'[1]2. Child Protection'!$B$8:$BG$226,'[1]2. Child Protection'!V$1,FALSE)-#REF!)</f>
        <v>#REF!</v>
      </c>
      <c r="M196" s="20" t="e">
        <f>IF(VLOOKUP($A196,'[1]2. Child Protection'!$B$8:$BG$226,'[1]2. Child Protection'!W$1,FALSE)=#REF!,"",VLOOKUP($A196,'[1]2. Child Protection'!$B$8:$BG$226,'[1]2. Child Protection'!W$1,FALSE))</f>
        <v>#REF!</v>
      </c>
      <c r="N196" s="20">
        <f>IF(VLOOKUP($A196,'[1]2. Child Protection'!$B$8:$BG$226,'[1]2. Child Protection'!X$1,FALSE)=E196,"",VLOOKUP($A196,'[1]2. Child Protection'!$B$8:$BG$226,'[1]2. Child Protection'!X$1,FALSE)-E196)</f>
        <v>-1982.2</v>
      </c>
      <c r="O196" s="20" t="e">
        <f>IF(VLOOKUP($A196,'[1]2. Child Protection'!$B$8:$BG$226,'[1]2. Child Protection'!Y$1,FALSE)=#REF!,"",VLOOKUP($A196,'[1]2. Child Protection'!$B$8:$BG$226,'[1]2. Child Protection'!Y$1,FALSE))</f>
        <v>#REF!</v>
      </c>
      <c r="P196" s="20" t="e">
        <f>IF(VLOOKUP($A196,'[1]2. Child Protection'!$B$8:$BG$226,'[1]2. Child Protection'!Z$1,FALSE)=F196,"",VLOOKUP($A196,'[1]2. Child Protection'!$B$8:$BG$226,'[1]2. Child Protection'!Z$1,FALSE)-F196)</f>
        <v>#VALUE!</v>
      </c>
      <c r="Q196" s="20" t="str">
        <f>IF(VLOOKUP($A196,'[1]2. Child Protection'!$B$8:$BG$226,'[1]2. Child Protection'!AA$1,FALSE)=G196,"",VLOOKUP($A196,'[1]2. Child Protection'!$B$8:$BG$226,'[1]2. Child Protection'!AA$1,FALSE))</f>
        <v/>
      </c>
      <c r="R196" s="7" t="str">
        <f>IF(VLOOKUP($A196,'[1]2. Child Protection'!$B$8:$BG$226,'[1]2. Child Protection'!AB$1,FALSE)=H196,"",VLOOKUP($A196,'[1]2. Child Protection'!$B$8:$BG$226,'[1]2. Child Protection'!AB$1,FALSE))</f>
        <v>DHS 2015-16</v>
      </c>
      <c r="AA196" s="20"/>
      <c r="AB196" s="20"/>
      <c r="AC196" s="20"/>
      <c r="AD196" s="20"/>
    </row>
    <row r="197" spans="1:30">
      <c r="A197" s="7" t="s">
        <v>519</v>
      </c>
      <c r="B197" s="7" t="s">
        <v>520</v>
      </c>
      <c r="C197" s="20">
        <v>226.63036660962649</v>
      </c>
      <c r="D197" s="7" t="s">
        <v>596</v>
      </c>
      <c r="E197" s="15">
        <v>2012</v>
      </c>
      <c r="F197" s="17" t="s">
        <v>597</v>
      </c>
      <c r="G197" s="18"/>
      <c r="H197" s="19" t="s">
        <v>521</v>
      </c>
      <c r="J197" s="7">
        <f>IF(VLOOKUP($A197,'[1]2. Child Protection'!$B$8:$BG$226,'[1]2. Child Protection'!T$1,FALSE)=C197,"",VLOOKUP($A197,'[1]2. Child Protection'!$B$8:$BG$226,'[1]2. Child Protection'!T$1,FALSE)-C197)</f>
        <v>-201.13036660962649</v>
      </c>
      <c r="K197" s="7" t="str">
        <f>IF(VLOOKUP($A197,'[1]2. Child Protection'!$B$8:$BG$226,'[1]2. Child Protection'!U$1,FALSE)=D197,"",VLOOKUP($A197,'[1]2. Child Protection'!$B$8:$BG$226,'[1]2. Child Protection'!U$1,FALSE))</f>
        <v/>
      </c>
      <c r="L197" s="20" t="e">
        <f>IF(VLOOKUP($A197,'[1]2. Child Protection'!$B$8:$BG$226,'[1]2. Child Protection'!V$1,FALSE)=#REF!,"",VLOOKUP($A197,'[1]2. Child Protection'!$B$8:$BG$226,'[1]2. Child Protection'!V$1,FALSE)-#REF!)</f>
        <v>#REF!</v>
      </c>
      <c r="M197" s="20" t="e">
        <f>IF(VLOOKUP($A197,'[1]2. Child Protection'!$B$8:$BG$226,'[1]2. Child Protection'!W$1,FALSE)=#REF!,"",VLOOKUP($A197,'[1]2. Child Protection'!$B$8:$BG$226,'[1]2. Child Protection'!W$1,FALSE))</f>
        <v>#REF!</v>
      </c>
      <c r="N197" s="20">
        <f>IF(VLOOKUP($A197,'[1]2. Child Protection'!$B$8:$BG$226,'[1]2. Child Protection'!X$1,FALSE)=E197,"",VLOOKUP($A197,'[1]2. Child Protection'!$B$8:$BG$226,'[1]2. Child Protection'!X$1,FALSE)-E197)</f>
        <v>-1979.8</v>
      </c>
      <c r="O197" s="20" t="e">
        <f>IF(VLOOKUP($A197,'[1]2. Child Protection'!$B$8:$BG$226,'[1]2. Child Protection'!Y$1,FALSE)=#REF!,"",VLOOKUP($A197,'[1]2. Child Protection'!$B$8:$BG$226,'[1]2. Child Protection'!Y$1,FALSE))</f>
        <v>#REF!</v>
      </c>
      <c r="P197" s="20" t="e">
        <f>IF(VLOOKUP($A197,'[1]2. Child Protection'!$B$8:$BG$226,'[1]2. Child Protection'!Z$1,FALSE)=F197,"",VLOOKUP($A197,'[1]2. Child Protection'!$B$8:$BG$226,'[1]2. Child Protection'!Z$1,FALSE)-F197)</f>
        <v>#VALUE!</v>
      </c>
      <c r="Q197" s="20" t="str">
        <f>IF(VLOOKUP($A197,'[1]2. Child Protection'!$B$8:$BG$226,'[1]2. Child Protection'!AA$1,FALSE)=G197,"",VLOOKUP($A197,'[1]2. Child Protection'!$B$8:$BG$226,'[1]2. Child Protection'!AA$1,FALSE))</f>
        <v/>
      </c>
      <c r="R197" s="7" t="str">
        <f>IF(VLOOKUP($A197,'[1]2. Child Protection'!$B$8:$BG$226,'[1]2. Child Protection'!AB$1,FALSE)=H197,"",VLOOKUP($A197,'[1]2. Child Protection'!$B$8:$BG$226,'[1]2. Child Protection'!AB$1,FALSE))</f>
        <v>DHS 2016</v>
      </c>
      <c r="AA197" s="20"/>
      <c r="AB197" s="20"/>
      <c r="AC197" s="20"/>
      <c r="AD197" s="20"/>
    </row>
    <row r="198" spans="1:30">
      <c r="A198" s="7" t="s">
        <v>522</v>
      </c>
      <c r="B198" s="7" t="s">
        <v>523</v>
      </c>
      <c r="C198" s="20">
        <v>631.81169313850262</v>
      </c>
      <c r="D198" s="7" t="s">
        <v>596</v>
      </c>
      <c r="E198" s="15">
        <v>2020</v>
      </c>
      <c r="F198" s="17" t="s">
        <v>597</v>
      </c>
      <c r="G198" s="18"/>
      <c r="H198" s="19" t="s">
        <v>524</v>
      </c>
      <c r="J198" s="7">
        <f>IF(VLOOKUP($A198,'[1]2. Child Protection'!$B$8:$BG$226,'[1]2. Child Protection'!T$1,FALSE)=C198,"",VLOOKUP($A198,'[1]2. Child Protection'!$B$8:$BG$226,'[1]2. Child Protection'!T$1,FALSE)-C198)</f>
        <v>-533.01169313850266</v>
      </c>
      <c r="K198" s="7" t="str">
        <f>IF(VLOOKUP($A198,'[1]2. Child Protection'!$B$8:$BG$226,'[1]2. Child Protection'!U$1,FALSE)=D198,"",VLOOKUP($A198,'[1]2. Child Protection'!$B$8:$BG$226,'[1]2. Child Protection'!U$1,FALSE))</f>
        <v>x</v>
      </c>
      <c r="L198" s="20" t="e">
        <f>IF(VLOOKUP($A198,'[1]2. Child Protection'!$B$8:$BG$226,'[1]2. Child Protection'!V$1,FALSE)=#REF!,"",VLOOKUP($A198,'[1]2. Child Protection'!$B$8:$BG$226,'[1]2. Child Protection'!V$1,FALSE)-#REF!)</f>
        <v>#REF!</v>
      </c>
      <c r="M198" s="20" t="e">
        <f>IF(VLOOKUP($A198,'[1]2. Child Protection'!$B$8:$BG$226,'[1]2. Child Protection'!W$1,FALSE)=#REF!,"",VLOOKUP($A198,'[1]2. Child Protection'!$B$8:$BG$226,'[1]2. Child Protection'!W$1,FALSE))</f>
        <v>#REF!</v>
      </c>
      <c r="N198" s="20">
        <f>IF(VLOOKUP($A198,'[1]2. Child Protection'!$B$8:$BG$226,'[1]2. Child Protection'!X$1,FALSE)=E198,"",VLOOKUP($A198,'[1]2. Child Protection'!$B$8:$BG$226,'[1]2. Child Protection'!X$1,FALSE)-E198)</f>
        <v>-1920.1</v>
      </c>
      <c r="O198" s="20" t="e">
        <f>IF(VLOOKUP($A198,'[1]2. Child Protection'!$B$8:$BG$226,'[1]2. Child Protection'!Y$1,FALSE)=#REF!,"",VLOOKUP($A198,'[1]2. Child Protection'!$B$8:$BG$226,'[1]2. Child Protection'!Y$1,FALSE))</f>
        <v>#REF!</v>
      </c>
      <c r="P198" s="20" t="e">
        <f>IF(VLOOKUP($A198,'[1]2. Child Protection'!$B$8:$BG$226,'[1]2. Child Protection'!Z$1,FALSE)=F198,"",VLOOKUP($A198,'[1]2. Child Protection'!$B$8:$BG$226,'[1]2. Child Protection'!Z$1,FALSE)-F198)</f>
        <v>#VALUE!</v>
      </c>
      <c r="Q198" s="20" t="str">
        <f>IF(VLOOKUP($A198,'[1]2. Child Protection'!$B$8:$BG$226,'[1]2. Child Protection'!AA$1,FALSE)=G198,"",VLOOKUP($A198,'[1]2. Child Protection'!$B$8:$BG$226,'[1]2. Child Protection'!AA$1,FALSE))</f>
        <v>x</v>
      </c>
      <c r="R198" s="7" t="str">
        <f>IF(VLOOKUP($A198,'[1]2. Child Protection'!$B$8:$BG$226,'[1]2. Child Protection'!AB$1,FALSE)=H198,"",VLOOKUP($A198,'[1]2. Child Protection'!$B$8:$BG$226,'[1]2. Child Protection'!AB$1,FALSE))</f>
        <v>MICS 2012</v>
      </c>
      <c r="AA198" s="20"/>
      <c r="AB198" s="20"/>
      <c r="AC198" s="20"/>
      <c r="AD198" s="20"/>
    </row>
    <row r="199" spans="1:30">
      <c r="A199" s="7" t="s">
        <v>536</v>
      </c>
      <c r="B199" s="7" t="s">
        <v>537</v>
      </c>
      <c r="C199" s="20">
        <v>351.88777301942343</v>
      </c>
      <c r="D199" s="7" t="s">
        <v>596</v>
      </c>
      <c r="E199" s="15">
        <v>2021</v>
      </c>
      <c r="F199" s="17" t="s">
        <v>597</v>
      </c>
      <c r="G199" s="18"/>
      <c r="H199" s="19" t="s">
        <v>538</v>
      </c>
      <c r="J199" s="7">
        <f>IF(VLOOKUP($A199,'[1]2. Child Protection'!$B$8:$BG$226,'[1]2. Child Protection'!T$1,FALSE)=C199,"",VLOOKUP($A199,'[1]2. Child Protection'!$B$8:$BG$226,'[1]2. Child Protection'!T$1,FALSE)-C199)</f>
        <v>-252.68777301942345</v>
      </c>
      <c r="K199" s="7" t="str">
        <f>IF(VLOOKUP($A199,'[1]2. Child Protection'!$B$8:$BG$226,'[1]2. Child Protection'!U$1,FALSE)=D199,"",VLOOKUP($A199,'[1]2. Child Protection'!$B$8:$BG$226,'[1]2. Child Protection'!U$1,FALSE))</f>
        <v/>
      </c>
      <c r="L199" s="20" t="e">
        <f>IF(VLOOKUP($A199,'[1]2. Child Protection'!$B$8:$BG$226,'[1]2. Child Protection'!V$1,FALSE)=#REF!,"",VLOOKUP($A199,'[1]2. Child Protection'!$B$8:$BG$226,'[1]2. Child Protection'!V$1,FALSE)-#REF!)</f>
        <v>#REF!</v>
      </c>
      <c r="M199" s="20" t="e">
        <f>IF(VLOOKUP($A199,'[1]2. Child Protection'!$B$8:$BG$226,'[1]2. Child Protection'!W$1,FALSE)=#REF!,"",VLOOKUP($A199,'[1]2. Child Protection'!$B$8:$BG$226,'[1]2. Child Protection'!W$1,FALSE))</f>
        <v>#REF!</v>
      </c>
      <c r="N199" s="20">
        <f>IF(VLOOKUP($A199,'[1]2. Child Protection'!$B$8:$BG$226,'[1]2. Child Protection'!X$1,FALSE)=E199,"",VLOOKUP($A199,'[1]2. Child Protection'!$B$8:$BG$226,'[1]2. Child Protection'!X$1,FALSE)-E199)</f>
        <v>-1921.1</v>
      </c>
      <c r="O199" s="20" t="e">
        <f>IF(VLOOKUP($A199,'[1]2. Child Protection'!$B$8:$BG$226,'[1]2. Child Protection'!Y$1,FALSE)=#REF!,"",VLOOKUP($A199,'[1]2. Child Protection'!$B$8:$BG$226,'[1]2. Child Protection'!Y$1,FALSE))</f>
        <v>#REF!</v>
      </c>
      <c r="P199" s="20" t="e">
        <f>IF(VLOOKUP($A199,'[1]2. Child Protection'!$B$8:$BG$226,'[1]2. Child Protection'!Z$1,FALSE)=F199,"",VLOOKUP($A199,'[1]2. Child Protection'!$B$8:$BG$226,'[1]2. Child Protection'!Z$1,FALSE)-F199)</f>
        <v>#VALUE!</v>
      </c>
      <c r="Q199" s="20" t="str">
        <f>IF(VLOOKUP($A199,'[1]2. Child Protection'!$B$8:$BG$226,'[1]2. Child Protection'!AA$1,FALSE)=G199,"",VLOOKUP($A199,'[1]2. Child Protection'!$B$8:$BG$226,'[1]2. Child Protection'!AA$1,FALSE))</f>
        <v/>
      </c>
      <c r="R199" s="7" t="str">
        <f>IF(VLOOKUP($A199,'[1]2. Child Protection'!$B$8:$BG$226,'[1]2. Child Protection'!AB$1,FALSE)=H199,"",VLOOKUP($A199,'[1]2. Child Protection'!$B$8:$BG$226,'[1]2. Child Protection'!AB$1,FALSE))</f>
        <v>MICS 2013</v>
      </c>
      <c r="AA199" s="20"/>
      <c r="AB199" s="20"/>
      <c r="AC199" s="20"/>
      <c r="AD199" s="20"/>
    </row>
    <row r="200" spans="1:30">
      <c r="A200" s="7" t="s">
        <v>533</v>
      </c>
      <c r="B200" s="7" t="s">
        <v>534</v>
      </c>
      <c r="C200" s="40">
        <v>77.049168677050744</v>
      </c>
      <c r="D200" s="7" t="s">
        <v>596</v>
      </c>
      <c r="E200" s="15">
        <v>2012</v>
      </c>
      <c r="F200" s="15" t="s">
        <v>597</v>
      </c>
      <c r="G200" s="16"/>
      <c r="H200" s="19" t="s">
        <v>535</v>
      </c>
      <c r="J200" s="7" t="e">
        <f>IF(VLOOKUP($A200,'[1]2. Child Protection'!$B$8:$BG$226,'[1]2. Child Protection'!T$1,FALSE)=C200,"",VLOOKUP($A200,'[1]2. Child Protection'!$B$8:$BG$226,'[1]2. Child Protection'!T$1,FALSE)-C200)</f>
        <v>#VALUE!</v>
      </c>
      <c r="K200" s="7" t="str">
        <f>IF(VLOOKUP($A200,'[1]2. Child Protection'!$B$8:$BG$226,'[1]2. Child Protection'!U$1,FALSE)=D200,"",VLOOKUP($A200,'[1]2. Child Protection'!$B$8:$BG$226,'[1]2. Child Protection'!U$1,FALSE))</f>
        <v/>
      </c>
      <c r="L200" s="20" t="e">
        <f>IF(VLOOKUP($A200,'[1]2. Child Protection'!$B$8:$BG$226,'[1]2. Child Protection'!V$1,FALSE)=#REF!,"",VLOOKUP($A200,'[1]2. Child Protection'!$B$8:$BG$226,'[1]2. Child Protection'!V$1,FALSE)-#REF!)</f>
        <v>#REF!</v>
      </c>
      <c r="M200" s="20" t="e">
        <f>IF(VLOOKUP($A200,'[1]2. Child Protection'!$B$8:$BG$226,'[1]2. Child Protection'!W$1,FALSE)=#REF!,"",VLOOKUP($A200,'[1]2. Child Protection'!$B$8:$BG$226,'[1]2. Child Protection'!W$1,FALSE))</f>
        <v>#REF!</v>
      </c>
      <c r="N200" s="20">
        <f>IF(VLOOKUP($A200,'[1]2. Child Protection'!$B$8:$BG$226,'[1]2. Child Protection'!X$1,FALSE)=E200,"",VLOOKUP($A200,'[1]2. Child Protection'!$B$8:$BG$226,'[1]2. Child Protection'!X$1,FALSE)-E200)</f>
        <v>-1912</v>
      </c>
      <c r="O200" s="20" t="e">
        <f>IF(VLOOKUP($A200,'[1]2. Child Protection'!$B$8:$BG$226,'[1]2. Child Protection'!Y$1,FALSE)=#REF!,"",VLOOKUP($A200,'[1]2. Child Protection'!$B$8:$BG$226,'[1]2. Child Protection'!Y$1,FALSE))</f>
        <v>#REF!</v>
      </c>
      <c r="P200" s="20" t="e">
        <f>IF(VLOOKUP($A200,'[1]2. Child Protection'!$B$8:$BG$226,'[1]2. Child Protection'!Z$1,FALSE)=F200,"",VLOOKUP($A200,'[1]2. Child Protection'!$B$8:$BG$226,'[1]2. Child Protection'!Z$1,FALSE)-F200)</f>
        <v>#VALUE!</v>
      </c>
      <c r="Q200" s="20" t="str">
        <f>IF(VLOOKUP($A200,'[1]2. Child Protection'!$B$8:$BG$226,'[1]2. Child Protection'!AA$1,FALSE)=G200,"",VLOOKUP($A200,'[1]2. Child Protection'!$B$8:$BG$226,'[1]2. Child Protection'!AA$1,FALSE))</f>
        <v>v</v>
      </c>
      <c r="R200" s="7" t="str">
        <f>IF(VLOOKUP($A200,'[1]2. Child Protection'!$B$8:$BG$226,'[1]2. Child Protection'!AB$1,FALSE)=H200,"",VLOOKUP($A200,'[1]2. Child Protection'!$B$8:$BG$226,'[1]2. Child Protection'!AB$1,FALSE))</f>
        <v>UNSD Population and Vital Statistics Report, January 2022, latest update on 17 Jan 2023</v>
      </c>
      <c r="AA200" s="20"/>
      <c r="AB200" s="20"/>
      <c r="AC200" s="20"/>
      <c r="AD200" s="20"/>
    </row>
    <row r="201" spans="1:30">
      <c r="A201" s="7" t="s">
        <v>539</v>
      </c>
      <c r="B201" s="7" t="s">
        <v>540</v>
      </c>
      <c r="C201" s="20">
        <v>281.26442340031872</v>
      </c>
      <c r="D201" s="7" t="s">
        <v>596</v>
      </c>
      <c r="E201" s="15">
        <v>2020</v>
      </c>
      <c r="F201" s="17" t="s">
        <v>597</v>
      </c>
      <c r="G201" s="18"/>
      <c r="H201" s="19" t="s">
        <v>636</v>
      </c>
      <c r="J201" s="7">
        <f>IF(VLOOKUP($A201,'[1]2. Child Protection'!$B$8:$BG$226,'[1]2. Child Protection'!T$1,FALSE)=C201,"",VLOOKUP($A201,'[1]2. Child Protection'!$B$8:$BG$226,'[1]2. Child Protection'!T$1,FALSE)-C201)</f>
        <v>-181.26442340031872</v>
      </c>
      <c r="K201" s="7" t="str">
        <f>IF(VLOOKUP($A201,'[1]2. Child Protection'!$B$8:$BG$226,'[1]2. Child Protection'!U$1,FALSE)=D201,"",VLOOKUP($A201,'[1]2. Child Protection'!$B$8:$BG$226,'[1]2. Child Protection'!U$1,FALSE))</f>
        <v/>
      </c>
      <c r="L201" s="20" t="e">
        <f>IF(VLOOKUP($A201,'[1]2. Child Protection'!$B$8:$BG$226,'[1]2. Child Protection'!V$1,FALSE)=#REF!,"",VLOOKUP($A201,'[1]2. Child Protection'!$B$8:$BG$226,'[1]2. Child Protection'!V$1,FALSE)-#REF!)</f>
        <v>#REF!</v>
      </c>
      <c r="M201" s="20" t="e">
        <f>IF(VLOOKUP($A201,'[1]2. Child Protection'!$B$8:$BG$226,'[1]2. Child Protection'!W$1,FALSE)=#REF!,"",VLOOKUP($A201,'[1]2. Child Protection'!$B$8:$BG$226,'[1]2. Child Protection'!W$1,FALSE))</f>
        <v>#REF!</v>
      </c>
      <c r="N201" s="20">
        <f>IF(VLOOKUP($A201,'[1]2. Child Protection'!$B$8:$BG$226,'[1]2. Child Protection'!X$1,FALSE)=E201,"",VLOOKUP($A201,'[1]2. Child Protection'!$B$8:$BG$226,'[1]2. Child Protection'!X$1,FALSE)-E201)</f>
        <v>-1920</v>
      </c>
      <c r="O201" s="20" t="e">
        <f>IF(VLOOKUP($A201,'[1]2. Child Protection'!$B$8:$BG$226,'[1]2. Child Protection'!Y$1,FALSE)=#REF!,"",VLOOKUP($A201,'[1]2. Child Protection'!$B$8:$BG$226,'[1]2. Child Protection'!Y$1,FALSE))</f>
        <v>#REF!</v>
      </c>
      <c r="P201" s="20" t="e">
        <f>IF(VLOOKUP($A201,'[1]2. Child Protection'!$B$8:$BG$226,'[1]2. Child Protection'!Z$1,FALSE)=F201,"",VLOOKUP($A201,'[1]2. Child Protection'!$B$8:$BG$226,'[1]2. Child Protection'!Z$1,FALSE)-F201)</f>
        <v>#VALUE!</v>
      </c>
      <c r="Q201" s="20" t="str">
        <f>IF(VLOOKUP($A201,'[1]2. Child Protection'!$B$8:$BG$226,'[1]2. Child Protection'!AA$1,FALSE)=G201,"",VLOOKUP($A201,'[1]2. Child Protection'!$B$8:$BG$226,'[1]2. Child Protection'!AA$1,FALSE))</f>
        <v/>
      </c>
      <c r="R201" s="7" t="str">
        <f>IF(VLOOKUP($A201,'[1]2. Child Protection'!$B$8:$BG$226,'[1]2. Child Protection'!AB$1,FALSE)=H201,"",VLOOKUP($A201,'[1]2. Child Protection'!$B$8:$BG$226,'[1]2. Child Protection'!AB$1,FALSE))</f>
        <v>MICS 2021-22</v>
      </c>
      <c r="AA201" s="20"/>
      <c r="AB201" s="20"/>
      <c r="AC201" s="20"/>
      <c r="AD201" s="20"/>
    </row>
    <row r="202" spans="1:30">
      <c r="A202" s="7" t="s">
        <v>237</v>
      </c>
      <c r="B202" s="7" t="s">
        <v>238</v>
      </c>
      <c r="C202" s="40" t="s">
        <v>596</v>
      </c>
      <c r="D202" s="7" t="s">
        <v>596</v>
      </c>
      <c r="E202" s="17" t="s">
        <v>596</v>
      </c>
      <c r="F202" s="17" t="s">
        <v>596</v>
      </c>
      <c r="G202" s="18" t="s">
        <v>596</v>
      </c>
      <c r="H202" s="19" t="s">
        <v>596</v>
      </c>
      <c r="J202" s="7" t="e">
        <f>IF(VLOOKUP($A202,'[1]2. Child Protection'!$B$8:$BG$226,'[1]2. Child Protection'!T$1,FALSE)=C202,"",VLOOKUP($A202,'[1]2. Child Protection'!$B$8:$BG$226,'[1]2. Child Protection'!T$1,FALSE)-C202)</f>
        <v>#VALUE!</v>
      </c>
      <c r="K202" s="7" t="str">
        <f>IF(VLOOKUP($A202,'[1]2. Child Protection'!$B$8:$BG$226,'[1]2. Child Protection'!U$1,FALSE)=D202,"",VLOOKUP($A202,'[1]2. Child Protection'!$B$8:$BG$226,'[1]2. Child Protection'!U$1,FALSE))</f>
        <v/>
      </c>
      <c r="L202" s="20" t="e">
        <f>IF(VLOOKUP($A202,'[1]2. Child Protection'!$B$8:$BG$226,'[1]2. Child Protection'!V$1,FALSE)=#REF!,"",VLOOKUP($A202,'[1]2. Child Protection'!$B$8:$BG$226,'[1]2. Child Protection'!V$1,FALSE)-#REF!)</f>
        <v>#REF!</v>
      </c>
      <c r="M202" s="20" t="e">
        <f>IF(VLOOKUP($A202,'[1]2. Child Protection'!$B$8:$BG$226,'[1]2. Child Protection'!W$1,FALSE)=#REF!,"",VLOOKUP($A202,'[1]2. Child Protection'!$B$8:$BG$226,'[1]2. Child Protection'!W$1,FALSE))</f>
        <v>#REF!</v>
      </c>
      <c r="N202" s="20" t="e">
        <f>IF(VLOOKUP($A202,'[1]2. Child Protection'!$B$8:$BG$226,'[1]2. Child Protection'!X$1,FALSE)=E202,"",VLOOKUP($A202,'[1]2. Child Protection'!$B$8:$BG$226,'[1]2. Child Protection'!X$1,FALSE)-E202)</f>
        <v>#VALUE!</v>
      </c>
      <c r="O202" s="20" t="e">
        <f>IF(VLOOKUP($A202,'[1]2. Child Protection'!$B$8:$BG$226,'[1]2. Child Protection'!Y$1,FALSE)=#REF!,"",VLOOKUP($A202,'[1]2. Child Protection'!$B$8:$BG$226,'[1]2. Child Protection'!Y$1,FALSE))</f>
        <v>#REF!</v>
      </c>
      <c r="P202" s="20" t="e">
        <f>IF(VLOOKUP($A202,'[1]2. Child Protection'!$B$8:$BG$226,'[1]2. Child Protection'!Z$1,FALSE)=F202,"",VLOOKUP($A202,'[1]2. Child Protection'!$B$8:$BG$226,'[1]2. Child Protection'!Z$1,FALSE)-F202)</f>
        <v>#VALUE!</v>
      </c>
      <c r="Q202" s="20" t="str">
        <f>IF(VLOOKUP($A202,'[1]2. Child Protection'!$B$8:$BG$226,'[1]2. Child Protection'!AA$1,FALSE)=G202,"",VLOOKUP($A202,'[1]2. Child Protection'!$B$8:$BG$226,'[1]2. Child Protection'!AA$1,FALSE))</f>
        <v/>
      </c>
      <c r="R202" s="7" t="str">
        <f>IF(VLOOKUP($A202,'[1]2. Child Protection'!$B$8:$BG$226,'[1]2. Child Protection'!AB$1,FALSE)=H202,"",VLOOKUP($A202,'[1]2. Child Protection'!$B$8:$BG$226,'[1]2. Child Protection'!AB$1,FALSE))</f>
        <v/>
      </c>
      <c r="AA202" s="20"/>
      <c r="AB202" s="20"/>
      <c r="AC202" s="20"/>
      <c r="AD202" s="20"/>
    </row>
    <row r="203" spans="1:30">
      <c r="A203" s="7" t="s">
        <v>431</v>
      </c>
      <c r="B203" s="7" t="s">
        <v>432</v>
      </c>
      <c r="C203" s="40">
        <v>119.63766877456843</v>
      </c>
      <c r="D203" s="7" t="s">
        <v>596</v>
      </c>
      <c r="E203" s="15">
        <v>2021</v>
      </c>
      <c r="F203" s="17" t="s">
        <v>597</v>
      </c>
      <c r="G203" s="18"/>
      <c r="H203" s="19" t="s">
        <v>433</v>
      </c>
      <c r="J203" s="7" t="e">
        <f>IF(VLOOKUP($A203,'[1]2. Child Protection'!$B$8:$BG$226,'[1]2. Child Protection'!T$1,FALSE)=C203,"",VLOOKUP($A203,'[1]2. Child Protection'!$B$8:$BG$226,'[1]2. Child Protection'!T$1,FALSE)-C203)</f>
        <v>#VALUE!</v>
      </c>
      <c r="K203" s="7" t="str">
        <f>IF(VLOOKUP($A203,'[1]2. Child Protection'!$B$8:$BG$226,'[1]2. Child Protection'!U$1,FALSE)=D203,"",VLOOKUP($A203,'[1]2. Child Protection'!$B$8:$BG$226,'[1]2. Child Protection'!U$1,FALSE))</f>
        <v/>
      </c>
      <c r="L203" s="20" t="e">
        <f>IF(VLOOKUP($A203,'[1]2. Child Protection'!$B$8:$BG$226,'[1]2. Child Protection'!V$1,FALSE)=#REF!,"",VLOOKUP($A203,'[1]2. Child Protection'!$B$8:$BG$226,'[1]2. Child Protection'!V$1,FALSE)-#REF!)</f>
        <v>#REF!</v>
      </c>
      <c r="M203" s="20" t="e">
        <f>IF(VLOOKUP($A203,'[1]2. Child Protection'!$B$8:$BG$226,'[1]2. Child Protection'!W$1,FALSE)=#REF!,"",VLOOKUP($A203,'[1]2. Child Protection'!$B$8:$BG$226,'[1]2. Child Protection'!W$1,FALSE))</f>
        <v>#REF!</v>
      </c>
      <c r="N203" s="20" t="e">
        <f>IF(VLOOKUP($A203,'[1]2. Child Protection'!$B$8:$BG$226,'[1]2. Child Protection'!X$1,FALSE)=E203,"",VLOOKUP($A203,'[1]2. Child Protection'!$B$8:$BG$226,'[1]2. Child Protection'!X$1,FALSE)-E203)</f>
        <v>#VALUE!</v>
      </c>
      <c r="O203" s="20" t="e">
        <f>IF(VLOOKUP($A203,'[1]2. Child Protection'!$B$8:$BG$226,'[1]2. Child Protection'!Y$1,FALSE)=#REF!,"",VLOOKUP($A203,'[1]2. Child Protection'!$B$8:$BG$226,'[1]2. Child Protection'!Y$1,FALSE))</f>
        <v>#REF!</v>
      </c>
      <c r="P203" s="20" t="e">
        <f>IF(VLOOKUP($A203,'[1]2. Child Protection'!$B$8:$BG$226,'[1]2. Child Protection'!Z$1,FALSE)=F203,"",VLOOKUP($A203,'[1]2. Child Protection'!$B$8:$BG$226,'[1]2. Child Protection'!Z$1,FALSE)-F203)</f>
        <v>#VALUE!</v>
      </c>
      <c r="Q203" s="20" t="str">
        <f>IF(VLOOKUP($A203,'[1]2. Child Protection'!$B$8:$BG$226,'[1]2. Child Protection'!AA$1,FALSE)=G203,"",VLOOKUP($A203,'[1]2. Child Protection'!$B$8:$BG$226,'[1]2. Child Protection'!AA$1,FALSE))</f>
        <v/>
      </c>
      <c r="R203" s="7">
        <f>IF(VLOOKUP($A203,'[1]2. Child Protection'!$B$8:$BG$226,'[1]2. Child Protection'!AB$1,FALSE)=H203,"",VLOOKUP($A203,'[1]2. Child Protection'!$B$8:$BG$226,'[1]2. Child Protection'!AB$1,FALSE))</f>
        <v>0</v>
      </c>
      <c r="AA203" s="20"/>
      <c r="AB203" s="20"/>
      <c r="AC203" s="20"/>
      <c r="AD203" s="20"/>
    </row>
    <row r="204" spans="1:30">
      <c r="A204" s="7" t="s">
        <v>543</v>
      </c>
      <c r="B204" s="7" t="s">
        <v>544</v>
      </c>
      <c r="C204" s="40">
        <v>30.915672713544332</v>
      </c>
      <c r="D204" s="7" t="s">
        <v>596</v>
      </c>
      <c r="E204" s="15">
        <v>2011</v>
      </c>
      <c r="F204" s="17" t="s">
        <v>597</v>
      </c>
      <c r="G204" s="18"/>
      <c r="H204" s="19" t="s">
        <v>545</v>
      </c>
      <c r="J204" s="7" t="e">
        <f>IF(VLOOKUP($A204,'[1]2. Child Protection'!$B$8:$BG$226,'[1]2. Child Protection'!T$1,FALSE)=C204,"",VLOOKUP($A204,'[1]2. Child Protection'!$B$8:$BG$226,'[1]2. Child Protection'!T$1,FALSE)-C204)</f>
        <v>#VALUE!</v>
      </c>
      <c r="K204" s="7" t="str">
        <f>IF(VLOOKUP($A204,'[1]2. Child Protection'!$B$8:$BG$226,'[1]2. Child Protection'!U$1,FALSE)=D204,"",VLOOKUP($A204,'[1]2. Child Protection'!$B$8:$BG$226,'[1]2. Child Protection'!U$1,FALSE))</f>
        <v/>
      </c>
      <c r="L204" s="20" t="e">
        <f>IF(VLOOKUP($A204,'[1]2. Child Protection'!$B$8:$BG$226,'[1]2. Child Protection'!V$1,FALSE)=#REF!,"",VLOOKUP($A204,'[1]2. Child Protection'!$B$8:$BG$226,'[1]2. Child Protection'!V$1,FALSE)-#REF!)</f>
        <v>#REF!</v>
      </c>
      <c r="M204" s="20" t="e">
        <f>IF(VLOOKUP($A204,'[1]2. Child Protection'!$B$8:$BG$226,'[1]2. Child Protection'!W$1,FALSE)=#REF!,"",VLOOKUP($A204,'[1]2. Child Protection'!$B$8:$BG$226,'[1]2. Child Protection'!W$1,FALSE))</f>
        <v>#REF!</v>
      </c>
      <c r="N204" s="20" t="e">
        <f>IF(VLOOKUP($A204,'[1]2. Child Protection'!$B$8:$BG$226,'[1]2. Child Protection'!X$1,FALSE)=E204,"",VLOOKUP($A204,'[1]2. Child Protection'!$B$8:$BG$226,'[1]2. Child Protection'!X$1,FALSE)-E204)</f>
        <v>#VALUE!</v>
      </c>
      <c r="O204" s="20" t="e">
        <f>IF(VLOOKUP($A204,'[1]2. Child Protection'!$B$8:$BG$226,'[1]2. Child Protection'!Y$1,FALSE)=#REF!,"",VLOOKUP($A204,'[1]2. Child Protection'!$B$8:$BG$226,'[1]2. Child Protection'!Y$1,FALSE))</f>
        <v>#REF!</v>
      </c>
      <c r="P204" s="20" t="e">
        <f>IF(VLOOKUP($A204,'[1]2. Child Protection'!$B$8:$BG$226,'[1]2. Child Protection'!Z$1,FALSE)=F204,"",VLOOKUP($A204,'[1]2. Child Protection'!$B$8:$BG$226,'[1]2. Child Protection'!Z$1,FALSE)-F204)</f>
        <v>#VALUE!</v>
      </c>
      <c r="Q204" s="20" t="str">
        <f>IF(VLOOKUP($A204,'[1]2. Child Protection'!$B$8:$BG$226,'[1]2. Child Protection'!AA$1,FALSE)=G204,"",VLOOKUP($A204,'[1]2. Child Protection'!$B$8:$BG$226,'[1]2. Child Protection'!AA$1,FALSE))</f>
        <v/>
      </c>
      <c r="R204" s="7" t="str">
        <f>IF(VLOOKUP($A204,'[1]2. Child Protection'!$B$8:$BG$226,'[1]2. Child Protection'!AB$1,FALSE)=H204,"",VLOOKUP($A204,'[1]2. Child Protection'!$B$8:$BG$226,'[1]2. Child Protection'!AB$1,FALSE))</f>
        <v>Vital registration system 2017</v>
      </c>
      <c r="AA204" s="20"/>
      <c r="AB204" s="20"/>
      <c r="AC204" s="20"/>
      <c r="AD204" s="20"/>
    </row>
    <row r="205" spans="1:30">
      <c r="A205" s="7" t="s">
        <v>91</v>
      </c>
      <c r="B205" s="7" t="s">
        <v>92</v>
      </c>
      <c r="C205" s="40">
        <v>11.566961026032075</v>
      </c>
      <c r="D205" s="7" t="s">
        <v>59</v>
      </c>
      <c r="E205" s="15">
        <v>2021</v>
      </c>
      <c r="F205" s="15" t="s">
        <v>603</v>
      </c>
      <c r="G205" s="18" t="s">
        <v>61</v>
      </c>
      <c r="H205" s="19" t="s">
        <v>93</v>
      </c>
      <c r="J205" s="7" t="e">
        <f>IF(VLOOKUP($A205,'[1]2. Child Protection'!$B$8:$BG$226,'[1]2. Child Protection'!T$1,FALSE)=C205,"",VLOOKUP($A205,'[1]2. Child Protection'!$B$8:$BG$226,'[1]2. Child Protection'!T$1,FALSE)-C205)</f>
        <v>#VALUE!</v>
      </c>
      <c r="K205" s="7">
        <f>IF(VLOOKUP($A205,'[1]2. Child Protection'!$B$8:$BG$226,'[1]2. Child Protection'!U$1,FALSE)=D205,"",VLOOKUP($A205,'[1]2. Child Protection'!$B$8:$BG$226,'[1]2. Child Protection'!U$1,FALSE))</f>
        <v>0</v>
      </c>
      <c r="L205" s="20" t="e">
        <f>IF(VLOOKUP($A205,'[1]2. Child Protection'!$B$8:$BG$226,'[1]2. Child Protection'!V$1,FALSE)=#REF!,"",VLOOKUP($A205,'[1]2. Child Protection'!$B$8:$BG$226,'[1]2. Child Protection'!V$1,FALSE)-#REF!)</f>
        <v>#REF!</v>
      </c>
      <c r="M205" s="20" t="e">
        <f>IF(VLOOKUP($A205,'[1]2. Child Protection'!$B$8:$BG$226,'[1]2. Child Protection'!W$1,FALSE)=#REF!,"",VLOOKUP($A205,'[1]2. Child Protection'!$B$8:$BG$226,'[1]2. Child Protection'!W$1,FALSE))</f>
        <v>#REF!</v>
      </c>
      <c r="N205" s="20" t="e">
        <f>IF(VLOOKUP($A205,'[1]2. Child Protection'!$B$8:$BG$226,'[1]2. Child Protection'!X$1,FALSE)=E205,"",VLOOKUP($A205,'[1]2. Child Protection'!$B$8:$BG$226,'[1]2. Child Protection'!X$1,FALSE)-E205)</f>
        <v>#VALUE!</v>
      </c>
      <c r="O205" s="20" t="e">
        <f>IF(VLOOKUP($A205,'[1]2. Child Protection'!$B$8:$BG$226,'[1]2. Child Protection'!Y$1,FALSE)=#REF!,"",VLOOKUP($A205,'[1]2. Child Protection'!$B$8:$BG$226,'[1]2. Child Protection'!Y$1,FALSE))</f>
        <v>#REF!</v>
      </c>
      <c r="P205" s="20" t="e">
        <f>IF(VLOOKUP($A205,'[1]2. Child Protection'!$B$8:$BG$226,'[1]2. Child Protection'!Z$1,FALSE)=F205,"",VLOOKUP($A205,'[1]2. Child Protection'!$B$8:$BG$226,'[1]2. Child Protection'!Z$1,FALSE)-F205)</f>
        <v>#VALUE!</v>
      </c>
      <c r="Q205" s="20">
        <f>IF(VLOOKUP($A205,'[1]2. Child Protection'!$B$8:$BG$226,'[1]2. Child Protection'!AA$1,FALSE)=G205,"",VLOOKUP($A205,'[1]2. Child Protection'!$B$8:$BG$226,'[1]2. Child Protection'!AA$1,FALSE))</f>
        <v>0</v>
      </c>
      <c r="R205" s="7">
        <f>IF(VLOOKUP($A205,'[1]2. Child Protection'!$B$8:$BG$226,'[1]2. Child Protection'!AB$1,FALSE)=H205,"",VLOOKUP($A205,'[1]2. Child Protection'!$B$8:$BG$226,'[1]2. Child Protection'!AB$1,FALSE))</f>
        <v>0</v>
      </c>
      <c r="AA205" s="20"/>
      <c r="AB205" s="20"/>
      <c r="AC205" s="20"/>
      <c r="AD205" s="20"/>
    </row>
    <row r="206" spans="1:30">
      <c r="A206" s="7" t="s">
        <v>546</v>
      </c>
      <c r="B206" s="7" t="s">
        <v>547</v>
      </c>
      <c r="C206" s="20" t="s">
        <v>596</v>
      </c>
      <c r="D206" s="7" t="s">
        <v>596</v>
      </c>
      <c r="E206" s="15" t="s">
        <v>596</v>
      </c>
      <c r="F206" s="17" t="s">
        <v>596</v>
      </c>
      <c r="G206" s="18" t="s">
        <v>596</v>
      </c>
      <c r="H206" s="19" t="s">
        <v>596</v>
      </c>
      <c r="J206" s="7" t="e">
        <f>IF(VLOOKUP($A206,'[1]2. Child Protection'!$B$8:$BG$226,'[1]2. Child Protection'!T$1,FALSE)=C206,"",VLOOKUP($A206,'[1]2. Child Protection'!$B$8:$BG$226,'[1]2. Child Protection'!T$1,FALSE)-C206)</f>
        <v>#VALUE!</v>
      </c>
      <c r="K206" s="7" t="str">
        <f>IF(VLOOKUP($A206,'[1]2. Child Protection'!$B$8:$BG$226,'[1]2. Child Protection'!U$1,FALSE)=D206,"",VLOOKUP($A206,'[1]2. Child Protection'!$B$8:$BG$226,'[1]2. Child Protection'!U$1,FALSE))</f>
        <v/>
      </c>
      <c r="L206" s="20" t="e">
        <f>IF(VLOOKUP($A206,'[1]2. Child Protection'!$B$8:$BG$226,'[1]2. Child Protection'!V$1,FALSE)=#REF!,"",VLOOKUP($A206,'[1]2. Child Protection'!$B$8:$BG$226,'[1]2. Child Protection'!V$1,FALSE)-#REF!)</f>
        <v>#REF!</v>
      </c>
      <c r="M206" s="20" t="e">
        <f>IF(VLOOKUP($A206,'[1]2. Child Protection'!$B$8:$BG$226,'[1]2. Child Protection'!W$1,FALSE)=#REF!,"",VLOOKUP($A206,'[1]2. Child Protection'!$B$8:$BG$226,'[1]2. Child Protection'!W$1,FALSE))</f>
        <v>#REF!</v>
      </c>
      <c r="N206" s="20" t="e">
        <f>IF(VLOOKUP($A206,'[1]2. Child Protection'!$B$8:$BG$226,'[1]2. Child Protection'!X$1,FALSE)=E206,"",VLOOKUP($A206,'[1]2. Child Protection'!$B$8:$BG$226,'[1]2. Child Protection'!X$1,FALSE)-E206)</f>
        <v>#VALUE!</v>
      </c>
      <c r="O206" s="20" t="e">
        <f>IF(VLOOKUP($A206,'[1]2. Child Protection'!$B$8:$BG$226,'[1]2. Child Protection'!Y$1,FALSE)=#REF!,"",VLOOKUP($A206,'[1]2. Child Protection'!$B$8:$BG$226,'[1]2. Child Protection'!Y$1,FALSE))</f>
        <v>#REF!</v>
      </c>
      <c r="P206" s="20" t="e">
        <f>IF(VLOOKUP($A206,'[1]2. Child Protection'!$B$8:$BG$226,'[1]2. Child Protection'!Z$1,FALSE)=F206,"",VLOOKUP($A206,'[1]2. Child Protection'!$B$8:$BG$226,'[1]2. Child Protection'!Z$1,FALSE)-F206)</f>
        <v>#VALUE!</v>
      </c>
      <c r="Q206" s="20" t="str">
        <f>IF(VLOOKUP($A206,'[1]2. Child Protection'!$B$8:$BG$226,'[1]2. Child Protection'!AA$1,FALSE)=G206,"",VLOOKUP($A206,'[1]2. Child Protection'!$B$8:$BG$226,'[1]2. Child Protection'!AA$1,FALSE))</f>
        <v/>
      </c>
      <c r="R206" s="7" t="str">
        <f>IF(VLOOKUP($A206,'[1]2. Child Protection'!$B$8:$BG$226,'[1]2. Child Protection'!AB$1,FALSE)=H206,"",VLOOKUP($A206,'[1]2. Child Protection'!$B$8:$BG$226,'[1]2. Child Protection'!AB$1,FALSE))</f>
        <v>MICS 2020-21</v>
      </c>
      <c r="AA206" s="20"/>
      <c r="AB206" s="20"/>
      <c r="AC206" s="20"/>
      <c r="AD206" s="20"/>
    </row>
    <row r="207" spans="1:30">
      <c r="A207" s="7" t="s">
        <v>541</v>
      </c>
      <c r="B207" s="7" t="s">
        <v>542</v>
      </c>
      <c r="C207" s="40" t="s">
        <v>596</v>
      </c>
      <c r="D207" s="7" t="s">
        <v>596</v>
      </c>
      <c r="E207" s="15" t="s">
        <v>596</v>
      </c>
      <c r="F207" s="17" t="s">
        <v>596</v>
      </c>
      <c r="G207" s="18" t="s">
        <v>596</v>
      </c>
      <c r="H207" s="19" t="s">
        <v>596</v>
      </c>
      <c r="J207" s="7" t="e">
        <f>IF(VLOOKUP($A207,'[1]2. Child Protection'!$B$8:$BG$226,'[1]2. Child Protection'!T$1,FALSE)=C207,"",VLOOKUP($A207,'[1]2. Child Protection'!$B$8:$BG$226,'[1]2. Child Protection'!T$1,FALSE)-C207)</f>
        <v>#VALUE!</v>
      </c>
      <c r="K207" s="7" t="str">
        <f>IF(VLOOKUP($A207,'[1]2. Child Protection'!$B$8:$BG$226,'[1]2. Child Protection'!U$1,FALSE)=D207,"",VLOOKUP($A207,'[1]2. Child Protection'!$B$8:$BG$226,'[1]2. Child Protection'!U$1,FALSE))</f>
        <v/>
      </c>
      <c r="L207" s="20" t="e">
        <f>IF(VLOOKUP($A207,'[1]2. Child Protection'!$B$8:$BG$226,'[1]2. Child Protection'!V$1,FALSE)=#REF!,"",VLOOKUP($A207,'[1]2. Child Protection'!$B$8:$BG$226,'[1]2. Child Protection'!V$1,FALSE)-#REF!)</f>
        <v>#REF!</v>
      </c>
      <c r="M207" s="20" t="e">
        <f>IF(VLOOKUP($A207,'[1]2. Child Protection'!$B$8:$BG$226,'[1]2. Child Protection'!W$1,FALSE)=#REF!,"",VLOOKUP($A207,'[1]2. Child Protection'!$B$8:$BG$226,'[1]2. Child Protection'!W$1,FALSE))</f>
        <v>#REF!</v>
      </c>
      <c r="N207" s="20" t="e">
        <f>IF(VLOOKUP($A207,'[1]2. Child Protection'!$B$8:$BG$226,'[1]2. Child Protection'!X$1,FALSE)=E207,"",VLOOKUP($A207,'[1]2. Child Protection'!$B$8:$BG$226,'[1]2. Child Protection'!X$1,FALSE)-E207)</f>
        <v>#VALUE!</v>
      </c>
      <c r="O207" s="20" t="e">
        <f>IF(VLOOKUP($A207,'[1]2. Child Protection'!$B$8:$BG$226,'[1]2. Child Protection'!Y$1,FALSE)=#REF!,"",VLOOKUP($A207,'[1]2. Child Protection'!$B$8:$BG$226,'[1]2. Child Protection'!Y$1,FALSE))</f>
        <v>#REF!</v>
      </c>
      <c r="P207" s="20" t="e">
        <f>IF(VLOOKUP($A207,'[1]2. Child Protection'!$B$8:$BG$226,'[1]2. Child Protection'!Z$1,FALSE)=F207,"",VLOOKUP($A207,'[1]2. Child Protection'!$B$8:$BG$226,'[1]2. Child Protection'!Z$1,FALSE)-F207)</f>
        <v>#VALUE!</v>
      </c>
      <c r="Q207" s="20" t="str">
        <f>IF(VLOOKUP($A207,'[1]2. Child Protection'!$B$8:$BG$226,'[1]2. Child Protection'!AA$1,FALSE)=G207,"",VLOOKUP($A207,'[1]2. Child Protection'!$B$8:$BG$226,'[1]2. Child Protection'!AA$1,FALSE))</f>
        <v>y</v>
      </c>
      <c r="R207" s="7" t="str">
        <f>IF(VLOOKUP($A207,'[1]2. Child Protection'!$B$8:$BG$226,'[1]2. Child Protection'!AB$1,FALSE)=H207,"",VLOOKUP($A207,'[1]2. Child Protection'!$B$8:$BG$226,'[1]2. Child Protection'!AB$1,FALSE))</f>
        <v>DHS 2013</v>
      </c>
      <c r="AA207" s="20"/>
      <c r="AB207" s="20"/>
      <c r="AC207" s="20"/>
      <c r="AD207" s="20"/>
    </row>
    <row r="208" spans="1:30">
      <c r="A208" s="7" t="s">
        <v>434</v>
      </c>
      <c r="B208" s="7" t="s">
        <v>435</v>
      </c>
      <c r="C208" s="20" t="s">
        <v>596</v>
      </c>
      <c r="D208" s="7" t="s">
        <v>596</v>
      </c>
      <c r="E208" s="15" t="s">
        <v>596</v>
      </c>
      <c r="F208" s="17" t="s">
        <v>596</v>
      </c>
      <c r="G208" s="18" t="s">
        <v>596</v>
      </c>
      <c r="H208" s="19" t="s">
        <v>596</v>
      </c>
      <c r="J208" s="7" t="e">
        <f>IF(VLOOKUP($A208,'[1]2. Child Protection'!$B$8:$BG$226,'[1]2. Child Protection'!T$1,FALSE)=C208,"",VLOOKUP($A208,'[1]2. Child Protection'!$B$8:$BG$226,'[1]2. Child Protection'!T$1,FALSE)-C208)</f>
        <v>#VALUE!</v>
      </c>
      <c r="K208" s="7" t="str">
        <f>IF(VLOOKUP($A208,'[1]2. Child Protection'!$B$8:$BG$226,'[1]2. Child Protection'!U$1,FALSE)=D208,"",VLOOKUP($A208,'[1]2. Child Protection'!$B$8:$BG$226,'[1]2. Child Protection'!U$1,FALSE))</f>
        <v/>
      </c>
      <c r="L208" s="20" t="e">
        <f>IF(VLOOKUP($A208,'[1]2. Child Protection'!$B$8:$BG$226,'[1]2. Child Protection'!V$1,FALSE)=#REF!,"",VLOOKUP($A208,'[1]2. Child Protection'!$B$8:$BG$226,'[1]2. Child Protection'!V$1,FALSE)-#REF!)</f>
        <v>#REF!</v>
      </c>
      <c r="M208" s="20" t="e">
        <f>IF(VLOOKUP($A208,'[1]2. Child Protection'!$B$8:$BG$226,'[1]2. Child Protection'!W$1,FALSE)=#REF!,"",VLOOKUP($A208,'[1]2. Child Protection'!$B$8:$BG$226,'[1]2. Child Protection'!W$1,FALSE))</f>
        <v>#REF!</v>
      </c>
      <c r="N208" s="20" t="e">
        <f>IF(VLOOKUP($A208,'[1]2. Child Protection'!$B$8:$BG$226,'[1]2. Child Protection'!X$1,FALSE)=E208,"",VLOOKUP($A208,'[1]2. Child Protection'!$B$8:$BG$226,'[1]2. Child Protection'!X$1,FALSE)-E208)</f>
        <v>#VALUE!</v>
      </c>
      <c r="O208" s="20" t="e">
        <f>IF(VLOOKUP($A208,'[1]2. Child Protection'!$B$8:$BG$226,'[1]2. Child Protection'!Y$1,FALSE)=#REF!,"",VLOOKUP($A208,'[1]2. Child Protection'!$B$8:$BG$226,'[1]2. Child Protection'!Y$1,FALSE))</f>
        <v>#REF!</v>
      </c>
      <c r="P208" s="20" t="e">
        <f>IF(VLOOKUP($A208,'[1]2. Child Protection'!$B$8:$BG$226,'[1]2. Child Protection'!Z$1,FALSE)=F208,"",VLOOKUP($A208,'[1]2. Child Protection'!$B$8:$BG$226,'[1]2. Child Protection'!Z$1,FALSE)-F208)</f>
        <v>#VALUE!</v>
      </c>
      <c r="Q208" s="20" t="str">
        <f>IF(VLOOKUP($A208,'[1]2. Child Protection'!$B$8:$BG$226,'[1]2. Child Protection'!AA$1,FALSE)=G208,"",VLOOKUP($A208,'[1]2. Child Protection'!$B$8:$BG$226,'[1]2. Child Protection'!AA$1,FALSE))</f>
        <v/>
      </c>
      <c r="R208" s="7" t="str">
        <f>IF(VLOOKUP($A208,'[1]2. Child Protection'!$B$8:$BG$226,'[1]2. Child Protection'!AB$1,FALSE)=H208,"",VLOOKUP($A208,'[1]2. Child Protection'!$B$8:$BG$226,'[1]2. Child Protection'!AB$1,FALSE))</f>
        <v>MICS 2019-20</v>
      </c>
      <c r="AA208" s="20"/>
      <c r="AB208" s="20"/>
      <c r="AC208" s="20"/>
      <c r="AD208" s="20"/>
    </row>
    <row r="209" spans="1:30">
      <c r="A209" s="7" t="s">
        <v>548</v>
      </c>
      <c r="B209" s="7" t="s">
        <v>549</v>
      </c>
      <c r="C209" s="20"/>
      <c r="E209" s="15"/>
      <c r="F209" s="17"/>
      <c r="G209" s="18"/>
      <c r="H209" s="19"/>
      <c r="J209" s="7">
        <f>IF(VLOOKUP($A209,'[1]2. Child Protection'!$B$8:$BG$226,'[1]2. Child Protection'!T$1,FALSE)=C209,"",VLOOKUP($A209,'[1]2. Child Protection'!$B$8:$BG$226,'[1]2. Child Protection'!T$1,FALSE)-C209)</f>
        <v>27.2</v>
      </c>
      <c r="K209" s="7" t="str">
        <f>IF(VLOOKUP($A209,'[1]2. Child Protection'!$B$8:$BG$226,'[1]2. Child Protection'!U$1,FALSE)=D209,"",VLOOKUP($A209,'[1]2. Child Protection'!$B$8:$BG$226,'[1]2. Child Protection'!U$1,FALSE))</f>
        <v/>
      </c>
      <c r="L209" s="20" t="e">
        <f>IF(VLOOKUP($A209,'[1]2. Child Protection'!$B$8:$BG$226,'[1]2. Child Protection'!V$1,FALSE)=#REF!,"",VLOOKUP($A209,'[1]2. Child Protection'!$B$8:$BG$226,'[1]2. Child Protection'!V$1,FALSE)-#REF!)</f>
        <v>#REF!</v>
      </c>
      <c r="M209" s="20" t="e">
        <f>IF(VLOOKUP($A209,'[1]2. Child Protection'!$B$8:$BG$226,'[1]2. Child Protection'!W$1,FALSE)=#REF!,"",VLOOKUP($A209,'[1]2. Child Protection'!$B$8:$BG$226,'[1]2. Child Protection'!W$1,FALSE))</f>
        <v>#REF!</v>
      </c>
      <c r="N209" s="20">
        <f>IF(VLOOKUP($A209,'[1]2. Child Protection'!$B$8:$BG$226,'[1]2. Child Protection'!X$1,FALSE)=E209,"",VLOOKUP($A209,'[1]2. Child Protection'!$B$8:$BG$226,'[1]2. Child Protection'!X$1,FALSE)-E209)</f>
        <v>31.1</v>
      </c>
      <c r="O209" s="20" t="e">
        <f>IF(VLOOKUP($A209,'[1]2. Child Protection'!$B$8:$BG$226,'[1]2. Child Protection'!Y$1,FALSE)=#REF!,"",VLOOKUP($A209,'[1]2. Child Protection'!$B$8:$BG$226,'[1]2. Child Protection'!Y$1,FALSE))</f>
        <v>#REF!</v>
      </c>
      <c r="P209" s="20">
        <f>IF(VLOOKUP($A209,'[1]2. Child Protection'!$B$8:$BG$226,'[1]2. Child Protection'!Z$1,FALSE)=F209,"",VLOOKUP($A209,'[1]2. Child Protection'!$B$8:$BG$226,'[1]2. Child Protection'!Z$1,FALSE)-F209)</f>
        <v>30.3</v>
      </c>
      <c r="Q209" s="20" t="str">
        <f>IF(VLOOKUP($A209,'[1]2. Child Protection'!$B$8:$BG$226,'[1]2. Child Protection'!AA$1,FALSE)=G209,"",VLOOKUP($A209,'[1]2. Child Protection'!$B$8:$BG$226,'[1]2. Child Protection'!AA$1,FALSE))</f>
        <v/>
      </c>
      <c r="R209" s="7" t="str">
        <f>IF(VLOOKUP($A209,'[1]2. Child Protection'!$B$8:$BG$226,'[1]2. Child Protection'!AB$1,FALSE)=H209,"",VLOOKUP($A209,'[1]2. Child Protection'!$B$8:$BG$226,'[1]2. Child Protection'!AB$1,FALSE))</f>
        <v>DHS 2013</v>
      </c>
      <c r="AA209" s="20"/>
      <c r="AB209" s="20"/>
      <c r="AC209" s="20"/>
      <c r="AD209" s="20"/>
    </row>
    <row r="210" spans="1:30">
      <c r="A210" s="7" t="s">
        <v>462</v>
      </c>
      <c r="B210" s="7" t="s">
        <v>463</v>
      </c>
      <c r="C210" s="40">
        <v>71.694333430809607</v>
      </c>
      <c r="D210" s="7" t="s">
        <v>596</v>
      </c>
      <c r="E210" s="15">
        <v>2011</v>
      </c>
      <c r="F210" s="17" t="s">
        <v>597</v>
      </c>
      <c r="G210" s="18"/>
      <c r="H210" s="19" t="s">
        <v>465</v>
      </c>
      <c r="J210" s="7" t="e">
        <f>IF(VLOOKUP($A210,'[1]2. Child Protection'!$B$8:$BG$226,'[1]2. Child Protection'!T$1,FALSE)=C210,"",VLOOKUP($A210,'[1]2. Child Protection'!$B$8:$BG$226,'[1]2. Child Protection'!T$1,FALSE)-C210)</f>
        <v>#VALUE!</v>
      </c>
      <c r="K210" s="7" t="str">
        <f>IF(VLOOKUP($A210,'[1]2. Child Protection'!$B$8:$BG$226,'[1]2. Child Protection'!U$1,FALSE)=D210,"",VLOOKUP($A210,'[1]2. Child Protection'!$B$8:$BG$226,'[1]2. Child Protection'!U$1,FALSE))</f>
        <v/>
      </c>
      <c r="L210" s="20" t="e">
        <f>IF(VLOOKUP($A210,'[1]2. Child Protection'!$B$8:$BG$226,'[1]2. Child Protection'!V$1,FALSE)=#REF!,"",VLOOKUP($A210,'[1]2. Child Protection'!$B$8:$BG$226,'[1]2. Child Protection'!V$1,FALSE)-#REF!)</f>
        <v>#REF!</v>
      </c>
      <c r="M210" s="20" t="e">
        <f>IF(VLOOKUP($A210,'[1]2. Child Protection'!$B$8:$BG$226,'[1]2. Child Protection'!W$1,FALSE)=#REF!,"",VLOOKUP($A210,'[1]2. Child Protection'!$B$8:$BG$226,'[1]2. Child Protection'!W$1,FALSE))</f>
        <v>#REF!</v>
      </c>
      <c r="N210" s="20" t="e">
        <f>IF(VLOOKUP($A210,'[1]2. Child Protection'!$B$8:$BG$226,'[1]2. Child Protection'!X$1,FALSE)=E210,"",VLOOKUP($A210,'[1]2. Child Protection'!$B$8:$BG$226,'[1]2. Child Protection'!X$1,FALSE)-E210)</f>
        <v>#VALUE!</v>
      </c>
      <c r="O210" s="20" t="e">
        <f>IF(VLOOKUP($A210,'[1]2. Child Protection'!$B$8:$BG$226,'[1]2. Child Protection'!Y$1,FALSE)=#REF!,"",VLOOKUP($A210,'[1]2. Child Protection'!$B$8:$BG$226,'[1]2. Child Protection'!Y$1,FALSE))</f>
        <v>#REF!</v>
      </c>
      <c r="P210" s="20" t="e">
        <f>IF(VLOOKUP($A210,'[1]2. Child Protection'!$B$8:$BG$226,'[1]2. Child Protection'!Z$1,FALSE)=F210,"",VLOOKUP($A210,'[1]2. Child Protection'!$B$8:$BG$226,'[1]2. Child Protection'!Z$1,FALSE)-F210)</f>
        <v>#VALUE!</v>
      </c>
      <c r="Q210" s="20" t="str">
        <f>IF(VLOOKUP($A210,'[1]2. Child Protection'!$B$8:$BG$226,'[1]2. Child Protection'!AA$1,FALSE)=G210,"",VLOOKUP($A210,'[1]2. Child Protection'!$B$8:$BG$226,'[1]2. Child Protection'!AA$1,FALSE))</f>
        <v/>
      </c>
      <c r="R210" s="7" t="str">
        <f>IF(VLOOKUP($A210,'[1]2. Child Protection'!$B$8:$BG$226,'[1]2. Child Protection'!AB$1,FALSE)=H210,"",VLOOKUP($A210,'[1]2. Child Protection'!$B$8:$BG$226,'[1]2. Child Protection'!AB$1,FALSE))</f>
        <v>Recorded live births 2017</v>
      </c>
      <c r="AA210" s="20"/>
      <c r="AB210" s="20"/>
      <c r="AC210" s="20"/>
      <c r="AD210" s="20"/>
    </row>
    <row r="211" spans="1:30">
      <c r="A211" s="7" t="s">
        <v>550</v>
      </c>
      <c r="B211" s="7" t="s">
        <v>551</v>
      </c>
      <c r="C211" s="20">
        <v>66.282711629980071</v>
      </c>
      <c r="D211" s="7" t="s">
        <v>596</v>
      </c>
      <c r="E211" s="15">
        <v>2013</v>
      </c>
      <c r="F211" s="17" t="s">
        <v>597</v>
      </c>
      <c r="G211" s="18"/>
      <c r="H211" s="19" t="s">
        <v>637</v>
      </c>
      <c r="J211" s="7">
        <f>IF(VLOOKUP($A211,'[1]2. Child Protection'!$B$8:$BG$226,'[1]2. Child Protection'!T$1,FALSE)=C211,"",VLOOKUP($A211,'[1]2. Child Protection'!$B$8:$BG$226,'[1]2. Child Protection'!T$1,FALSE)-C211)</f>
        <v>-53.282711629980071</v>
      </c>
      <c r="K211" s="7" t="str">
        <f>IF(VLOOKUP($A211,'[1]2. Child Protection'!$B$8:$BG$226,'[1]2. Child Protection'!U$1,FALSE)=D211,"",VLOOKUP($A211,'[1]2. Child Protection'!$B$8:$BG$226,'[1]2. Child Protection'!U$1,FALSE))</f>
        <v/>
      </c>
      <c r="L211" s="20" t="e">
        <f>IF(VLOOKUP($A211,'[1]2. Child Protection'!$B$8:$BG$226,'[1]2. Child Protection'!V$1,FALSE)=#REF!,"",VLOOKUP($A211,'[1]2. Child Protection'!$B$8:$BG$226,'[1]2. Child Protection'!V$1,FALSE)-#REF!)</f>
        <v>#REF!</v>
      </c>
      <c r="M211" s="20" t="e">
        <f>IF(VLOOKUP($A211,'[1]2. Child Protection'!$B$8:$BG$226,'[1]2. Child Protection'!W$1,FALSE)=#REF!,"",VLOOKUP($A211,'[1]2. Child Protection'!$B$8:$BG$226,'[1]2. Child Protection'!W$1,FALSE))</f>
        <v>#REF!</v>
      </c>
      <c r="N211" s="20">
        <f>IF(VLOOKUP($A211,'[1]2. Child Protection'!$B$8:$BG$226,'[1]2. Child Protection'!X$1,FALSE)=E211,"",VLOOKUP($A211,'[1]2. Child Protection'!$B$8:$BG$226,'[1]2. Child Protection'!X$1,FALSE)-E211)</f>
        <v>-1998.9</v>
      </c>
      <c r="O211" s="20" t="e">
        <f>IF(VLOOKUP($A211,'[1]2. Child Protection'!$B$8:$BG$226,'[1]2. Child Protection'!Y$1,FALSE)=#REF!,"",VLOOKUP($A211,'[1]2. Child Protection'!$B$8:$BG$226,'[1]2. Child Protection'!Y$1,FALSE))</f>
        <v>#REF!</v>
      </c>
      <c r="P211" s="20" t="e">
        <f>IF(VLOOKUP($A211,'[1]2. Child Protection'!$B$8:$BG$226,'[1]2. Child Protection'!Z$1,FALSE)=F211,"",VLOOKUP($A211,'[1]2. Child Protection'!$B$8:$BG$226,'[1]2. Child Protection'!Z$1,FALSE)-F211)</f>
        <v>#VALUE!</v>
      </c>
      <c r="Q211" s="20" t="str">
        <f>IF(VLOOKUP($A211,'[1]2. Child Protection'!$B$8:$BG$226,'[1]2. Child Protection'!AA$1,FALSE)=G211,"",VLOOKUP($A211,'[1]2. Child Protection'!$B$8:$BG$226,'[1]2. Child Protection'!AA$1,FALSE))</f>
        <v/>
      </c>
      <c r="R211" s="7" t="str">
        <f>IF(VLOOKUP($A211,'[1]2. Child Protection'!$B$8:$BG$226,'[1]2. Child Protection'!AB$1,FALSE)=H211,"",VLOOKUP($A211,'[1]2. Child Protection'!$B$8:$BG$226,'[1]2. Child Protection'!AB$1,FALSE))</f>
        <v>DHS 2018</v>
      </c>
      <c r="AA211" s="20"/>
      <c r="AB211" s="20"/>
      <c r="AC211" s="20"/>
      <c r="AD211" s="20"/>
    </row>
    <row r="212" spans="1:30">
      <c r="A212" s="7" t="s">
        <v>553</v>
      </c>
      <c r="B212" s="7" t="s">
        <v>554</v>
      </c>
      <c r="C212" s="20"/>
      <c r="E212" s="15"/>
      <c r="F212" s="17"/>
      <c r="G212" s="18"/>
      <c r="H212" s="19"/>
      <c r="J212" s="7">
        <f>IF(VLOOKUP($A212,'[1]2. Child Protection'!$B$8:$BG$226,'[1]2. Child Protection'!T$1,FALSE)=C212,"",VLOOKUP($A212,'[1]2. Child Protection'!$B$8:$BG$226,'[1]2. Child Protection'!T$1,FALSE)-C212)</f>
        <v>29.6</v>
      </c>
      <c r="K212" s="7" t="str">
        <f>IF(VLOOKUP($A212,'[1]2. Child Protection'!$B$8:$BG$226,'[1]2. Child Protection'!U$1,FALSE)=D212,"",VLOOKUP($A212,'[1]2. Child Protection'!$B$8:$BG$226,'[1]2. Child Protection'!U$1,FALSE))</f>
        <v/>
      </c>
      <c r="L212" s="20" t="e">
        <f>IF(VLOOKUP($A212,'[1]2. Child Protection'!$B$8:$BG$226,'[1]2. Child Protection'!V$1,FALSE)=#REF!,"",VLOOKUP($A212,'[1]2. Child Protection'!$B$8:$BG$226,'[1]2. Child Protection'!V$1,FALSE)-#REF!)</f>
        <v>#REF!</v>
      </c>
      <c r="M212" s="20" t="e">
        <f>IF(VLOOKUP($A212,'[1]2. Child Protection'!$B$8:$BG$226,'[1]2. Child Protection'!W$1,FALSE)=#REF!,"",VLOOKUP($A212,'[1]2. Child Protection'!$B$8:$BG$226,'[1]2. Child Protection'!W$1,FALSE))</f>
        <v>#REF!</v>
      </c>
      <c r="N212" s="20">
        <f>IF(VLOOKUP($A212,'[1]2. Child Protection'!$B$8:$BG$226,'[1]2. Child Protection'!X$1,FALSE)=E212,"",VLOOKUP($A212,'[1]2. Child Protection'!$B$8:$BG$226,'[1]2. Child Protection'!X$1,FALSE)-E212)</f>
        <v>48.4</v>
      </c>
      <c r="O212" s="20" t="e">
        <f>IF(VLOOKUP($A212,'[1]2. Child Protection'!$B$8:$BG$226,'[1]2. Child Protection'!Y$1,FALSE)=#REF!,"",VLOOKUP($A212,'[1]2. Child Protection'!$B$8:$BG$226,'[1]2. Child Protection'!Y$1,FALSE))</f>
        <v>#REF!</v>
      </c>
      <c r="P212" s="20">
        <f>IF(VLOOKUP($A212,'[1]2. Child Protection'!$B$8:$BG$226,'[1]2. Child Protection'!Z$1,FALSE)=F212,"",VLOOKUP($A212,'[1]2. Child Protection'!$B$8:$BG$226,'[1]2. Child Protection'!Z$1,FALSE)-F212)</f>
        <v>48.9</v>
      </c>
      <c r="Q212" s="20" t="str">
        <f>IF(VLOOKUP($A212,'[1]2. Child Protection'!$B$8:$BG$226,'[1]2. Child Protection'!AA$1,FALSE)=G212,"",VLOOKUP($A212,'[1]2. Child Protection'!$B$8:$BG$226,'[1]2. Child Protection'!AA$1,FALSE))</f>
        <v/>
      </c>
      <c r="R212" s="7" t="str">
        <f>IF(VLOOKUP($A212,'[1]2. Child Protection'!$B$8:$BG$226,'[1]2. Child Protection'!AB$1,FALSE)=H212,"",VLOOKUP($A212,'[1]2. Child Protection'!$B$8:$BG$226,'[1]2. Child Protection'!AB$1,FALSE))</f>
        <v>MICS 2019</v>
      </c>
      <c r="AA212" s="20"/>
      <c r="AB212" s="20"/>
      <c r="AC212" s="20"/>
      <c r="AD212" s="20"/>
    </row>
    <row r="213" spans="1:30">
      <c r="E213" s="22"/>
      <c r="F213" s="23"/>
      <c r="G213" s="18"/>
      <c r="L213" s="20"/>
      <c r="M213" s="20"/>
      <c r="N213" s="20"/>
      <c r="O213" s="20"/>
      <c r="P213" s="20"/>
      <c r="Q213" s="20"/>
    </row>
    <row r="214" spans="1:30">
      <c r="A214" s="1" t="s">
        <v>555</v>
      </c>
      <c r="B214" s="35"/>
      <c r="C214" s="35"/>
      <c r="D214" s="35"/>
      <c r="E214" s="24"/>
      <c r="F214" s="24"/>
      <c r="G214" s="25"/>
      <c r="J214" s="7" t="str">
        <f>IF(VLOOKUP($A214,'[1]2. Child Protection'!$B$8:$BG$226,'[1]2. Child Protection'!T$1,FALSE)=C214,"",VLOOKUP($A214,'[1]2. Child Protection'!$B$8:$BG$226,'[1]2. Child Protection'!T$1,FALSE)-C214)</f>
        <v/>
      </c>
      <c r="K214" s="7" t="str">
        <f>IF(VLOOKUP($A214,'[1]2. Child Protection'!$B$8:$BG$226,'[1]2. Child Protection'!U$1,FALSE)=D214,"",VLOOKUP($A214,'[1]2. Child Protection'!$B$8:$BG$226,'[1]2. Child Protection'!U$1,FALSE))</f>
        <v/>
      </c>
      <c r="L214" s="20" t="e">
        <f>IF(VLOOKUP($A214,'[1]2. Child Protection'!$B$8:$BG$226,'[1]2. Child Protection'!V$1,FALSE)=#REF!,"",VLOOKUP($A214,'[1]2. Child Protection'!$B$8:$BG$226,'[1]2. Child Protection'!V$1,FALSE))</f>
        <v>#REF!</v>
      </c>
      <c r="M214" s="20" t="e">
        <f>IF(VLOOKUP($A214,'[1]2. Child Protection'!$B$8:$BG$226,'[1]2. Child Protection'!W$1,FALSE)=#REF!,"",VLOOKUP($A214,'[1]2. Child Protection'!$B$8:$BG$226,'[1]2. Child Protection'!W$1,FALSE))</f>
        <v>#REF!</v>
      </c>
      <c r="N214" s="20" t="str">
        <f>IF(VLOOKUP($A214,'[1]2. Child Protection'!$B$8:$BG$226,'[1]2. Child Protection'!X$1,FALSE)=E214,"",VLOOKUP($A214,'[1]2. Child Protection'!$B$8:$BG$226,'[1]2. Child Protection'!X$1,FALSE))</f>
        <v/>
      </c>
      <c r="O214" s="20" t="e">
        <f>IF(VLOOKUP($A214,'[1]2. Child Protection'!$B$8:$BG$226,'[1]2. Child Protection'!Y$1,FALSE)=#REF!,"",VLOOKUP($A214,'[1]2. Child Protection'!$B$8:$BG$226,'[1]2. Child Protection'!Y$1,FALSE))</f>
        <v>#REF!</v>
      </c>
      <c r="P214" s="20" t="str">
        <f>IF(VLOOKUP($A214,'[1]2. Child Protection'!$B$8:$BG$226,'[1]2. Child Protection'!Z$1,FALSE)=F214,"",VLOOKUP($A214,'[1]2. Child Protection'!$B$8:$BG$226,'[1]2. Child Protection'!Z$1,FALSE))</f>
        <v/>
      </c>
      <c r="Q214" s="20" t="str">
        <f>IF(VLOOKUP($A214,'[1]2. Child Protection'!$B$8:$BG$226,'[1]2. Child Protection'!AA$1,FALSE)=G214,"",VLOOKUP($A214,'[1]2. Child Protection'!$B$8:$BG$226,'[1]2. Child Protection'!AA$1,FALSE))</f>
        <v/>
      </c>
      <c r="R214" s="7" t="str">
        <f>IF(VLOOKUP($A214,'[1]2. Child Protection'!$B$8:$BG$226,'[1]2. Child Protection'!AB$1,FALSE)=H214,"",VLOOKUP($A214,'[1]2. Child Protection'!$B$8:$BG$226,'[1]2. Child Protection'!AB$1,FALSE))</f>
        <v/>
      </c>
      <c r="T214" s="7" t="s">
        <v>671</v>
      </c>
      <c r="U214" s="7" t="s">
        <v>672</v>
      </c>
    </row>
    <row r="215" spans="1:30">
      <c r="A215" s="2" t="s">
        <v>556</v>
      </c>
      <c r="B215" s="36"/>
      <c r="C215" s="47">
        <v>130.80000000000001</v>
      </c>
      <c r="D215" s="36"/>
      <c r="E215" s="15"/>
      <c r="F215" s="15"/>
      <c r="G215" s="45" t="s">
        <v>558</v>
      </c>
      <c r="J215" s="7" t="e">
        <f>IF(VLOOKUP($A215,'[1]2. Child Protection'!$B$8:$BG$226,'[1]2. Child Protection'!T$1,FALSE)=C215,"",VLOOKUP($A215,'[1]2. Child Protection'!$B$8:$BG$226,'[1]2. Child Protection'!T$1,FALSE)-C215)</f>
        <v>#VALUE!</v>
      </c>
      <c r="K215" s="7" t="str">
        <f>IF(VLOOKUP($A215,'[1]2. Child Protection'!$B$8:$BG$226,'[1]2. Child Protection'!U$1,FALSE)=D215,"",VLOOKUP($A215,'[1]2. Child Protection'!$B$8:$BG$226,'[1]2. Child Protection'!U$1,FALSE))</f>
        <v/>
      </c>
      <c r="L215" s="20" t="e">
        <f>IF(VLOOKUP($A215,'[1]2. Child Protection'!$B$8:$BG$226,'[1]2. Child Protection'!V$1,FALSE)=#REF!,"",VLOOKUP($A215,'[1]2. Child Protection'!$B$8:$BG$226,'[1]2. Child Protection'!V$1,FALSE))</f>
        <v>#REF!</v>
      </c>
      <c r="M215" s="20" t="e">
        <f>IF(VLOOKUP($A215,'[1]2. Child Protection'!$B$8:$BG$226,'[1]2. Child Protection'!W$1,FALSE)=#REF!,"",VLOOKUP($A215,'[1]2. Child Protection'!$B$8:$BG$226,'[1]2. Child Protection'!W$1,FALSE))</f>
        <v>#REF!</v>
      </c>
      <c r="N215" s="20" t="str">
        <f>IF(VLOOKUP($A215,'[1]2. Child Protection'!$B$8:$BG$226,'[1]2. Child Protection'!X$1,FALSE)=E215,"",VLOOKUP($A215,'[1]2. Child Protection'!$B$8:$BG$226,'[1]2. Child Protection'!X$1,FALSE))</f>
        <v>-</v>
      </c>
      <c r="O215" s="20" t="e">
        <f>IF(VLOOKUP($A215,'[1]2. Child Protection'!$B$8:$BG$226,'[1]2. Child Protection'!Y$1,FALSE)=#REF!,"",VLOOKUP($A215,'[1]2. Child Protection'!$B$8:$BG$226,'[1]2. Child Protection'!Y$1,FALSE))</f>
        <v>#REF!</v>
      </c>
      <c r="P215" s="20" t="str">
        <f>IF(VLOOKUP($A215,'[1]2. Child Protection'!$B$8:$BG$226,'[1]2. Child Protection'!Z$1,FALSE)=F215,"",VLOOKUP($A215,'[1]2. Child Protection'!$B$8:$BG$226,'[1]2. Child Protection'!Z$1,FALSE))</f>
        <v>-</v>
      </c>
      <c r="Q215" s="20">
        <f>IF(VLOOKUP($A215,'[1]2. Child Protection'!$B$8:$BG$226,'[1]2. Child Protection'!AA$1,FALSE)=G215,"",VLOOKUP($A215,'[1]2. Child Protection'!$B$8:$BG$226,'[1]2. Child Protection'!AA$1,FALSE))</f>
        <v>0</v>
      </c>
      <c r="R215" s="7" t="str">
        <f>IF(VLOOKUP($A215,'[1]2. Child Protection'!$B$8:$BG$226,'[1]2. Child Protection'!AB$1,FALSE)=H215,"",VLOOKUP($A215,'[1]2. Child Protection'!$B$8:$BG$226,'[1]2. Child Protection'!AB$1,FALSE))</f>
        <v/>
      </c>
      <c r="S215" s="7" t="s">
        <v>673</v>
      </c>
      <c r="T215" s="50">
        <v>130.80229904760418</v>
      </c>
      <c r="U215" s="47">
        <v>130.92298570420147</v>
      </c>
      <c r="W215" s="7" t="s">
        <v>558</v>
      </c>
      <c r="X215" s="7" t="b">
        <f t="shared" ref="X215:X227" si="36">W215=G215</f>
        <v>1</v>
      </c>
      <c r="AB215" s="7" t="s">
        <v>574</v>
      </c>
      <c r="AC215" s="7" t="s">
        <v>674</v>
      </c>
    </row>
    <row r="216" spans="1:30">
      <c r="A216" s="3" t="s">
        <v>560</v>
      </c>
      <c r="B216" s="37"/>
      <c r="C216" s="51">
        <v>504</v>
      </c>
      <c r="D216" s="37"/>
      <c r="E216" s="15"/>
      <c r="F216" s="15"/>
      <c r="G216" s="45" t="s">
        <v>638</v>
      </c>
      <c r="J216" s="7">
        <f>IF(VLOOKUP($A216,'[1]2. Child Protection'!$B$8:$BG$226,'[1]2. Child Protection'!T$1,FALSE)=C216,"",VLOOKUP($A216,'[1]2. Child Protection'!$B$8:$BG$226,'[1]2. Child Protection'!T$1,FALSE)-C216)</f>
        <v>-405.01099999999997</v>
      </c>
      <c r="K216" s="7" t="str">
        <f>IF(VLOOKUP($A216,'[1]2. Child Protection'!$B$8:$BG$226,'[1]2. Child Protection'!U$1,FALSE)=D216,"",VLOOKUP($A216,'[1]2. Child Protection'!$B$8:$BG$226,'[1]2. Child Protection'!U$1,FALSE))</f>
        <v/>
      </c>
      <c r="L216" s="20" t="e">
        <f>IF(VLOOKUP($A216,'[1]2. Child Protection'!$B$8:$BG$226,'[1]2. Child Protection'!V$1,FALSE)=#REF!,"",VLOOKUP($A216,'[1]2. Child Protection'!$B$8:$BG$226,'[1]2. Child Protection'!V$1,FALSE))</f>
        <v>#REF!</v>
      </c>
      <c r="M216" s="20" t="e">
        <f>IF(VLOOKUP($A216,'[1]2. Child Protection'!$B$8:$BG$226,'[1]2. Child Protection'!W$1,FALSE)=#REF!,"",VLOOKUP($A216,'[1]2. Child Protection'!$B$8:$BG$226,'[1]2. Child Protection'!W$1,FALSE))</f>
        <v>#REF!</v>
      </c>
      <c r="N216" s="20">
        <f>IF(VLOOKUP($A216,'[1]2. Child Protection'!$B$8:$BG$226,'[1]2. Child Protection'!X$1,FALSE)=E216,"",VLOOKUP($A216,'[1]2. Child Protection'!$B$8:$BG$226,'[1]2. Child Protection'!X$1,FALSE))</f>
        <v>99.619</v>
      </c>
      <c r="O216" s="20" t="e">
        <f>IF(VLOOKUP($A216,'[1]2. Child Protection'!$B$8:$BG$226,'[1]2. Child Protection'!Y$1,FALSE)=#REF!,"",VLOOKUP($A216,'[1]2. Child Protection'!$B$8:$BG$226,'[1]2. Child Protection'!Y$1,FALSE))</f>
        <v>#REF!</v>
      </c>
      <c r="P216" s="20">
        <f>IF(VLOOKUP($A216,'[1]2. Child Protection'!$B$8:$BG$226,'[1]2. Child Protection'!Z$1,FALSE)=F216,"",VLOOKUP($A216,'[1]2. Child Protection'!$B$8:$BG$226,'[1]2. Child Protection'!Z$1,FALSE))</f>
        <v>99.66</v>
      </c>
      <c r="Q216" s="20">
        <f>IF(VLOOKUP($A216,'[1]2. Child Protection'!$B$8:$BG$226,'[1]2. Child Protection'!AA$1,FALSE)=G216,"",VLOOKUP($A216,'[1]2. Child Protection'!$B$8:$BG$226,'[1]2. Child Protection'!AA$1,FALSE))</f>
        <v>0</v>
      </c>
      <c r="R216" s="7" t="str">
        <f>IF(VLOOKUP($A216,'[1]2. Child Protection'!$B$8:$BG$226,'[1]2. Child Protection'!AB$1,FALSE)=H216,"",VLOOKUP($A216,'[1]2. Child Protection'!$B$8:$BG$226,'[1]2. Child Protection'!AB$1,FALSE))</f>
        <v>DHS, MICS, other national surveys, censuses and vital registration systems</v>
      </c>
      <c r="S216" s="7" t="s">
        <v>675</v>
      </c>
      <c r="T216" s="50">
        <v>504.01359340328804</v>
      </c>
      <c r="U216" s="47">
        <v>504.01359340328804</v>
      </c>
      <c r="W216" s="7" t="s">
        <v>638</v>
      </c>
      <c r="X216" s="7" t="b">
        <f t="shared" si="36"/>
        <v>1</v>
      </c>
      <c r="AB216" s="7" t="s">
        <v>676</v>
      </c>
      <c r="AC216" s="7" t="s">
        <v>677</v>
      </c>
    </row>
    <row r="217" spans="1:30">
      <c r="A217" s="4" t="s">
        <v>678</v>
      </c>
      <c r="B217" s="38"/>
      <c r="C217" s="51">
        <v>584.70000000000005</v>
      </c>
      <c r="D217" s="38"/>
      <c r="E217" s="15"/>
      <c r="F217" s="15"/>
      <c r="G217" s="45" t="s">
        <v>563</v>
      </c>
      <c r="J217" s="7" t="e">
        <f>IF(VLOOKUP($A217,'[1]2. Child Protection'!$B$8:$BG$226,'[1]2. Child Protection'!T$1,FALSE)=C217,"",VLOOKUP($A217,'[1]2. Child Protection'!$B$8:$BG$226,'[1]2. Child Protection'!T$1,FALSE)-C217)</f>
        <v>#N/A</v>
      </c>
      <c r="K217" s="7" t="e">
        <f>IF(VLOOKUP($A217,'[1]2. Child Protection'!$B$8:$BG$226,'[1]2. Child Protection'!U$1,FALSE)=D217,"",VLOOKUP($A217,'[1]2. Child Protection'!$B$8:$BG$226,'[1]2. Child Protection'!U$1,FALSE))</f>
        <v>#N/A</v>
      </c>
      <c r="L217" s="20" t="e">
        <f>IF(VLOOKUP($A217,'[1]2. Child Protection'!$B$8:$BG$226,'[1]2. Child Protection'!V$1,FALSE)=#REF!,"",VLOOKUP($A217,'[1]2. Child Protection'!$B$8:$BG$226,'[1]2. Child Protection'!V$1,FALSE))</f>
        <v>#N/A</v>
      </c>
      <c r="M217" s="20" t="e">
        <f>IF(VLOOKUP($A217,'[1]2. Child Protection'!$B$8:$BG$226,'[1]2. Child Protection'!W$1,FALSE)=#REF!,"",VLOOKUP($A217,'[1]2. Child Protection'!$B$8:$BG$226,'[1]2. Child Protection'!W$1,FALSE))</f>
        <v>#N/A</v>
      </c>
      <c r="N217" s="20" t="e">
        <f>IF(VLOOKUP($A217,'[1]2. Child Protection'!$B$8:$BG$226,'[1]2. Child Protection'!X$1,FALSE)=E217,"",VLOOKUP($A217,'[1]2. Child Protection'!$B$8:$BG$226,'[1]2. Child Protection'!X$1,FALSE))</f>
        <v>#N/A</v>
      </c>
      <c r="O217" s="20" t="e">
        <f>IF(VLOOKUP($A217,'[1]2. Child Protection'!$B$8:$BG$226,'[1]2. Child Protection'!Y$1,FALSE)=#REF!,"",VLOOKUP($A217,'[1]2. Child Protection'!$B$8:$BG$226,'[1]2. Child Protection'!Y$1,FALSE))</f>
        <v>#N/A</v>
      </c>
      <c r="P217" s="20" t="e">
        <f>IF(VLOOKUP($A217,'[1]2. Child Protection'!$B$8:$BG$226,'[1]2. Child Protection'!Z$1,FALSE)=F217,"",VLOOKUP($A217,'[1]2. Child Protection'!$B$8:$BG$226,'[1]2. Child Protection'!Z$1,FALSE))</f>
        <v>#N/A</v>
      </c>
      <c r="Q217" s="20" t="e">
        <f>IF(VLOOKUP($A217,'[1]2. Child Protection'!$B$8:$BG$226,'[1]2. Child Protection'!AA$1,FALSE)=G217,"",VLOOKUP($A217,'[1]2. Child Protection'!$B$8:$BG$226,'[1]2. Child Protection'!AA$1,FALSE))</f>
        <v>#N/A</v>
      </c>
      <c r="R217" s="7" t="e">
        <f>IF(VLOOKUP($A217,'[1]2. Child Protection'!$B$8:$BG$226,'[1]2. Child Protection'!AB$1,FALSE)=H217,"",VLOOKUP($A217,'[1]2. Child Protection'!$B$8:$BG$226,'[1]2. Child Protection'!AB$1,FALSE))</f>
        <v>#N/A</v>
      </c>
      <c r="S217" s="7" t="s">
        <v>679</v>
      </c>
      <c r="T217" s="50">
        <v>584.6744210293258</v>
      </c>
      <c r="U217" s="47">
        <v>586.43785563024358</v>
      </c>
      <c r="W217" s="7" t="s">
        <v>563</v>
      </c>
      <c r="X217" s="7" t="b">
        <f t="shared" si="36"/>
        <v>1</v>
      </c>
      <c r="AB217" s="7" t="s">
        <v>577</v>
      </c>
      <c r="AC217" s="7" t="s">
        <v>680</v>
      </c>
    </row>
    <row r="218" spans="1:30">
      <c r="A218" s="2" t="s">
        <v>564</v>
      </c>
      <c r="B218" s="36"/>
      <c r="C218" s="51" t="s">
        <v>20</v>
      </c>
      <c r="D218" s="36"/>
      <c r="E218" s="15"/>
      <c r="F218" s="15"/>
      <c r="G218" s="26"/>
      <c r="J218" s="7" t="e">
        <f>IF(VLOOKUP($A218,'[1]2. Child Protection'!$B$8:$BG$226,'[1]2. Child Protection'!T$1,FALSE)=C218,"",VLOOKUP($A218,'[1]2. Child Protection'!$B$8:$BG$226,'[1]2. Child Protection'!T$1,FALSE)-C218)</f>
        <v>#VALUE!</v>
      </c>
      <c r="K218" s="7" t="str">
        <f>IF(VLOOKUP($A218,'[1]2. Child Protection'!$B$8:$BG$226,'[1]2. Child Protection'!U$1,FALSE)=D218,"",VLOOKUP($A218,'[1]2. Child Protection'!$B$8:$BG$226,'[1]2. Child Protection'!U$1,FALSE))</f>
        <v/>
      </c>
      <c r="L218" s="20" t="e">
        <f>IF(VLOOKUP($A218,'[1]2. Child Protection'!$B$8:$BG$226,'[1]2. Child Protection'!V$1,FALSE)=#REF!,"",VLOOKUP($A218,'[1]2. Child Protection'!$B$8:$BG$226,'[1]2. Child Protection'!V$1,FALSE))</f>
        <v>#REF!</v>
      </c>
      <c r="M218" s="20" t="e">
        <f>IF(VLOOKUP($A218,'[1]2. Child Protection'!$B$8:$BG$226,'[1]2. Child Protection'!W$1,FALSE)=#REF!,"",VLOOKUP($A218,'[1]2. Child Protection'!$B$8:$BG$226,'[1]2. Child Protection'!W$1,FALSE))</f>
        <v>#REF!</v>
      </c>
      <c r="N218" s="20">
        <f>IF(VLOOKUP($A218,'[1]2. Child Protection'!$B$8:$BG$226,'[1]2. Child Protection'!X$1,FALSE)=E218,"",VLOOKUP($A218,'[1]2. Child Protection'!$B$8:$BG$226,'[1]2. Child Protection'!X$1,FALSE))</f>
        <v>100</v>
      </c>
      <c r="O218" s="20" t="e">
        <f>IF(VLOOKUP($A218,'[1]2. Child Protection'!$B$8:$BG$226,'[1]2. Child Protection'!Y$1,FALSE)=#REF!,"",VLOOKUP($A218,'[1]2. Child Protection'!$B$8:$BG$226,'[1]2. Child Protection'!Y$1,FALSE))</f>
        <v>#REF!</v>
      </c>
      <c r="P218" s="20">
        <f>IF(VLOOKUP($A218,'[1]2. Child Protection'!$B$8:$BG$226,'[1]2. Child Protection'!Z$1,FALSE)=F218,"",VLOOKUP($A218,'[1]2. Child Protection'!$B$8:$BG$226,'[1]2. Child Protection'!Z$1,FALSE))</f>
        <v>100</v>
      </c>
      <c r="Q218" s="20" t="str">
        <f>IF(VLOOKUP($A218,'[1]2. Child Protection'!$B$8:$BG$226,'[1]2. Child Protection'!AA$1,FALSE)=G218,"",VLOOKUP($A218,'[1]2. Child Protection'!$B$8:$BG$226,'[1]2. Child Protection'!AA$1,FALSE))</f>
        <v/>
      </c>
      <c r="R218" s="7" t="str">
        <f>IF(VLOOKUP($A218,'[1]2. Child Protection'!$B$8:$BG$226,'[1]2. Child Protection'!AB$1,FALSE)=H218,"",VLOOKUP($A218,'[1]2. Child Protection'!$B$8:$BG$226,'[1]2. Child Protection'!AB$1,FALSE))</f>
        <v>DHS, MICS, other national surveys, censuses and vital registration systems</v>
      </c>
      <c r="S218" s="7" t="s">
        <v>681</v>
      </c>
      <c r="T218" s="50" t="s">
        <v>20</v>
      </c>
      <c r="U218" s="47"/>
      <c r="X218" s="7" t="b">
        <f t="shared" si="36"/>
        <v>1</v>
      </c>
      <c r="AB218" s="7" t="s">
        <v>568</v>
      </c>
      <c r="AC218" s="7" t="s">
        <v>682</v>
      </c>
    </row>
    <row r="219" spans="1:30">
      <c r="A219" s="2" t="s">
        <v>566</v>
      </c>
      <c r="B219" s="36"/>
      <c r="C219" s="51">
        <v>85.1</v>
      </c>
      <c r="D219" s="36"/>
      <c r="E219" s="15"/>
      <c r="F219" s="15"/>
      <c r="G219" s="45" t="s">
        <v>567</v>
      </c>
      <c r="J219" s="7">
        <f>IF(VLOOKUP($A219,'[1]2. Child Protection'!$B$8:$BG$226,'[1]2. Child Protection'!T$1,FALSE)=C219,"",VLOOKUP($A219,'[1]2. Child Protection'!$B$8:$BG$226,'[1]2. Child Protection'!T$1,FALSE)-C219)</f>
        <v>-0.59199999999999875</v>
      </c>
      <c r="K219" s="7" t="str">
        <f>IF(VLOOKUP($A219,'[1]2. Child Protection'!$B$8:$BG$226,'[1]2. Child Protection'!U$1,FALSE)=D219,"",VLOOKUP($A219,'[1]2. Child Protection'!$B$8:$BG$226,'[1]2. Child Protection'!U$1,FALSE))</f>
        <v/>
      </c>
      <c r="L219" s="20" t="e">
        <f>IF(VLOOKUP($A219,'[1]2. Child Protection'!$B$8:$BG$226,'[1]2. Child Protection'!V$1,FALSE)=#REF!,"",VLOOKUP($A219,'[1]2. Child Protection'!$B$8:$BG$226,'[1]2. Child Protection'!V$1,FALSE))</f>
        <v>#REF!</v>
      </c>
      <c r="M219" s="20" t="e">
        <f>IF(VLOOKUP($A219,'[1]2. Child Protection'!$B$8:$BG$226,'[1]2. Child Protection'!W$1,FALSE)=#REF!,"",VLOOKUP($A219,'[1]2. Child Protection'!$B$8:$BG$226,'[1]2. Child Protection'!W$1,FALSE))</f>
        <v>#REF!</v>
      </c>
      <c r="N219" s="20" t="str">
        <f>IF(VLOOKUP($A219,'[1]2. Child Protection'!$B$8:$BG$226,'[1]2. Child Protection'!X$1,FALSE)=E219,"",VLOOKUP($A219,'[1]2. Child Protection'!$B$8:$BG$226,'[1]2. Child Protection'!X$1,FALSE))</f>
        <v>-</v>
      </c>
      <c r="O219" s="20" t="e">
        <f>IF(VLOOKUP($A219,'[1]2. Child Protection'!$B$8:$BG$226,'[1]2. Child Protection'!Y$1,FALSE)=#REF!,"",VLOOKUP($A219,'[1]2. Child Protection'!$B$8:$BG$226,'[1]2. Child Protection'!Y$1,FALSE))</f>
        <v>#REF!</v>
      </c>
      <c r="P219" s="20" t="str">
        <f>IF(VLOOKUP($A219,'[1]2. Child Protection'!$B$8:$BG$226,'[1]2. Child Protection'!Z$1,FALSE)=F219,"",VLOOKUP($A219,'[1]2. Child Protection'!$B$8:$BG$226,'[1]2. Child Protection'!Z$1,FALSE))</f>
        <v>-</v>
      </c>
      <c r="Q219" s="20">
        <f>IF(VLOOKUP($A219,'[1]2. Child Protection'!$B$8:$BG$226,'[1]2. Child Protection'!AA$1,FALSE)=G219,"",VLOOKUP($A219,'[1]2. Child Protection'!$B$8:$BG$226,'[1]2. Child Protection'!AA$1,FALSE))</f>
        <v>0</v>
      </c>
      <c r="R219" s="7" t="str">
        <f>IF(VLOOKUP($A219,'[1]2. Child Protection'!$B$8:$BG$226,'[1]2. Child Protection'!AB$1,FALSE)=H219,"",VLOOKUP($A219,'[1]2. Child Protection'!$B$8:$BG$226,'[1]2. Child Protection'!AB$1,FALSE))</f>
        <v>DHS, MICS, other national surveys, censuses and vital registration systems</v>
      </c>
      <c r="S219" s="7" t="s">
        <v>683</v>
      </c>
      <c r="T219" s="50">
        <v>85.117286849079534</v>
      </c>
      <c r="U219" s="47">
        <v>85.186694151513009</v>
      </c>
      <c r="W219" s="7" t="s">
        <v>567</v>
      </c>
      <c r="X219" s="7" t="b">
        <f t="shared" si="36"/>
        <v>1</v>
      </c>
      <c r="AB219" s="7" t="s">
        <v>684</v>
      </c>
    </row>
    <row r="220" spans="1:30">
      <c r="A220" s="2" t="s">
        <v>568</v>
      </c>
      <c r="B220" s="36"/>
      <c r="C220" s="51">
        <v>136.1</v>
      </c>
      <c r="D220" s="36"/>
      <c r="E220" s="15"/>
      <c r="F220" s="15"/>
      <c r="G220" s="45" t="s">
        <v>639</v>
      </c>
      <c r="J220" s="7" t="e">
        <f>IF(VLOOKUP($A220,'[1]2. Child Protection'!$B$8:$BG$226,'[1]2. Child Protection'!T$1,FALSE)=C220,"",VLOOKUP($A220,'[1]2. Child Protection'!$B$8:$BG$226,'[1]2. Child Protection'!T$1,FALSE)-C220)</f>
        <v>#VALUE!</v>
      </c>
      <c r="K220" s="7" t="str">
        <f>IF(VLOOKUP($A220,'[1]2. Child Protection'!$B$8:$BG$226,'[1]2. Child Protection'!U$1,FALSE)=D220,"",VLOOKUP($A220,'[1]2. Child Protection'!$B$8:$BG$226,'[1]2. Child Protection'!U$1,FALSE))</f>
        <v/>
      </c>
      <c r="L220" s="20" t="e">
        <f>IF(VLOOKUP($A220,'[1]2. Child Protection'!$B$8:$BG$226,'[1]2. Child Protection'!V$1,FALSE)=#REF!,"",VLOOKUP($A220,'[1]2. Child Protection'!$B$8:$BG$226,'[1]2. Child Protection'!V$1,FALSE))</f>
        <v>#REF!</v>
      </c>
      <c r="M220" s="20" t="e">
        <f>IF(VLOOKUP($A220,'[1]2. Child Protection'!$B$8:$BG$226,'[1]2. Child Protection'!W$1,FALSE)=#REF!,"",VLOOKUP($A220,'[1]2. Child Protection'!$B$8:$BG$226,'[1]2. Child Protection'!W$1,FALSE))</f>
        <v>#REF!</v>
      </c>
      <c r="N220" s="20">
        <f>IF(VLOOKUP($A220,'[1]2. Child Protection'!$B$8:$BG$226,'[1]2. Child Protection'!X$1,FALSE)=E220,"",VLOOKUP($A220,'[1]2. Child Protection'!$B$8:$BG$226,'[1]2. Child Protection'!X$1,FALSE))</f>
        <v>90.83</v>
      </c>
      <c r="O220" s="20" t="e">
        <f>IF(VLOOKUP($A220,'[1]2. Child Protection'!$B$8:$BG$226,'[1]2. Child Protection'!Y$1,FALSE)=#REF!,"",VLOOKUP($A220,'[1]2. Child Protection'!$B$8:$BG$226,'[1]2. Child Protection'!Y$1,FALSE))</f>
        <v>#REF!</v>
      </c>
      <c r="P220" s="20">
        <f>IF(VLOOKUP($A220,'[1]2. Child Protection'!$B$8:$BG$226,'[1]2. Child Protection'!Z$1,FALSE)=F220,"",VLOOKUP($A220,'[1]2. Child Protection'!$B$8:$BG$226,'[1]2. Child Protection'!Z$1,FALSE))</f>
        <v>90.626000000000005</v>
      </c>
      <c r="Q220" s="20">
        <f>IF(VLOOKUP($A220,'[1]2. Child Protection'!$B$8:$BG$226,'[1]2. Child Protection'!AA$1,FALSE)=G220,"",VLOOKUP($A220,'[1]2. Child Protection'!$B$8:$BG$226,'[1]2. Child Protection'!AA$1,FALSE))</f>
        <v>0</v>
      </c>
      <c r="R220" s="7" t="str">
        <f>IF(VLOOKUP($A220,'[1]2. Child Protection'!$B$8:$BG$226,'[1]2. Child Protection'!AB$1,FALSE)=H220,"",VLOOKUP($A220,'[1]2. Child Protection'!$B$8:$BG$226,'[1]2. Child Protection'!AB$1,FALSE))</f>
        <v>DHS, MICS, other national surveys, censuses and vital registration systems</v>
      </c>
      <c r="S220" s="7" t="s">
        <v>682</v>
      </c>
      <c r="T220" s="50">
        <v>136.10910808960242</v>
      </c>
      <c r="U220" s="47">
        <v>135.12654222679285</v>
      </c>
      <c r="W220" s="7" t="s">
        <v>639</v>
      </c>
      <c r="X220" s="7" t="b">
        <f t="shared" si="36"/>
        <v>1</v>
      </c>
      <c r="AB220" s="7" t="s">
        <v>572</v>
      </c>
      <c r="AC220" s="7" t="s">
        <v>685</v>
      </c>
    </row>
    <row r="221" spans="1:30">
      <c r="A221" s="2" t="s">
        <v>570</v>
      </c>
      <c r="B221" s="36"/>
      <c r="C221" s="51">
        <v>77</v>
      </c>
      <c r="D221" s="36"/>
      <c r="E221" s="17"/>
      <c r="F221" s="17"/>
      <c r="G221" s="45" t="s">
        <v>571</v>
      </c>
      <c r="J221" s="7">
        <f>IF(VLOOKUP($A221,'[1]2. Child Protection'!$B$8:$BG$226,'[1]2. Child Protection'!T$1,FALSE)=C221,"",VLOOKUP($A221,'[1]2. Child Protection'!$B$8:$BG$226,'[1]2. Child Protection'!T$1,FALSE)-C221)</f>
        <v>23</v>
      </c>
      <c r="K221" s="7" t="str">
        <f>IF(VLOOKUP($A221,'[1]2. Child Protection'!$B$8:$BG$226,'[1]2. Child Protection'!U$1,FALSE)=D221,"",VLOOKUP($A221,'[1]2. Child Protection'!$B$8:$BG$226,'[1]2. Child Protection'!U$1,FALSE))</f>
        <v/>
      </c>
      <c r="L221" s="20" t="e">
        <f>IF(VLOOKUP($A221,'[1]2. Child Protection'!$B$8:$BG$226,'[1]2. Child Protection'!V$1,FALSE)=#REF!,"",VLOOKUP($A221,'[1]2. Child Protection'!$B$8:$BG$226,'[1]2. Child Protection'!V$1,FALSE))</f>
        <v>#REF!</v>
      </c>
      <c r="M221" s="20" t="e">
        <f>IF(VLOOKUP($A221,'[1]2. Child Protection'!$B$8:$BG$226,'[1]2. Child Protection'!W$1,FALSE)=#REF!,"",VLOOKUP($A221,'[1]2. Child Protection'!$B$8:$BG$226,'[1]2. Child Protection'!W$1,FALSE))</f>
        <v>#REF!</v>
      </c>
      <c r="N221" s="20">
        <f>IF(VLOOKUP($A221,'[1]2. Child Protection'!$B$8:$BG$226,'[1]2. Child Protection'!X$1,FALSE)=E221,"",VLOOKUP($A221,'[1]2. Child Protection'!$B$8:$BG$226,'[1]2. Child Protection'!X$1,FALSE))</f>
        <v>100</v>
      </c>
      <c r="O221" s="20" t="e">
        <f>IF(VLOOKUP($A221,'[1]2. Child Protection'!$B$8:$BG$226,'[1]2. Child Protection'!Y$1,FALSE)=#REF!,"",VLOOKUP($A221,'[1]2. Child Protection'!$B$8:$BG$226,'[1]2. Child Protection'!Y$1,FALSE))</f>
        <v>#REF!</v>
      </c>
      <c r="P221" s="20">
        <f>IF(VLOOKUP($A221,'[1]2. Child Protection'!$B$8:$BG$226,'[1]2. Child Protection'!Z$1,FALSE)=F221,"",VLOOKUP($A221,'[1]2. Child Protection'!$B$8:$BG$226,'[1]2. Child Protection'!Z$1,FALSE))</f>
        <v>100</v>
      </c>
      <c r="Q221" s="20">
        <f>IF(VLOOKUP($A221,'[1]2. Child Protection'!$B$8:$BG$226,'[1]2. Child Protection'!AA$1,FALSE)=G221,"",VLOOKUP($A221,'[1]2. Child Protection'!$B$8:$BG$226,'[1]2. Child Protection'!AA$1,FALSE))</f>
        <v>0</v>
      </c>
      <c r="R221" s="7" t="str">
        <f>IF(VLOOKUP($A221,'[1]2. Child Protection'!$B$8:$BG$226,'[1]2. Child Protection'!AB$1,FALSE)=H221,"",VLOOKUP($A221,'[1]2. Child Protection'!$B$8:$BG$226,'[1]2. Child Protection'!AB$1,FALSE))</f>
        <v>DHS, MICS, other national surveys, censuses and vital registration systems</v>
      </c>
      <c r="S221" s="7" t="s">
        <v>686</v>
      </c>
      <c r="T221" s="50">
        <v>77.049168677050744</v>
      </c>
      <c r="U221" s="47">
        <v>77.049168677050744</v>
      </c>
      <c r="W221" s="7" t="s">
        <v>571</v>
      </c>
      <c r="X221" s="7" t="b">
        <f t="shared" si="36"/>
        <v>1</v>
      </c>
      <c r="AB221" s="7" t="s">
        <v>556</v>
      </c>
      <c r="AC221" s="7" t="s">
        <v>673</v>
      </c>
    </row>
    <row r="222" spans="1:30">
      <c r="A222" s="2" t="s">
        <v>572</v>
      </c>
      <c r="B222" s="36"/>
      <c r="C222" s="51">
        <v>76.900000000000006</v>
      </c>
      <c r="D222" s="36"/>
      <c r="E222" s="15"/>
      <c r="F222" s="17"/>
      <c r="G222" s="45" t="s">
        <v>640</v>
      </c>
      <c r="J222" s="7">
        <f>IF(VLOOKUP($A222,'[1]2. Child Protection'!$B$8:$BG$226,'[1]2. Child Protection'!T$1,FALSE)=C222,"",VLOOKUP($A222,'[1]2. Child Protection'!$B$8:$BG$226,'[1]2. Child Protection'!T$1,FALSE)-C222)</f>
        <v>-5.105000000000004</v>
      </c>
      <c r="K222" s="7" t="str">
        <f>IF(VLOOKUP($A222,'[1]2. Child Protection'!$B$8:$BG$226,'[1]2. Child Protection'!U$1,FALSE)=D222,"",VLOOKUP($A222,'[1]2. Child Protection'!$B$8:$BG$226,'[1]2. Child Protection'!U$1,FALSE))</f>
        <v/>
      </c>
      <c r="L222" s="20" t="e">
        <f>IF(VLOOKUP($A222,'[1]2. Child Protection'!$B$8:$BG$226,'[1]2. Child Protection'!V$1,FALSE)=#REF!,"",VLOOKUP($A222,'[1]2. Child Protection'!$B$8:$BG$226,'[1]2. Child Protection'!V$1,FALSE))</f>
        <v>#REF!</v>
      </c>
      <c r="M222" s="20" t="e">
        <f>IF(VLOOKUP($A222,'[1]2. Child Protection'!$B$8:$BG$226,'[1]2. Child Protection'!W$1,FALSE)=#REF!,"",VLOOKUP($A222,'[1]2. Child Protection'!$B$8:$BG$226,'[1]2. Child Protection'!W$1,FALSE))</f>
        <v>#REF!</v>
      </c>
      <c r="N222" s="20">
        <f>IF(VLOOKUP($A222,'[1]2. Child Protection'!$B$8:$BG$226,'[1]2. Child Protection'!X$1,FALSE)=E222,"",VLOOKUP($A222,'[1]2. Child Protection'!$B$8:$BG$226,'[1]2. Child Protection'!X$1,FALSE))</f>
        <v>75.835999999999999</v>
      </c>
      <c r="O222" s="20" t="e">
        <f>IF(VLOOKUP($A222,'[1]2. Child Protection'!$B$8:$BG$226,'[1]2. Child Protection'!Y$1,FALSE)=#REF!,"",VLOOKUP($A222,'[1]2. Child Protection'!$B$8:$BG$226,'[1]2. Child Protection'!Y$1,FALSE))</f>
        <v>#REF!</v>
      </c>
      <c r="P222" s="20">
        <f>IF(VLOOKUP($A222,'[1]2. Child Protection'!$B$8:$BG$226,'[1]2. Child Protection'!Z$1,FALSE)=F222,"",VLOOKUP($A222,'[1]2. Child Protection'!$B$8:$BG$226,'[1]2. Child Protection'!Z$1,FALSE))</f>
        <v>75.855999999999995</v>
      </c>
      <c r="Q222" s="20">
        <f>IF(VLOOKUP($A222,'[1]2. Child Protection'!$B$8:$BG$226,'[1]2. Child Protection'!AA$1,FALSE)=G222,"",VLOOKUP($A222,'[1]2. Child Protection'!$B$8:$BG$226,'[1]2. Child Protection'!AA$1,FALSE))</f>
        <v>0</v>
      </c>
      <c r="R222" s="7" t="str">
        <f>IF(VLOOKUP($A222,'[1]2. Child Protection'!$B$8:$BG$226,'[1]2. Child Protection'!AB$1,FALSE)=H222,"",VLOOKUP($A222,'[1]2. Child Protection'!$B$8:$BG$226,'[1]2. Child Protection'!AB$1,FALSE))</f>
        <v>DHS, MICS, other national surveys, censuses and vital registration systems</v>
      </c>
      <c r="S222" s="7" t="s">
        <v>685</v>
      </c>
      <c r="T222" s="50">
        <v>76.919544019279357</v>
      </c>
      <c r="U222" s="47">
        <v>76.89389585945419</v>
      </c>
      <c r="W222" s="7" t="s">
        <v>640</v>
      </c>
      <c r="X222" s="7" t="b">
        <f t="shared" si="36"/>
        <v>1</v>
      </c>
      <c r="AB222" s="7" t="s">
        <v>566</v>
      </c>
      <c r="AC222" s="7" t="s">
        <v>683</v>
      </c>
    </row>
    <row r="223" spans="1:30">
      <c r="A223" s="3" t="s">
        <v>574</v>
      </c>
      <c r="B223" s="37"/>
      <c r="C223" s="51" t="s">
        <v>20</v>
      </c>
      <c r="D223" s="37"/>
      <c r="E223" s="15"/>
      <c r="F223" s="15"/>
      <c r="G223" s="26"/>
      <c r="J223" s="7" t="e">
        <f>IF(VLOOKUP($A223,'[1]2. Child Protection'!$B$8:$BG$226,'[1]2. Child Protection'!T$1,FALSE)=C223,"",VLOOKUP($A223,'[1]2. Child Protection'!$B$8:$BG$226,'[1]2. Child Protection'!T$1,FALSE)-C223)</f>
        <v>#VALUE!</v>
      </c>
      <c r="K223" s="7" t="str">
        <f>IF(VLOOKUP($A223,'[1]2. Child Protection'!$B$8:$BG$226,'[1]2. Child Protection'!U$1,FALSE)=D223,"",VLOOKUP($A223,'[1]2. Child Protection'!$B$8:$BG$226,'[1]2. Child Protection'!U$1,FALSE))</f>
        <v/>
      </c>
      <c r="L223" s="20" t="e">
        <f>IF(VLOOKUP($A223,'[1]2. Child Protection'!$B$8:$BG$226,'[1]2. Child Protection'!V$1,FALSE)=#REF!,"",VLOOKUP($A223,'[1]2. Child Protection'!$B$8:$BG$226,'[1]2. Child Protection'!V$1,FALSE))</f>
        <v>#REF!</v>
      </c>
      <c r="M223" s="20" t="e">
        <f>IF(VLOOKUP($A223,'[1]2. Child Protection'!$B$8:$BG$226,'[1]2. Child Protection'!W$1,FALSE)=#REF!,"",VLOOKUP($A223,'[1]2. Child Protection'!$B$8:$BG$226,'[1]2. Child Protection'!W$1,FALSE))</f>
        <v>#REF!</v>
      </c>
      <c r="N223" s="20">
        <f>IF(VLOOKUP($A223,'[1]2. Child Protection'!$B$8:$BG$226,'[1]2. Child Protection'!X$1,FALSE)=E223,"",VLOOKUP($A223,'[1]2. Child Protection'!$B$8:$BG$226,'[1]2. Child Protection'!X$1,FALSE))</f>
        <v>49.716000000000001</v>
      </c>
      <c r="O223" s="20" t="e">
        <f>IF(VLOOKUP($A223,'[1]2. Child Protection'!$B$8:$BG$226,'[1]2. Child Protection'!Y$1,FALSE)=#REF!,"",VLOOKUP($A223,'[1]2. Child Protection'!$B$8:$BG$226,'[1]2. Child Protection'!Y$1,FALSE))</f>
        <v>#REF!</v>
      </c>
      <c r="P223" s="20">
        <f>IF(VLOOKUP($A223,'[1]2. Child Protection'!$B$8:$BG$226,'[1]2. Child Protection'!Z$1,FALSE)=F223,"",VLOOKUP($A223,'[1]2. Child Protection'!$B$8:$BG$226,'[1]2. Child Protection'!Z$1,FALSE))</f>
        <v>48.847999999999999</v>
      </c>
      <c r="Q223" s="20" t="str">
        <f>IF(VLOOKUP($A223,'[1]2. Child Protection'!$B$8:$BG$226,'[1]2. Child Protection'!AA$1,FALSE)=G223,"",VLOOKUP($A223,'[1]2. Child Protection'!$B$8:$BG$226,'[1]2. Child Protection'!AA$1,FALSE))</f>
        <v/>
      </c>
      <c r="R223" s="7" t="str">
        <f>IF(VLOOKUP($A223,'[1]2. Child Protection'!$B$8:$BG$226,'[1]2. Child Protection'!AB$1,FALSE)=H223,"",VLOOKUP($A223,'[1]2. Child Protection'!$B$8:$BG$226,'[1]2. Child Protection'!AB$1,FALSE))</f>
        <v>DHS, MICS, other national surveys, censuses and vital registration systems</v>
      </c>
      <c r="S223" s="7" t="s">
        <v>674</v>
      </c>
      <c r="T223" s="50" t="s">
        <v>20</v>
      </c>
      <c r="U223" s="47"/>
      <c r="X223" s="7" t="b">
        <f t="shared" si="36"/>
        <v>1</v>
      </c>
      <c r="AB223" s="7" t="s">
        <v>560</v>
      </c>
      <c r="AC223" s="7" t="s">
        <v>675</v>
      </c>
    </row>
    <row r="224" spans="1:30">
      <c r="A224" s="4" t="s">
        <v>676</v>
      </c>
      <c r="B224" s="38"/>
      <c r="C224" s="51">
        <v>103.9</v>
      </c>
      <c r="D224" s="38"/>
      <c r="E224" s="15"/>
      <c r="F224" s="15"/>
      <c r="G224" s="45" t="s">
        <v>576</v>
      </c>
      <c r="J224" s="7" t="e">
        <f>IF(VLOOKUP($A224,'[1]2. Child Protection'!$B$8:$BG$226,'[1]2. Child Protection'!T$1,FALSE)=C224,"",VLOOKUP($A224,'[1]2. Child Protection'!$B$8:$BG$226,'[1]2. Child Protection'!T$1,FALSE)-C224)</f>
        <v>#N/A</v>
      </c>
      <c r="K224" s="7" t="e">
        <f>IF(VLOOKUP($A224,'[1]2. Child Protection'!$B$8:$BG$226,'[1]2. Child Protection'!U$1,FALSE)=D224,"",VLOOKUP($A224,'[1]2. Child Protection'!$B$8:$BG$226,'[1]2. Child Protection'!U$1,FALSE))</f>
        <v>#N/A</v>
      </c>
      <c r="L224" s="20" t="e">
        <f>IF(VLOOKUP($A224,'[1]2. Child Protection'!$B$8:$BG$226,'[1]2. Child Protection'!V$1,FALSE)=#REF!,"",VLOOKUP($A224,'[1]2. Child Protection'!$B$8:$BG$226,'[1]2. Child Protection'!V$1,FALSE))</f>
        <v>#N/A</v>
      </c>
      <c r="M224" s="20" t="e">
        <f>IF(VLOOKUP($A224,'[1]2. Child Protection'!$B$8:$BG$226,'[1]2. Child Protection'!W$1,FALSE)=#REF!,"",VLOOKUP($A224,'[1]2. Child Protection'!$B$8:$BG$226,'[1]2. Child Protection'!W$1,FALSE))</f>
        <v>#N/A</v>
      </c>
      <c r="N224" s="20" t="e">
        <f>IF(VLOOKUP($A224,'[1]2. Child Protection'!$B$8:$BG$226,'[1]2. Child Protection'!X$1,FALSE)=E224,"",VLOOKUP($A224,'[1]2. Child Protection'!$B$8:$BG$226,'[1]2. Child Protection'!X$1,FALSE))</f>
        <v>#N/A</v>
      </c>
      <c r="O224" s="20" t="e">
        <f>IF(VLOOKUP($A224,'[1]2. Child Protection'!$B$8:$BG$226,'[1]2. Child Protection'!Y$1,FALSE)=#REF!,"",VLOOKUP($A224,'[1]2. Child Protection'!$B$8:$BG$226,'[1]2. Child Protection'!Y$1,FALSE))</f>
        <v>#N/A</v>
      </c>
      <c r="P224" s="20" t="e">
        <f>IF(VLOOKUP($A224,'[1]2. Child Protection'!$B$8:$BG$226,'[1]2. Child Protection'!Z$1,FALSE)=F224,"",VLOOKUP($A224,'[1]2. Child Protection'!$B$8:$BG$226,'[1]2. Child Protection'!Z$1,FALSE))</f>
        <v>#N/A</v>
      </c>
      <c r="Q224" s="20" t="e">
        <f>IF(VLOOKUP($A224,'[1]2. Child Protection'!$B$8:$BG$226,'[1]2. Child Protection'!AA$1,FALSE)=G224,"",VLOOKUP($A224,'[1]2. Child Protection'!$B$8:$BG$226,'[1]2. Child Protection'!AA$1,FALSE))</f>
        <v>#N/A</v>
      </c>
      <c r="R224" s="7" t="e">
        <f>IF(VLOOKUP($A224,'[1]2. Child Protection'!$B$8:$BG$226,'[1]2. Child Protection'!AB$1,FALSE)=H224,"",VLOOKUP($A224,'[1]2. Child Protection'!$B$8:$BG$226,'[1]2. Child Protection'!AB$1,FALSE))</f>
        <v>#N/A</v>
      </c>
      <c r="S224" s="7" t="s">
        <v>677</v>
      </c>
      <c r="T224" s="50">
        <v>103.92291088179492</v>
      </c>
      <c r="U224" s="47">
        <v>103.77226271882756</v>
      </c>
      <c r="W224" s="7" t="s">
        <v>576</v>
      </c>
      <c r="X224" s="7" t="b">
        <f t="shared" si="36"/>
        <v>1</v>
      </c>
      <c r="AB224" s="7" t="s">
        <v>678</v>
      </c>
      <c r="AC224" s="7" t="s">
        <v>679</v>
      </c>
    </row>
    <row r="225" spans="1:29">
      <c r="A225" s="2" t="s">
        <v>577</v>
      </c>
      <c r="B225" s="36"/>
      <c r="C225" s="51" t="s">
        <v>20</v>
      </c>
      <c r="D225" s="36"/>
      <c r="E225" s="15"/>
      <c r="F225" s="15"/>
      <c r="G225" s="26"/>
      <c r="J225" s="7" t="e">
        <f>IF(VLOOKUP($A225,'[1]2. Child Protection'!$B$8:$BG$226,'[1]2. Child Protection'!T$1,FALSE)=C225,"",VLOOKUP($A225,'[1]2. Child Protection'!$B$8:$BG$226,'[1]2. Child Protection'!T$1,FALSE)-C225)</f>
        <v>#VALUE!</v>
      </c>
      <c r="K225" s="7" t="str">
        <f>IF(VLOOKUP($A225,'[1]2. Child Protection'!$B$8:$BG$226,'[1]2. Child Protection'!U$1,FALSE)=D225,"",VLOOKUP($A225,'[1]2. Child Protection'!$B$8:$BG$226,'[1]2. Child Protection'!U$1,FALSE))</f>
        <v/>
      </c>
      <c r="L225" s="20" t="e">
        <f>IF(VLOOKUP($A225,'[1]2. Child Protection'!$B$8:$BG$226,'[1]2. Child Protection'!V$1,FALSE)=#REF!,"",VLOOKUP($A225,'[1]2. Child Protection'!$B$8:$BG$226,'[1]2. Child Protection'!V$1,FALSE))</f>
        <v>#REF!</v>
      </c>
      <c r="M225" s="20" t="e">
        <f>IF(VLOOKUP($A225,'[1]2. Child Protection'!$B$8:$BG$226,'[1]2. Child Protection'!W$1,FALSE)=#REF!,"",VLOOKUP($A225,'[1]2. Child Protection'!$B$8:$BG$226,'[1]2. Child Protection'!W$1,FALSE))</f>
        <v>#REF!</v>
      </c>
      <c r="N225" s="20">
        <f>IF(VLOOKUP($A225,'[1]2. Child Protection'!$B$8:$BG$226,'[1]2. Child Protection'!X$1,FALSE)=E225,"",VLOOKUP($A225,'[1]2. Child Protection'!$B$8:$BG$226,'[1]2. Child Protection'!X$1,FALSE))</f>
        <v>59.826000000000001</v>
      </c>
      <c r="O225" s="20" t="e">
        <f>IF(VLOOKUP($A225,'[1]2. Child Protection'!$B$8:$BG$226,'[1]2. Child Protection'!Y$1,FALSE)=#REF!,"",VLOOKUP($A225,'[1]2. Child Protection'!$B$8:$BG$226,'[1]2. Child Protection'!Y$1,FALSE))</f>
        <v>#REF!</v>
      </c>
      <c r="P225" s="20">
        <f>IF(VLOOKUP($A225,'[1]2. Child Protection'!$B$8:$BG$226,'[1]2. Child Protection'!Z$1,FALSE)=F225,"",VLOOKUP($A225,'[1]2. Child Protection'!$B$8:$BG$226,'[1]2. Child Protection'!Z$1,FALSE))</f>
        <v>58.570999999999998</v>
      </c>
      <c r="Q225" s="20" t="str">
        <f>IF(VLOOKUP($A225,'[1]2. Child Protection'!$B$8:$BG$226,'[1]2. Child Protection'!AA$1,FALSE)=G225,"",VLOOKUP($A225,'[1]2. Child Protection'!$B$8:$BG$226,'[1]2. Child Protection'!AA$1,FALSE))</f>
        <v/>
      </c>
      <c r="R225" s="7" t="str">
        <f>IF(VLOOKUP($A225,'[1]2. Child Protection'!$B$8:$BG$226,'[1]2. Child Protection'!AB$1,FALSE)=H225,"",VLOOKUP($A225,'[1]2. Child Protection'!$B$8:$BG$226,'[1]2. Child Protection'!AB$1,FALSE))</f>
        <v>DHS, MICS, other national surveys, censuses and vital registration systems</v>
      </c>
      <c r="S225" s="7" t="s">
        <v>680</v>
      </c>
      <c r="T225" s="50" t="s">
        <v>20</v>
      </c>
      <c r="U225" s="47"/>
      <c r="X225" s="7" t="b">
        <f t="shared" si="36"/>
        <v>1</v>
      </c>
      <c r="AB225" s="7" t="s">
        <v>564</v>
      </c>
      <c r="AC225" s="7" t="s">
        <v>681</v>
      </c>
    </row>
    <row r="226" spans="1:29">
      <c r="A226" s="2" t="s">
        <v>578</v>
      </c>
      <c r="B226" s="36"/>
      <c r="C226" s="51">
        <v>67.900000000000006</v>
      </c>
      <c r="D226" s="36"/>
      <c r="E226" s="15"/>
      <c r="F226" s="15"/>
      <c r="G226" s="45" t="s">
        <v>641</v>
      </c>
      <c r="J226" s="7">
        <f>IF(VLOOKUP($A226,'[1]2. Child Protection'!$B$8:$BG$226,'[1]2. Child Protection'!T$1,FALSE)=C226,"",VLOOKUP($A226,'[1]2. Child Protection'!$B$8:$BG$226,'[1]2. Child Protection'!T$1,FALSE)-C226)</f>
        <v>-27.310000000000002</v>
      </c>
      <c r="K226" s="7" t="str">
        <f>IF(VLOOKUP($A226,'[1]2. Child Protection'!$B$8:$BG$226,'[1]2. Child Protection'!U$1,FALSE)=D226,"",VLOOKUP($A226,'[1]2. Child Protection'!$B$8:$BG$226,'[1]2. Child Protection'!U$1,FALSE))</f>
        <v/>
      </c>
      <c r="L226" s="20" t="e">
        <f>IF(VLOOKUP($A226,'[1]2. Child Protection'!$B$8:$BG$226,'[1]2. Child Protection'!V$1,FALSE)=#REF!,"",VLOOKUP($A226,'[1]2. Child Protection'!$B$8:$BG$226,'[1]2. Child Protection'!V$1,FALSE))</f>
        <v>#REF!</v>
      </c>
      <c r="M226" s="20" t="e">
        <f>IF(VLOOKUP($A226,'[1]2. Child Protection'!$B$8:$BG$226,'[1]2. Child Protection'!W$1,FALSE)=#REF!,"",VLOOKUP($A226,'[1]2. Child Protection'!$B$8:$BG$226,'[1]2. Child Protection'!W$1,FALSE))</f>
        <v>#REF!</v>
      </c>
      <c r="N226" s="20">
        <f>IF(VLOOKUP($A226,'[1]2. Child Protection'!$B$8:$BG$226,'[1]2. Child Protection'!X$1,FALSE)=E226,"",VLOOKUP($A226,'[1]2. Child Protection'!$B$8:$BG$226,'[1]2. Child Protection'!X$1,FALSE))</f>
        <v>46.978999999999999</v>
      </c>
      <c r="O226" s="20" t="e">
        <f>IF(VLOOKUP($A226,'[1]2. Child Protection'!$B$8:$BG$226,'[1]2. Child Protection'!Y$1,FALSE)=#REF!,"",VLOOKUP($A226,'[1]2. Child Protection'!$B$8:$BG$226,'[1]2. Child Protection'!Y$1,FALSE))</f>
        <v>#REF!</v>
      </c>
      <c r="P226" s="20">
        <f>IF(VLOOKUP($A226,'[1]2. Child Protection'!$B$8:$BG$226,'[1]2. Child Protection'!Z$1,FALSE)=F226,"",VLOOKUP($A226,'[1]2. Child Protection'!$B$8:$BG$226,'[1]2. Child Protection'!Z$1,FALSE))</f>
        <v>46.347000000000001</v>
      </c>
      <c r="Q226" s="20">
        <f>IF(VLOOKUP($A226,'[1]2. Child Protection'!$B$8:$BG$226,'[1]2. Child Protection'!AA$1,FALSE)=G226,"",VLOOKUP($A226,'[1]2. Child Protection'!$B$8:$BG$226,'[1]2. Child Protection'!AA$1,FALSE))</f>
        <v>0</v>
      </c>
      <c r="R226" s="7" t="str">
        <f>IF(VLOOKUP($A226,'[1]2. Child Protection'!$B$8:$BG$226,'[1]2. Child Protection'!AB$1,FALSE)=H226,"",VLOOKUP($A226,'[1]2. Child Protection'!$B$8:$BG$226,'[1]2. Child Protection'!AB$1,FALSE))</f>
        <v>DHS, MICS, other national surveys, censuses and vital registration systems</v>
      </c>
      <c r="S226" s="7" t="s">
        <v>687</v>
      </c>
      <c r="T226" s="50" t="s">
        <v>20</v>
      </c>
      <c r="U226" s="47">
        <v>67.947945346535874</v>
      </c>
      <c r="W226" s="7" t="s">
        <v>641</v>
      </c>
      <c r="X226" s="7" t="b">
        <f t="shared" si="36"/>
        <v>1</v>
      </c>
      <c r="AB226" s="7" t="s">
        <v>570</v>
      </c>
      <c r="AC226" s="7" t="s">
        <v>686</v>
      </c>
    </row>
    <row r="227" spans="1:29">
      <c r="A227" s="5" t="s">
        <v>580</v>
      </c>
      <c r="B227" s="39"/>
      <c r="C227" s="52">
        <v>123.2</v>
      </c>
      <c r="D227" s="39"/>
      <c r="E227" s="27"/>
      <c r="F227" s="27"/>
      <c r="G227" s="46" t="s">
        <v>642</v>
      </c>
      <c r="J227" s="7">
        <f>IF(VLOOKUP($A227,'[1]2. Child Protection'!$B$8:$BG$226,'[1]2. Child Protection'!T$1,FALSE)=C227,"",VLOOKUP($A227,'[1]2. Child Protection'!$B$8:$BG$226,'[1]2. Child Protection'!T$1,FALSE)-C227)</f>
        <v>-51.737000000000009</v>
      </c>
      <c r="K227" s="7" t="str">
        <f>IF(VLOOKUP($A227,'[1]2. Child Protection'!$B$8:$BG$226,'[1]2. Child Protection'!U$1,FALSE)=D227,"",VLOOKUP($A227,'[1]2. Child Protection'!$B$8:$BG$226,'[1]2. Child Protection'!U$1,FALSE))</f>
        <v/>
      </c>
      <c r="L227" s="20" t="e">
        <f>IF(VLOOKUP($A227,'[1]2. Child Protection'!$B$8:$BG$226,'[1]2. Child Protection'!V$1,FALSE)=#REF!,"",VLOOKUP($A227,'[1]2. Child Protection'!$B$8:$BG$226,'[1]2. Child Protection'!V$1,FALSE))</f>
        <v>#REF!</v>
      </c>
      <c r="M227" s="20" t="e">
        <f>IF(VLOOKUP($A227,'[1]2. Child Protection'!$B$8:$BG$226,'[1]2. Child Protection'!W$1,FALSE)=#REF!,"",VLOOKUP($A227,'[1]2. Child Protection'!$B$8:$BG$226,'[1]2. Child Protection'!W$1,FALSE))</f>
        <v>#REF!</v>
      </c>
      <c r="N227" s="20">
        <f>IF(VLOOKUP($A227,'[1]2. Child Protection'!$B$8:$BG$226,'[1]2. Child Protection'!X$1,FALSE)=E227,"",VLOOKUP($A227,'[1]2. Child Protection'!$B$8:$BG$226,'[1]2. Child Protection'!X$1,FALSE))</f>
        <v>77.554000000000002</v>
      </c>
      <c r="O227" s="20" t="e">
        <f>IF(VLOOKUP($A227,'[1]2. Child Protection'!$B$8:$BG$226,'[1]2. Child Protection'!Y$1,FALSE)=#REF!,"",VLOOKUP($A227,'[1]2. Child Protection'!$B$8:$BG$226,'[1]2. Child Protection'!Y$1,FALSE))</f>
        <v>#REF!</v>
      </c>
      <c r="P227" s="20">
        <f>IF(VLOOKUP($A227,'[1]2. Child Protection'!$B$8:$BG$226,'[1]2. Child Protection'!Z$1,FALSE)=F227,"",VLOOKUP($A227,'[1]2. Child Protection'!$B$8:$BG$226,'[1]2. Child Protection'!Z$1,FALSE))</f>
        <v>76.896000000000001</v>
      </c>
      <c r="Q227" s="20">
        <f>IF(VLOOKUP($A227,'[1]2. Child Protection'!$B$8:$BG$226,'[1]2. Child Protection'!AA$1,FALSE)=G227,"",VLOOKUP($A227,'[1]2. Child Protection'!$B$8:$BG$226,'[1]2. Child Protection'!AA$1,FALSE))</f>
        <v>0</v>
      </c>
      <c r="R227" s="7" t="str">
        <f>IF(VLOOKUP($A227,'[1]2. Child Protection'!$B$8:$BG$226,'[1]2. Child Protection'!AB$1,FALSE)=H227,"",VLOOKUP($A227,'[1]2. Child Protection'!$B$8:$BG$226,'[1]2. Child Protection'!AB$1,FALSE))</f>
        <v>DHS, MICS, other national surveys, censuses and vital registration systems</v>
      </c>
      <c r="S227" s="7" t="s">
        <v>688</v>
      </c>
      <c r="T227" s="50">
        <v>123.18856458022519</v>
      </c>
      <c r="U227" s="47">
        <v>123.04462550809509</v>
      </c>
      <c r="W227" s="7" t="s">
        <v>689</v>
      </c>
      <c r="X227" s="7" t="b">
        <f t="shared" si="36"/>
        <v>0</v>
      </c>
      <c r="AB227" s="7" t="s">
        <v>690</v>
      </c>
    </row>
    <row r="228" spans="1:29">
      <c r="A228" s="20"/>
      <c r="B228" s="20"/>
      <c r="C228" s="20"/>
      <c r="D228" s="20"/>
      <c r="E228" s="15"/>
      <c r="F228" s="15"/>
      <c r="G228" s="15"/>
      <c r="AB228" s="7" t="s">
        <v>578</v>
      </c>
      <c r="AC228" s="7" t="s">
        <v>687</v>
      </c>
    </row>
    <row r="229" spans="1:29">
      <c r="A229" s="28"/>
      <c r="B229" s="28"/>
      <c r="C229" s="28"/>
      <c r="D229" s="28"/>
      <c r="E229" s="29"/>
      <c r="F229" s="15"/>
      <c r="G229" s="15"/>
      <c r="AB229" s="7" t="s">
        <v>580</v>
      </c>
    </row>
    <row r="230" spans="1:29">
      <c r="A230" s="28" t="s">
        <v>582</v>
      </c>
      <c r="B230" s="28"/>
      <c r="C230" s="29" t="s">
        <v>583</v>
      </c>
      <c r="D230" s="28"/>
      <c r="E230" s="29"/>
      <c r="F230" s="7"/>
      <c r="AB230" s="7" t="s">
        <v>691</v>
      </c>
      <c r="AC230" s="7" t="s">
        <v>688</v>
      </c>
    </row>
    <row r="231" spans="1:29">
      <c r="A231" s="28"/>
      <c r="B231" s="28"/>
      <c r="C231" s="7" t="s">
        <v>584</v>
      </c>
      <c r="D231" s="28"/>
      <c r="E231" s="29"/>
      <c r="F231" s="7"/>
    </row>
    <row r="232" spans="1:29">
      <c r="C232" s="7" t="s">
        <v>585</v>
      </c>
      <c r="E232" s="7"/>
      <c r="F232" s="7"/>
    </row>
    <row r="233" spans="1:29">
      <c r="C233" s="29" t="s">
        <v>586</v>
      </c>
      <c r="E233" s="30"/>
      <c r="F233" s="7"/>
    </row>
    <row r="234" spans="1:29">
      <c r="C234" s="29" t="s">
        <v>587</v>
      </c>
      <c r="E234" s="30"/>
      <c r="F234" s="7"/>
    </row>
    <row r="235" spans="1:29">
      <c r="C235" s="29"/>
      <c r="E235" s="30"/>
      <c r="F235" s="7"/>
    </row>
    <row r="236" spans="1:29">
      <c r="A236" s="6" t="s">
        <v>588</v>
      </c>
      <c r="B236" s="6"/>
      <c r="C236" s="7" t="s">
        <v>589</v>
      </c>
      <c r="D236" s="6"/>
      <c r="E236" s="7"/>
      <c r="F236" s="7"/>
    </row>
    <row r="237" spans="1:29">
      <c r="E237" s="30"/>
      <c r="F237" s="7"/>
    </row>
    <row r="238" spans="1:29">
      <c r="A238" s="6" t="s">
        <v>590</v>
      </c>
      <c r="B238" s="6"/>
      <c r="C238" s="6" t="s">
        <v>643</v>
      </c>
      <c r="D238" s="6"/>
      <c r="E238" s="30"/>
      <c r="F238" s="7"/>
    </row>
    <row r="239" spans="1:29">
      <c r="E239" s="30"/>
      <c r="F239" s="7"/>
    </row>
    <row r="240" spans="1:29" s="11" customFormat="1">
      <c r="A240" s="31" t="s">
        <v>592</v>
      </c>
      <c r="B240" s="31"/>
      <c r="C240" s="31"/>
      <c r="D240" s="31"/>
      <c r="E240" s="32"/>
    </row>
    <row r="241" spans="1:6" s="11" customFormat="1">
      <c r="A241" s="6" t="s">
        <v>593</v>
      </c>
      <c r="B241" s="6"/>
      <c r="C241" s="43" t="s">
        <v>594</v>
      </c>
      <c r="D241" s="6"/>
      <c r="E241" s="33"/>
    </row>
    <row r="242" spans="1:6">
      <c r="E242" s="30"/>
      <c r="F242" s="7"/>
    </row>
    <row r="243" spans="1:6">
      <c r="E243" s="30"/>
      <c r="F243" s="7"/>
    </row>
    <row r="244" spans="1:6">
      <c r="E244" s="30"/>
      <c r="F244" s="7"/>
    </row>
    <row r="245" spans="1:6">
      <c r="E245" s="30"/>
      <c r="F245" s="7"/>
    </row>
    <row r="246" spans="1:6">
      <c r="E246" s="30"/>
      <c r="F246" s="7"/>
    </row>
    <row r="247" spans="1:6">
      <c r="E247" s="30"/>
      <c r="F247" s="7"/>
    </row>
    <row r="248" spans="1:6">
      <c r="E248" s="30"/>
      <c r="F248" s="7"/>
    </row>
    <row r="249" spans="1:6">
      <c r="E249" s="30"/>
      <c r="F249" s="7"/>
    </row>
    <row r="250" spans="1:6">
      <c r="E250" s="30"/>
      <c r="F250" s="7"/>
    </row>
    <row r="251" spans="1:6">
      <c r="E251" s="30"/>
      <c r="F251" s="7"/>
    </row>
    <row r="252" spans="1:6">
      <c r="E252" s="30"/>
      <c r="F252" s="7"/>
    </row>
    <row r="253" spans="1:6">
      <c r="E253" s="30"/>
      <c r="F253" s="7"/>
    </row>
    <row r="254" spans="1:6">
      <c r="E254" s="30"/>
      <c r="F254" s="7"/>
    </row>
    <row r="255" spans="1:6">
      <c r="E255" s="30"/>
      <c r="F255" s="7"/>
    </row>
    <row r="256" spans="1:6">
      <c r="E256" s="30"/>
      <c r="F256" s="7"/>
    </row>
    <row r="257" spans="5:6">
      <c r="E257" s="30"/>
      <c r="F257" s="7"/>
    </row>
    <row r="258" spans="5:6">
      <c r="E258" s="30"/>
      <c r="F258" s="7"/>
    </row>
    <row r="259" spans="5:6">
      <c r="E259" s="30"/>
      <c r="F259" s="7"/>
    </row>
    <row r="260" spans="5:6">
      <c r="E260" s="30"/>
      <c r="F260" s="7"/>
    </row>
    <row r="261" spans="5:6">
      <c r="E261" s="30"/>
      <c r="F261" s="7"/>
    </row>
    <row r="262" spans="5:6">
      <c r="E262" s="30"/>
      <c r="F262" s="7"/>
    </row>
    <row r="263" spans="5:6">
      <c r="E263" s="30"/>
      <c r="F263" s="7"/>
    </row>
    <row r="264" spans="5:6">
      <c r="E264" s="30"/>
      <c r="F264" s="7"/>
    </row>
    <row r="265" spans="5:6">
      <c r="E265" s="30"/>
      <c r="F265" s="7"/>
    </row>
    <row r="266" spans="5:6">
      <c r="E266" s="30"/>
      <c r="F266" s="7"/>
    </row>
    <row r="267" spans="5:6">
      <c r="E267" s="30"/>
      <c r="F267" s="7"/>
    </row>
    <row r="268" spans="5:6">
      <c r="E268" s="30"/>
      <c r="F268" s="7"/>
    </row>
    <row r="269" spans="5:6">
      <c r="E269" s="30"/>
      <c r="F269" s="7"/>
    </row>
    <row r="270" spans="5:6">
      <c r="E270" s="30"/>
      <c r="F270" s="7"/>
    </row>
    <row r="271" spans="5:6">
      <c r="E271" s="30"/>
      <c r="F271" s="7"/>
    </row>
    <row r="272" spans="5:6">
      <c r="E272" s="30"/>
      <c r="F272" s="7"/>
    </row>
    <row r="273" spans="5:6">
      <c r="E273" s="30"/>
      <c r="F273" s="7"/>
    </row>
    <row r="274" spans="5:6">
      <c r="E274" s="30"/>
      <c r="F274" s="7"/>
    </row>
    <row r="275" spans="5:6">
      <c r="E275" s="30"/>
      <c r="F275" s="7"/>
    </row>
    <row r="276" spans="5:6">
      <c r="E276" s="30"/>
      <c r="F276" s="7"/>
    </row>
    <row r="277" spans="5:6">
      <c r="E277" s="30"/>
      <c r="F277" s="7"/>
    </row>
    <row r="278" spans="5:6">
      <c r="E278" s="30"/>
      <c r="F278" s="7"/>
    </row>
    <row r="279" spans="5:6">
      <c r="E279" s="30"/>
      <c r="F279" s="7"/>
    </row>
    <row r="280" spans="5:6">
      <c r="E280" s="30"/>
      <c r="F280" s="7"/>
    </row>
    <row r="281" spans="5:6">
      <c r="E281" s="30"/>
      <c r="F281" s="7"/>
    </row>
    <row r="282" spans="5:6">
      <c r="E282" s="30"/>
      <c r="F282" s="7"/>
    </row>
    <row r="283" spans="5:6">
      <c r="E283" s="30"/>
      <c r="F283" s="7"/>
    </row>
    <row r="284" spans="5:6">
      <c r="E284" s="30"/>
      <c r="F284" s="7"/>
    </row>
    <row r="285" spans="5:6">
      <c r="E285" s="30"/>
      <c r="F285" s="7"/>
    </row>
    <row r="286" spans="5:6">
      <c r="E286" s="30"/>
      <c r="F286" s="7"/>
    </row>
    <row r="287" spans="5:6">
      <c r="E287" s="30"/>
      <c r="F287" s="7"/>
    </row>
    <row r="288" spans="5:6">
      <c r="E288" s="30"/>
      <c r="F288" s="7"/>
    </row>
    <row r="289" spans="5:6">
      <c r="E289" s="30"/>
      <c r="F289" s="7"/>
    </row>
  </sheetData>
  <autoFilter ref="A10:AH212" xr:uid="{4250A989-8359-4EA9-AF15-71F4BA07AB38}"/>
  <mergeCells count="10">
    <mergeCell ref="E1:G1"/>
    <mergeCell ref="E2:G2"/>
    <mergeCell ref="A8:B9"/>
    <mergeCell ref="C8:G8"/>
    <mergeCell ref="J8:Q8"/>
    <mergeCell ref="C9:D9"/>
    <mergeCell ref="J9:K9"/>
    <mergeCell ref="L9:M9"/>
    <mergeCell ref="N9:O9"/>
    <mergeCell ref="P9:Q9"/>
  </mergeCells>
  <hyperlinks>
    <hyperlink ref="C241" r:id="rId1" xr:uid="{5CD7BB47-DCF1-4E56-865D-E7228818AB0A}"/>
  </hyperlinks>
  <pageMargins left="0.25" right="0.25"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
  <cp:revision/>
  <dcterms:created xsi:type="dcterms:W3CDTF">2021-07-20T10:08:51Z</dcterms:created>
  <dcterms:modified xsi:type="dcterms:W3CDTF">2023-07-02T22:24:42Z</dcterms:modified>
  <cp:category/>
  <cp:contentStatus/>
</cp:coreProperties>
</file>