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cef-my.sharepoint.com/personal/smizunoya_unicef_org/Documents/Education teamsite/Data.unicef.org update/Dataset/"/>
    </mc:Choice>
  </mc:AlternateContent>
  <xr:revisionPtr revIDLastSave="177" documentId="8_{DA148EDE-C910-43D3-A470-F8572C744222}" xr6:coauthVersionLast="45" xr6:coauthVersionMax="45" xr10:uidLastSave="{C89797C9-5EBE-4561-BF49-D8A2D5DE953E}"/>
  <bookViews>
    <workbookView xWindow="28680" yWindow="-1605" windowWidth="29040" windowHeight="15840" xr2:uid="{00000000-000D-0000-FFFF-FFFF00000000}"/>
  </bookViews>
  <sheets>
    <sheet name="Cover Page" sheetId="4" r:id="rId1"/>
    <sheet name="Primary" sheetId="1" r:id="rId2"/>
    <sheet name="Lower secondary" sheetId="2" r:id="rId3"/>
    <sheet name="Upper secondary"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38" i="3" l="1"/>
  <c r="N238" i="3"/>
  <c r="M238" i="3"/>
  <c r="L238" i="3"/>
  <c r="K238" i="3"/>
  <c r="J238" i="3"/>
  <c r="I238" i="3"/>
  <c r="H238" i="3"/>
  <c r="G238" i="3"/>
  <c r="F238" i="3"/>
  <c r="H220" i="3"/>
  <c r="G220" i="3"/>
  <c r="F220" i="3"/>
  <c r="H219" i="3"/>
  <c r="F219" i="3" s="1"/>
  <c r="H219" i="3" a="1"/>
  <c r="G219" i="3"/>
  <c r="H218" i="3" a="1"/>
  <c r="H218" i="3" s="1"/>
  <c r="F218" i="3" s="1"/>
  <c r="G218" i="3"/>
  <c r="H217" i="3" a="1"/>
  <c r="H217" i="3" s="1"/>
  <c r="F217" i="3" s="1"/>
  <c r="G217" i="3"/>
  <c r="H216" i="3"/>
  <c r="F216" i="3" s="1"/>
  <c r="F234" i="3" s="1" a="1"/>
  <c r="F234" i="3" s="1"/>
  <c r="H216" i="3" a="1"/>
  <c r="G216" i="3"/>
  <c r="H215" i="3" a="1"/>
  <c r="H215" i="3" s="1"/>
  <c r="F215" i="3" s="1"/>
  <c r="N233" i="3" s="1" a="1"/>
  <c r="N233" i="3" s="1"/>
  <c r="G215" i="3"/>
  <c r="H214" i="3" a="1"/>
  <c r="H214" i="3" s="1"/>
  <c r="F214" i="3" s="1"/>
  <c r="G214" i="3"/>
  <c r="H213" i="3" a="1"/>
  <c r="H213" i="3" s="1"/>
  <c r="F213" i="3" s="1"/>
  <c r="G213" i="3"/>
  <c r="H212" i="3"/>
  <c r="F212" i="3" s="1"/>
  <c r="N230" i="3" s="1" a="1"/>
  <c r="N230" i="3" s="1"/>
  <c r="H212" i="3" a="1"/>
  <c r="G212" i="3"/>
  <c r="H211" i="3" a="1"/>
  <c r="H211" i="3" s="1"/>
  <c r="F211" i="3" s="1"/>
  <c r="G211" i="3"/>
  <c r="H210" i="3" a="1"/>
  <c r="H210" i="3" s="1"/>
  <c r="F210" i="3" s="1"/>
  <c r="G210" i="3"/>
  <c r="H209" i="3" a="1"/>
  <c r="H209" i="3" s="1"/>
  <c r="F209" i="3" s="1"/>
  <c r="G209" i="3"/>
  <c r="H208" i="3" a="1"/>
  <c r="H208" i="3" s="1"/>
  <c r="F208" i="3" s="1"/>
  <c r="G208" i="3"/>
  <c r="O238" i="2"/>
  <c r="N238" i="2"/>
  <c r="M238" i="2"/>
  <c r="L238" i="2"/>
  <c r="K238" i="2"/>
  <c r="J238" i="2"/>
  <c r="I238" i="2"/>
  <c r="H238" i="2"/>
  <c r="G238" i="2"/>
  <c r="F238" i="2"/>
  <c r="H220" i="2"/>
  <c r="F220" i="2" s="1"/>
  <c r="G220" i="2"/>
  <c r="H219" i="2"/>
  <c r="F219" i="2" s="1"/>
  <c r="H219" i="2" a="1"/>
  <c r="G219" i="2"/>
  <c r="H218" i="2" a="1"/>
  <c r="H218" i="2" s="1"/>
  <c r="G218" i="2"/>
  <c r="H217" i="2" a="1"/>
  <c r="H217" i="2" s="1"/>
  <c r="F217" i="2" s="1"/>
  <c r="G217" i="2"/>
  <c r="H216" i="2" a="1"/>
  <c r="H216" i="2" s="1"/>
  <c r="G216" i="2"/>
  <c r="H215" i="2" a="1"/>
  <c r="H215" i="2" s="1"/>
  <c r="G215" i="2"/>
  <c r="H214" i="2" a="1"/>
  <c r="H214" i="2" s="1"/>
  <c r="F214" i="2" s="1"/>
  <c r="G214" i="2"/>
  <c r="H213" i="2" a="1"/>
  <c r="H213" i="2" s="1"/>
  <c r="G213" i="2"/>
  <c r="H212" i="2" a="1"/>
  <c r="H212" i="2" s="1"/>
  <c r="F212" i="2" s="1"/>
  <c r="G212" i="2"/>
  <c r="H211" i="2" a="1"/>
  <c r="H211" i="2" s="1"/>
  <c r="G211" i="2"/>
  <c r="H210" i="2" a="1"/>
  <c r="H210" i="2" s="1"/>
  <c r="G210" i="2"/>
  <c r="H209" i="2" a="1"/>
  <c r="H209" i="2" s="1"/>
  <c r="F209" i="2" s="1"/>
  <c r="G209" i="2"/>
  <c r="H208" i="2" a="1"/>
  <c r="H208" i="2" s="1"/>
  <c r="G208" i="2"/>
  <c r="V204" i="3"/>
  <c r="U204" i="3" s="1"/>
  <c r="V203" i="3"/>
  <c r="U203" i="3" s="1"/>
  <c r="V202" i="3"/>
  <c r="U202" i="3" s="1"/>
  <c r="V201" i="3"/>
  <c r="U201" i="3" s="1"/>
  <c r="V200" i="3"/>
  <c r="U200" i="3" s="1"/>
  <c r="V199" i="3"/>
  <c r="U199" i="3" s="1"/>
  <c r="V198" i="3"/>
  <c r="U198" i="3" s="1"/>
  <c r="V197" i="3"/>
  <c r="U197" i="3"/>
  <c r="V195" i="3"/>
  <c r="U195" i="3" s="1"/>
  <c r="V194" i="3"/>
  <c r="U194" i="3"/>
  <c r="V193" i="3"/>
  <c r="U193" i="3" s="1"/>
  <c r="V192" i="3"/>
  <c r="U192" i="3" s="1"/>
  <c r="V191" i="3"/>
  <c r="U191" i="3" s="1"/>
  <c r="V190" i="3"/>
  <c r="U190" i="3" s="1"/>
  <c r="V189" i="3"/>
  <c r="U189" i="3" s="1"/>
  <c r="V188" i="3"/>
  <c r="U188" i="3"/>
  <c r="V187" i="3"/>
  <c r="U187" i="3" s="1"/>
  <c r="V186" i="3"/>
  <c r="U186" i="3" s="1"/>
  <c r="V185" i="3"/>
  <c r="U185" i="3" s="1"/>
  <c r="V184" i="3"/>
  <c r="U184" i="3"/>
  <c r="V183" i="3"/>
  <c r="U183" i="3" s="1"/>
  <c r="V182" i="3"/>
  <c r="U182" i="3" s="1"/>
  <c r="V181" i="3"/>
  <c r="U181" i="3" s="1"/>
  <c r="V180" i="3"/>
  <c r="U180" i="3"/>
  <c r="V179" i="3"/>
  <c r="U179" i="3" s="1"/>
  <c r="V178" i="3"/>
  <c r="U178" i="3" s="1"/>
  <c r="V177" i="3"/>
  <c r="U177" i="3" s="1"/>
  <c r="V176" i="3"/>
  <c r="U176" i="3" s="1"/>
  <c r="V175" i="3"/>
  <c r="U175" i="3" s="1"/>
  <c r="V174" i="3"/>
  <c r="U174" i="3" s="1"/>
  <c r="V173" i="3"/>
  <c r="U173" i="3" s="1"/>
  <c r="V172" i="3"/>
  <c r="U172" i="3"/>
  <c r="V171" i="3"/>
  <c r="U171" i="3" s="1"/>
  <c r="V170" i="3"/>
  <c r="U170" i="3" s="1"/>
  <c r="V169" i="3"/>
  <c r="U169" i="3" s="1"/>
  <c r="V168" i="3"/>
  <c r="U168" i="3" s="1"/>
  <c r="V167" i="3"/>
  <c r="U167" i="3" s="1"/>
  <c r="V166" i="3"/>
  <c r="U166" i="3" s="1"/>
  <c r="V165" i="3"/>
  <c r="U165" i="3" s="1"/>
  <c r="V164" i="3"/>
  <c r="U164" i="3"/>
  <c r="V163" i="3"/>
  <c r="U163" i="3" s="1"/>
  <c r="V162" i="3"/>
  <c r="U162" i="3" s="1"/>
  <c r="V161" i="3"/>
  <c r="U161" i="3" s="1"/>
  <c r="V160" i="3"/>
  <c r="U160" i="3" s="1"/>
  <c r="V159" i="3"/>
  <c r="U159" i="3" s="1"/>
  <c r="V158" i="3"/>
  <c r="U158" i="3" s="1"/>
  <c r="V157" i="3"/>
  <c r="U157" i="3" s="1"/>
  <c r="V156" i="3"/>
  <c r="U156" i="3"/>
  <c r="V155" i="3"/>
  <c r="U155" i="3" s="1"/>
  <c r="V154" i="3"/>
  <c r="U154" i="3" s="1"/>
  <c r="V153" i="3"/>
  <c r="U153" i="3" s="1"/>
  <c r="V152" i="3"/>
  <c r="U152" i="3" s="1"/>
  <c r="V151" i="3"/>
  <c r="U151" i="3" s="1"/>
  <c r="V150" i="3"/>
  <c r="U150" i="3" s="1"/>
  <c r="V149" i="3"/>
  <c r="U149" i="3" s="1"/>
  <c r="V148" i="3"/>
  <c r="U148" i="3"/>
  <c r="V147" i="3"/>
  <c r="U147" i="3" s="1"/>
  <c r="V146" i="3"/>
  <c r="U146" i="3" s="1"/>
  <c r="V145" i="3"/>
  <c r="U145" i="3" s="1"/>
  <c r="V144" i="3"/>
  <c r="U144" i="3" s="1"/>
  <c r="V143" i="3"/>
  <c r="U143" i="3" s="1"/>
  <c r="V142" i="3"/>
  <c r="U142" i="3" s="1"/>
  <c r="V141" i="3"/>
  <c r="U141" i="3" s="1"/>
  <c r="V140" i="3"/>
  <c r="U140" i="3"/>
  <c r="V139" i="3"/>
  <c r="U139" i="3" s="1"/>
  <c r="V138" i="3"/>
  <c r="U138" i="3" s="1"/>
  <c r="V137" i="3"/>
  <c r="U137" i="3" s="1"/>
  <c r="V136" i="3"/>
  <c r="U136" i="3" s="1"/>
  <c r="V135" i="3"/>
  <c r="U135" i="3" s="1"/>
  <c r="V134" i="3"/>
  <c r="U134" i="3" s="1"/>
  <c r="V133" i="3"/>
  <c r="U133" i="3" s="1"/>
  <c r="V132" i="3"/>
  <c r="U132" i="3"/>
  <c r="V131" i="3"/>
  <c r="U131" i="3" s="1"/>
  <c r="V130" i="3"/>
  <c r="U130" i="3" s="1"/>
  <c r="V129" i="3"/>
  <c r="U129" i="3" s="1"/>
  <c r="V128" i="3"/>
  <c r="U128" i="3" s="1"/>
  <c r="V127" i="3"/>
  <c r="U127" i="3" s="1"/>
  <c r="V126" i="3"/>
  <c r="U126" i="3" s="1"/>
  <c r="V125" i="3"/>
  <c r="U125" i="3" s="1"/>
  <c r="V124" i="3"/>
  <c r="U124" i="3"/>
  <c r="V123" i="3"/>
  <c r="U123" i="3" s="1"/>
  <c r="V122" i="3"/>
  <c r="U122" i="3"/>
  <c r="V121" i="3"/>
  <c r="U121" i="3" s="1"/>
  <c r="V120" i="3"/>
  <c r="U120" i="3" s="1"/>
  <c r="V119" i="3"/>
  <c r="U119" i="3" s="1"/>
  <c r="V117" i="3"/>
  <c r="U117" i="3" s="1"/>
  <c r="V116" i="3"/>
  <c r="U116" i="3" s="1"/>
  <c r="V115" i="3"/>
  <c r="U115" i="3"/>
  <c r="V114" i="3"/>
  <c r="U114" i="3" s="1"/>
  <c r="V113" i="3"/>
  <c r="U113" i="3" s="1"/>
  <c r="V112" i="3"/>
  <c r="U112" i="3" s="1"/>
  <c r="V111" i="3"/>
  <c r="U111" i="3" s="1"/>
  <c r="V110" i="3"/>
  <c r="U110" i="3" s="1"/>
  <c r="V109" i="3"/>
  <c r="U109" i="3" s="1"/>
  <c r="V108" i="3"/>
  <c r="U108" i="3" s="1"/>
  <c r="V107" i="3"/>
  <c r="U107" i="3"/>
  <c r="V106" i="3"/>
  <c r="U106" i="3" s="1"/>
  <c r="V105" i="3"/>
  <c r="U105" i="3" s="1"/>
  <c r="V104" i="3"/>
  <c r="U104" i="3" s="1"/>
  <c r="V103" i="3"/>
  <c r="U103" i="3" s="1"/>
  <c r="V102" i="3"/>
  <c r="U102" i="3" s="1"/>
  <c r="V101" i="3"/>
  <c r="U101" i="3" s="1"/>
  <c r="V100" i="3"/>
  <c r="U100" i="3" s="1"/>
  <c r="V99" i="3"/>
  <c r="U99" i="3"/>
  <c r="V98" i="3"/>
  <c r="U98" i="3" s="1"/>
  <c r="V97" i="3"/>
  <c r="U97" i="3" s="1"/>
  <c r="V96" i="3"/>
  <c r="U96" i="3" s="1"/>
  <c r="V95" i="3"/>
  <c r="U95" i="3" s="1"/>
  <c r="V94" i="3"/>
  <c r="U94" i="3" s="1"/>
  <c r="V93" i="3"/>
  <c r="U93" i="3" s="1"/>
  <c r="V92" i="3"/>
  <c r="U92" i="3" s="1"/>
  <c r="V91" i="3"/>
  <c r="U91" i="3"/>
  <c r="V90" i="3"/>
  <c r="U90" i="3" s="1"/>
  <c r="V89" i="3"/>
  <c r="U89" i="3" s="1"/>
  <c r="V88" i="3"/>
  <c r="U88" i="3" s="1"/>
  <c r="V87" i="3"/>
  <c r="U87" i="3" s="1"/>
  <c r="V86" i="3"/>
  <c r="U86" i="3" s="1"/>
  <c r="V85" i="3"/>
  <c r="U85" i="3" s="1"/>
  <c r="V84" i="3"/>
  <c r="U84" i="3" s="1"/>
  <c r="V83" i="3"/>
  <c r="U83" i="3"/>
  <c r="V82" i="3"/>
  <c r="U82" i="3" s="1"/>
  <c r="V81" i="3"/>
  <c r="U81" i="3" s="1"/>
  <c r="V80" i="3"/>
  <c r="U80" i="3" s="1"/>
  <c r="V79" i="3"/>
  <c r="U79" i="3" s="1"/>
  <c r="V78" i="3"/>
  <c r="U78" i="3" s="1"/>
  <c r="V77" i="3"/>
  <c r="U77" i="3" s="1"/>
  <c r="V76" i="3"/>
  <c r="U76" i="3" s="1"/>
  <c r="V75" i="3"/>
  <c r="U75" i="3"/>
  <c r="V74" i="3"/>
  <c r="U74" i="3" s="1"/>
  <c r="V73" i="3"/>
  <c r="U73" i="3" s="1"/>
  <c r="V72" i="3"/>
  <c r="U72" i="3" s="1"/>
  <c r="V71" i="3"/>
  <c r="U71" i="3" s="1"/>
  <c r="V70" i="3"/>
  <c r="U70" i="3" s="1"/>
  <c r="V69" i="3"/>
  <c r="U69" i="3" s="1"/>
  <c r="V68" i="3"/>
  <c r="U68" i="3" s="1"/>
  <c r="V67" i="3"/>
  <c r="U67" i="3"/>
  <c r="V66" i="3"/>
  <c r="U66" i="3" s="1"/>
  <c r="V65" i="3"/>
  <c r="U65" i="3"/>
  <c r="V64" i="3"/>
  <c r="U64" i="3" s="1"/>
  <c r="U63" i="3"/>
  <c r="V62" i="3"/>
  <c r="U62" i="3" s="1"/>
  <c r="V61" i="3"/>
  <c r="U61" i="3"/>
  <c r="V60" i="3"/>
  <c r="U60" i="3" s="1"/>
  <c r="V59" i="3"/>
  <c r="U59" i="3"/>
  <c r="V58" i="3"/>
  <c r="U58" i="3" s="1"/>
  <c r="V57" i="3"/>
  <c r="U57" i="3" s="1"/>
  <c r="V56" i="3"/>
  <c r="U56" i="3" s="1"/>
  <c r="V55" i="3"/>
  <c r="U55" i="3" s="1"/>
  <c r="V54" i="3"/>
  <c r="U54" i="3" s="1"/>
  <c r="V53" i="3"/>
  <c r="U53" i="3"/>
  <c r="V52" i="3"/>
  <c r="U52" i="3" s="1"/>
  <c r="V51" i="3"/>
  <c r="U51" i="3" s="1"/>
  <c r="V50" i="3"/>
  <c r="U50" i="3" s="1"/>
  <c r="V49" i="3"/>
  <c r="U49" i="3" s="1"/>
  <c r="V48" i="3"/>
  <c r="U48" i="3" s="1"/>
  <c r="V47" i="3"/>
  <c r="U47" i="3" s="1"/>
  <c r="V46" i="3"/>
  <c r="U46" i="3" s="1"/>
  <c r="V45" i="3"/>
  <c r="U45" i="3" s="1"/>
  <c r="V44" i="3"/>
  <c r="U44" i="3" s="1"/>
  <c r="V43" i="3"/>
  <c r="U43" i="3" s="1"/>
  <c r="V42" i="3"/>
  <c r="U42" i="3" s="1"/>
  <c r="V41" i="3"/>
  <c r="U41" i="3" s="1"/>
  <c r="V40" i="3"/>
  <c r="U40" i="3" s="1"/>
  <c r="V39" i="3"/>
  <c r="U39" i="3"/>
  <c r="V38" i="3"/>
  <c r="U38" i="3" s="1"/>
  <c r="V37" i="3"/>
  <c r="U37" i="3" s="1"/>
  <c r="V36" i="3"/>
  <c r="U36" i="3" s="1"/>
  <c r="V35" i="3"/>
  <c r="U35" i="3" s="1"/>
  <c r="V34" i="3"/>
  <c r="U34" i="3" s="1"/>
  <c r="V33" i="3"/>
  <c r="U33" i="3" s="1"/>
  <c r="V32" i="3"/>
  <c r="U32" i="3" s="1"/>
  <c r="V31" i="3"/>
  <c r="U31" i="3"/>
  <c r="V30" i="3"/>
  <c r="U30" i="3" s="1"/>
  <c r="V29" i="3"/>
  <c r="U29" i="3" s="1"/>
  <c r="V28" i="3"/>
  <c r="U28" i="3" s="1"/>
  <c r="V27" i="3"/>
  <c r="U27" i="3" s="1"/>
  <c r="V26" i="3"/>
  <c r="U26" i="3" s="1"/>
  <c r="V25" i="3"/>
  <c r="U25" i="3" s="1"/>
  <c r="V24" i="3"/>
  <c r="U24" i="3" s="1"/>
  <c r="V23" i="3"/>
  <c r="U23" i="3" s="1"/>
  <c r="V22" i="3"/>
  <c r="U22" i="3" s="1"/>
  <c r="V21" i="3"/>
  <c r="U21" i="3" s="1"/>
  <c r="V20" i="3"/>
  <c r="U20" i="3" s="1"/>
  <c r="V19" i="3"/>
  <c r="U19" i="3" s="1"/>
  <c r="V18" i="3"/>
  <c r="U18" i="3" s="1"/>
  <c r="V17" i="3"/>
  <c r="U17" i="3" s="1"/>
  <c r="V16" i="3"/>
  <c r="U16" i="3" s="1"/>
  <c r="V15" i="3"/>
  <c r="U15" i="3" s="1"/>
  <c r="V14" i="3"/>
  <c r="U14" i="3" s="1"/>
  <c r="V13" i="3"/>
  <c r="U13" i="3" s="1"/>
  <c r="V12" i="3"/>
  <c r="U12" i="3" s="1"/>
  <c r="V11" i="3"/>
  <c r="U11" i="3" s="1"/>
  <c r="V10" i="3"/>
  <c r="U10" i="3" s="1"/>
  <c r="V9" i="3"/>
  <c r="U9" i="3" s="1"/>
  <c r="V8" i="3"/>
  <c r="U8" i="3" s="1"/>
  <c r="V7" i="3"/>
  <c r="U7" i="3" s="1"/>
  <c r="V6" i="3"/>
  <c r="U6" i="3" s="1"/>
  <c r="V5" i="3"/>
  <c r="U5" i="3" s="1"/>
  <c r="V4" i="3"/>
  <c r="U4" i="3" s="1"/>
  <c r="V3" i="3"/>
  <c r="U3" i="3" s="1"/>
  <c r="V204" i="2"/>
  <c r="U204" i="2" s="1"/>
  <c r="V203" i="2"/>
  <c r="U203" i="2"/>
  <c r="V202" i="2"/>
  <c r="U202" i="2" s="1"/>
  <c r="V201" i="2"/>
  <c r="U201" i="2"/>
  <c r="V200" i="2"/>
  <c r="U200" i="2" s="1"/>
  <c r="V199" i="2"/>
  <c r="U199" i="2"/>
  <c r="V198" i="2"/>
  <c r="U198" i="2" s="1"/>
  <c r="V197" i="2"/>
  <c r="U197" i="2"/>
  <c r="V195" i="2"/>
  <c r="U195" i="2" s="1"/>
  <c r="V194" i="2"/>
  <c r="U194" i="2"/>
  <c r="V193" i="2"/>
  <c r="U193" i="2" s="1"/>
  <c r="V192" i="2"/>
  <c r="U192" i="2"/>
  <c r="V191" i="2"/>
  <c r="U191" i="2" s="1"/>
  <c r="V190" i="2"/>
  <c r="U190" i="2"/>
  <c r="V189" i="2"/>
  <c r="U189" i="2" s="1"/>
  <c r="V188" i="2"/>
  <c r="U188" i="2"/>
  <c r="V187" i="2"/>
  <c r="U187" i="2" s="1"/>
  <c r="V186" i="2"/>
  <c r="U186" i="2"/>
  <c r="V185" i="2"/>
  <c r="U185" i="2" s="1"/>
  <c r="V184" i="2"/>
  <c r="U184" i="2"/>
  <c r="V183" i="2"/>
  <c r="U183" i="2" s="1"/>
  <c r="V182" i="2"/>
  <c r="U182" i="2"/>
  <c r="V181" i="2"/>
  <c r="U181" i="2" s="1"/>
  <c r="V180" i="2"/>
  <c r="U180" i="2"/>
  <c r="V179" i="2"/>
  <c r="U179" i="2" s="1"/>
  <c r="V178" i="2"/>
  <c r="U178" i="2"/>
  <c r="V177" i="2"/>
  <c r="U177" i="2" s="1"/>
  <c r="V176" i="2"/>
  <c r="U176" i="2"/>
  <c r="V175" i="2"/>
  <c r="U175" i="2" s="1"/>
  <c r="V174" i="2"/>
  <c r="U174" i="2"/>
  <c r="V173" i="2"/>
  <c r="U173" i="2" s="1"/>
  <c r="V172" i="2"/>
  <c r="U172" i="2"/>
  <c r="V171" i="2"/>
  <c r="U171" i="2" s="1"/>
  <c r="V170" i="2"/>
  <c r="U170" i="2"/>
  <c r="V169" i="2"/>
  <c r="U169" i="2" s="1"/>
  <c r="V168" i="2"/>
  <c r="U168" i="2"/>
  <c r="V167" i="2"/>
  <c r="U167" i="2" s="1"/>
  <c r="V166" i="2"/>
  <c r="U166" i="2"/>
  <c r="V165" i="2"/>
  <c r="U165" i="2" s="1"/>
  <c r="V164" i="2"/>
  <c r="U164" i="2"/>
  <c r="V163" i="2"/>
  <c r="U163" i="2" s="1"/>
  <c r="V162" i="2"/>
  <c r="U162" i="2"/>
  <c r="V161" i="2"/>
  <c r="U161" i="2" s="1"/>
  <c r="V160" i="2"/>
  <c r="U160" i="2"/>
  <c r="V159" i="2"/>
  <c r="U159" i="2" s="1"/>
  <c r="V158" i="2"/>
  <c r="U158" i="2"/>
  <c r="V157" i="2"/>
  <c r="U157" i="2" s="1"/>
  <c r="V156" i="2"/>
  <c r="U156" i="2"/>
  <c r="V155" i="2"/>
  <c r="U155" i="2" s="1"/>
  <c r="V154" i="2"/>
  <c r="U154" i="2"/>
  <c r="V153" i="2"/>
  <c r="U153" i="2" s="1"/>
  <c r="V152" i="2"/>
  <c r="U152" i="2"/>
  <c r="V151" i="2"/>
  <c r="U151" i="2" s="1"/>
  <c r="V150" i="2"/>
  <c r="U150" i="2"/>
  <c r="V149" i="2"/>
  <c r="U149" i="2" s="1"/>
  <c r="V148" i="2"/>
  <c r="U148" i="2"/>
  <c r="V147" i="2"/>
  <c r="U147" i="2" s="1"/>
  <c r="V146" i="2"/>
  <c r="U146" i="2"/>
  <c r="V145" i="2"/>
  <c r="U145" i="2" s="1"/>
  <c r="V144" i="2"/>
  <c r="U144" i="2"/>
  <c r="V143" i="2"/>
  <c r="U143" i="2" s="1"/>
  <c r="V142" i="2"/>
  <c r="U142" i="2"/>
  <c r="V141" i="2"/>
  <c r="U141" i="2" s="1"/>
  <c r="V140" i="2"/>
  <c r="U140" i="2"/>
  <c r="V139" i="2"/>
  <c r="U139" i="2" s="1"/>
  <c r="V138" i="2"/>
  <c r="U138" i="2"/>
  <c r="V137" i="2"/>
  <c r="U137" i="2" s="1"/>
  <c r="V136" i="2"/>
  <c r="U136" i="2"/>
  <c r="V135" i="2"/>
  <c r="U135" i="2" s="1"/>
  <c r="V134" i="2"/>
  <c r="U134" i="2"/>
  <c r="V133" i="2"/>
  <c r="U133" i="2" s="1"/>
  <c r="V132" i="2"/>
  <c r="U132" i="2"/>
  <c r="V131" i="2"/>
  <c r="U131" i="2" s="1"/>
  <c r="V130" i="2"/>
  <c r="U130" i="2"/>
  <c r="V129" i="2"/>
  <c r="U129" i="2" s="1"/>
  <c r="V128" i="2"/>
  <c r="U128" i="2"/>
  <c r="V127" i="2"/>
  <c r="U127" i="2" s="1"/>
  <c r="V126" i="2"/>
  <c r="U126" i="2"/>
  <c r="V125" i="2"/>
  <c r="U125" i="2" s="1"/>
  <c r="V124" i="2"/>
  <c r="U124" i="2"/>
  <c r="V123" i="2"/>
  <c r="U123" i="2" s="1"/>
  <c r="V122" i="2"/>
  <c r="U122" i="2"/>
  <c r="V121" i="2"/>
  <c r="U121" i="2" s="1"/>
  <c r="V120" i="2"/>
  <c r="U120" i="2"/>
  <c r="V119" i="2"/>
  <c r="U119" i="2" s="1"/>
  <c r="V117" i="2"/>
  <c r="U117" i="2"/>
  <c r="V116" i="2"/>
  <c r="U116" i="2" s="1"/>
  <c r="V115" i="2"/>
  <c r="U115" i="2"/>
  <c r="V114" i="2"/>
  <c r="U114" i="2" s="1"/>
  <c r="V113" i="2"/>
  <c r="U113" i="2"/>
  <c r="V112" i="2"/>
  <c r="U112" i="2" s="1"/>
  <c r="V111" i="2"/>
  <c r="U111" i="2"/>
  <c r="V110" i="2"/>
  <c r="U110" i="2" s="1"/>
  <c r="V109" i="2"/>
  <c r="U109" i="2"/>
  <c r="V108" i="2"/>
  <c r="U108" i="2" s="1"/>
  <c r="V107" i="2"/>
  <c r="U107" i="2"/>
  <c r="V106" i="2"/>
  <c r="U106" i="2" s="1"/>
  <c r="V105" i="2"/>
  <c r="U105" i="2"/>
  <c r="V104" i="2"/>
  <c r="U104" i="2" s="1"/>
  <c r="V103" i="2"/>
  <c r="U103" i="2"/>
  <c r="V102" i="2"/>
  <c r="U102" i="2" s="1"/>
  <c r="V101" i="2"/>
  <c r="U101" i="2"/>
  <c r="V100" i="2"/>
  <c r="U100" i="2" s="1"/>
  <c r="V99" i="2"/>
  <c r="U99" i="2"/>
  <c r="V98" i="2"/>
  <c r="U98" i="2" s="1"/>
  <c r="V97" i="2"/>
  <c r="U97" i="2"/>
  <c r="V96" i="2"/>
  <c r="U96" i="2" s="1"/>
  <c r="V95" i="2"/>
  <c r="U95" i="2"/>
  <c r="V94" i="2"/>
  <c r="U94" i="2" s="1"/>
  <c r="V93" i="2"/>
  <c r="U93" i="2"/>
  <c r="V92" i="2"/>
  <c r="U92" i="2" s="1"/>
  <c r="V91" i="2"/>
  <c r="U91" i="2"/>
  <c r="V90" i="2"/>
  <c r="U90" i="2" s="1"/>
  <c r="V89" i="2"/>
  <c r="U89" i="2"/>
  <c r="V88" i="2"/>
  <c r="U88" i="2" s="1"/>
  <c r="V87" i="2"/>
  <c r="U87" i="2"/>
  <c r="V86" i="2"/>
  <c r="U86" i="2" s="1"/>
  <c r="V85" i="2"/>
  <c r="U85" i="2"/>
  <c r="V84" i="2"/>
  <c r="U84" i="2" s="1"/>
  <c r="V83" i="2"/>
  <c r="U83" i="2"/>
  <c r="V82" i="2"/>
  <c r="U82" i="2" s="1"/>
  <c r="V81" i="2"/>
  <c r="U81" i="2"/>
  <c r="V80" i="2"/>
  <c r="U80" i="2" s="1"/>
  <c r="V79" i="2"/>
  <c r="U79" i="2"/>
  <c r="V78" i="2"/>
  <c r="U78" i="2" s="1"/>
  <c r="V77" i="2"/>
  <c r="U77" i="2"/>
  <c r="V76" i="2"/>
  <c r="U76" i="2" s="1"/>
  <c r="V75" i="2"/>
  <c r="U75" i="2"/>
  <c r="V74" i="2"/>
  <c r="U74" i="2" s="1"/>
  <c r="V73" i="2"/>
  <c r="U73" i="2"/>
  <c r="V72" i="2"/>
  <c r="U72" i="2" s="1"/>
  <c r="V71" i="2"/>
  <c r="U71" i="2"/>
  <c r="V70" i="2"/>
  <c r="U70" i="2" s="1"/>
  <c r="V69" i="2"/>
  <c r="U69" i="2"/>
  <c r="V68" i="2"/>
  <c r="U68" i="2" s="1"/>
  <c r="V67" i="2"/>
  <c r="U67" i="2"/>
  <c r="V66" i="2"/>
  <c r="U66" i="2" s="1"/>
  <c r="V65" i="2"/>
  <c r="U65" i="2"/>
  <c r="V64" i="2"/>
  <c r="U64" i="2" s="1"/>
  <c r="U63" i="2"/>
  <c r="V62" i="2"/>
  <c r="U62" i="2" s="1"/>
  <c r="V61" i="2"/>
  <c r="U61" i="2" s="1"/>
  <c r="V60" i="2"/>
  <c r="U60" i="2" s="1"/>
  <c r="V59" i="2"/>
  <c r="U59" i="2" s="1"/>
  <c r="V58" i="2"/>
  <c r="U58" i="2" s="1"/>
  <c r="V57" i="2"/>
  <c r="U57" i="2" s="1"/>
  <c r="V56" i="2"/>
  <c r="U56" i="2"/>
  <c r="V55" i="2"/>
  <c r="U55" i="2" s="1"/>
  <c r="V54" i="2"/>
  <c r="U54" i="2"/>
  <c r="V53" i="2"/>
  <c r="U53" i="2" s="1"/>
  <c r="V52" i="2"/>
  <c r="U52" i="2" s="1"/>
  <c r="V51" i="2"/>
  <c r="U51" i="2" s="1"/>
  <c r="V50" i="2"/>
  <c r="U50" i="2" s="1"/>
  <c r="V49" i="2"/>
  <c r="U49" i="2" s="1"/>
  <c r="V48" i="2"/>
  <c r="U48" i="2"/>
  <c r="V47" i="2"/>
  <c r="U47" i="2" s="1"/>
  <c r="V46" i="2"/>
  <c r="U46" i="2"/>
  <c r="V45" i="2"/>
  <c r="U45" i="2" s="1"/>
  <c r="V44" i="2"/>
  <c r="U44" i="2"/>
  <c r="V43" i="2"/>
  <c r="U43" i="2" s="1"/>
  <c r="V42" i="2"/>
  <c r="U42" i="2" s="1"/>
  <c r="V41" i="2"/>
  <c r="U41" i="2" s="1"/>
  <c r="V40" i="2"/>
  <c r="U40" i="2"/>
  <c r="V39" i="2"/>
  <c r="U39" i="2" s="1"/>
  <c r="V38" i="2"/>
  <c r="U38" i="2"/>
  <c r="V37" i="2"/>
  <c r="U37" i="2" s="1"/>
  <c r="V36" i="2"/>
  <c r="U36" i="2" s="1"/>
  <c r="V35" i="2"/>
  <c r="U35" i="2" s="1"/>
  <c r="V34" i="2"/>
  <c r="U34" i="2" s="1"/>
  <c r="V33" i="2"/>
  <c r="U33" i="2" s="1"/>
  <c r="V32" i="2"/>
  <c r="U32" i="2"/>
  <c r="V31" i="2"/>
  <c r="U31" i="2" s="1"/>
  <c r="V30" i="2"/>
  <c r="U30" i="2"/>
  <c r="V29" i="2"/>
  <c r="U29" i="2" s="1"/>
  <c r="V28" i="2"/>
  <c r="U28" i="2" s="1"/>
  <c r="V27" i="2"/>
  <c r="U27" i="2" s="1"/>
  <c r="V26" i="2"/>
  <c r="U26" i="2" s="1"/>
  <c r="V25" i="2"/>
  <c r="U25" i="2" s="1"/>
  <c r="V24" i="2"/>
  <c r="U24" i="2"/>
  <c r="V23" i="2"/>
  <c r="U23" i="2" s="1"/>
  <c r="V22" i="2"/>
  <c r="U22" i="2"/>
  <c r="V21" i="2"/>
  <c r="U21" i="2" s="1"/>
  <c r="V20" i="2"/>
  <c r="U20" i="2" s="1"/>
  <c r="V19" i="2"/>
  <c r="U19" i="2" s="1"/>
  <c r="V18" i="2"/>
  <c r="U18" i="2" s="1"/>
  <c r="V17" i="2"/>
  <c r="U17" i="2" s="1"/>
  <c r="V16" i="2"/>
  <c r="U16" i="2"/>
  <c r="V15" i="2"/>
  <c r="U15" i="2" s="1"/>
  <c r="V14" i="2"/>
  <c r="U14" i="2"/>
  <c r="V13" i="2"/>
  <c r="U13" i="2" s="1"/>
  <c r="V12" i="2"/>
  <c r="U12" i="2" s="1"/>
  <c r="V11" i="2"/>
  <c r="U11" i="2" s="1"/>
  <c r="V10" i="2"/>
  <c r="U10" i="2" s="1"/>
  <c r="V9" i="2"/>
  <c r="U9" i="2" s="1"/>
  <c r="V8" i="2"/>
  <c r="U8" i="2"/>
  <c r="V7" i="2"/>
  <c r="U7" i="2" s="1"/>
  <c r="V6" i="2"/>
  <c r="U6" i="2"/>
  <c r="V5" i="2"/>
  <c r="U5" i="2" s="1"/>
  <c r="V4" i="2"/>
  <c r="U4" i="2"/>
  <c r="V3" i="2"/>
  <c r="U3" i="2" s="1"/>
  <c r="H232" i="3" l="1" a="1"/>
  <c r="H232" i="3" s="1"/>
  <c r="J232" i="3" a="1"/>
  <c r="J232" i="3" s="1"/>
  <c r="N231" i="3" a="1"/>
  <c r="N231" i="3" s="1"/>
  <c r="L231" i="3" a="1"/>
  <c r="L231" i="3" s="1"/>
  <c r="F230" i="3" a="1"/>
  <c r="F230" i="3" s="1"/>
  <c r="F216" i="2"/>
  <c r="F218" i="2"/>
  <c r="F208" i="2"/>
  <c r="I226" i="2" s="1" a="1"/>
  <c r="I226" i="2" s="1"/>
  <c r="F210" i="2"/>
  <c r="M228" i="2" s="1" a="1"/>
  <c r="M228" i="2" s="1"/>
  <c r="O227" i="3" a="1"/>
  <c r="O227" i="3" s="1"/>
  <c r="M227" i="3" a="1"/>
  <c r="M227" i="3" s="1"/>
  <c r="K227" i="3" a="1"/>
  <c r="K227" i="3" s="1"/>
  <c r="I227" i="3" a="1"/>
  <c r="I227" i="3" s="1"/>
  <c r="G227" i="3" a="1"/>
  <c r="G227" i="3" s="1"/>
  <c r="H227" i="3" a="1"/>
  <c r="H227" i="3" s="1"/>
  <c r="N227" i="3" a="1"/>
  <c r="N227" i="3" s="1"/>
  <c r="F227" i="3" a="1"/>
  <c r="F227" i="3" s="1"/>
  <c r="L227" i="3" a="1"/>
  <c r="L227" i="3" s="1"/>
  <c r="J227" i="3" a="1"/>
  <c r="J227" i="3" s="1"/>
  <c r="O226" i="3" a="1"/>
  <c r="O226" i="3" s="1"/>
  <c r="M226" i="3" a="1"/>
  <c r="M226" i="3" s="1"/>
  <c r="K226" i="3" a="1"/>
  <c r="K226" i="3" s="1"/>
  <c r="I226" i="3" a="1"/>
  <c r="I226" i="3" s="1"/>
  <c r="G226" i="3" a="1"/>
  <c r="G226" i="3" s="1"/>
  <c r="J226" i="3" a="1"/>
  <c r="J226" i="3" s="1"/>
  <c r="H226" i="3" a="1"/>
  <c r="H226" i="3" s="1"/>
  <c r="N226" i="3" a="1"/>
  <c r="N226" i="3" s="1"/>
  <c r="F226" i="3" a="1"/>
  <c r="F226" i="3" s="1"/>
  <c r="L226" i="3" a="1"/>
  <c r="L226" i="3" s="1"/>
  <c r="O228" i="3" a="1"/>
  <c r="O228" i="3" s="1"/>
  <c r="M228" i="3" a="1"/>
  <c r="M228" i="3" s="1"/>
  <c r="K228" i="3" a="1"/>
  <c r="K228" i="3" s="1"/>
  <c r="I228" i="3" a="1"/>
  <c r="I228" i="3" s="1"/>
  <c r="G228" i="3" a="1"/>
  <c r="G228" i="3" s="1"/>
  <c r="N228" i="3" a="1"/>
  <c r="N228" i="3" s="1"/>
  <c r="F228" i="3" a="1"/>
  <c r="F228" i="3" s="1"/>
  <c r="L228" i="3" a="1"/>
  <c r="L228" i="3" s="1"/>
  <c r="H228" i="3" a="1"/>
  <c r="H228" i="3" s="1"/>
  <c r="J228" i="3" a="1"/>
  <c r="J228" i="3" s="1"/>
  <c r="O229" i="3" a="1"/>
  <c r="O229" i="3" s="1"/>
  <c r="M229" i="3" a="1"/>
  <c r="M229" i="3" s="1"/>
  <c r="K229" i="3" a="1"/>
  <c r="K229" i="3" s="1"/>
  <c r="I229" i="3" a="1"/>
  <c r="I229" i="3" s="1"/>
  <c r="G229" i="3" a="1"/>
  <c r="G229" i="3" s="1"/>
  <c r="G237" i="3" a="1"/>
  <c r="G237" i="3" s="1"/>
  <c r="H237" i="3" a="1"/>
  <c r="H237" i="3" s="1"/>
  <c r="F237" i="3" a="1"/>
  <c r="F237" i="3" s="1"/>
  <c r="O230" i="3" a="1"/>
  <c r="O230" i="3" s="1"/>
  <c r="M230" i="3" a="1"/>
  <c r="M230" i="3" s="1"/>
  <c r="K230" i="3" a="1"/>
  <c r="K230" i="3" s="1"/>
  <c r="I230" i="3" a="1"/>
  <c r="I230" i="3" s="1"/>
  <c r="G230" i="3" a="1"/>
  <c r="G230" i="3" s="1"/>
  <c r="O234" i="3" a="1"/>
  <c r="O234" i="3" s="1"/>
  <c r="M234" i="3" a="1"/>
  <c r="M234" i="3" s="1"/>
  <c r="K234" i="3" a="1"/>
  <c r="K234" i="3" s="1"/>
  <c r="I234" i="3" a="1"/>
  <c r="I234" i="3" s="1"/>
  <c r="G234" i="3" a="1"/>
  <c r="G234" i="3" s="1"/>
  <c r="N234" i="3" a="1"/>
  <c r="N234" i="3" s="1"/>
  <c r="L234" i="3" a="1"/>
  <c r="L234" i="3" s="1"/>
  <c r="J234" i="3" a="1"/>
  <c r="J234" i="3" s="1"/>
  <c r="H234" i="3" a="1"/>
  <c r="H234" i="3" s="1"/>
  <c r="F229" i="3" a="1"/>
  <c r="F229" i="3" s="1"/>
  <c r="N229" i="3" a="1"/>
  <c r="N229" i="3" s="1"/>
  <c r="L230" i="3" a="1"/>
  <c r="L230" i="3" s="1"/>
  <c r="J231" i="3" a="1"/>
  <c r="J231" i="3" s="1"/>
  <c r="F233" i="3" a="1"/>
  <c r="F233" i="3" s="1"/>
  <c r="O233" i="3" a="1"/>
  <c r="O233" i="3" s="1"/>
  <c r="M233" i="3" a="1"/>
  <c r="M233" i="3" s="1"/>
  <c r="K233" i="3" a="1"/>
  <c r="K233" i="3" s="1"/>
  <c r="I233" i="3" a="1"/>
  <c r="I233" i="3" s="1"/>
  <c r="G233" i="3" a="1"/>
  <c r="G233" i="3" s="1"/>
  <c r="H229" i="3" a="1"/>
  <c r="H229" i="3" s="1"/>
  <c r="H233" i="3" a="1"/>
  <c r="H233" i="3" s="1"/>
  <c r="O232" i="3" a="1"/>
  <c r="O232" i="3" s="1"/>
  <c r="M232" i="3" a="1"/>
  <c r="M232" i="3" s="1"/>
  <c r="K232" i="3" a="1"/>
  <c r="K232" i="3" s="1"/>
  <c r="I232" i="3" a="1"/>
  <c r="I232" i="3" s="1"/>
  <c r="G232" i="3" a="1"/>
  <c r="G232" i="3" s="1"/>
  <c r="O236" i="3" a="1"/>
  <c r="O236" i="3" s="1"/>
  <c r="M236" i="3" a="1"/>
  <c r="M236" i="3" s="1"/>
  <c r="K236" i="3" a="1"/>
  <c r="K236" i="3" s="1"/>
  <c r="I236" i="3" a="1"/>
  <c r="I236" i="3" s="1"/>
  <c r="G236" i="3" a="1"/>
  <c r="G236" i="3" s="1"/>
  <c r="N236" i="3" a="1"/>
  <c r="N236" i="3" s="1"/>
  <c r="L236" i="3" a="1"/>
  <c r="L236" i="3" s="1"/>
  <c r="J236" i="3" a="1"/>
  <c r="J236" i="3" s="1"/>
  <c r="H236" i="3" a="1"/>
  <c r="H236" i="3" s="1"/>
  <c r="F236" i="3" a="1"/>
  <c r="F236" i="3" s="1"/>
  <c r="J229" i="3" a="1"/>
  <c r="J229" i="3" s="1"/>
  <c r="H230" i="3" a="1"/>
  <c r="H230" i="3" s="1"/>
  <c r="F231" i="3" a="1"/>
  <c r="F231" i="3" s="1"/>
  <c r="L232" i="3" a="1"/>
  <c r="L232" i="3" s="1"/>
  <c r="J233" i="3" a="1"/>
  <c r="J233" i="3" s="1"/>
  <c r="O231" i="3" a="1"/>
  <c r="O231" i="3" s="1"/>
  <c r="M231" i="3" a="1"/>
  <c r="M231" i="3" s="1"/>
  <c r="K231" i="3" a="1"/>
  <c r="K231" i="3" s="1"/>
  <c r="I231" i="3" a="1"/>
  <c r="I231" i="3" s="1"/>
  <c r="G231" i="3" a="1"/>
  <c r="G231" i="3" s="1"/>
  <c r="O235" i="3" a="1"/>
  <c r="O235" i="3" s="1"/>
  <c r="M235" i="3" a="1"/>
  <c r="M235" i="3" s="1"/>
  <c r="K235" i="3" a="1"/>
  <c r="K235" i="3" s="1"/>
  <c r="I235" i="3" a="1"/>
  <c r="I235" i="3" s="1"/>
  <c r="G235" i="3" a="1"/>
  <c r="G235" i="3" s="1"/>
  <c r="N235" i="3" a="1"/>
  <c r="N235" i="3" s="1"/>
  <c r="L235" i="3" a="1"/>
  <c r="L235" i="3" s="1"/>
  <c r="J235" i="3" a="1"/>
  <c r="J235" i="3" s="1"/>
  <c r="H235" i="3" a="1"/>
  <c r="H235" i="3" s="1"/>
  <c r="F235" i="3" a="1"/>
  <c r="F235" i="3" s="1"/>
  <c r="L229" i="3" a="1"/>
  <c r="L229" i="3" s="1"/>
  <c r="J230" i="3" a="1"/>
  <c r="J230" i="3" s="1"/>
  <c r="H231" i="3" a="1"/>
  <c r="H231" i="3" s="1"/>
  <c r="F232" i="3" a="1"/>
  <c r="F232" i="3" s="1"/>
  <c r="N232" i="3" a="1"/>
  <c r="N232" i="3" s="1"/>
  <c r="L233" i="3" a="1"/>
  <c r="L233" i="3" s="1"/>
  <c r="O234" i="2" a="1"/>
  <c r="O234" i="2" s="1"/>
  <c r="M234" i="2" a="1"/>
  <c r="M234" i="2" s="1"/>
  <c r="K234" i="2" a="1"/>
  <c r="K234" i="2" s="1"/>
  <c r="I234" i="2" a="1"/>
  <c r="I234" i="2" s="1"/>
  <c r="G234" i="2" a="1"/>
  <c r="G234" i="2" s="1"/>
  <c r="N234" i="2" a="1"/>
  <c r="N234" i="2" s="1"/>
  <c r="L234" i="2" a="1"/>
  <c r="L234" i="2" s="1"/>
  <c r="J234" i="2" a="1"/>
  <c r="J234" i="2" s="1"/>
  <c r="H234" i="2" a="1"/>
  <c r="H234" i="2" s="1"/>
  <c r="F234" i="2" a="1"/>
  <c r="F234" i="2" s="1"/>
  <c r="O236" i="2" a="1"/>
  <c r="O236" i="2" s="1"/>
  <c r="M236" i="2" a="1"/>
  <c r="M236" i="2" s="1"/>
  <c r="K236" i="2" a="1"/>
  <c r="K236" i="2" s="1"/>
  <c r="I236" i="2" a="1"/>
  <c r="I236" i="2" s="1"/>
  <c r="G236" i="2" a="1"/>
  <c r="G236" i="2" s="1"/>
  <c r="N236" i="2" a="1"/>
  <c r="N236" i="2" s="1"/>
  <c r="L236" i="2" a="1"/>
  <c r="L236" i="2" s="1"/>
  <c r="J236" i="2" a="1"/>
  <c r="J236" i="2" s="1"/>
  <c r="H236" i="2" a="1"/>
  <c r="H236" i="2" s="1"/>
  <c r="F236" i="2" a="1"/>
  <c r="F236" i="2" s="1"/>
  <c r="M226" i="2" a="1"/>
  <c r="M226" i="2" s="1"/>
  <c r="K226" i="2" a="1"/>
  <c r="K226" i="2" s="1"/>
  <c r="L226" i="2" a="1"/>
  <c r="L226" i="2" s="1"/>
  <c r="J226" i="2" a="1"/>
  <c r="J226" i="2" s="1"/>
  <c r="F226" i="2" a="1"/>
  <c r="F226" i="2" s="1"/>
  <c r="O228" i="2" a="1"/>
  <c r="O228" i="2" s="1"/>
  <c r="G228" i="2" a="1"/>
  <c r="G228" i="2" s="1"/>
  <c r="L228" i="2" a="1"/>
  <c r="L228" i="2" s="1"/>
  <c r="O230" i="2" a="1"/>
  <c r="O230" i="2" s="1"/>
  <c r="M230" i="2" a="1"/>
  <c r="M230" i="2" s="1"/>
  <c r="K230" i="2" a="1"/>
  <c r="K230" i="2" s="1"/>
  <c r="I230" i="2" a="1"/>
  <c r="I230" i="2" s="1"/>
  <c r="G230" i="2" a="1"/>
  <c r="G230" i="2" s="1"/>
  <c r="L230" i="2" a="1"/>
  <c r="L230" i="2" s="1"/>
  <c r="J230" i="2" a="1"/>
  <c r="J230" i="2" s="1"/>
  <c r="H230" i="2" a="1"/>
  <c r="H230" i="2" s="1"/>
  <c r="N230" i="2" a="1"/>
  <c r="N230" i="2" s="1"/>
  <c r="F230" i="2" a="1"/>
  <c r="F230" i="2" s="1"/>
  <c r="O235" i="2" a="1"/>
  <c r="O235" i="2" s="1"/>
  <c r="M235" i="2" a="1"/>
  <c r="M235" i="2" s="1"/>
  <c r="K235" i="2" a="1"/>
  <c r="K235" i="2" s="1"/>
  <c r="I235" i="2" a="1"/>
  <c r="I235" i="2" s="1"/>
  <c r="G235" i="2" a="1"/>
  <c r="G235" i="2" s="1"/>
  <c r="N235" i="2" a="1"/>
  <c r="N235" i="2" s="1"/>
  <c r="L235" i="2" a="1"/>
  <c r="L235" i="2" s="1"/>
  <c r="J235" i="2" a="1"/>
  <c r="J235" i="2" s="1"/>
  <c r="H235" i="2" a="1"/>
  <c r="H235" i="2" s="1"/>
  <c r="F235" i="2" a="1"/>
  <c r="F235" i="2" s="1"/>
  <c r="O227" i="2" a="1"/>
  <c r="O227" i="2" s="1"/>
  <c r="M227" i="2" a="1"/>
  <c r="M227" i="2" s="1"/>
  <c r="K227" i="2" a="1"/>
  <c r="K227" i="2" s="1"/>
  <c r="I227" i="2" a="1"/>
  <c r="I227" i="2" s="1"/>
  <c r="G227" i="2" a="1"/>
  <c r="G227" i="2" s="1"/>
  <c r="J227" i="2" a="1"/>
  <c r="J227" i="2" s="1"/>
  <c r="H227" i="2" a="1"/>
  <c r="H227" i="2" s="1"/>
  <c r="N227" i="2" a="1"/>
  <c r="N227" i="2" s="1"/>
  <c r="F227" i="2" a="1"/>
  <c r="F227" i="2" s="1"/>
  <c r="L227" i="2" a="1"/>
  <c r="L227" i="2" s="1"/>
  <c r="O232" i="2" a="1"/>
  <c r="O232" i="2" s="1"/>
  <c r="M232" i="2" a="1"/>
  <c r="M232" i="2" s="1"/>
  <c r="K232" i="2" a="1"/>
  <c r="K232" i="2" s="1"/>
  <c r="I232" i="2" a="1"/>
  <c r="I232" i="2" s="1"/>
  <c r="G232" i="2" a="1"/>
  <c r="G232" i="2" s="1"/>
  <c r="H232" i="2" a="1"/>
  <c r="H232" i="2" s="1"/>
  <c r="N232" i="2" a="1"/>
  <c r="N232" i="2" s="1"/>
  <c r="F232" i="2" a="1"/>
  <c r="F232" i="2" s="1"/>
  <c r="L232" i="2" a="1"/>
  <c r="L232" i="2" s="1"/>
  <c r="J232" i="2" a="1"/>
  <c r="J232" i="2" s="1"/>
  <c r="F213" i="2"/>
  <c r="F211" i="2"/>
  <c r="F215" i="2"/>
  <c r="G237" i="2" a="1"/>
  <c r="G237" i="2" s="1"/>
  <c r="H237" i="2" a="1"/>
  <c r="H237" i="2" s="1"/>
  <c r="F237" i="2" a="1"/>
  <c r="F237" i="2" s="1"/>
  <c r="O238" i="1"/>
  <c r="N238" i="1"/>
  <c r="M238" i="1"/>
  <c r="L238" i="1"/>
  <c r="K238" i="1"/>
  <c r="J238" i="1"/>
  <c r="I238" i="1"/>
  <c r="H238" i="1"/>
  <c r="G238" i="1"/>
  <c r="F238" i="1"/>
  <c r="H220" i="1"/>
  <c r="F220" i="1" s="1"/>
  <c r="G220" i="1"/>
  <c r="H219" i="1" a="1"/>
  <c r="H219" i="1" s="1"/>
  <c r="F219" i="1" s="1"/>
  <c r="F237" i="1" s="1" a="1"/>
  <c r="F237" i="1" s="1"/>
  <c r="G219" i="1"/>
  <c r="H218" i="1" a="1"/>
  <c r="H218" i="1" s="1"/>
  <c r="G218" i="1"/>
  <c r="H217" i="1" a="1"/>
  <c r="H217" i="1" s="1"/>
  <c r="G217" i="1"/>
  <c r="H216" i="1" a="1"/>
  <c r="H216" i="1" s="1"/>
  <c r="G216" i="1"/>
  <c r="H215" i="1" a="1"/>
  <c r="H215" i="1" s="1"/>
  <c r="G215" i="1"/>
  <c r="H214" i="1" a="1"/>
  <c r="H214" i="1" s="1"/>
  <c r="G214" i="1"/>
  <c r="H213" i="1" a="1"/>
  <c r="H213" i="1" s="1"/>
  <c r="G213" i="1"/>
  <c r="H212" i="1" a="1"/>
  <c r="H212" i="1" s="1"/>
  <c r="G212" i="1"/>
  <c r="H211" i="1" a="1"/>
  <c r="H211" i="1" s="1"/>
  <c r="F211" i="1" s="1"/>
  <c r="N229" i="1" s="1" a="1"/>
  <c r="N229" i="1" s="1"/>
  <c r="G211" i="1"/>
  <c r="H210" i="1" a="1"/>
  <c r="H210" i="1" s="1"/>
  <c r="G210" i="1"/>
  <c r="H209" i="1" a="1"/>
  <c r="H209" i="1" s="1"/>
  <c r="F209" i="1" s="1"/>
  <c r="N227" i="1" s="1" a="1"/>
  <c r="N227" i="1" s="1"/>
  <c r="G209" i="1"/>
  <c r="H208" i="1" a="1"/>
  <c r="H208" i="1" s="1"/>
  <c r="G208" i="1"/>
  <c r="V204" i="1"/>
  <c r="U204" i="1" s="1"/>
  <c r="V203" i="1"/>
  <c r="U203" i="1" s="1"/>
  <c r="V202" i="1"/>
  <c r="U202" i="1" s="1"/>
  <c r="V201" i="1"/>
  <c r="U201" i="1" s="1"/>
  <c r="V200" i="1"/>
  <c r="U200" i="1" s="1"/>
  <c r="V199" i="1"/>
  <c r="U199" i="1" s="1"/>
  <c r="V198" i="1"/>
  <c r="U198" i="1" s="1"/>
  <c r="V197" i="1"/>
  <c r="U197" i="1" s="1"/>
  <c r="V195" i="1"/>
  <c r="U195" i="1" s="1"/>
  <c r="V194" i="1"/>
  <c r="U194" i="1" s="1"/>
  <c r="V193" i="1"/>
  <c r="U193" i="1" s="1"/>
  <c r="V192" i="1"/>
  <c r="U192" i="1" s="1"/>
  <c r="V191" i="1"/>
  <c r="U191" i="1" s="1"/>
  <c r="V190" i="1"/>
  <c r="U190" i="1" s="1"/>
  <c r="V189" i="1"/>
  <c r="U189" i="1" s="1"/>
  <c r="V188" i="1"/>
  <c r="U188" i="1" s="1"/>
  <c r="V187" i="1"/>
  <c r="U187" i="1" s="1"/>
  <c r="V186" i="1"/>
  <c r="U186" i="1" s="1"/>
  <c r="V185" i="1"/>
  <c r="U185" i="1" s="1"/>
  <c r="V184" i="1"/>
  <c r="U184" i="1" s="1"/>
  <c r="V183" i="1"/>
  <c r="U183" i="1" s="1"/>
  <c r="V182" i="1"/>
  <c r="U182" i="1" s="1"/>
  <c r="V181" i="1"/>
  <c r="U181" i="1" s="1"/>
  <c r="V180" i="1"/>
  <c r="U180" i="1" s="1"/>
  <c r="V179" i="1"/>
  <c r="U179" i="1" s="1"/>
  <c r="V178" i="1"/>
  <c r="U178" i="1" s="1"/>
  <c r="V177" i="1"/>
  <c r="U177" i="1" s="1"/>
  <c r="V176" i="1"/>
  <c r="U176" i="1" s="1"/>
  <c r="V175" i="1"/>
  <c r="U175" i="1" s="1"/>
  <c r="V174" i="1"/>
  <c r="U174" i="1" s="1"/>
  <c r="V173" i="1"/>
  <c r="U173" i="1" s="1"/>
  <c r="V172" i="1"/>
  <c r="U172" i="1" s="1"/>
  <c r="V171" i="1"/>
  <c r="U171" i="1" s="1"/>
  <c r="V170" i="1"/>
  <c r="U170" i="1" s="1"/>
  <c r="V169" i="1"/>
  <c r="U169" i="1" s="1"/>
  <c r="V168" i="1"/>
  <c r="U168" i="1" s="1"/>
  <c r="V167" i="1"/>
  <c r="U167" i="1" s="1"/>
  <c r="V166" i="1"/>
  <c r="U166" i="1" s="1"/>
  <c r="V165" i="1"/>
  <c r="U165" i="1" s="1"/>
  <c r="V164" i="1"/>
  <c r="U164" i="1" s="1"/>
  <c r="V163" i="1"/>
  <c r="U163" i="1" s="1"/>
  <c r="V162" i="1"/>
  <c r="U162" i="1" s="1"/>
  <c r="V161" i="1"/>
  <c r="U161" i="1" s="1"/>
  <c r="V160" i="1"/>
  <c r="U160" i="1" s="1"/>
  <c r="V159" i="1"/>
  <c r="U159" i="1" s="1"/>
  <c r="V158" i="1"/>
  <c r="U158" i="1" s="1"/>
  <c r="V157" i="1"/>
  <c r="U157" i="1" s="1"/>
  <c r="V156" i="1"/>
  <c r="U156" i="1" s="1"/>
  <c r="V155" i="1"/>
  <c r="U155" i="1" s="1"/>
  <c r="V154" i="1"/>
  <c r="U154" i="1" s="1"/>
  <c r="V153" i="1"/>
  <c r="U153" i="1" s="1"/>
  <c r="V152" i="1"/>
  <c r="U152" i="1" s="1"/>
  <c r="V151" i="1"/>
  <c r="U151" i="1" s="1"/>
  <c r="V150" i="1"/>
  <c r="U150" i="1" s="1"/>
  <c r="V149" i="1"/>
  <c r="U149" i="1" s="1"/>
  <c r="V148" i="1"/>
  <c r="U148" i="1" s="1"/>
  <c r="V147" i="1"/>
  <c r="U147" i="1" s="1"/>
  <c r="V146" i="1"/>
  <c r="U146" i="1" s="1"/>
  <c r="V145" i="1"/>
  <c r="U145" i="1" s="1"/>
  <c r="V144" i="1"/>
  <c r="U144" i="1" s="1"/>
  <c r="V143" i="1"/>
  <c r="U143" i="1" s="1"/>
  <c r="V142" i="1"/>
  <c r="U142" i="1" s="1"/>
  <c r="V141" i="1"/>
  <c r="U141" i="1" s="1"/>
  <c r="V140" i="1"/>
  <c r="U140" i="1" s="1"/>
  <c r="V139" i="1"/>
  <c r="U139" i="1" s="1"/>
  <c r="V138" i="1"/>
  <c r="U138" i="1" s="1"/>
  <c r="V137" i="1"/>
  <c r="U137" i="1" s="1"/>
  <c r="V136" i="1"/>
  <c r="U136" i="1" s="1"/>
  <c r="V135" i="1"/>
  <c r="U135" i="1" s="1"/>
  <c r="V134" i="1"/>
  <c r="U134" i="1" s="1"/>
  <c r="V133" i="1"/>
  <c r="U133" i="1" s="1"/>
  <c r="V132" i="1"/>
  <c r="U132" i="1" s="1"/>
  <c r="V131" i="1"/>
  <c r="U131" i="1" s="1"/>
  <c r="V130" i="1"/>
  <c r="U130" i="1" s="1"/>
  <c r="V129" i="1"/>
  <c r="U129" i="1" s="1"/>
  <c r="V128" i="1"/>
  <c r="U128" i="1" s="1"/>
  <c r="V127" i="1"/>
  <c r="U127" i="1" s="1"/>
  <c r="V126" i="1"/>
  <c r="U126" i="1" s="1"/>
  <c r="V125" i="1"/>
  <c r="U125" i="1" s="1"/>
  <c r="V124" i="1"/>
  <c r="U124" i="1" s="1"/>
  <c r="V123" i="1"/>
  <c r="U123" i="1" s="1"/>
  <c r="V122" i="1"/>
  <c r="U122" i="1" s="1"/>
  <c r="V121" i="1"/>
  <c r="U121" i="1" s="1"/>
  <c r="V120" i="1"/>
  <c r="U120" i="1" s="1"/>
  <c r="V119" i="1"/>
  <c r="U119" i="1" s="1"/>
  <c r="V117" i="1"/>
  <c r="U117" i="1" s="1"/>
  <c r="V116" i="1"/>
  <c r="U116" i="1" s="1"/>
  <c r="V115" i="1"/>
  <c r="U115" i="1" s="1"/>
  <c r="V114" i="1"/>
  <c r="U114" i="1" s="1"/>
  <c r="V113" i="1"/>
  <c r="U113" i="1" s="1"/>
  <c r="V112" i="1"/>
  <c r="U112" i="1" s="1"/>
  <c r="V111" i="1"/>
  <c r="U111" i="1" s="1"/>
  <c r="V110" i="1"/>
  <c r="U110" i="1" s="1"/>
  <c r="V109" i="1"/>
  <c r="U109" i="1" s="1"/>
  <c r="V108" i="1"/>
  <c r="U108" i="1" s="1"/>
  <c r="V107" i="1"/>
  <c r="U107" i="1" s="1"/>
  <c r="V106" i="1"/>
  <c r="U106" i="1" s="1"/>
  <c r="V105" i="1"/>
  <c r="U105" i="1" s="1"/>
  <c r="V104" i="1"/>
  <c r="U104" i="1" s="1"/>
  <c r="V103" i="1"/>
  <c r="U103" i="1" s="1"/>
  <c r="V102" i="1"/>
  <c r="U102" i="1" s="1"/>
  <c r="V101" i="1"/>
  <c r="U101" i="1" s="1"/>
  <c r="V100" i="1"/>
  <c r="U100" i="1" s="1"/>
  <c r="V99" i="1"/>
  <c r="U99" i="1" s="1"/>
  <c r="V98" i="1"/>
  <c r="U98" i="1" s="1"/>
  <c r="V97" i="1"/>
  <c r="U97" i="1" s="1"/>
  <c r="V96" i="1"/>
  <c r="U96" i="1" s="1"/>
  <c r="V95" i="1"/>
  <c r="U95" i="1" s="1"/>
  <c r="V94" i="1"/>
  <c r="U94" i="1" s="1"/>
  <c r="V93" i="1"/>
  <c r="U93" i="1" s="1"/>
  <c r="V92" i="1"/>
  <c r="U92" i="1" s="1"/>
  <c r="V91" i="1"/>
  <c r="U91" i="1" s="1"/>
  <c r="V90" i="1"/>
  <c r="U90" i="1" s="1"/>
  <c r="V89" i="1"/>
  <c r="U89" i="1" s="1"/>
  <c r="V88" i="1"/>
  <c r="U88" i="1" s="1"/>
  <c r="V87" i="1"/>
  <c r="U87" i="1" s="1"/>
  <c r="V86" i="1"/>
  <c r="U86" i="1" s="1"/>
  <c r="V85" i="1"/>
  <c r="U85" i="1" s="1"/>
  <c r="V84" i="1"/>
  <c r="U84" i="1" s="1"/>
  <c r="V83" i="1"/>
  <c r="U83" i="1" s="1"/>
  <c r="V82" i="1"/>
  <c r="U82" i="1" s="1"/>
  <c r="V81" i="1"/>
  <c r="U81" i="1" s="1"/>
  <c r="V80" i="1"/>
  <c r="U80" i="1" s="1"/>
  <c r="V79" i="1"/>
  <c r="U79" i="1" s="1"/>
  <c r="V78" i="1"/>
  <c r="U78" i="1" s="1"/>
  <c r="V77" i="1"/>
  <c r="U77" i="1" s="1"/>
  <c r="V76" i="1"/>
  <c r="U76" i="1" s="1"/>
  <c r="V75" i="1"/>
  <c r="U75" i="1" s="1"/>
  <c r="V74" i="1"/>
  <c r="U74" i="1" s="1"/>
  <c r="V73" i="1"/>
  <c r="U73" i="1" s="1"/>
  <c r="V72" i="1"/>
  <c r="U72" i="1" s="1"/>
  <c r="V71" i="1"/>
  <c r="U71" i="1" s="1"/>
  <c r="V70" i="1"/>
  <c r="U70" i="1" s="1"/>
  <c r="V69" i="1"/>
  <c r="U69" i="1" s="1"/>
  <c r="V68" i="1"/>
  <c r="U68" i="1" s="1"/>
  <c r="V67" i="1"/>
  <c r="U67" i="1" s="1"/>
  <c r="V66" i="1"/>
  <c r="U66" i="1" s="1"/>
  <c r="V65" i="1"/>
  <c r="U65" i="1" s="1"/>
  <c r="V64" i="1"/>
  <c r="U64" i="1" s="1"/>
  <c r="U63" i="1"/>
  <c r="V62" i="1"/>
  <c r="U62" i="1" s="1"/>
  <c r="V61" i="1"/>
  <c r="U61" i="1" s="1"/>
  <c r="V60" i="1"/>
  <c r="U60" i="1"/>
  <c r="V59" i="1"/>
  <c r="U59" i="1" s="1"/>
  <c r="V58" i="1"/>
  <c r="U58" i="1" s="1"/>
  <c r="V57" i="1"/>
  <c r="U57" i="1" s="1"/>
  <c r="V56" i="1"/>
  <c r="U56" i="1" s="1"/>
  <c r="V55" i="1"/>
  <c r="U55" i="1" s="1"/>
  <c r="V54" i="1"/>
  <c r="U54" i="1" s="1"/>
  <c r="V53" i="1"/>
  <c r="U53" i="1" s="1"/>
  <c r="V52" i="1"/>
  <c r="U52" i="1" s="1"/>
  <c r="V51" i="1"/>
  <c r="U51" i="1" s="1"/>
  <c r="V50" i="1"/>
  <c r="U50" i="1" s="1"/>
  <c r="V49" i="1"/>
  <c r="U49" i="1" s="1"/>
  <c r="V48" i="1"/>
  <c r="U48" i="1" s="1"/>
  <c r="V47" i="1"/>
  <c r="U47" i="1" s="1"/>
  <c r="V46" i="1"/>
  <c r="U46" i="1" s="1"/>
  <c r="V45" i="1"/>
  <c r="U45" i="1" s="1"/>
  <c r="V44" i="1"/>
  <c r="U44" i="1" s="1"/>
  <c r="V43" i="1"/>
  <c r="U43" i="1" s="1"/>
  <c r="V42" i="1"/>
  <c r="U42" i="1" s="1"/>
  <c r="V41" i="1"/>
  <c r="U41" i="1" s="1"/>
  <c r="V40" i="1"/>
  <c r="U40" i="1" s="1"/>
  <c r="V39" i="1"/>
  <c r="U39" i="1" s="1"/>
  <c r="V38" i="1"/>
  <c r="U38" i="1" s="1"/>
  <c r="V37" i="1"/>
  <c r="U37" i="1" s="1"/>
  <c r="V36" i="1"/>
  <c r="U36" i="1" s="1"/>
  <c r="V35" i="1"/>
  <c r="U35" i="1" s="1"/>
  <c r="V34" i="1"/>
  <c r="U34" i="1" s="1"/>
  <c r="V33" i="1"/>
  <c r="U33" i="1" s="1"/>
  <c r="V32" i="1"/>
  <c r="U32" i="1" s="1"/>
  <c r="V31" i="1"/>
  <c r="U31" i="1" s="1"/>
  <c r="V30" i="1"/>
  <c r="U30" i="1" s="1"/>
  <c r="V29" i="1"/>
  <c r="U29" i="1" s="1"/>
  <c r="V28" i="1"/>
  <c r="U28" i="1" s="1"/>
  <c r="V27" i="1"/>
  <c r="U27" i="1" s="1"/>
  <c r="V26" i="1"/>
  <c r="U26" i="1" s="1"/>
  <c r="V25" i="1"/>
  <c r="U25" i="1" s="1"/>
  <c r="V24" i="1"/>
  <c r="U24" i="1" s="1"/>
  <c r="V23" i="1"/>
  <c r="U23" i="1" s="1"/>
  <c r="V22" i="1"/>
  <c r="U22" i="1" s="1"/>
  <c r="V21" i="1"/>
  <c r="U21" i="1" s="1"/>
  <c r="V20" i="1"/>
  <c r="U20" i="1" s="1"/>
  <c r="V19" i="1"/>
  <c r="U19" i="1" s="1"/>
  <c r="V18" i="1"/>
  <c r="U18" i="1" s="1"/>
  <c r="V17" i="1"/>
  <c r="U17" i="1" s="1"/>
  <c r="V16" i="1"/>
  <c r="U16" i="1" s="1"/>
  <c r="V15" i="1"/>
  <c r="U15" i="1" s="1"/>
  <c r="V14" i="1"/>
  <c r="U14" i="1" s="1"/>
  <c r="V13" i="1"/>
  <c r="U13" i="1" s="1"/>
  <c r="V12" i="1"/>
  <c r="U12" i="1" s="1"/>
  <c r="V11" i="1"/>
  <c r="U11" i="1" s="1"/>
  <c r="V10" i="1"/>
  <c r="U10" i="1" s="1"/>
  <c r="V9" i="1"/>
  <c r="U9" i="1" s="1"/>
  <c r="V8" i="1"/>
  <c r="U8" i="1" s="1"/>
  <c r="V7" i="1"/>
  <c r="U7" i="1" s="1"/>
  <c r="V6" i="1"/>
  <c r="U6" i="1" s="1"/>
  <c r="V5" i="1"/>
  <c r="U5" i="1" s="1"/>
  <c r="V4" i="1"/>
  <c r="U4" i="1" s="1"/>
  <c r="V3" i="1"/>
  <c r="U3" i="1" s="1"/>
  <c r="F208" i="1" l="1"/>
  <c r="L226" i="1" s="1" a="1"/>
  <c r="L226" i="1" s="1"/>
  <c r="F210" i="1"/>
  <c r="L228" i="1" s="1" a="1"/>
  <c r="L228" i="1" s="1"/>
  <c r="F212" i="1"/>
  <c r="L230" i="1" s="1" a="1"/>
  <c r="L230" i="1" s="1"/>
  <c r="F214" i="1"/>
  <c r="L232" i="1" s="1" a="1"/>
  <c r="L232" i="1" s="1"/>
  <c r="F216" i="1"/>
  <c r="L234" i="1" s="1" a="1"/>
  <c r="L234" i="1" s="1"/>
  <c r="F218" i="1"/>
  <c r="L236" i="1" s="1" a="1"/>
  <c r="L236" i="1" s="1"/>
  <c r="F228" i="2" a="1"/>
  <c r="F228" i="2" s="1"/>
  <c r="I228" i="2" a="1"/>
  <c r="I228" i="2" s="1"/>
  <c r="N228" i="2" a="1"/>
  <c r="N228" i="2" s="1"/>
  <c r="K228" i="2" a="1"/>
  <c r="K228" i="2" s="1"/>
  <c r="N226" i="2" a="1"/>
  <c r="N226" i="2" s="1"/>
  <c r="G226" i="2" a="1"/>
  <c r="G226" i="2" s="1"/>
  <c r="O226" i="2" a="1"/>
  <c r="O226" i="2" s="1"/>
  <c r="J228" i="2" a="1"/>
  <c r="J228" i="2" s="1"/>
  <c r="H228" i="2" a="1"/>
  <c r="H228" i="2" s="1"/>
  <c r="H226" i="2" a="1"/>
  <c r="H226" i="2" s="1"/>
  <c r="O233" i="2" a="1"/>
  <c r="O233" i="2" s="1"/>
  <c r="M233" i="2" a="1"/>
  <c r="M233" i="2" s="1"/>
  <c r="K233" i="2" a="1"/>
  <c r="K233" i="2" s="1"/>
  <c r="I233" i="2" a="1"/>
  <c r="I233" i="2" s="1"/>
  <c r="G233" i="2" a="1"/>
  <c r="G233" i="2" s="1"/>
  <c r="N233" i="2" a="1"/>
  <c r="N233" i="2" s="1"/>
  <c r="F233" i="2" a="1"/>
  <c r="F233" i="2" s="1"/>
  <c r="L233" i="2" a="1"/>
  <c r="L233" i="2" s="1"/>
  <c r="J233" i="2" a="1"/>
  <c r="J233" i="2" s="1"/>
  <c r="H233" i="2" a="1"/>
  <c r="H233" i="2" s="1"/>
  <c r="O229" i="2" a="1"/>
  <c r="O229" i="2" s="1"/>
  <c r="M229" i="2" a="1"/>
  <c r="M229" i="2" s="1"/>
  <c r="K229" i="2" a="1"/>
  <c r="K229" i="2" s="1"/>
  <c r="I229" i="2" a="1"/>
  <c r="I229" i="2" s="1"/>
  <c r="G229" i="2" a="1"/>
  <c r="G229" i="2" s="1"/>
  <c r="N229" i="2" a="1"/>
  <c r="N229" i="2" s="1"/>
  <c r="F229" i="2" a="1"/>
  <c r="F229" i="2" s="1"/>
  <c r="L229" i="2" a="1"/>
  <c r="L229" i="2" s="1"/>
  <c r="J229" i="2" a="1"/>
  <c r="J229" i="2" s="1"/>
  <c r="H229" i="2" a="1"/>
  <c r="H229" i="2" s="1"/>
  <c r="O231" i="2" a="1"/>
  <c r="O231" i="2" s="1"/>
  <c r="M231" i="2" a="1"/>
  <c r="M231" i="2" s="1"/>
  <c r="K231" i="2" a="1"/>
  <c r="K231" i="2" s="1"/>
  <c r="I231" i="2" a="1"/>
  <c r="I231" i="2" s="1"/>
  <c r="G231" i="2" a="1"/>
  <c r="G231" i="2" s="1"/>
  <c r="J231" i="2" a="1"/>
  <c r="J231" i="2" s="1"/>
  <c r="H231" i="2" a="1"/>
  <c r="H231" i="2" s="1"/>
  <c r="N231" i="2" a="1"/>
  <c r="N231" i="2" s="1"/>
  <c r="F231" i="2" a="1"/>
  <c r="F231" i="2" s="1"/>
  <c r="L231" i="2" a="1"/>
  <c r="L231" i="2" s="1"/>
  <c r="I226" i="1" a="1"/>
  <c r="I226" i="1" s="1"/>
  <c r="M226" i="1" a="1"/>
  <c r="M226" i="1" s="1"/>
  <c r="G227" i="1" a="1"/>
  <c r="G227" i="1" s="1"/>
  <c r="K227" i="1" a="1"/>
  <c r="K227" i="1" s="1"/>
  <c r="O227" i="1" a="1"/>
  <c r="O227" i="1" s="1"/>
  <c r="I228" i="1" a="1"/>
  <c r="I228" i="1" s="1"/>
  <c r="M228" i="1" a="1"/>
  <c r="M228" i="1" s="1"/>
  <c r="G229" i="1" a="1"/>
  <c r="G229" i="1" s="1"/>
  <c r="K229" i="1" a="1"/>
  <c r="K229" i="1" s="1"/>
  <c r="O229" i="1" a="1"/>
  <c r="O229" i="1" s="1"/>
  <c r="M232" i="1" a="1"/>
  <c r="M232" i="1" s="1"/>
  <c r="I234" i="1" a="1"/>
  <c r="I234" i="1" s="1"/>
  <c r="I236" i="1" a="1"/>
  <c r="I236" i="1" s="1"/>
  <c r="M236" i="1" a="1"/>
  <c r="M236" i="1" s="1"/>
  <c r="G237" i="1" a="1"/>
  <c r="G237" i="1" s="1"/>
  <c r="F226" i="1" a="1"/>
  <c r="F226" i="1" s="1"/>
  <c r="J226" i="1" a="1"/>
  <c r="J226" i="1" s="1"/>
  <c r="N226" i="1" a="1"/>
  <c r="N226" i="1" s="1"/>
  <c r="H227" i="1" a="1"/>
  <c r="H227" i="1" s="1"/>
  <c r="L227" i="1" a="1"/>
  <c r="L227" i="1" s="1"/>
  <c r="F228" i="1" a="1"/>
  <c r="F228" i="1" s="1"/>
  <c r="J228" i="1" a="1"/>
  <c r="J228" i="1" s="1"/>
  <c r="N228" i="1" a="1"/>
  <c r="N228" i="1" s="1"/>
  <c r="H229" i="1" a="1"/>
  <c r="H229" i="1" s="1"/>
  <c r="L229" i="1" a="1"/>
  <c r="L229" i="1" s="1"/>
  <c r="F230" i="1" a="1"/>
  <c r="F230" i="1" s="1"/>
  <c r="J230" i="1" a="1"/>
  <c r="J230" i="1" s="1"/>
  <c r="J232" i="1" a="1"/>
  <c r="J232" i="1" s="1"/>
  <c r="F234" i="1" a="1"/>
  <c r="F234" i="1" s="1"/>
  <c r="J234" i="1" a="1"/>
  <c r="J234" i="1" s="1"/>
  <c r="N234" i="1" a="1"/>
  <c r="N234" i="1" s="1"/>
  <c r="F236" i="1" a="1"/>
  <c r="F236" i="1" s="1"/>
  <c r="J236" i="1" a="1"/>
  <c r="J236" i="1" s="1"/>
  <c r="N236" i="1" a="1"/>
  <c r="N236" i="1" s="1"/>
  <c r="H237" i="1" a="1"/>
  <c r="H237" i="1" s="1"/>
  <c r="F213" i="1"/>
  <c r="F215" i="1"/>
  <c r="F217" i="1"/>
  <c r="G226" i="1" a="1"/>
  <c r="G226" i="1" s="1"/>
  <c r="K226" i="1" a="1"/>
  <c r="K226" i="1" s="1"/>
  <c r="O226" i="1" a="1"/>
  <c r="O226" i="1" s="1"/>
  <c r="I227" i="1" a="1"/>
  <c r="I227" i="1" s="1"/>
  <c r="M227" i="1" a="1"/>
  <c r="M227" i="1" s="1"/>
  <c r="G228" i="1" a="1"/>
  <c r="G228" i="1" s="1"/>
  <c r="K228" i="1" a="1"/>
  <c r="K228" i="1" s="1"/>
  <c r="O228" i="1" a="1"/>
  <c r="O228" i="1" s="1"/>
  <c r="I229" i="1" a="1"/>
  <c r="I229" i="1" s="1"/>
  <c r="M229" i="1" a="1"/>
  <c r="M229" i="1" s="1"/>
  <c r="K230" i="1" a="1"/>
  <c r="K230" i="1" s="1"/>
  <c r="O230" i="1" a="1"/>
  <c r="O230" i="1" s="1"/>
  <c r="G234" i="1" a="1"/>
  <c r="G234" i="1" s="1"/>
  <c r="K234" i="1" a="1"/>
  <c r="K234" i="1" s="1"/>
  <c r="O234" i="1" a="1"/>
  <c r="O234" i="1" s="1"/>
  <c r="G236" i="1" a="1"/>
  <c r="G236" i="1" s="1"/>
  <c r="K236" i="1" a="1"/>
  <c r="K236" i="1" s="1"/>
  <c r="O236" i="1" a="1"/>
  <c r="O236" i="1" s="1"/>
  <c r="H226" i="1" a="1"/>
  <c r="H226" i="1" s="1"/>
  <c r="F227" i="1" a="1"/>
  <c r="F227" i="1" s="1"/>
  <c r="J227" i="1" a="1"/>
  <c r="J227" i="1" s="1"/>
  <c r="H228" i="1" a="1"/>
  <c r="H228" i="1" s="1"/>
  <c r="F229" i="1" a="1"/>
  <c r="F229" i="1" s="1"/>
  <c r="J229" i="1" a="1"/>
  <c r="J229" i="1" s="1"/>
  <c r="H230" i="1" a="1"/>
  <c r="H230" i="1" s="1"/>
  <c r="H234" i="1" a="1"/>
  <c r="H234" i="1" s="1"/>
  <c r="H236" i="1" a="1"/>
  <c r="H236" i="1" s="1"/>
  <c r="O232" i="1" l="1" a="1"/>
  <c r="O232" i="1" s="1"/>
  <c r="F232" i="1" a="1"/>
  <c r="F232" i="1" s="1"/>
  <c r="I232" i="1" a="1"/>
  <c r="I232" i="1" s="1"/>
  <c r="K232" i="1" a="1"/>
  <c r="K232" i="1" s="1"/>
  <c r="G230" i="1" a="1"/>
  <c r="G230" i="1" s="1"/>
  <c r="N230" i="1" a="1"/>
  <c r="N230" i="1" s="1"/>
  <c r="M234" i="1" a="1"/>
  <c r="M234" i="1" s="1"/>
  <c r="M230" i="1" a="1"/>
  <c r="M230" i="1" s="1"/>
  <c r="H232" i="1" a="1"/>
  <c r="H232" i="1" s="1"/>
  <c r="G232" i="1" a="1"/>
  <c r="G232" i="1" s="1"/>
  <c r="N232" i="1" a="1"/>
  <c r="N232" i="1" s="1"/>
  <c r="I230" i="1" a="1"/>
  <c r="I230" i="1" s="1"/>
  <c r="N233" i="1" a="1"/>
  <c r="N233" i="1" s="1"/>
  <c r="J233" i="1" a="1"/>
  <c r="J233" i="1" s="1"/>
  <c r="F233" i="1" a="1"/>
  <c r="F233" i="1" s="1"/>
  <c r="M233" i="1" a="1"/>
  <c r="M233" i="1" s="1"/>
  <c r="I233" i="1" a="1"/>
  <c r="I233" i="1" s="1"/>
  <c r="L233" i="1" a="1"/>
  <c r="L233" i="1" s="1"/>
  <c r="H233" i="1" a="1"/>
  <c r="H233" i="1" s="1"/>
  <c r="O233" i="1" a="1"/>
  <c r="O233" i="1" s="1"/>
  <c r="K233" i="1" a="1"/>
  <c r="K233" i="1" s="1"/>
  <c r="G233" i="1" a="1"/>
  <c r="G233" i="1" s="1"/>
  <c r="N231" i="1" a="1"/>
  <c r="N231" i="1" s="1"/>
  <c r="J231" i="1" a="1"/>
  <c r="J231" i="1" s="1"/>
  <c r="F231" i="1" a="1"/>
  <c r="F231" i="1" s="1"/>
  <c r="M231" i="1" a="1"/>
  <c r="M231" i="1" s="1"/>
  <c r="I231" i="1" a="1"/>
  <c r="I231" i="1" s="1"/>
  <c r="L231" i="1" a="1"/>
  <c r="L231" i="1" s="1"/>
  <c r="H231" i="1" a="1"/>
  <c r="H231" i="1" s="1"/>
  <c r="O231" i="1" a="1"/>
  <c r="O231" i="1" s="1"/>
  <c r="K231" i="1" a="1"/>
  <c r="K231" i="1" s="1"/>
  <c r="G231" i="1" a="1"/>
  <c r="G231" i="1" s="1"/>
  <c r="N235" i="1" a="1"/>
  <c r="N235" i="1" s="1"/>
  <c r="J235" i="1" a="1"/>
  <c r="J235" i="1" s="1"/>
  <c r="F235" i="1" a="1"/>
  <c r="F235" i="1" s="1"/>
  <c r="M235" i="1" a="1"/>
  <c r="M235" i="1" s="1"/>
  <c r="I235" i="1" a="1"/>
  <c r="I235" i="1" s="1"/>
  <c r="L235" i="1" a="1"/>
  <c r="L235" i="1" s="1"/>
  <c r="H235" i="1" a="1"/>
  <c r="H235" i="1" s="1"/>
  <c r="O235" i="1" a="1"/>
  <c r="O235" i="1" s="1"/>
  <c r="K235" i="1" a="1"/>
  <c r="K235" i="1" s="1"/>
  <c r="G235" i="1" a="1"/>
  <c r="G235"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<sst xmlns="http://schemas.openxmlformats.org/spreadsheetml/2006/main" count="3956" uniqueCount="551">
  <si>
    <t>Afghanistan</t>
  </si>
  <si>
    <t>Angola</t>
  </si>
  <si>
    <t>Albania</t>
  </si>
  <si>
    <t>Argentina</t>
  </si>
  <si>
    <t>Armenia</t>
  </si>
  <si>
    <t>Burundi</t>
  </si>
  <si>
    <t>Benin</t>
  </si>
  <si>
    <t>Burkina Faso</t>
  </si>
  <si>
    <t>Bangladesh</t>
  </si>
  <si>
    <t>Bosnia and Herzegovina</t>
  </si>
  <si>
    <t>Belarus</t>
  </si>
  <si>
    <t>Belize</t>
  </si>
  <si>
    <t>Brazil</t>
  </si>
  <si>
    <t>Barbados</t>
  </si>
  <si>
    <t>Bhutan</t>
  </si>
  <si>
    <t>Botswana</t>
  </si>
  <si>
    <t>Central African Republic</t>
  </si>
  <si>
    <t>Chile</t>
  </si>
  <si>
    <t>China</t>
  </si>
  <si>
    <t>Côte d'Ivoire</t>
  </si>
  <si>
    <t>Cameroon</t>
  </si>
  <si>
    <t>Democratic Republic of the Congo</t>
  </si>
  <si>
    <t>Congo</t>
  </si>
  <si>
    <t>Colombia</t>
  </si>
  <si>
    <t>Comoros</t>
  </si>
  <si>
    <t>Costa Rica</t>
  </si>
  <si>
    <t>Dominican Republic</t>
  </si>
  <si>
    <t>Algeria</t>
  </si>
  <si>
    <t>Ecuador</t>
  </si>
  <si>
    <t>Egypt</t>
  </si>
  <si>
    <t>Ethiopia</t>
  </si>
  <si>
    <t>Gabon</t>
  </si>
  <si>
    <t>Georgia</t>
  </si>
  <si>
    <t>Ghana</t>
  </si>
  <si>
    <t>Guinea</t>
  </si>
  <si>
    <t>Gambia</t>
  </si>
  <si>
    <t>Guinea-Bissau</t>
  </si>
  <si>
    <t>Guatemala</t>
  </si>
  <si>
    <t>Guyana</t>
  </si>
  <si>
    <t>Honduras</t>
  </si>
  <si>
    <t>Haiti</t>
  </si>
  <si>
    <t>Indonesia</t>
  </si>
  <si>
    <t>India</t>
  </si>
  <si>
    <t>Iraq</t>
  </si>
  <si>
    <t>Jamaica</t>
  </si>
  <si>
    <t>Jordan</t>
  </si>
  <si>
    <t>Kazakhstan</t>
  </si>
  <si>
    <t>Kenya</t>
  </si>
  <si>
    <t>Kyrgyzstan</t>
  </si>
  <si>
    <t>Cambodia</t>
  </si>
  <si>
    <t>Kiribati</t>
  </si>
  <si>
    <t>Lao People's Democratic Republic</t>
  </si>
  <si>
    <t>Liberia</t>
  </si>
  <si>
    <t>Saint Lucia</t>
  </si>
  <si>
    <t>Sri Lanka</t>
  </si>
  <si>
    <t>Lesotho</t>
  </si>
  <si>
    <t>Republic of Moldova</t>
  </si>
  <si>
    <t>Madagascar</t>
  </si>
  <si>
    <t>Maldives</t>
  </si>
  <si>
    <t>Mexico</t>
  </si>
  <si>
    <t>North Macedonia</t>
  </si>
  <si>
    <t>Mali</t>
  </si>
  <si>
    <t>Myanmar</t>
  </si>
  <si>
    <t>Montenegro</t>
  </si>
  <si>
    <t>Mongolia</t>
  </si>
  <si>
    <t>Mozambique</t>
  </si>
  <si>
    <t>Mauritania</t>
  </si>
  <si>
    <t>Malawi</t>
  </si>
  <si>
    <t>Namibia</t>
  </si>
  <si>
    <t>Niger</t>
  </si>
  <si>
    <t>Nigeria</t>
  </si>
  <si>
    <t>Nepal</t>
  </si>
  <si>
    <t>Nauru</t>
  </si>
  <si>
    <t>Oman</t>
  </si>
  <si>
    <t>Pakistan</t>
  </si>
  <si>
    <t>Panama</t>
  </si>
  <si>
    <t>Peru</t>
  </si>
  <si>
    <t>Philippines</t>
  </si>
  <si>
    <t>Democratic People's Republic of Korea</t>
  </si>
  <si>
    <t>Paraguay</t>
  </si>
  <si>
    <t>State of Palestine</t>
  </si>
  <si>
    <t>Qatar</t>
  </si>
  <si>
    <t>Romania</t>
  </si>
  <si>
    <t>Rwanda</t>
  </si>
  <si>
    <t>Sudan</t>
  </si>
  <si>
    <t>Senegal</t>
  </si>
  <si>
    <t>Sierra Leone</t>
  </si>
  <si>
    <t>El Salvador</t>
  </si>
  <si>
    <t>Serbia</t>
  </si>
  <si>
    <t>South Sudan</t>
  </si>
  <si>
    <t>Sao Tome and Principe</t>
  </si>
  <si>
    <t>Suriname</t>
  </si>
  <si>
    <t>Eswatini</t>
  </si>
  <si>
    <t>Chad</t>
  </si>
  <si>
    <t>Togo</t>
  </si>
  <si>
    <t>Thailand</t>
  </si>
  <si>
    <t>Tajikistan</t>
  </si>
  <si>
    <t>Turkmenistan</t>
  </si>
  <si>
    <t>Timor-Leste</t>
  </si>
  <si>
    <t>Tonga</t>
  </si>
  <si>
    <t>Trinidad and Tobago</t>
  </si>
  <si>
    <t>Tunisia</t>
  </si>
  <si>
    <t>Turkey</t>
  </si>
  <si>
    <t>United Republic of Tanzania</t>
  </si>
  <si>
    <t>Uganda</t>
  </si>
  <si>
    <t>Ukraine</t>
  </si>
  <si>
    <t>Uruguay</t>
  </si>
  <si>
    <t>Viet Nam</t>
  </si>
  <si>
    <t>Yemen</t>
  </si>
  <si>
    <t>South Africa</t>
  </si>
  <si>
    <t>Zambia</t>
  </si>
  <si>
    <t>Zimbabwe</t>
  </si>
  <si>
    <t>Anguilla</t>
  </si>
  <si>
    <t>Andorra</t>
  </si>
  <si>
    <t>United Arab Emirates</t>
  </si>
  <si>
    <t>Antigua and Barbuda</t>
  </si>
  <si>
    <t>Australia</t>
  </si>
  <si>
    <t>Austria</t>
  </si>
  <si>
    <t>Azerbaijan</t>
  </si>
  <si>
    <t>Belgium</t>
  </si>
  <si>
    <t>Bulgaria</t>
  </si>
  <si>
    <t>Bahrain</t>
  </si>
  <si>
    <t>Bahamas</t>
  </si>
  <si>
    <t>Bolivia (Plurinational State of)</t>
  </si>
  <si>
    <t>Brunei Darussalam</t>
  </si>
  <si>
    <t>Canada</t>
  </si>
  <si>
    <t>Switzerland</t>
  </si>
  <si>
    <t>Cook Islands</t>
  </si>
  <si>
    <t>Cabo Verde</t>
  </si>
  <si>
    <t>Cuba</t>
  </si>
  <si>
    <t>Cyprus</t>
  </si>
  <si>
    <t>Czechia</t>
  </si>
  <si>
    <t>Germany</t>
  </si>
  <si>
    <t>Djibouti</t>
  </si>
  <si>
    <t>Dominica</t>
  </si>
  <si>
    <t>Denmark</t>
  </si>
  <si>
    <t>Eritrea</t>
  </si>
  <si>
    <t>Spain</t>
  </si>
  <si>
    <t>Estonia</t>
  </si>
  <si>
    <t>Finland</t>
  </si>
  <si>
    <t>Fiji</t>
  </si>
  <si>
    <t>France</t>
  </si>
  <si>
    <t>Micronesia (Federated States of)</t>
  </si>
  <si>
    <t>United Kingdom</t>
  </si>
  <si>
    <t>Equatorial Guinea</t>
  </si>
  <si>
    <t>Greece</t>
  </si>
  <si>
    <t>Grenada</t>
  </si>
  <si>
    <t>Croatia</t>
  </si>
  <si>
    <t>Hungary</t>
  </si>
  <si>
    <t>Ireland</t>
  </si>
  <si>
    <t>Iran (Islamic Republic of)</t>
  </si>
  <si>
    <t>Iceland</t>
  </si>
  <si>
    <t>Israel</t>
  </si>
  <si>
    <t>Italy</t>
  </si>
  <si>
    <t>Japan</t>
  </si>
  <si>
    <t>Saint Kitts and Nevis</t>
  </si>
  <si>
    <t>Republic of Korea</t>
  </si>
  <si>
    <t>Kuwait</t>
  </si>
  <si>
    <t>Lebanon</t>
  </si>
  <si>
    <t>Libya</t>
  </si>
  <si>
    <t>Liechtenstein</t>
  </si>
  <si>
    <t>Lithuania</t>
  </si>
  <si>
    <t>Luxembourg</t>
  </si>
  <si>
    <t>Latvia</t>
  </si>
  <si>
    <t>Morocco</t>
  </si>
  <si>
    <t>Monaco</t>
  </si>
  <si>
    <t>Marshall Islands</t>
  </si>
  <si>
    <t>Malta</t>
  </si>
  <si>
    <t>Montserrat</t>
  </si>
  <si>
    <t>Mauritius</t>
  </si>
  <si>
    <t>Malaysia</t>
  </si>
  <si>
    <t>Nicaragua</t>
  </si>
  <si>
    <t>Niue</t>
  </si>
  <si>
    <t>Netherlands</t>
  </si>
  <si>
    <t>Norway</t>
  </si>
  <si>
    <t>New Zealand</t>
  </si>
  <si>
    <t>Palau</t>
  </si>
  <si>
    <t>Papua New Guinea</t>
  </si>
  <si>
    <t>Poland</t>
  </si>
  <si>
    <t>Portugal</t>
  </si>
  <si>
    <t>Russian Federation</t>
  </si>
  <si>
    <t>Saudi Arabia</t>
  </si>
  <si>
    <t>Singapore</t>
  </si>
  <si>
    <t>Solomon Islands</t>
  </si>
  <si>
    <t>San Marino</t>
  </si>
  <si>
    <t>Somalia</t>
  </si>
  <si>
    <t>Slovakia</t>
  </si>
  <si>
    <t>Slovenia</t>
  </si>
  <si>
    <t>Sweden</t>
  </si>
  <si>
    <t>Seychelles</t>
  </si>
  <si>
    <t>Syrian Arab Republic</t>
  </si>
  <si>
    <t>Turks and Caicos Islands</t>
  </si>
  <si>
    <t>Tokelau</t>
  </si>
  <si>
    <t>Tuvalu</t>
  </si>
  <si>
    <t>United States</t>
  </si>
  <si>
    <t>Uzbekistan</t>
  </si>
  <si>
    <t>Holy See</t>
  </si>
  <si>
    <t>Saint Vincent and the Grenadines</t>
  </si>
  <si>
    <t>Venezuela (Bolivarian Republic of)</t>
  </si>
  <si>
    <t>British Virgin Islands</t>
  </si>
  <si>
    <t>Vanuatu</t>
  </si>
  <si>
    <t>Samoa</t>
  </si>
  <si>
    <t>AFG</t>
  </si>
  <si>
    <t>AGO</t>
  </si>
  <si>
    <t>ALB</t>
  </si>
  <si>
    <t>ARG</t>
  </si>
  <si>
    <t>ARM</t>
  </si>
  <si>
    <t>BDI</t>
  </si>
  <si>
    <t>BEN</t>
  </si>
  <si>
    <t>BFA</t>
  </si>
  <si>
    <t>BGD</t>
  </si>
  <si>
    <t>BIH</t>
  </si>
  <si>
    <t>BLR</t>
  </si>
  <si>
    <t>BLZ</t>
  </si>
  <si>
    <t>BRA</t>
  </si>
  <si>
    <t>BRB</t>
  </si>
  <si>
    <t>BTN</t>
  </si>
  <si>
    <t>BWA</t>
  </si>
  <si>
    <t>CAF</t>
  </si>
  <si>
    <t>CHL</t>
  </si>
  <si>
    <t>CHN</t>
  </si>
  <si>
    <t>CIV</t>
  </si>
  <si>
    <t>CMR</t>
  </si>
  <si>
    <t>COD</t>
  </si>
  <si>
    <t>COG</t>
  </si>
  <si>
    <t>COL</t>
  </si>
  <si>
    <t>COM</t>
  </si>
  <si>
    <t>CRI</t>
  </si>
  <si>
    <t>DOM</t>
  </si>
  <si>
    <t>DZA</t>
  </si>
  <si>
    <t>ECU</t>
  </si>
  <si>
    <t>EGY</t>
  </si>
  <si>
    <t>ETH</t>
  </si>
  <si>
    <t>GAB</t>
  </si>
  <si>
    <t>GEO</t>
  </si>
  <si>
    <t>GHA</t>
  </si>
  <si>
    <t>GIN</t>
  </si>
  <si>
    <t>GMB</t>
  </si>
  <si>
    <t>GNB</t>
  </si>
  <si>
    <t>GTM</t>
  </si>
  <si>
    <t>GUY</t>
  </si>
  <si>
    <t>HND</t>
  </si>
  <si>
    <t>HTI</t>
  </si>
  <si>
    <t>IDN</t>
  </si>
  <si>
    <t>IND</t>
  </si>
  <si>
    <t>IRQ</t>
  </si>
  <si>
    <t>JAM</t>
  </si>
  <si>
    <t>JOR</t>
  </si>
  <si>
    <t>KAZ</t>
  </si>
  <si>
    <t>KEN</t>
  </si>
  <si>
    <t>KGZ</t>
  </si>
  <si>
    <t>KHM</t>
  </si>
  <si>
    <t>KIR</t>
  </si>
  <si>
    <t>LAO</t>
  </si>
  <si>
    <t>LBR</t>
  </si>
  <si>
    <t>LCA</t>
  </si>
  <si>
    <t>LKA</t>
  </si>
  <si>
    <t>LSO</t>
  </si>
  <si>
    <t>MDA</t>
  </si>
  <si>
    <t>MDG</t>
  </si>
  <si>
    <t>MDV</t>
  </si>
  <si>
    <t>MEX</t>
  </si>
  <si>
    <t>MKD</t>
  </si>
  <si>
    <t>MLI</t>
  </si>
  <si>
    <t>MMR</t>
  </si>
  <si>
    <t>MNE</t>
  </si>
  <si>
    <t>MNG</t>
  </si>
  <si>
    <t>MOZ</t>
  </si>
  <si>
    <t>MRT</t>
  </si>
  <si>
    <t>MWI</t>
  </si>
  <si>
    <t>NAM</t>
  </si>
  <si>
    <t>NER</t>
  </si>
  <si>
    <t>NGA</t>
  </si>
  <si>
    <t>NPL</t>
  </si>
  <si>
    <t>NRU</t>
  </si>
  <si>
    <t>OMN</t>
  </si>
  <si>
    <t>PAK</t>
  </si>
  <si>
    <t>PAN</t>
  </si>
  <si>
    <t>PER</t>
  </si>
  <si>
    <t>PHL</t>
  </si>
  <si>
    <t>PRK</t>
  </si>
  <si>
    <t>PRY</t>
  </si>
  <si>
    <t>PSE</t>
  </si>
  <si>
    <t>QAT</t>
  </si>
  <si>
    <t>ROU</t>
  </si>
  <si>
    <t>RWA</t>
  </si>
  <si>
    <t>SDN</t>
  </si>
  <si>
    <t>SEN</t>
  </si>
  <si>
    <t>SLE</t>
  </si>
  <si>
    <t>SLV</t>
  </si>
  <si>
    <t>SRB</t>
  </si>
  <si>
    <t>SSD</t>
  </si>
  <si>
    <t>STP</t>
  </si>
  <si>
    <t>SUR</t>
  </si>
  <si>
    <t>SWZ</t>
  </si>
  <si>
    <t>TCD</t>
  </si>
  <si>
    <t>TGO</t>
  </si>
  <si>
    <t>THA</t>
  </si>
  <si>
    <t>TJK</t>
  </si>
  <si>
    <t>TKM</t>
  </si>
  <si>
    <t>TLS</t>
  </si>
  <si>
    <t>TON</t>
  </si>
  <si>
    <t>TTO</t>
  </si>
  <si>
    <t>TUN</t>
  </si>
  <si>
    <t>TUR</t>
  </si>
  <si>
    <t>TZA</t>
  </si>
  <si>
    <t>UGA</t>
  </si>
  <si>
    <t>UKR</t>
  </si>
  <si>
    <t>URY</t>
  </si>
  <si>
    <t>VNM</t>
  </si>
  <si>
    <t>YEM</t>
  </si>
  <si>
    <t>ZAF</t>
  </si>
  <si>
    <t>ZMB</t>
  </si>
  <si>
    <t>ZWE</t>
  </si>
  <si>
    <t>AIA</t>
  </si>
  <si>
    <t>AND</t>
  </si>
  <si>
    <t>ARE</t>
  </si>
  <si>
    <t>ATG</t>
  </si>
  <si>
    <t>AUS</t>
  </si>
  <si>
    <t>AUT</t>
  </si>
  <si>
    <t>AZE</t>
  </si>
  <si>
    <t>BEL</t>
  </si>
  <si>
    <t>BGR</t>
  </si>
  <si>
    <t>BHR</t>
  </si>
  <si>
    <t>BHS</t>
  </si>
  <si>
    <t>BOL</t>
  </si>
  <si>
    <t>BRN</t>
  </si>
  <si>
    <t>CAN</t>
  </si>
  <si>
    <t>CHE</t>
  </si>
  <si>
    <t>COK</t>
  </si>
  <si>
    <t>CPV</t>
  </si>
  <si>
    <t>CUB</t>
  </si>
  <si>
    <t>CYP</t>
  </si>
  <si>
    <t>CZE</t>
  </si>
  <si>
    <t>DEU</t>
  </si>
  <si>
    <t>DJI</t>
  </si>
  <si>
    <t>DMA</t>
  </si>
  <si>
    <t>DNK</t>
  </si>
  <si>
    <t>ERI</t>
  </si>
  <si>
    <t>ESP</t>
  </si>
  <si>
    <t>EST</t>
  </si>
  <si>
    <t>FIN</t>
  </si>
  <si>
    <t>FJI</t>
  </si>
  <si>
    <t>FRA</t>
  </si>
  <si>
    <t>FSM</t>
  </si>
  <si>
    <t>GBR</t>
  </si>
  <si>
    <t>GNQ</t>
  </si>
  <si>
    <t>GRC</t>
  </si>
  <si>
    <t>GRD</t>
  </si>
  <si>
    <t>HRV</t>
  </si>
  <si>
    <t>HUN</t>
  </si>
  <si>
    <t>IRL</t>
  </si>
  <si>
    <t>IRN</t>
  </si>
  <si>
    <t>ISL</t>
  </si>
  <si>
    <t>ISR</t>
  </si>
  <si>
    <t>ITA</t>
  </si>
  <si>
    <t>JPN</t>
  </si>
  <si>
    <t>KNA</t>
  </si>
  <si>
    <t>KOR</t>
  </si>
  <si>
    <t>KWT</t>
  </si>
  <si>
    <t>LBN</t>
  </si>
  <si>
    <t>LBY</t>
  </si>
  <si>
    <t>LIE</t>
  </si>
  <si>
    <t>LTU</t>
  </si>
  <si>
    <t>LUX</t>
  </si>
  <si>
    <t>LVA</t>
  </si>
  <si>
    <t>MAR</t>
  </si>
  <si>
    <t>MCO</t>
  </si>
  <si>
    <t>MHL</t>
  </si>
  <si>
    <t>MLT</t>
  </si>
  <si>
    <t>MSR</t>
  </si>
  <si>
    <t>MUS</t>
  </si>
  <si>
    <t>MYS</t>
  </si>
  <si>
    <t>NIC</t>
  </si>
  <si>
    <t>NIU</t>
  </si>
  <si>
    <t>NLD</t>
  </si>
  <si>
    <t>NOR</t>
  </si>
  <si>
    <t>NZL</t>
  </si>
  <si>
    <t>PLW</t>
  </si>
  <si>
    <t>PNG</t>
  </si>
  <si>
    <t>POL</t>
  </si>
  <si>
    <t>PRT</t>
  </si>
  <si>
    <t>RUS</t>
  </si>
  <si>
    <t>SAU</t>
  </si>
  <si>
    <t>SGP</t>
  </si>
  <si>
    <t>SLB</t>
  </si>
  <si>
    <t>SMR</t>
  </si>
  <si>
    <t>SOM</t>
  </si>
  <si>
    <t>SVK</t>
  </si>
  <si>
    <t>SVN</t>
  </si>
  <si>
    <t>SWE</t>
  </si>
  <si>
    <t>SYC</t>
  </si>
  <si>
    <t>SYR</t>
  </si>
  <si>
    <t>TCA</t>
  </si>
  <si>
    <t>TKL</t>
  </si>
  <si>
    <t>TUV</t>
  </si>
  <si>
    <t>USA</t>
  </si>
  <si>
    <t>UZB</t>
  </si>
  <si>
    <t>VAT</t>
  </si>
  <si>
    <t>VCT</t>
  </si>
  <si>
    <t>VEN</t>
  </si>
  <si>
    <t>VGB</t>
  </si>
  <si>
    <t>VUT</t>
  </si>
  <si>
    <t>WSM</t>
  </si>
  <si>
    <t>SA</t>
  </si>
  <si>
    <t>SSA</t>
  </si>
  <si>
    <t>ECA</t>
  </si>
  <si>
    <t>LAC</t>
  </si>
  <si>
    <t>EAP</t>
  </si>
  <si>
    <t>MENA</t>
  </si>
  <si>
    <t>NA</t>
  </si>
  <si>
    <t>UNICEF Sub-region 1</t>
  </si>
  <si>
    <t>ESA</t>
  </si>
  <si>
    <t>EECA</t>
  </si>
  <si>
    <t>WCA</t>
  </si>
  <si>
    <t>WE</t>
  </si>
  <si>
    <t>Development Regions</t>
  </si>
  <si>
    <t>Least Developed</t>
  </si>
  <si>
    <t>More Developed</t>
  </si>
  <si>
    <t>Less Developed</t>
  </si>
  <si>
    <t>Not Classified</t>
  </si>
  <si>
    <t>DHS 2015</t>
  </si>
  <si>
    <t>DHS 2015-16</t>
  </si>
  <si>
    <t>DHS 2017-18</t>
  </si>
  <si>
    <t>MICS 2011-12</t>
  </si>
  <si>
    <t>DHS 2016-17</t>
  </si>
  <si>
    <t>DHS 2010</t>
  </si>
  <si>
    <t>MICS 2019</t>
  </si>
  <si>
    <t>MICS 2012</t>
  </si>
  <si>
    <t>MICS 2015-16</t>
  </si>
  <si>
    <t>PNAD 2019</t>
  </si>
  <si>
    <t>MICS 2010</t>
  </si>
  <si>
    <t>Botswana Demographic Survey 2017</t>
  </si>
  <si>
    <t>CASEN 2017</t>
  </si>
  <si>
    <t>National Population Sample Survey 2015</t>
  </si>
  <si>
    <t>MICS 2016</t>
  </si>
  <si>
    <t>DHS 2018</t>
  </si>
  <si>
    <t>MICS 2017-18</t>
  </si>
  <si>
    <t>MICS 2014-15</t>
  </si>
  <si>
    <t>DHS 2012</t>
  </si>
  <si>
    <t>MICS 2018</t>
  </si>
  <si>
    <t>MICS 2014</t>
  </si>
  <si>
    <t>MICS 2012-13</t>
  </si>
  <si>
    <t>GEPH-ENEMDU-DICIEMBRE - 2019</t>
  </si>
  <si>
    <t>DHS 2014</t>
  </si>
  <si>
    <t>DHS 2016</t>
  </si>
  <si>
    <t>DHS 2013</t>
  </si>
  <si>
    <t>MICS 2018-19</t>
  </si>
  <si>
    <t>DHS 2014-15</t>
  </si>
  <si>
    <t>Encuesta Permanente de Hogares 2018</t>
  </si>
  <si>
    <t>National Socio-Economic Survey 2018</t>
  </si>
  <si>
    <t>MICS 2011</t>
  </si>
  <si>
    <t>MICS 2015</t>
  </si>
  <si>
    <t>MICS 2017</t>
  </si>
  <si>
    <t>ENIGH 2018</t>
  </si>
  <si>
    <t>DHS 2011</t>
  </si>
  <si>
    <t>Population and Housing Census 2011</t>
  </si>
  <si>
    <t>MICS 2013</t>
  </si>
  <si>
    <t>DHS 2017</t>
  </si>
  <si>
    <t>Encuesta Permanente de Hogares 2017</t>
  </si>
  <si>
    <t>Institute of Educational Sciences and UNICEF 2015-2016</t>
  </si>
  <si>
    <t>DHS 2019</t>
  </si>
  <si>
    <t>DHS style 2013</t>
  </si>
  <si>
    <t/>
  </si>
  <si>
    <t>ISO3</t>
    <phoneticPr fontId="4" type="noConversion"/>
  </si>
  <si>
    <t>Region</t>
    <phoneticPr fontId="4" type="noConversion"/>
  </si>
  <si>
    <t>Sub-region</t>
    <phoneticPr fontId="4" type="noConversion"/>
  </si>
  <si>
    <t>Total</t>
    <phoneticPr fontId="4" type="noConversion"/>
  </si>
  <si>
    <t>Gender</t>
  </si>
  <si>
    <t>Residence</t>
  </si>
  <si>
    <t>Wealth quintile</t>
  </si>
  <si>
    <t>Source</t>
    <phoneticPr fontId="4" type="noConversion"/>
  </si>
  <si>
    <t>Poorest</t>
  </si>
  <si>
    <t>Second</t>
  </si>
  <si>
    <t>Middle</t>
  </si>
  <si>
    <t>Fourth</t>
  </si>
  <si>
    <t>Richest</t>
  </si>
  <si>
    <t>Data source</t>
    <phoneticPr fontId="4" type="noConversion"/>
  </si>
  <si>
    <t>Time period</t>
    <phoneticPr fontId="4" type="noConversion"/>
  </si>
  <si>
    <t>Female</t>
    <phoneticPr fontId="4" type="noConversion"/>
  </si>
  <si>
    <t>Male</t>
    <phoneticPr fontId="4" type="noConversion"/>
  </si>
  <si>
    <t>East Asia &amp; Pacific</t>
  </si>
  <si>
    <t>Europe &amp; Central Asia</t>
  </si>
  <si>
    <t>Eastern Europe &amp; Central Asia</t>
  </si>
  <si>
    <t>Western Europe</t>
  </si>
  <si>
    <t>Latin America &amp; Caribbean</t>
  </si>
  <si>
    <t>Middle East &amp; North Africa</t>
  </si>
  <si>
    <t>North America</t>
  </si>
  <si>
    <t>South Asia</t>
  </si>
  <si>
    <t>Sub-Saharan Africa</t>
  </si>
  <si>
    <t>Eastern &amp; Southern Africa</t>
  </si>
  <si>
    <t>West &amp; Central Africa</t>
  </si>
  <si>
    <t>Least developed countries</t>
  </si>
  <si>
    <t>LDC</t>
  </si>
  <si>
    <t>World</t>
  </si>
  <si>
    <t>Population data</t>
    <phoneticPr fontId="4" type="noConversion"/>
  </si>
  <si>
    <t>Pop, total</t>
    <phoneticPr fontId="4" type="noConversion"/>
  </si>
  <si>
    <t>Pop, female</t>
    <phoneticPr fontId="4" type="noConversion"/>
  </si>
  <si>
    <t>Pop, male</t>
    <phoneticPr fontId="4" type="noConversion"/>
  </si>
  <si>
    <t>Pop, rural</t>
    <phoneticPr fontId="4" type="noConversion"/>
  </si>
  <si>
    <t>Pop, urban</t>
    <phoneticPr fontId="4" type="noConversion"/>
  </si>
  <si>
    <t>Urban percentage</t>
    <phoneticPr fontId="4" type="noConversion"/>
  </si>
  <si>
    <t>Population coverage</t>
    <phoneticPr fontId="4" type="noConversion"/>
  </si>
  <si>
    <t>Rural</t>
    <phoneticPr fontId="4" type="noConversion"/>
  </si>
  <si>
    <t>Urban</t>
    <phoneticPr fontId="4" type="noConversion"/>
  </si>
  <si>
    <t>Last update: April 2021</t>
    <phoneticPr fontId="4" type="noConversion"/>
  </si>
  <si>
    <t>Indicator definition</t>
    <phoneticPr fontId="4" type="noConversion"/>
  </si>
  <si>
    <t>Definition</t>
    <phoneticPr fontId="4" type="noConversion"/>
  </si>
  <si>
    <t>Glossary - the database contains the following</t>
    <phoneticPr fontId="4" type="noConversion"/>
  </si>
  <si>
    <t>ISO</t>
  </si>
  <si>
    <t>Three-digit alphabetical codes International Standard ISO 3166-1 assigned by the International Organization for Standardization (ISO). The latest version is available online at http://www.iso.org/iso/home/standards/country_codes.htm. (column A)</t>
    <phoneticPr fontId="4" type="noConversion"/>
  </si>
  <si>
    <t>Countries and areas</t>
  </si>
  <si>
    <t>The UNICEF Global databases contain a set of 202 countries as reported on through the State of the World's Children Statistical Annex 2017 (column B)</t>
    <phoneticPr fontId="4" type="noConversion"/>
  </si>
  <si>
    <t>Data Source</t>
    <phoneticPr fontId="4" type="noConversion"/>
  </si>
  <si>
    <t>Short name for data source, followed by the year(s) in which the data collection (e.g., survey interviews) took place (column P)</t>
    <phoneticPr fontId="4" type="noConversion"/>
  </si>
  <si>
    <t>Represents the year(s) in which the data collection (e.g. survey interviews) took place. (column Q)</t>
  </si>
  <si>
    <t>Region, Sub-region</t>
    <phoneticPr fontId="4" type="noConversion"/>
  </si>
  <si>
    <t>UNICEF regions (column C) and UNICEF Sub-regions (column D)</t>
    <phoneticPr fontId="4" type="noConversion"/>
  </si>
  <si>
    <t>EAP</t>
    <phoneticPr fontId="4" type="noConversion"/>
  </si>
  <si>
    <t>East Asia and the Pacific</t>
    <phoneticPr fontId="4" type="noConversion"/>
  </si>
  <si>
    <t>ECA</t>
    <phoneticPr fontId="4" type="noConversion"/>
  </si>
  <si>
    <t>Europe and Central Asia</t>
    <phoneticPr fontId="4" type="noConversion"/>
  </si>
  <si>
    <t>EECA</t>
    <phoneticPr fontId="4" type="noConversion"/>
  </si>
  <si>
    <t>Eastern Europe and Central Asia</t>
    <phoneticPr fontId="4" type="noConversion"/>
  </si>
  <si>
    <t>ESA</t>
    <phoneticPr fontId="4" type="noConversion"/>
  </si>
  <si>
    <t>Eastern and Southern Africa</t>
    <phoneticPr fontId="4" type="noConversion"/>
  </si>
  <si>
    <t>LAC</t>
    <phoneticPr fontId="4" type="noConversion"/>
  </si>
  <si>
    <t>Latin America and the Caribbean</t>
    <phoneticPr fontId="4" type="noConversion"/>
  </si>
  <si>
    <t>MENA</t>
    <phoneticPr fontId="4" type="noConversion"/>
  </si>
  <si>
    <t>Middle East and North Africa</t>
    <phoneticPr fontId="4" type="noConversion"/>
  </si>
  <si>
    <t>NA</t>
    <phoneticPr fontId="4" type="noConversion"/>
  </si>
  <si>
    <t>North America</t>
    <phoneticPr fontId="4" type="noConversion"/>
  </si>
  <si>
    <t>SA</t>
    <phoneticPr fontId="4" type="noConversion"/>
  </si>
  <si>
    <t>South Asia</t>
    <phoneticPr fontId="4" type="noConversion"/>
  </si>
  <si>
    <t>SSA</t>
    <phoneticPr fontId="4" type="noConversion"/>
  </si>
  <si>
    <t>WCA</t>
    <phoneticPr fontId="4" type="noConversion"/>
  </si>
  <si>
    <t>West and Central Africa</t>
  </si>
  <si>
    <t>Regional Aggregations</t>
  </si>
  <si>
    <t>Regional aggregates with less than 50% of the corresponding school-aged population coverage have been suppressed</t>
  </si>
  <si>
    <t>Disclaimer</t>
  </si>
  <si>
    <t>All reasonable precautions have been taken to verify the information in this database. In no event shall UNICEF be liable for damages arising from its use or interpretation</t>
  </si>
  <si>
    <t>UNICEF Global database on out-of-school children rate</t>
    <phoneticPr fontId="4" type="noConversion"/>
  </si>
  <si>
    <t xml:space="preserve">Out-of-school children rate (SDG4.1.4) – Percentage of children or young people in the official age range for a given level of education who are not attending either pre-primary, primary, secondary, or higher levels of education. </t>
    <phoneticPr fontId="4" type="noConversion"/>
  </si>
  <si>
    <t>Development regions</t>
    <phoneticPr fontId="4" type="noConversion"/>
  </si>
  <si>
    <t>Economies are currently divided into four income groupings: low, lower-middle, upper-middle, and high. Income is measured using gross national income (GNI) per capita, in U.S. dollars, converted from local currency using the World Bank Atlas method (column E).</t>
    <phoneticPr fontId="4" type="noConversion"/>
  </si>
  <si>
    <t>Regional aggregates (Only regions where 50% or higher share of school age children covered are shown)</t>
    <phoneticPr fontId="4" type="noConversion"/>
  </si>
  <si>
    <t>Methodology</t>
    <phoneticPr fontId="4" type="noConversion"/>
  </si>
  <si>
    <t>Unit of measure</t>
    <phoneticPr fontId="4" type="noConversion"/>
  </si>
  <si>
    <t>Percentage</t>
    <phoneticPr fontId="4" type="noConversion"/>
  </si>
  <si>
    <t>Time frame for survey</t>
    <phoneticPr fontId="4" type="noConversion"/>
  </si>
  <si>
    <t>Household survey data from the past 10 years are used for the calculation of adjusted net attendance rate. For countries with multiple years of data, the most recent dataset is used.</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</si>
</sst>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76" formatCode="0.0"/>
    <numFmt numFmtId="177" formatCode="_(* #,##0_);_(* \(#,##0\);_(* &quot;-&quot;??_);_(@_)"/>
  </numFmts>
  <fonts count="18" x14ac:knownFonts="1">
    <font>
      <sz val="11"/>
      <name val="Calibri"/>
    </font>
    <font>
      <sz val="11"/>
      <color theme="1"/>
      <name val="等线"/>
      <family val="2"/>
      <scheme val="minor"/>
    </font>
    <font>
      <sz val="11"/>
      <color theme="1"/>
      <name val="等线"/>
      <family val="2"/>
      <scheme val="minor"/>
    </font>
    <font>
      <sz val="11"/>
      <color theme="1"/>
      <name val="等线"/>
      <family val="2"/>
      <scheme val="minor"/>
    </font>
    <font>
      <sz val="9"/>
      <name val="宋体"/>
      <family val="3"/>
      <charset val="134"/>
    </font>
    <font>
      <b/>
      <sz val="11"/>
      <name val="Calibri"/>
      <family val="2"/>
    </font>
    <font>
      <sz val="11"/>
      <name val="Calibri"/>
      <family val="2"/>
    </font>
    <font>
      <sz val="11"/>
      <name val="Calibri"/>
      <family val="2"/>
    </font>
    <font>
      <sz val="11"/>
      <color rgb="FF000000"/>
      <name val="Calibri"/>
      <family val="2"/>
    </font>
    <font>
      <sz val="11"/>
      <color theme="1"/>
      <name val="Calibri"/>
      <family val="2"/>
    </font>
    <font>
      <b/>
      <sz val="14"/>
      <color rgb="FF00B0F0"/>
      <name val="Calibri"/>
      <family val="2"/>
    </font>
    <font>
      <u/>
      <sz val="11"/>
      <color theme="10"/>
      <name val="等线"/>
      <family val="2"/>
      <scheme val="minor"/>
    </font>
    <font>
      <b/>
      <u/>
      <sz val="11"/>
      <color rgb="FF00B0F0"/>
      <name val="Calibri"/>
      <family val="2"/>
    </font>
    <font>
      <b/>
      <sz val="12"/>
      <color theme="0"/>
      <name val="Calibri"/>
      <family val="2"/>
    </font>
    <font>
      <b/>
      <sz val="12"/>
      <color theme="1"/>
      <name val="Calibri"/>
      <family val="2"/>
    </font>
    <font>
      <sz val="12"/>
      <color theme="1"/>
      <name val="Times New Roman"/>
      <family val="2"/>
    </font>
    <font>
      <b/>
      <sz val="11"/>
      <color theme="1"/>
      <name val="Calibri"/>
      <family val="2"/>
    </font>
    <font>
      <b/>
      <sz val="11"/>
      <color theme="0"/>
      <name val="Calibri"/>
      <family val="2"/>
    </font>
  </fonts>
  <fills count="5">
    <fill>
      <patternFill patternType="none"/>
    </fill>
    <fill>
      <patternFill patternType="gray125"/>
    </fill>
    <fill>
      <patternFill patternType="solid">
        <fgColor theme="0" tint="-0.24994659260841701"/>
        <bgColor indexed="64"/>
      </patternFill>
    </fill>
    <fill>
      <patternFill patternType="solid">
        <fgColor theme="0"/>
        <bgColor indexed="64"/>
      </patternFill>
    </fill>
    <fill>
      <patternFill patternType="solid">
        <fgColor rgb="FF1CABE2"/>
        <bgColor indexed="64"/>
      </patternFill>
    </fill>
  </fills>
  <borders count="17">
    <border>
      <left/>
      <right/>
      <top/>
      <bottom/>
      <diagonal/>
    </border>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medium">
        <color indexed="64"/>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style="medium">
        <color auto="1"/>
      </bottom>
      <diagonal/>
    </border>
  </borders>
  <cellStyleXfs count="11">
    <xf numFmtId="0" fontId="0" fillId="0" borderId="0"/>
    <xf numFmtId="0" fontId="3" fillId="0" borderId="1"/>
    <xf numFmtId="43" fontId="6"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1"/>
    <xf numFmtId="9" fontId="6" fillId="0" borderId="1" applyFont="0" applyFill="0" applyBorder="0" applyAlignment="0" applyProtection="0">
      <alignment vertical="center"/>
    </xf>
    <xf numFmtId="0" fontId="2" fillId="0" borderId="1"/>
    <xf numFmtId="0" fontId="11" fillId="0" borderId="1" applyNumberFormat="0" applyFill="0" applyBorder="0" applyAlignment="0" applyProtection="0"/>
    <xf numFmtId="0" fontId="15" fillId="0" borderId="1"/>
    <xf numFmtId="0" fontId="6" fillId="0" borderId="1"/>
    <xf numFmtId="0" fontId="1" fillId="0" borderId="1"/>
  </cellStyleXfs>
  <cellXfs count="81">
    <xf numFmtId="0" fontId="0" fillId="0" borderId="0" xfId="0"/>
    <xf numFmtId="0" fontId="8" fillId="0" borderId="8" xfId="4" applyFont="1" applyBorder="1" applyAlignment="1">
      <alignment horizontal="left" vertical="center" wrapText="1"/>
    </xf>
    <xf numFmtId="9" fontId="8" fillId="0" borderId="8" xfId="5" applyFont="1" applyBorder="1" applyAlignment="1">
      <alignment horizontal="left" vertical="center" wrapText="1"/>
    </xf>
    <xf numFmtId="177" fontId="6" fillId="0" borderId="8" xfId="2" applyNumberFormat="1" applyFont="1" applyBorder="1" applyAlignment="1"/>
    <xf numFmtId="177" fontId="6" fillId="0" borderId="10" xfId="2" applyNumberFormat="1" applyFont="1" applyBorder="1" applyAlignment="1"/>
    <xf numFmtId="0" fontId="8" fillId="0" borderId="6" xfId="4" applyFont="1" applyBorder="1" applyAlignment="1">
      <alignment horizontal="left" vertical="center" wrapText="1"/>
    </xf>
    <xf numFmtId="9" fontId="8" fillId="0" borderId="6" xfId="5" applyFont="1" applyBorder="1" applyAlignment="1">
      <alignment horizontal="left" vertical="center" wrapText="1"/>
    </xf>
    <xf numFmtId="177" fontId="6" fillId="0" borderId="6" xfId="2" applyNumberFormat="1" applyFont="1" applyBorder="1" applyAlignment="1"/>
    <xf numFmtId="177" fontId="6" fillId="0" borderId="7" xfId="2" applyNumberFormat="1" applyFont="1" applyBorder="1" applyAlignment="1"/>
    <xf numFmtId="0" fontId="9" fillId="3" borderId="1" xfId="6" applyFont="1" applyFill="1"/>
    <xf numFmtId="0" fontId="10" fillId="3" borderId="1" xfId="6" applyFont="1" applyFill="1"/>
    <xf numFmtId="0" fontId="12" fillId="3" borderId="1" xfId="7" applyFont="1" applyFill="1" applyAlignment="1">
      <alignment vertical="center"/>
    </xf>
    <xf numFmtId="0" fontId="13" fillId="4" borderId="1" xfId="6" applyFont="1" applyFill="1" applyAlignment="1">
      <alignment vertical="center"/>
    </xf>
    <xf numFmtId="0" fontId="14" fillId="4" borderId="1" xfId="6" applyFont="1" applyFill="1" applyAlignment="1">
      <alignment vertical="center"/>
    </xf>
    <xf numFmtId="0" fontId="5" fillId="3" borderId="1" xfId="7" applyFont="1" applyFill="1" applyAlignment="1">
      <alignment vertical="center"/>
    </xf>
    <xf numFmtId="0" fontId="9" fillId="3" borderId="1" xfId="6" applyFont="1" applyFill="1" applyAlignment="1">
      <alignment wrapText="1"/>
    </xf>
    <xf numFmtId="0" fontId="9" fillId="3" borderId="1" xfId="6" applyFont="1" applyFill="1" applyAlignment="1">
      <alignment horizontal="left" vertical="center" indent="4"/>
    </xf>
    <xf numFmtId="0" fontId="9" fillId="3" borderId="1" xfId="8" applyFont="1" applyFill="1"/>
    <xf numFmtId="0" fontId="16" fillId="3" borderId="1" xfId="9" applyFont="1" applyFill="1" applyAlignment="1">
      <alignment horizontal="left" vertical="center" indent="1"/>
    </xf>
    <xf numFmtId="0" fontId="9" fillId="3" borderId="1" xfId="9" applyFont="1" applyFill="1" applyAlignment="1">
      <alignment horizontal="left" vertical="top" wrapText="1"/>
    </xf>
    <xf numFmtId="0" fontId="9" fillId="3" borderId="1" xfId="9" applyFont="1" applyFill="1" applyAlignment="1">
      <alignment vertical="top" wrapText="1"/>
    </xf>
    <xf numFmtId="0" fontId="16" fillId="3" borderId="1" xfId="9" applyFont="1" applyFill="1" applyAlignment="1">
      <alignment horizontal="left" vertical="top" indent="1"/>
    </xf>
    <xf numFmtId="0" fontId="9" fillId="3" borderId="1" xfId="9" applyFont="1" applyFill="1" applyAlignment="1">
      <alignment wrapText="1"/>
    </xf>
    <xf numFmtId="0" fontId="9" fillId="3" borderId="1" xfId="9" applyFont="1" applyFill="1" applyAlignment="1">
      <alignment horizontal="left" indent="3"/>
    </xf>
    <xf numFmtId="0" fontId="9" fillId="3" borderId="1" xfId="9" applyFont="1" applyFill="1" applyAlignment="1">
      <alignment horizontal="left" wrapText="1" indent="3"/>
    </xf>
    <xf numFmtId="0" fontId="16" fillId="3" borderId="1" xfId="9" applyFont="1" applyFill="1" applyAlignment="1">
      <alignment horizontal="left" indent="1"/>
    </xf>
    <xf numFmtId="0" fontId="9" fillId="3" borderId="1" xfId="9" applyFont="1" applyFill="1"/>
    <xf numFmtId="0" fontId="16" fillId="3" borderId="1" xfId="9" applyFont="1" applyFill="1"/>
    <xf numFmtId="0" fontId="16" fillId="3" borderId="0" xfId="0" applyFont="1" applyFill="1" applyAlignment="1">
      <alignment horizontal="left" vertical="center" indent="1"/>
    </xf>
    <xf numFmtId="0" fontId="9" fillId="3" borderId="0" xfId="0" applyFont="1" applyFill="1" applyAlignment="1">
      <alignment wrapText="1"/>
    </xf>
    <xf numFmtId="0" fontId="6" fillId="0" borderId="0" xfId="0" applyFont="1"/>
    <xf numFmtId="1" fontId="17" fillId="4" borderId="8" xfId="1" applyNumberFormat="1" applyFont="1" applyFill="1" applyBorder="1" applyAlignment="1">
      <alignment horizontal="center" vertical="center" wrapText="1"/>
    </xf>
    <xf numFmtId="1" fontId="17" fillId="4" borderId="10" xfId="1" applyNumberFormat="1" applyFont="1" applyFill="1" applyBorder="1" applyAlignment="1">
      <alignment horizontal="center" vertical="center" wrapText="1"/>
    </xf>
    <xf numFmtId="0" fontId="6" fillId="0" borderId="9" xfId="0" applyFont="1" applyBorder="1"/>
    <xf numFmtId="0" fontId="6" fillId="0" borderId="8" xfId="0" applyFont="1" applyBorder="1"/>
    <xf numFmtId="1" fontId="6" fillId="0" borderId="8" xfId="0" applyNumberFormat="1" applyFont="1" applyBorder="1"/>
    <xf numFmtId="1" fontId="6" fillId="0" borderId="10" xfId="0" applyNumberFormat="1" applyFont="1" applyBorder="1"/>
    <xf numFmtId="0" fontId="6" fillId="0" borderId="5" xfId="0" applyFont="1" applyBorder="1"/>
    <xf numFmtId="0" fontId="6" fillId="0" borderId="6" xfId="0" applyFont="1" applyBorder="1"/>
    <xf numFmtId="1" fontId="6" fillId="0" borderId="6" xfId="0" applyNumberFormat="1" applyFont="1" applyBorder="1"/>
    <xf numFmtId="1" fontId="6" fillId="0" borderId="7" xfId="0" applyNumberFormat="1" applyFont="1" applyBorder="1"/>
    <xf numFmtId="1" fontId="5" fillId="2" borderId="13" xfId="1" applyNumberFormat="1" applyFont="1" applyFill="1" applyBorder="1" applyAlignment="1">
      <alignment horizontal="center" vertical="center" wrapText="1"/>
    </xf>
    <xf numFmtId="1" fontId="5" fillId="2" borderId="12" xfId="1" applyNumberFormat="1" applyFont="1" applyFill="1" applyBorder="1" applyAlignment="1">
      <alignment horizontal="center" vertical="center" wrapText="1"/>
    </xf>
    <xf numFmtId="1" fontId="6" fillId="0" borderId="14" xfId="0" applyNumberFormat="1" applyFont="1" applyBorder="1"/>
    <xf numFmtId="1" fontId="6" fillId="0" borderId="3" xfId="0" applyNumberFormat="1" applyFont="1" applyBorder="1"/>
    <xf numFmtId="0" fontId="6" fillId="0" borderId="3" xfId="0" applyFont="1" applyBorder="1"/>
    <xf numFmtId="9" fontId="6" fillId="0" borderId="4" xfId="3" applyFont="1" applyBorder="1" applyAlignment="1"/>
    <xf numFmtId="1" fontId="6" fillId="0" borderId="15" xfId="0" applyNumberFormat="1" applyFont="1" applyBorder="1"/>
    <xf numFmtId="9" fontId="6" fillId="0" borderId="10" xfId="3" applyFont="1" applyBorder="1" applyAlignment="1"/>
    <xf numFmtId="1" fontId="6" fillId="0" borderId="16" xfId="0" applyNumberFormat="1" applyFont="1" applyBorder="1"/>
    <xf numFmtId="9" fontId="6" fillId="0" borderId="7" xfId="3" applyFont="1" applyBorder="1" applyAlignment="1"/>
    <xf numFmtId="0" fontId="6" fillId="0" borderId="9" xfId="4" applyFont="1" applyBorder="1" applyAlignment="1">
      <alignment horizontal="left" vertical="center" wrapText="1"/>
    </xf>
    <xf numFmtId="0" fontId="6" fillId="0" borderId="5" xfId="4" applyFont="1" applyBorder="1" applyAlignment="1">
      <alignment horizontal="left" vertical="center" wrapText="1"/>
    </xf>
    <xf numFmtId="1" fontId="17" fillId="4" borderId="9" xfId="1" applyNumberFormat="1" applyFont="1" applyFill="1" applyBorder="1" applyAlignment="1">
      <alignment horizontal="center" vertical="center" wrapText="1"/>
    </xf>
    <xf numFmtId="0" fontId="13" fillId="4" borderId="1" xfId="10" applyFont="1" applyFill="1" applyAlignment="1">
      <alignment vertical="center"/>
    </xf>
    <xf numFmtId="0" fontId="14" fillId="4" borderId="1" xfId="10" applyFont="1" applyFill="1" applyAlignment="1">
      <alignment vertical="center"/>
    </xf>
    <xf numFmtId="0" fontId="5" fillId="3" borderId="1" xfId="7" applyFont="1" applyFill="1" applyAlignment="1">
      <alignment horizontal="left" vertical="center" indent="1"/>
    </xf>
    <xf numFmtId="0" fontId="9" fillId="3" borderId="1" xfId="8" applyFont="1" applyFill="1" applyAlignment="1">
      <alignment wrapText="1"/>
    </xf>
    <xf numFmtId="0" fontId="5" fillId="2" borderId="11" xfId="0" applyFont="1" applyFill="1" applyBorder="1" applyAlignment="1">
      <alignment horizont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5" fillId="2" borderId="2"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4" xfId="4" applyFont="1" applyFill="1" applyBorder="1" applyAlignment="1">
      <alignment horizontal="center" vertical="center" wrapText="1"/>
    </xf>
    <xf numFmtId="0" fontId="17" fillId="4" borderId="2" xfId="4" applyFont="1" applyFill="1" applyBorder="1" applyAlignment="1">
      <alignment horizontal="center" vertical="center" wrapText="1"/>
    </xf>
    <xf numFmtId="0" fontId="17" fillId="4" borderId="3" xfId="4" applyFont="1" applyFill="1" applyBorder="1" applyAlignment="1">
      <alignment horizontal="center" vertical="center" wrapText="1"/>
    </xf>
    <xf numFmtId="0" fontId="17" fillId="4" borderId="4" xfId="4" applyFont="1" applyFill="1" applyBorder="1" applyAlignment="1">
      <alignment horizontal="center" vertical="center" wrapText="1"/>
    </xf>
    <xf numFmtId="176" fontId="17" fillId="4" borderId="3" xfId="1" applyNumberFormat="1" applyFont="1" applyFill="1" applyBorder="1" applyAlignment="1">
      <alignment horizontal="center" vertical="center"/>
    </xf>
    <xf numFmtId="176" fontId="17" fillId="4" borderId="4" xfId="1" applyNumberFormat="1" applyFont="1" applyFill="1" applyBorder="1" applyAlignment="1">
      <alignment horizontal="center" vertical="center"/>
    </xf>
    <xf numFmtId="0" fontId="17" fillId="4" borderId="3" xfId="0" applyFont="1" applyFill="1" applyBorder="1" applyAlignment="1">
      <alignment horizontal="center" vertical="center"/>
    </xf>
    <xf numFmtId="0" fontId="17" fillId="4" borderId="8" xfId="0" applyFont="1" applyFill="1" applyBorder="1" applyAlignment="1">
      <alignment horizontal="center" vertical="center"/>
    </xf>
    <xf numFmtId="0" fontId="6" fillId="0" borderId="0" xfId="0" applyFont="1" applyAlignment="1">
      <alignment horizontal="center"/>
    </xf>
    <xf numFmtId="1" fontId="6" fillId="0" borderId="8" xfId="4" applyNumberFormat="1" applyFont="1" applyBorder="1" applyAlignment="1">
      <alignment horizontal="right" vertical="center" wrapText="1"/>
    </xf>
    <xf numFmtId="1" fontId="6" fillId="0" borderId="10" xfId="4" applyNumberFormat="1" applyFont="1" applyBorder="1" applyAlignment="1">
      <alignment horizontal="right" vertical="center" wrapText="1"/>
    </xf>
    <xf numFmtId="0" fontId="6" fillId="0" borderId="8" xfId="4" applyFont="1" applyBorder="1" applyAlignment="1">
      <alignment horizontal="right"/>
    </xf>
    <xf numFmtId="0" fontId="6" fillId="0" borderId="10" xfId="4" applyFont="1" applyBorder="1" applyAlignment="1">
      <alignment horizontal="right"/>
    </xf>
    <xf numFmtId="1" fontId="6" fillId="0" borderId="6" xfId="4" applyNumberFormat="1" applyFont="1" applyBorder="1" applyAlignment="1">
      <alignment horizontal="right" vertical="center" wrapText="1"/>
    </xf>
    <xf numFmtId="1" fontId="6" fillId="0" borderId="7" xfId="4" applyNumberFormat="1" applyFont="1" applyBorder="1" applyAlignment="1">
      <alignment horizontal="right" vertical="center" wrapText="1"/>
    </xf>
    <xf numFmtId="1" fontId="6" fillId="0" borderId="8" xfId="4" applyNumberFormat="1" applyFont="1" applyBorder="1" applyAlignment="1">
      <alignment horizontal="center" vertical="center" wrapText="1"/>
    </xf>
    <xf numFmtId="1" fontId="6" fillId="0" borderId="10" xfId="4" applyNumberFormat="1" applyFont="1" applyBorder="1" applyAlignment="1">
      <alignment horizontal="center" vertical="center" wrapText="1"/>
    </xf>
    <xf numFmtId="0" fontId="0" fillId="0" borderId="0" xfId="0" applyAlignment="1">
      <alignment horizontal="center"/>
    </xf>
  </cellXfs>
  <cellStyles count="11">
    <cellStyle name="Comma" xfId="2" builtinId="3"/>
    <cellStyle name="Hyperlink 2" xfId="7" xr:uid="{70E47A1A-028B-4E7C-A55D-53DCC99D45C7}"/>
    <cellStyle name="Normal" xfId="0" builtinId="0"/>
    <cellStyle name="Normal 2" xfId="4" xr:uid="{375B0960-FFF7-41A3-9B77-57EB526E91F8}"/>
    <cellStyle name="Normal 2 2" xfId="8" xr:uid="{0C99DF71-FF41-4C18-929D-D9402FE44C55}"/>
    <cellStyle name="Normal 3" xfId="1" xr:uid="{F96B45DC-ED47-4A36-87C0-78B6CB0C7CE0}"/>
    <cellStyle name="Normal 4" xfId="10" xr:uid="{4B388177-7ACB-44AC-94AF-CF77FA1D7DC1}"/>
    <cellStyle name="Normal 4 2" xfId="6" xr:uid="{B39F38CC-1C08-4363-B3BA-6ECDA2086ECC}"/>
    <cellStyle name="Normal 5" xfId="9" xr:uid="{B73943E7-1BF9-4305-8C9D-42A3CC31043A}"/>
    <cellStyle name="Percent" xfId="3" builtinId="5"/>
    <cellStyle name="Percent 2" xfId="5" xr:uid="{730E5E31-8FF0-4B70-94AD-3AD203B4F7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85724</xdr:rowOff>
    </xdr:from>
    <xdr:to>
      <xdr:col>0</xdr:col>
      <xdr:colOff>1628775</xdr:colOff>
      <xdr:row>5</xdr:row>
      <xdr:rowOff>73879</xdr:rowOff>
    </xdr:to>
    <xdr:pic>
      <xdr:nvPicPr>
        <xdr:cNvPr id="2" name="Picture 1">
          <a:extLst>
            <a:ext uri="{FF2B5EF4-FFF2-40B4-BE49-F238E27FC236}">
              <a16:creationId xmlns:a16="http://schemas.microsoft.com/office/drawing/2014/main" id="{78966F1F-8692-468B-B300-19EDEF15EE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4"/>
          <a:ext cx="1543050" cy="959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C3444-1E1F-4CD0-9665-F2C775932136}">
  <dimension ref="A4:B43"/>
  <sheetViews>
    <sheetView tabSelected="1" zoomScale="90" zoomScaleNormal="90" workbookViewId="0">
      <selection activeCell="B4" sqref="B4"/>
    </sheetView>
  </sheetViews>
  <sheetFormatPr defaultColWidth="9.81640625" defaultRowHeight="14.5" x14ac:dyDescent="0.35"/>
  <cols>
    <col min="1" max="1" width="28.1796875" style="9" customWidth="1"/>
    <col min="2" max="2" width="115.54296875" style="9" customWidth="1"/>
    <col min="3" max="16384" width="9.81640625" style="9"/>
  </cols>
  <sheetData>
    <row r="4" spans="1:2" ht="18.5" x14ac:dyDescent="0.45">
      <c r="B4" s="10" t="s">
        <v>541</v>
      </c>
    </row>
    <row r="5" spans="1:2" x14ac:dyDescent="0.35">
      <c r="A5" s="11"/>
      <c r="B5" s="9" t="s">
        <v>505</v>
      </c>
    </row>
    <row r="6" spans="1:2" x14ac:dyDescent="0.35">
      <c r="A6" s="11"/>
    </row>
    <row r="7" spans="1:2" ht="15.5" x14ac:dyDescent="0.35">
      <c r="A7" s="12" t="s">
        <v>506</v>
      </c>
      <c r="B7" s="13"/>
    </row>
    <row r="8" spans="1:2" ht="29" x14ac:dyDescent="0.35">
      <c r="A8" s="14" t="s">
        <v>507</v>
      </c>
      <c r="B8" s="15" t="s">
        <v>542</v>
      </c>
    </row>
    <row r="9" spans="1:2" x14ac:dyDescent="0.35">
      <c r="A9" s="11"/>
    </row>
    <row r="10" spans="1:2" s="17" customFormat="1" x14ac:dyDescent="0.35">
      <c r="A10" s="16"/>
    </row>
    <row r="11" spans="1:2" s="17" customFormat="1" ht="15.5" x14ac:dyDescent="0.35">
      <c r="A11" s="54" t="s">
        <v>546</v>
      </c>
      <c r="B11" s="55"/>
    </row>
    <row r="12" spans="1:2" s="17" customFormat="1" x14ac:dyDescent="0.35">
      <c r="A12" s="56" t="s">
        <v>547</v>
      </c>
      <c r="B12" s="17" t="s">
        <v>548</v>
      </c>
    </row>
    <row r="13" spans="1:2" s="17" customFormat="1" ht="29" x14ac:dyDescent="0.35">
      <c r="A13" s="56" t="s">
        <v>549</v>
      </c>
      <c r="B13" s="57" t="s">
        <v>550</v>
      </c>
    </row>
    <row r="14" spans="1:2" s="17" customFormat="1" x14ac:dyDescent="0.35">
      <c r="A14" s="56"/>
      <c r="B14" s="57"/>
    </row>
    <row r="15" spans="1:2" s="17" customFormat="1" x14ac:dyDescent="0.35">
      <c r="A15" s="16"/>
    </row>
    <row r="16" spans="1:2" s="17" customFormat="1" ht="15.5" x14ac:dyDescent="0.35">
      <c r="A16" s="12" t="s">
        <v>508</v>
      </c>
      <c r="B16" s="13"/>
    </row>
    <row r="17" spans="1:2" s="17" customFormat="1" ht="29" x14ac:dyDescent="0.35">
      <c r="A17" s="18" t="s">
        <v>509</v>
      </c>
      <c r="B17" s="19" t="s">
        <v>510</v>
      </c>
    </row>
    <row r="18" spans="1:2" s="17" customFormat="1" ht="29" x14ac:dyDescent="0.35">
      <c r="A18" s="18" t="s">
        <v>511</v>
      </c>
      <c r="B18" s="20" t="s">
        <v>512</v>
      </c>
    </row>
    <row r="20" spans="1:2" s="17" customFormat="1" x14ac:dyDescent="0.35">
      <c r="A20" s="21" t="s">
        <v>513</v>
      </c>
      <c r="B20" s="22" t="s">
        <v>514</v>
      </c>
    </row>
    <row r="21" spans="1:2" s="17" customFormat="1" x14ac:dyDescent="0.35">
      <c r="A21" s="21" t="s">
        <v>478</v>
      </c>
      <c r="B21" s="22" t="s">
        <v>515</v>
      </c>
    </row>
    <row r="22" spans="1:2" s="17" customFormat="1" x14ac:dyDescent="0.35">
      <c r="A22" s="21"/>
      <c r="B22" s="22"/>
    </row>
    <row r="23" spans="1:2" s="17" customFormat="1" x14ac:dyDescent="0.35">
      <c r="A23" s="21" t="s">
        <v>516</v>
      </c>
      <c r="B23" s="22" t="s">
        <v>517</v>
      </c>
    </row>
    <row r="24" spans="1:2" s="17" customFormat="1" x14ac:dyDescent="0.35">
      <c r="A24" s="23" t="s">
        <v>518</v>
      </c>
      <c r="B24" s="24" t="s">
        <v>519</v>
      </c>
    </row>
    <row r="25" spans="1:2" s="17" customFormat="1" x14ac:dyDescent="0.35">
      <c r="A25" s="23" t="s">
        <v>520</v>
      </c>
      <c r="B25" s="24" t="s">
        <v>521</v>
      </c>
    </row>
    <row r="26" spans="1:2" s="17" customFormat="1" x14ac:dyDescent="0.35">
      <c r="A26" s="23" t="s">
        <v>522</v>
      </c>
      <c r="B26" s="24" t="s">
        <v>523</v>
      </c>
    </row>
    <row r="27" spans="1:2" s="17" customFormat="1" x14ac:dyDescent="0.35">
      <c r="A27" s="23" t="s">
        <v>524</v>
      </c>
      <c r="B27" s="24" t="s">
        <v>525</v>
      </c>
    </row>
    <row r="28" spans="1:2" s="17" customFormat="1" x14ac:dyDescent="0.35">
      <c r="A28" s="23" t="s">
        <v>526</v>
      </c>
      <c r="B28" s="24" t="s">
        <v>527</v>
      </c>
    </row>
    <row r="29" spans="1:2" s="17" customFormat="1" x14ac:dyDescent="0.35">
      <c r="A29" s="23" t="s">
        <v>528</v>
      </c>
      <c r="B29" s="24" t="s">
        <v>529</v>
      </c>
    </row>
    <row r="30" spans="1:2" s="17" customFormat="1" x14ac:dyDescent="0.35">
      <c r="A30" s="23" t="s">
        <v>530</v>
      </c>
      <c r="B30" s="24" t="s">
        <v>531</v>
      </c>
    </row>
    <row r="31" spans="1:2" s="17" customFormat="1" x14ac:dyDescent="0.35">
      <c r="A31" s="23" t="s">
        <v>532</v>
      </c>
      <c r="B31" s="24" t="s">
        <v>533</v>
      </c>
    </row>
    <row r="32" spans="1:2" s="17" customFormat="1" x14ac:dyDescent="0.35">
      <c r="A32" s="23" t="s">
        <v>534</v>
      </c>
      <c r="B32" s="24" t="s">
        <v>489</v>
      </c>
    </row>
    <row r="33" spans="1:2" s="17" customFormat="1" x14ac:dyDescent="0.35">
      <c r="A33" s="23" t="s">
        <v>535</v>
      </c>
      <c r="B33" s="24" t="s">
        <v>536</v>
      </c>
    </row>
    <row r="34" spans="1:2" s="17" customFormat="1" ht="29" x14ac:dyDescent="0.35">
      <c r="A34" s="28" t="s">
        <v>543</v>
      </c>
      <c r="B34" s="29" t="s">
        <v>544</v>
      </c>
    </row>
    <row r="35" spans="1:2" s="17" customFormat="1" x14ac:dyDescent="0.35">
      <c r="A35" s="25"/>
      <c r="B35" s="26"/>
    </row>
    <row r="36" spans="1:2" s="17" customFormat="1" x14ac:dyDescent="0.35">
      <c r="A36" s="27" t="s">
        <v>537</v>
      </c>
      <c r="B36" s="26"/>
    </row>
    <row r="37" spans="1:2" s="17" customFormat="1" x14ac:dyDescent="0.35">
      <c r="A37" s="26" t="s">
        <v>538</v>
      </c>
      <c r="B37" s="26"/>
    </row>
    <row r="38" spans="1:2" s="17" customFormat="1" x14ac:dyDescent="0.35">
      <c r="A38" s="26"/>
      <c r="B38" s="26"/>
    </row>
    <row r="39" spans="1:2" s="17" customFormat="1" x14ac:dyDescent="0.35">
      <c r="A39" s="27" t="s">
        <v>539</v>
      </c>
      <c r="B39" s="26"/>
    </row>
    <row r="40" spans="1:2" s="17" customFormat="1" x14ac:dyDescent="0.35">
      <c r="A40" s="26" t="s">
        <v>540</v>
      </c>
      <c r="B40" s="22"/>
    </row>
    <row r="41" spans="1:2" s="17" customFormat="1" x14ac:dyDescent="0.35">
      <c r="A41" s="16"/>
    </row>
    <row r="42" spans="1:2" s="17" customFormat="1" x14ac:dyDescent="0.35">
      <c r="A42" s="16"/>
    </row>
    <row r="43" spans="1:2" s="17" customFormat="1" x14ac:dyDescent="0.35">
      <c r="A43" s="16"/>
    </row>
  </sheetData>
  <phoneticPr fontId="4"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38"/>
  <sheetViews>
    <sheetView workbookViewId="0">
      <selection sqref="A1:A2"/>
    </sheetView>
  </sheetViews>
  <sheetFormatPr defaultRowHeight="14.5" x14ac:dyDescent="0.35"/>
  <cols>
    <col min="1" max="1" width="6" style="30" bestFit="1" customWidth="1"/>
    <col min="2" max="2" width="37.08984375" style="30" bestFit="1" customWidth="1"/>
    <col min="3" max="3" width="7.453125" style="30" bestFit="1" customWidth="1"/>
    <col min="4" max="4" width="20" style="30" bestFit="1" customWidth="1"/>
    <col min="5" max="5" width="21.6328125" style="30" bestFit="1" customWidth="1"/>
    <col min="6" max="6" width="8.81640625" style="30" bestFit="1" customWidth="1"/>
    <col min="7" max="7" width="9" style="30" customWidth="1"/>
    <col min="8" max="8" width="9.26953125" style="30" bestFit="1" customWidth="1"/>
    <col min="9" max="9" width="7.54296875" style="30" bestFit="1" customWidth="1"/>
    <col min="10" max="10" width="6.6328125" style="30" bestFit="1" customWidth="1"/>
    <col min="11" max="11" width="8.81640625" style="30" bestFit="1" customWidth="1"/>
    <col min="12" max="12" width="8.54296875" style="30" bestFit="1" customWidth="1"/>
    <col min="13" max="13" width="8.26953125" style="30" bestFit="1" customWidth="1"/>
    <col min="14" max="14" width="8" style="30" bestFit="1" customWidth="1"/>
    <col min="15" max="15" width="8.26953125" style="30" bestFit="1" customWidth="1"/>
    <col min="16" max="16" width="26.54296875" style="30" customWidth="1"/>
    <col min="17" max="17" width="7.81640625" style="30" bestFit="1" customWidth="1"/>
    <col min="18" max="18" width="11.90625" style="30" hidden="1" customWidth="1"/>
    <col min="19" max="19" width="10.90625" style="30" hidden="1" customWidth="1"/>
    <col min="20" max="20" width="10.26953125" style="30" hidden="1" customWidth="1"/>
    <col min="21" max="21" width="11.7265625" style="30" hidden="1" customWidth="1"/>
    <col min="22" max="22" width="12.54296875" style="30" hidden="1" customWidth="1"/>
    <col min="23" max="23" width="14.36328125" style="30" hidden="1" customWidth="1"/>
    <col min="24" max="16384" width="8.7265625" style="30"/>
  </cols>
  <sheetData>
    <row r="1" spans="1:23" s="71" customFormat="1" x14ac:dyDescent="0.35">
      <c r="A1" s="59" t="s">
        <v>464</v>
      </c>
      <c r="B1" s="69" t="s">
        <v>511</v>
      </c>
      <c r="C1" s="69" t="s">
        <v>465</v>
      </c>
      <c r="D1" s="69" t="s">
        <v>466</v>
      </c>
      <c r="E1" s="69" t="s">
        <v>416</v>
      </c>
      <c r="F1" s="69" t="s">
        <v>467</v>
      </c>
      <c r="G1" s="67" t="s">
        <v>468</v>
      </c>
      <c r="H1" s="67"/>
      <c r="I1" s="67" t="s">
        <v>469</v>
      </c>
      <c r="J1" s="67"/>
      <c r="K1" s="67" t="s">
        <v>470</v>
      </c>
      <c r="L1" s="67"/>
      <c r="M1" s="67"/>
      <c r="N1" s="67"/>
      <c r="O1" s="67"/>
      <c r="P1" s="67" t="s">
        <v>471</v>
      </c>
      <c r="Q1" s="68"/>
      <c r="R1" s="58" t="s">
        <v>495</v>
      </c>
      <c r="S1" s="58"/>
      <c r="T1" s="58"/>
      <c r="U1" s="58"/>
      <c r="V1" s="58"/>
      <c r="W1" s="58"/>
    </row>
    <row r="2" spans="1:23" s="71" customFormat="1" ht="29.5" thickBot="1" x14ac:dyDescent="0.4">
      <c r="A2" s="60"/>
      <c r="B2" s="70"/>
      <c r="C2" s="70"/>
      <c r="D2" s="70" t="s">
        <v>411</v>
      </c>
      <c r="E2" s="70"/>
      <c r="F2" s="70"/>
      <c r="G2" s="31" t="s">
        <v>479</v>
      </c>
      <c r="H2" s="31" t="s">
        <v>480</v>
      </c>
      <c r="I2" s="31" t="s">
        <v>503</v>
      </c>
      <c r="J2" s="31" t="s">
        <v>504</v>
      </c>
      <c r="K2" s="31" t="s">
        <v>472</v>
      </c>
      <c r="L2" s="31" t="s">
        <v>473</v>
      </c>
      <c r="M2" s="31" t="s">
        <v>474</v>
      </c>
      <c r="N2" s="31" t="s">
        <v>475</v>
      </c>
      <c r="O2" s="31" t="s">
        <v>476</v>
      </c>
      <c r="P2" s="31" t="s">
        <v>477</v>
      </c>
      <c r="Q2" s="32" t="s">
        <v>478</v>
      </c>
      <c r="R2" s="41" t="s">
        <v>496</v>
      </c>
      <c r="S2" s="42" t="s">
        <v>497</v>
      </c>
      <c r="T2" s="42" t="s">
        <v>498</v>
      </c>
      <c r="U2" s="42" t="s">
        <v>499</v>
      </c>
      <c r="V2" s="42" t="s">
        <v>500</v>
      </c>
      <c r="W2" s="42" t="s">
        <v>501</v>
      </c>
    </row>
    <row r="3" spans="1:23" x14ac:dyDescent="0.35">
      <c r="A3" s="33" t="s">
        <v>202</v>
      </c>
      <c r="B3" s="34" t="s">
        <v>0</v>
      </c>
      <c r="C3" s="34" t="s">
        <v>404</v>
      </c>
      <c r="D3" s="34" t="s">
        <v>404</v>
      </c>
      <c r="E3" s="34" t="s">
        <v>417</v>
      </c>
      <c r="F3" s="35">
        <v>37</v>
      </c>
      <c r="G3" s="35">
        <v>47.099998474121094</v>
      </c>
      <c r="H3" s="35">
        <v>27.799999237060547</v>
      </c>
      <c r="I3" s="35">
        <v>42.299999237060547</v>
      </c>
      <c r="J3" s="35">
        <v>19.299999237060547</v>
      </c>
      <c r="K3" s="35">
        <v>41.5</v>
      </c>
      <c r="L3" s="35">
        <v>46.900001525878906</v>
      </c>
      <c r="M3" s="35">
        <v>45.599998474121094</v>
      </c>
      <c r="N3" s="35">
        <v>32.299999237060547</v>
      </c>
      <c r="O3" s="35">
        <v>16.200000762939453</v>
      </c>
      <c r="P3" s="34" t="s">
        <v>421</v>
      </c>
      <c r="Q3" s="36">
        <v>2015</v>
      </c>
      <c r="R3" s="43">
        <v>1087.479</v>
      </c>
      <c r="S3" s="44">
        <v>557.20399999999995</v>
      </c>
      <c r="T3" s="44">
        <v>530.27499999999998</v>
      </c>
      <c r="U3" s="44">
        <f>R3-V3</f>
        <v>810.22740157873488</v>
      </c>
      <c r="V3" s="45">
        <f>R3*W3</f>
        <v>277.25159842126516</v>
      </c>
      <c r="W3" s="46">
        <v>0.25494892169988126</v>
      </c>
    </row>
    <row r="4" spans="1:23" x14ac:dyDescent="0.35">
      <c r="A4" s="33" t="s">
        <v>204</v>
      </c>
      <c r="B4" s="34" t="s">
        <v>2</v>
      </c>
      <c r="C4" s="34" t="s">
        <v>406</v>
      </c>
      <c r="D4" s="34" t="s">
        <v>413</v>
      </c>
      <c r="E4" s="34" t="s">
        <v>418</v>
      </c>
      <c r="F4" s="35">
        <v>2.4000000953674316</v>
      </c>
      <c r="G4" s="35">
        <v>2.0999999046325684</v>
      </c>
      <c r="H4" s="35">
        <v>2.5999999046325684</v>
      </c>
      <c r="I4" s="35">
        <v>3.9000000953674316</v>
      </c>
      <c r="J4" s="35">
        <v>1.1000000238418579</v>
      </c>
      <c r="K4" s="35">
        <v>3.7999999523162842</v>
      </c>
      <c r="L4" s="35">
        <v>2.5999999046325684</v>
      </c>
      <c r="M4" s="35">
        <v>2.2999999523162842</v>
      </c>
      <c r="N4" s="35">
        <v>1.5</v>
      </c>
      <c r="O4" s="35">
        <v>1.1000000238418579</v>
      </c>
      <c r="P4" s="34" t="s">
        <v>423</v>
      </c>
      <c r="Q4" s="36">
        <v>2018</v>
      </c>
      <c r="R4" s="47">
        <v>34.344000000000001</v>
      </c>
      <c r="S4" s="35">
        <v>17.891999999999999</v>
      </c>
      <c r="T4" s="35">
        <v>16.452000000000002</v>
      </c>
      <c r="U4" s="35">
        <f t="shared" ref="U4:U67" si="0">R4-V4</f>
        <v>13.628082644171837</v>
      </c>
      <c r="V4" s="34">
        <f t="shared" ref="V4:V67" si="1">R4*W4</f>
        <v>20.715917355828164</v>
      </c>
      <c r="W4" s="48">
        <v>0.60318883519182864</v>
      </c>
    </row>
    <row r="5" spans="1:23" x14ac:dyDescent="0.35">
      <c r="A5" s="33" t="s">
        <v>229</v>
      </c>
      <c r="B5" s="34" t="s">
        <v>27</v>
      </c>
      <c r="C5" s="34" t="s">
        <v>409</v>
      </c>
      <c r="D5" s="34" t="s">
        <v>409</v>
      </c>
      <c r="E5" s="34" t="s">
        <v>419</v>
      </c>
      <c r="F5" s="35">
        <v>2</v>
      </c>
      <c r="G5" s="35">
        <v>1.8999999761581421</v>
      </c>
      <c r="H5" s="35">
        <v>2.0999999046325684</v>
      </c>
      <c r="I5" s="35">
        <v>2.4000000953674316</v>
      </c>
      <c r="J5" s="35">
        <v>1.7999999523162842</v>
      </c>
      <c r="K5" s="35">
        <v>3.2999999523162842</v>
      </c>
      <c r="L5" s="35">
        <v>2.0999999046325684</v>
      </c>
      <c r="M5" s="35">
        <v>1.5</v>
      </c>
      <c r="N5" s="35">
        <v>1.5</v>
      </c>
      <c r="O5" s="35">
        <v>1.2999999523162842</v>
      </c>
      <c r="P5" s="34" t="s">
        <v>442</v>
      </c>
      <c r="Q5" s="36">
        <v>2013</v>
      </c>
      <c r="R5" s="47">
        <v>955.51700000000005</v>
      </c>
      <c r="S5" s="35">
        <v>487.91399999999999</v>
      </c>
      <c r="T5" s="35">
        <v>467.60300000000001</v>
      </c>
      <c r="U5" s="35">
        <f t="shared" si="0"/>
        <v>261.53486604368766</v>
      </c>
      <c r="V5" s="34">
        <f t="shared" si="1"/>
        <v>693.9821339563124</v>
      </c>
      <c r="W5" s="48">
        <v>0.72628967768894992</v>
      </c>
    </row>
    <row r="6" spans="1:23" x14ac:dyDescent="0.35">
      <c r="A6" s="33" t="s">
        <v>315</v>
      </c>
      <c r="B6" s="34" t="s">
        <v>113</v>
      </c>
      <c r="C6" s="34" t="s">
        <v>406</v>
      </c>
      <c r="D6" s="34" t="s">
        <v>415</v>
      </c>
      <c r="E6" s="34" t="s">
        <v>418</v>
      </c>
      <c r="F6" s="35"/>
      <c r="G6" s="35"/>
      <c r="H6" s="35"/>
      <c r="I6" s="35"/>
      <c r="J6" s="35"/>
      <c r="K6" s="35"/>
      <c r="L6" s="35"/>
      <c r="M6" s="35"/>
      <c r="N6" s="35"/>
      <c r="O6" s="35"/>
      <c r="P6" s="34" t="s">
        <v>463</v>
      </c>
      <c r="Q6" s="36"/>
      <c r="R6" s="47"/>
      <c r="S6" s="35"/>
      <c r="T6" s="35"/>
      <c r="U6" s="35">
        <f t="shared" si="0"/>
        <v>0</v>
      </c>
      <c r="V6" s="34">
        <f t="shared" si="1"/>
        <v>0</v>
      </c>
      <c r="W6" s="48">
        <v>0.88061544059360908</v>
      </c>
    </row>
    <row r="7" spans="1:23" x14ac:dyDescent="0.35">
      <c r="A7" s="33" t="s">
        <v>203</v>
      </c>
      <c r="B7" s="34" t="s">
        <v>1</v>
      </c>
      <c r="C7" s="34" t="s">
        <v>405</v>
      </c>
      <c r="D7" s="34" t="s">
        <v>412</v>
      </c>
      <c r="E7" s="34" t="s">
        <v>417</v>
      </c>
      <c r="F7" s="35">
        <v>21.694818496704102</v>
      </c>
      <c r="G7" s="35">
        <v>22.132314682006836</v>
      </c>
      <c r="H7" s="35">
        <v>21.267633438110352</v>
      </c>
      <c r="I7" s="35">
        <v>34.787528991699219</v>
      </c>
      <c r="J7" s="35">
        <v>14.423168182373047</v>
      </c>
      <c r="K7" s="35">
        <v>39.326686859130859</v>
      </c>
      <c r="L7" s="35">
        <v>33.179218292236328</v>
      </c>
      <c r="M7" s="35">
        <v>19.234785079956055</v>
      </c>
      <c r="N7" s="35">
        <v>11.606632232666016</v>
      </c>
      <c r="O7" s="35">
        <v>4.5197005271911621</v>
      </c>
      <c r="P7" s="34" t="s">
        <v>422</v>
      </c>
      <c r="Q7" s="36">
        <v>2016</v>
      </c>
      <c r="R7" s="47">
        <v>1053.992</v>
      </c>
      <c r="S7" s="35">
        <v>531.47299999999996</v>
      </c>
      <c r="T7" s="35">
        <v>522.51900000000001</v>
      </c>
      <c r="U7" s="35">
        <f t="shared" si="0"/>
        <v>363.47538845159443</v>
      </c>
      <c r="V7" s="34">
        <f t="shared" si="1"/>
        <v>690.51661154840554</v>
      </c>
      <c r="W7" s="48">
        <v>0.65514407277133557</v>
      </c>
    </row>
    <row r="8" spans="1:23" x14ac:dyDescent="0.35">
      <c r="A8" s="33" t="s">
        <v>314</v>
      </c>
      <c r="B8" s="34" t="s">
        <v>112</v>
      </c>
      <c r="C8" s="34" t="s">
        <v>407</v>
      </c>
      <c r="D8" s="34" t="s">
        <v>407</v>
      </c>
      <c r="E8" s="34" t="s">
        <v>420</v>
      </c>
      <c r="F8" s="35"/>
      <c r="G8" s="35"/>
      <c r="H8" s="35"/>
      <c r="I8" s="35"/>
      <c r="J8" s="35"/>
      <c r="K8" s="35"/>
      <c r="L8" s="35"/>
      <c r="M8" s="35"/>
      <c r="N8" s="35"/>
      <c r="O8" s="35"/>
      <c r="P8" s="34" t="s">
        <v>463</v>
      </c>
      <c r="Q8" s="36"/>
      <c r="R8" s="47"/>
      <c r="S8" s="35"/>
      <c r="T8" s="35"/>
      <c r="U8" s="35">
        <f t="shared" si="0"/>
        <v>0</v>
      </c>
      <c r="V8" s="34">
        <f t="shared" si="1"/>
        <v>0</v>
      </c>
      <c r="W8" s="48">
        <v>1</v>
      </c>
    </row>
    <row r="9" spans="1:23" x14ac:dyDescent="0.35">
      <c r="A9" s="33" t="s">
        <v>317</v>
      </c>
      <c r="B9" s="34" t="s">
        <v>115</v>
      </c>
      <c r="C9" s="34" t="s">
        <v>407</v>
      </c>
      <c r="D9" s="34" t="s">
        <v>407</v>
      </c>
      <c r="E9" s="34" t="s">
        <v>419</v>
      </c>
      <c r="F9" s="35"/>
      <c r="G9" s="35"/>
      <c r="H9" s="35"/>
      <c r="I9" s="35"/>
      <c r="J9" s="35"/>
      <c r="K9" s="35"/>
      <c r="L9" s="35"/>
      <c r="M9" s="35"/>
      <c r="N9" s="35"/>
      <c r="O9" s="35"/>
      <c r="P9" s="34" t="s">
        <v>463</v>
      </c>
      <c r="Q9" s="36"/>
      <c r="R9" s="47">
        <v>1.488</v>
      </c>
      <c r="S9" s="35">
        <v>0.75600000000000001</v>
      </c>
      <c r="T9" s="35">
        <v>0.73199999999999998</v>
      </c>
      <c r="U9" s="35">
        <f t="shared" si="0"/>
        <v>1.1219563318777293</v>
      </c>
      <c r="V9" s="34">
        <f t="shared" si="1"/>
        <v>0.36604366812227079</v>
      </c>
      <c r="W9" s="48">
        <v>0.24599708879184864</v>
      </c>
    </row>
    <row r="10" spans="1:23" x14ac:dyDescent="0.35">
      <c r="A10" s="33" t="s">
        <v>205</v>
      </c>
      <c r="B10" s="34" t="s">
        <v>3</v>
      </c>
      <c r="C10" s="34" t="s">
        <v>407</v>
      </c>
      <c r="D10" s="34" t="s">
        <v>407</v>
      </c>
      <c r="E10" s="34" t="s">
        <v>419</v>
      </c>
      <c r="F10" s="35">
        <v>1.13132643699646</v>
      </c>
      <c r="G10" s="35">
        <v>0.74905472993850708</v>
      </c>
      <c r="H10" s="35">
        <v>1.5132012367248535</v>
      </c>
      <c r="I10" s="35">
        <v>0</v>
      </c>
      <c r="J10" s="35">
        <v>0</v>
      </c>
      <c r="K10" s="35">
        <v>1.2929966449737549</v>
      </c>
      <c r="L10" s="35">
        <v>0.49841675162315369</v>
      </c>
      <c r="M10" s="35">
        <v>1.550048828125</v>
      </c>
      <c r="N10" s="35">
        <v>1.7260158061981201</v>
      </c>
      <c r="O10" s="35">
        <v>0.58996134996414185</v>
      </c>
      <c r="P10" s="34" t="s">
        <v>424</v>
      </c>
      <c r="Q10" s="36">
        <v>2012</v>
      </c>
      <c r="R10" s="47">
        <v>746.92399999999998</v>
      </c>
      <c r="S10" s="35">
        <v>380.36500000000001</v>
      </c>
      <c r="T10" s="35">
        <v>366.55900000000003</v>
      </c>
      <c r="U10" s="35">
        <f t="shared" si="0"/>
        <v>60.721450677913822</v>
      </c>
      <c r="V10" s="34">
        <f t="shared" si="1"/>
        <v>686.20254932208616</v>
      </c>
      <c r="W10" s="48">
        <v>0.91870464641929583</v>
      </c>
    </row>
    <row r="11" spans="1:23" x14ac:dyDescent="0.35">
      <c r="A11" s="33" t="s">
        <v>206</v>
      </c>
      <c r="B11" s="34" t="s">
        <v>4</v>
      </c>
      <c r="C11" s="34" t="s">
        <v>406</v>
      </c>
      <c r="D11" s="34" t="s">
        <v>413</v>
      </c>
      <c r="E11" s="34" t="s">
        <v>419</v>
      </c>
      <c r="F11" s="35">
        <v>4.5</v>
      </c>
      <c r="G11" s="35">
        <v>4.3000001907348633</v>
      </c>
      <c r="H11" s="35">
        <v>4.5999999046325684</v>
      </c>
      <c r="I11" s="35">
        <v>6</v>
      </c>
      <c r="J11" s="35">
        <v>3.4000000953674316</v>
      </c>
      <c r="K11" s="35">
        <v>6.0999999046325684</v>
      </c>
      <c r="L11" s="35">
        <v>6.5</v>
      </c>
      <c r="M11" s="35">
        <v>5.5999999046325684</v>
      </c>
      <c r="N11" s="35">
        <v>2.9000000953674316</v>
      </c>
      <c r="O11" s="35">
        <v>1.7999999523162842</v>
      </c>
      <c r="P11" s="34" t="s">
        <v>422</v>
      </c>
      <c r="Q11" s="36">
        <v>2016</v>
      </c>
      <c r="R11" s="47">
        <v>43.1</v>
      </c>
      <c r="S11" s="35">
        <v>22.882999999999999</v>
      </c>
      <c r="T11" s="35">
        <v>20.216999999999999</v>
      </c>
      <c r="U11" s="35">
        <f t="shared" si="0"/>
        <v>15.882937387020171</v>
      </c>
      <c r="V11" s="34">
        <f t="shared" si="1"/>
        <v>27.217062612979831</v>
      </c>
      <c r="W11" s="48">
        <v>0.63148637153085452</v>
      </c>
    </row>
    <row r="12" spans="1:23" x14ac:dyDescent="0.35">
      <c r="A12" s="33" t="s">
        <v>318</v>
      </c>
      <c r="B12" s="34" t="s">
        <v>116</v>
      </c>
      <c r="C12" s="34" t="s">
        <v>408</v>
      </c>
      <c r="D12" s="34" t="s">
        <v>408</v>
      </c>
      <c r="E12" s="34" t="s">
        <v>418</v>
      </c>
      <c r="F12" s="35"/>
      <c r="G12" s="35"/>
      <c r="H12" s="35"/>
      <c r="I12" s="35"/>
      <c r="J12" s="35"/>
      <c r="K12" s="35"/>
      <c r="L12" s="35"/>
      <c r="M12" s="35"/>
      <c r="N12" s="35"/>
      <c r="O12" s="35"/>
      <c r="P12" s="34" t="s">
        <v>463</v>
      </c>
      <c r="Q12" s="36"/>
      <c r="R12" s="47">
        <v>324.60199999999998</v>
      </c>
      <c r="S12" s="35">
        <v>166.55600000000001</v>
      </c>
      <c r="T12" s="35">
        <v>158.04599999999999</v>
      </c>
      <c r="U12" s="35">
        <f t="shared" si="0"/>
        <v>45.406180659106099</v>
      </c>
      <c r="V12" s="34">
        <f t="shared" si="1"/>
        <v>279.19581934089388</v>
      </c>
      <c r="W12" s="48">
        <v>0.86011737247735343</v>
      </c>
    </row>
    <row r="13" spans="1:23" x14ac:dyDescent="0.35">
      <c r="A13" s="33" t="s">
        <v>319</v>
      </c>
      <c r="B13" s="34" t="s">
        <v>117</v>
      </c>
      <c r="C13" s="34" t="s">
        <v>406</v>
      </c>
      <c r="D13" s="34" t="s">
        <v>415</v>
      </c>
      <c r="E13" s="34" t="s">
        <v>418</v>
      </c>
      <c r="F13" s="35"/>
      <c r="G13" s="35"/>
      <c r="H13" s="35"/>
      <c r="I13" s="35"/>
      <c r="J13" s="35"/>
      <c r="K13" s="35"/>
      <c r="L13" s="35"/>
      <c r="M13" s="35"/>
      <c r="N13" s="35"/>
      <c r="O13" s="35"/>
      <c r="P13" s="34" t="s">
        <v>463</v>
      </c>
      <c r="Q13" s="36"/>
      <c r="R13" s="47">
        <v>85.099000000000004</v>
      </c>
      <c r="S13" s="35">
        <v>43.924999999999997</v>
      </c>
      <c r="T13" s="35">
        <v>41.173999999999999</v>
      </c>
      <c r="U13" s="35">
        <f t="shared" si="0"/>
        <v>35.488607518436162</v>
      </c>
      <c r="V13" s="34">
        <f t="shared" si="1"/>
        <v>49.610392481563842</v>
      </c>
      <c r="W13" s="48">
        <v>0.58297268453875883</v>
      </c>
    </row>
    <row r="14" spans="1:23" x14ac:dyDescent="0.35">
      <c r="A14" s="33" t="s">
        <v>320</v>
      </c>
      <c r="B14" s="34" t="s">
        <v>118</v>
      </c>
      <c r="C14" s="34" t="s">
        <v>406</v>
      </c>
      <c r="D14" s="34" t="s">
        <v>413</v>
      </c>
      <c r="E14" s="34" t="s">
        <v>419</v>
      </c>
      <c r="F14" s="35"/>
      <c r="G14" s="35"/>
      <c r="H14" s="35"/>
      <c r="I14" s="35"/>
      <c r="J14" s="35"/>
      <c r="K14" s="35"/>
      <c r="L14" s="35"/>
      <c r="M14" s="35"/>
      <c r="N14" s="35"/>
      <c r="O14" s="35"/>
      <c r="P14" s="34" t="s">
        <v>463</v>
      </c>
      <c r="Q14" s="36"/>
      <c r="R14" s="47">
        <v>178.52199999999999</v>
      </c>
      <c r="S14" s="35">
        <v>95.442999999999998</v>
      </c>
      <c r="T14" s="35">
        <v>83.078999999999994</v>
      </c>
      <c r="U14" s="35">
        <f t="shared" si="0"/>
        <v>79.120758190367241</v>
      </c>
      <c r="V14" s="34">
        <f t="shared" si="1"/>
        <v>99.401241809632751</v>
      </c>
      <c r="W14" s="48">
        <v>0.55680107667196621</v>
      </c>
    </row>
    <row r="15" spans="1:23" x14ac:dyDescent="0.35">
      <c r="A15" s="33" t="s">
        <v>324</v>
      </c>
      <c r="B15" s="34" t="s">
        <v>122</v>
      </c>
      <c r="C15" s="34" t="s">
        <v>407</v>
      </c>
      <c r="D15" s="34" t="s">
        <v>407</v>
      </c>
      <c r="E15" s="34" t="s">
        <v>419</v>
      </c>
      <c r="F15" s="35"/>
      <c r="G15" s="35"/>
      <c r="H15" s="35"/>
      <c r="I15" s="35"/>
      <c r="J15" s="35"/>
      <c r="K15" s="35"/>
      <c r="L15" s="35"/>
      <c r="M15" s="35"/>
      <c r="N15" s="35"/>
      <c r="O15" s="35"/>
      <c r="P15" s="34" t="s">
        <v>463</v>
      </c>
      <c r="Q15" s="36"/>
      <c r="R15" s="47">
        <v>4.9740000000000002</v>
      </c>
      <c r="S15" s="35">
        <v>2.5830000000000002</v>
      </c>
      <c r="T15" s="35">
        <v>2.391</v>
      </c>
      <c r="U15" s="35">
        <f t="shared" si="0"/>
        <v>0.84434112476051038</v>
      </c>
      <c r="V15" s="34">
        <f t="shared" si="1"/>
        <v>4.1296588752394898</v>
      </c>
      <c r="W15" s="48">
        <v>0.83024907021300565</v>
      </c>
    </row>
    <row r="16" spans="1:23" x14ac:dyDescent="0.35">
      <c r="A16" s="33" t="s">
        <v>323</v>
      </c>
      <c r="B16" s="34" t="s">
        <v>121</v>
      </c>
      <c r="C16" s="34" t="s">
        <v>409</v>
      </c>
      <c r="D16" s="34" t="s">
        <v>409</v>
      </c>
      <c r="E16" s="34" t="s">
        <v>419</v>
      </c>
      <c r="F16" s="35"/>
      <c r="G16" s="35"/>
      <c r="H16" s="35"/>
      <c r="I16" s="35"/>
      <c r="J16" s="35"/>
      <c r="K16" s="35"/>
      <c r="L16" s="35"/>
      <c r="M16" s="35"/>
      <c r="N16" s="35"/>
      <c r="O16" s="35"/>
      <c r="P16" s="34" t="s">
        <v>463</v>
      </c>
      <c r="Q16" s="36"/>
      <c r="R16" s="47">
        <v>22.526</v>
      </c>
      <c r="S16" s="35">
        <v>12.053000000000001</v>
      </c>
      <c r="T16" s="35">
        <v>10.473000000000001</v>
      </c>
      <c r="U16" s="35">
        <f t="shared" si="0"/>
        <v>2.4131390772007251</v>
      </c>
      <c r="V16" s="34">
        <f t="shared" si="1"/>
        <v>20.112860922799275</v>
      </c>
      <c r="W16" s="48">
        <v>0.89287316535555694</v>
      </c>
    </row>
    <row r="17" spans="1:23" x14ac:dyDescent="0.35">
      <c r="A17" s="33" t="s">
        <v>210</v>
      </c>
      <c r="B17" s="34" t="s">
        <v>8</v>
      </c>
      <c r="C17" s="34" t="s">
        <v>404</v>
      </c>
      <c r="D17" s="34" t="s">
        <v>404</v>
      </c>
      <c r="E17" s="34" t="s">
        <v>417</v>
      </c>
      <c r="F17" s="35">
        <v>6.4000000953674316</v>
      </c>
      <c r="G17" s="35">
        <v>4.5</v>
      </c>
      <c r="H17" s="35">
        <v>8.1000003814697266</v>
      </c>
      <c r="I17" s="35">
        <v>6.4000000953674316</v>
      </c>
      <c r="J17" s="35">
        <v>6.0999999046325684</v>
      </c>
      <c r="K17" s="35">
        <v>9.1000003814697266</v>
      </c>
      <c r="L17" s="35">
        <v>6.9000000953674316</v>
      </c>
      <c r="M17" s="35">
        <v>5.4000000953674316</v>
      </c>
      <c r="N17" s="35">
        <v>6.0999999046325684</v>
      </c>
      <c r="O17" s="35">
        <v>3.5999999046325684</v>
      </c>
      <c r="P17" s="34" t="s">
        <v>427</v>
      </c>
      <c r="Q17" s="36">
        <v>2019</v>
      </c>
      <c r="R17" s="47">
        <v>2916.4949999999999</v>
      </c>
      <c r="S17" s="35">
        <v>1489.2639999999999</v>
      </c>
      <c r="T17" s="35">
        <v>1427.231</v>
      </c>
      <c r="U17" s="35">
        <f t="shared" si="0"/>
        <v>1848.1199120420579</v>
      </c>
      <c r="V17" s="34">
        <f t="shared" si="1"/>
        <v>1068.375087957942</v>
      </c>
      <c r="W17" s="48">
        <v>0.36632159079921001</v>
      </c>
    </row>
    <row r="18" spans="1:23" x14ac:dyDescent="0.35">
      <c r="A18" s="33" t="s">
        <v>215</v>
      </c>
      <c r="B18" s="34" t="s">
        <v>13</v>
      </c>
      <c r="C18" s="34" t="s">
        <v>407</v>
      </c>
      <c r="D18" s="34" t="s">
        <v>407</v>
      </c>
      <c r="E18" s="34" t="s">
        <v>419</v>
      </c>
      <c r="F18" s="35">
        <v>0.5</v>
      </c>
      <c r="G18" s="35">
        <v>1.1000000238418579</v>
      </c>
      <c r="H18" s="35">
        <v>0</v>
      </c>
      <c r="I18" s="35">
        <v>0.80000001192092896</v>
      </c>
      <c r="J18" s="35">
        <v>0.40000000596046448</v>
      </c>
      <c r="K18" s="35">
        <v>0.60000002384185791</v>
      </c>
      <c r="L18" s="35">
        <v>0</v>
      </c>
      <c r="M18" s="35">
        <v>0</v>
      </c>
      <c r="N18" s="35">
        <v>2.2000000476837158</v>
      </c>
      <c r="O18" s="35">
        <v>0</v>
      </c>
      <c r="P18" s="34" t="s">
        <v>428</v>
      </c>
      <c r="Q18" s="36">
        <v>2012</v>
      </c>
      <c r="R18" s="47">
        <v>2.9780000000000002</v>
      </c>
      <c r="S18" s="35">
        <v>1.5169999999999999</v>
      </c>
      <c r="T18" s="35">
        <v>1.4610000000000001</v>
      </c>
      <c r="U18" s="35">
        <f t="shared" si="0"/>
        <v>2.0504451513331565</v>
      </c>
      <c r="V18" s="34">
        <f t="shared" si="1"/>
        <v>0.92755484866684357</v>
      </c>
      <c r="W18" s="48">
        <v>0.31146905596603208</v>
      </c>
    </row>
    <row r="19" spans="1:23" x14ac:dyDescent="0.35">
      <c r="A19" s="33" t="s">
        <v>212</v>
      </c>
      <c r="B19" s="34" t="s">
        <v>10</v>
      </c>
      <c r="C19" s="34" t="s">
        <v>406</v>
      </c>
      <c r="D19" s="34" t="s">
        <v>413</v>
      </c>
      <c r="E19" s="34" t="s">
        <v>418</v>
      </c>
      <c r="F19" s="35">
        <v>0.30000001192092896</v>
      </c>
      <c r="G19" s="35">
        <v>0.10000000149011612</v>
      </c>
      <c r="H19" s="35">
        <v>0.5</v>
      </c>
      <c r="I19" s="35">
        <v>0.10000000149011612</v>
      </c>
      <c r="J19" s="35">
        <v>0.40000000596046448</v>
      </c>
      <c r="K19" s="35">
        <v>0.30000001192092896</v>
      </c>
      <c r="L19" s="35">
        <v>0</v>
      </c>
      <c r="M19" s="35">
        <v>0.10000000149011612</v>
      </c>
      <c r="N19" s="35">
        <v>1</v>
      </c>
      <c r="O19" s="35">
        <v>0.20000000298023224</v>
      </c>
      <c r="P19" s="34" t="s">
        <v>428</v>
      </c>
      <c r="Q19" s="36">
        <v>2012</v>
      </c>
      <c r="R19" s="47">
        <v>121.80200000000001</v>
      </c>
      <c r="S19" s="35">
        <v>62.768000000000001</v>
      </c>
      <c r="T19" s="35">
        <v>59.033999999999999</v>
      </c>
      <c r="U19" s="35">
        <f t="shared" si="0"/>
        <v>26.071939902114991</v>
      </c>
      <c r="V19" s="34">
        <f t="shared" si="1"/>
        <v>95.730060097885016</v>
      </c>
      <c r="W19" s="48">
        <v>0.78594817899447467</v>
      </c>
    </row>
    <row r="20" spans="1:23" x14ac:dyDescent="0.35">
      <c r="A20" s="33" t="s">
        <v>321</v>
      </c>
      <c r="B20" s="34" t="s">
        <v>119</v>
      </c>
      <c r="C20" s="34" t="s">
        <v>406</v>
      </c>
      <c r="D20" s="34" t="s">
        <v>415</v>
      </c>
      <c r="E20" s="34" t="s">
        <v>418</v>
      </c>
      <c r="F20" s="35"/>
      <c r="G20" s="35"/>
      <c r="H20" s="35"/>
      <c r="I20" s="35"/>
      <c r="J20" s="35"/>
      <c r="K20" s="35"/>
      <c r="L20" s="35"/>
      <c r="M20" s="35"/>
      <c r="N20" s="35"/>
      <c r="O20" s="35"/>
      <c r="P20" s="34" t="s">
        <v>463</v>
      </c>
      <c r="Q20" s="36"/>
      <c r="R20" s="47">
        <v>132.19300000000001</v>
      </c>
      <c r="S20" s="35">
        <v>68.2</v>
      </c>
      <c r="T20" s="35">
        <v>63.993000000000002</v>
      </c>
      <c r="U20" s="35">
        <f t="shared" si="0"/>
        <v>2.6424070692930286</v>
      </c>
      <c r="V20" s="34">
        <f t="shared" si="1"/>
        <v>129.55059293070698</v>
      </c>
      <c r="W20" s="48">
        <v>0.98001099098066446</v>
      </c>
    </row>
    <row r="21" spans="1:23" x14ac:dyDescent="0.35">
      <c r="A21" s="33" t="s">
        <v>213</v>
      </c>
      <c r="B21" s="34" t="s">
        <v>11</v>
      </c>
      <c r="C21" s="34" t="s">
        <v>407</v>
      </c>
      <c r="D21" s="34" t="s">
        <v>407</v>
      </c>
      <c r="E21" s="34" t="s">
        <v>419</v>
      </c>
      <c r="F21" s="35">
        <v>2.2000000476837158</v>
      </c>
      <c r="G21" s="35">
        <v>2</v>
      </c>
      <c r="H21" s="35">
        <v>2.2999999523162842</v>
      </c>
      <c r="I21" s="35">
        <v>3</v>
      </c>
      <c r="J21" s="35">
        <v>0.80000001192092896</v>
      </c>
      <c r="K21" s="35">
        <v>3.5</v>
      </c>
      <c r="L21" s="35">
        <v>3.7000000476837158</v>
      </c>
      <c r="M21" s="35">
        <v>1.3999999761581421</v>
      </c>
      <c r="N21" s="35">
        <v>1</v>
      </c>
      <c r="O21" s="35">
        <v>0.20000000298023224</v>
      </c>
      <c r="P21" s="34" t="s">
        <v>429</v>
      </c>
      <c r="Q21" s="36">
        <v>2016</v>
      </c>
      <c r="R21" s="47">
        <v>7.867</v>
      </c>
      <c r="S21" s="35">
        <v>3.9689999999999999</v>
      </c>
      <c r="T21" s="35">
        <v>3.8980000000000001</v>
      </c>
      <c r="U21" s="35">
        <f t="shared" si="0"/>
        <v>4.2698454963341037</v>
      </c>
      <c r="V21" s="34">
        <f t="shared" si="1"/>
        <v>3.5971545036658963</v>
      </c>
      <c r="W21" s="48">
        <v>0.45724602817667426</v>
      </c>
    </row>
    <row r="22" spans="1:23" x14ac:dyDescent="0.35">
      <c r="A22" s="33" t="s">
        <v>208</v>
      </c>
      <c r="B22" s="34" t="s">
        <v>6</v>
      </c>
      <c r="C22" s="34" t="s">
        <v>405</v>
      </c>
      <c r="D22" s="34" t="s">
        <v>414</v>
      </c>
      <c r="E22" s="34" t="s">
        <v>417</v>
      </c>
      <c r="F22" s="35">
        <v>31.5</v>
      </c>
      <c r="G22" s="35">
        <v>34.700000762939453</v>
      </c>
      <c r="H22" s="35">
        <v>28.299999237060547</v>
      </c>
      <c r="I22" s="35">
        <v>38.099998474121094</v>
      </c>
      <c r="J22" s="35">
        <v>20.600000381469727</v>
      </c>
      <c r="K22" s="35">
        <v>59.200000762939453</v>
      </c>
      <c r="L22" s="35">
        <v>39.400001525878906</v>
      </c>
      <c r="M22" s="35">
        <v>29.899999618530273</v>
      </c>
      <c r="N22" s="35">
        <v>14.699999809265137</v>
      </c>
      <c r="O22" s="35">
        <v>6.5</v>
      </c>
      <c r="P22" s="34" t="s">
        <v>423</v>
      </c>
      <c r="Q22" s="36">
        <v>2018</v>
      </c>
      <c r="R22" s="47">
        <v>348.16300000000001</v>
      </c>
      <c r="S22" s="35">
        <v>176.63200000000001</v>
      </c>
      <c r="T22" s="35">
        <v>171.53100000000001</v>
      </c>
      <c r="U22" s="35">
        <f t="shared" si="0"/>
        <v>183.43933581938686</v>
      </c>
      <c r="V22" s="34">
        <f t="shared" si="1"/>
        <v>164.72366418061316</v>
      </c>
      <c r="W22" s="48">
        <v>0.47312225647358608</v>
      </c>
    </row>
    <row r="23" spans="1:23" x14ac:dyDescent="0.35">
      <c r="A23" s="33" t="s">
        <v>216</v>
      </c>
      <c r="B23" s="34" t="s">
        <v>14</v>
      </c>
      <c r="C23" s="34" t="s">
        <v>404</v>
      </c>
      <c r="D23" s="34" t="s">
        <v>404</v>
      </c>
      <c r="E23" s="34" t="s">
        <v>417</v>
      </c>
      <c r="F23" s="35">
        <v>7.9000000953674316</v>
      </c>
      <c r="G23" s="35">
        <v>7.0999999046325684</v>
      </c>
      <c r="H23" s="35">
        <v>8.6000003814697266</v>
      </c>
      <c r="I23" s="35">
        <v>9.6000003814697266</v>
      </c>
      <c r="J23" s="35">
        <v>3.4000000953674316</v>
      </c>
      <c r="K23" s="35">
        <v>15</v>
      </c>
      <c r="L23" s="35">
        <v>11.100000381469727</v>
      </c>
      <c r="M23" s="35">
        <v>6.1999998092651367</v>
      </c>
      <c r="N23" s="35">
        <v>4</v>
      </c>
      <c r="O23" s="35">
        <v>2.9000000953674316</v>
      </c>
      <c r="P23" s="34" t="s">
        <v>431</v>
      </c>
      <c r="Q23" s="36">
        <v>2010</v>
      </c>
      <c r="R23" s="47">
        <v>12.269</v>
      </c>
      <c r="S23" s="35">
        <v>6.2350000000000003</v>
      </c>
      <c r="T23" s="35">
        <v>6.0339999999999998</v>
      </c>
      <c r="U23" s="35">
        <f t="shared" si="0"/>
        <v>7.2515358886927919</v>
      </c>
      <c r="V23" s="34">
        <f t="shared" si="1"/>
        <v>5.0174641113072083</v>
      </c>
      <c r="W23" s="48">
        <v>0.40895461009921008</v>
      </c>
    </row>
    <row r="24" spans="1:23" x14ac:dyDescent="0.35">
      <c r="A24" s="33" t="s">
        <v>325</v>
      </c>
      <c r="B24" s="34" t="s">
        <v>123</v>
      </c>
      <c r="C24" s="34" t="s">
        <v>407</v>
      </c>
      <c r="D24" s="34" t="s">
        <v>407</v>
      </c>
      <c r="E24" s="34" t="s">
        <v>419</v>
      </c>
      <c r="F24" s="35"/>
      <c r="G24" s="35"/>
      <c r="H24" s="35"/>
      <c r="I24" s="35"/>
      <c r="J24" s="35"/>
      <c r="K24" s="35"/>
      <c r="L24" s="35"/>
      <c r="M24" s="35"/>
      <c r="N24" s="35"/>
      <c r="O24" s="35"/>
      <c r="P24" s="34" t="s">
        <v>463</v>
      </c>
      <c r="Q24" s="36"/>
      <c r="R24" s="47">
        <v>237.274</v>
      </c>
      <c r="S24" s="35">
        <v>121.248</v>
      </c>
      <c r="T24" s="35">
        <v>116.026</v>
      </c>
      <c r="U24" s="35">
        <f t="shared" si="0"/>
        <v>72.546391680428684</v>
      </c>
      <c r="V24" s="34">
        <f t="shared" si="1"/>
        <v>164.72760831957132</v>
      </c>
      <c r="W24" s="48">
        <v>0.69425056398750529</v>
      </c>
    </row>
    <row r="25" spans="1:23" x14ac:dyDescent="0.35">
      <c r="A25" s="33" t="s">
        <v>211</v>
      </c>
      <c r="B25" s="34" t="s">
        <v>9</v>
      </c>
      <c r="C25" s="34" t="s">
        <v>406</v>
      </c>
      <c r="D25" s="34" t="s">
        <v>413</v>
      </c>
      <c r="E25" s="34" t="s">
        <v>418</v>
      </c>
      <c r="F25" s="35">
        <v>2.9000000953674316</v>
      </c>
      <c r="G25" s="35">
        <v>3.9000000953674316</v>
      </c>
      <c r="H25" s="35">
        <v>2.2000000476837158</v>
      </c>
      <c r="I25" s="35">
        <v>3</v>
      </c>
      <c r="J25" s="35">
        <v>2.7999999523162842</v>
      </c>
      <c r="K25" s="35">
        <v>6.5</v>
      </c>
      <c r="L25" s="35">
        <v>1.2000000476837158</v>
      </c>
      <c r="M25" s="35">
        <v>3.2000000476837158</v>
      </c>
      <c r="N25" s="35">
        <v>1.3999999761581421</v>
      </c>
      <c r="O25" s="35">
        <v>2.7999999523162842</v>
      </c>
      <c r="P25" s="34" t="s">
        <v>424</v>
      </c>
      <c r="Q25" s="36">
        <v>2012</v>
      </c>
      <c r="R25" s="47">
        <v>31.184000000000001</v>
      </c>
      <c r="S25" s="35">
        <v>16.015000000000001</v>
      </c>
      <c r="T25" s="35">
        <v>15.169</v>
      </c>
      <c r="U25" s="35">
        <f t="shared" si="0"/>
        <v>16.139231379336522</v>
      </c>
      <c r="V25" s="34">
        <f t="shared" si="1"/>
        <v>15.044768620663477</v>
      </c>
      <c r="W25" s="48">
        <v>0.48245153349998321</v>
      </c>
    </row>
    <row r="26" spans="1:23" x14ac:dyDescent="0.35">
      <c r="A26" s="33" t="s">
        <v>217</v>
      </c>
      <c r="B26" s="34" t="s">
        <v>15</v>
      </c>
      <c r="C26" s="34" t="s">
        <v>405</v>
      </c>
      <c r="D26" s="34" t="s">
        <v>412</v>
      </c>
      <c r="E26" s="34" t="s">
        <v>419</v>
      </c>
      <c r="F26" s="35">
        <v>1.2000000476837158</v>
      </c>
      <c r="G26" s="35">
        <v>1</v>
      </c>
      <c r="H26" s="35">
        <v>1.2999999523162842</v>
      </c>
      <c r="I26" s="35">
        <v>1.2999999523162842</v>
      </c>
      <c r="J26" s="35">
        <v>1.1000000238418579</v>
      </c>
      <c r="K26" s="35"/>
      <c r="L26" s="35"/>
      <c r="M26" s="35"/>
      <c r="N26" s="35"/>
      <c r="O26" s="35"/>
      <c r="P26" s="34" t="s">
        <v>432</v>
      </c>
      <c r="Q26" s="36">
        <v>2017</v>
      </c>
      <c r="R26" s="47">
        <v>54.18</v>
      </c>
      <c r="S26" s="35">
        <v>27.378</v>
      </c>
      <c r="T26" s="35">
        <v>26.802</v>
      </c>
      <c r="U26" s="35">
        <f t="shared" si="0"/>
        <v>16.553896342406851</v>
      </c>
      <c r="V26" s="34">
        <f t="shared" si="1"/>
        <v>37.626103657593148</v>
      </c>
      <c r="W26" s="48">
        <v>0.694464814647345</v>
      </c>
    </row>
    <row r="27" spans="1:23" x14ac:dyDescent="0.35">
      <c r="A27" s="33" t="s">
        <v>214</v>
      </c>
      <c r="B27" s="34" t="s">
        <v>12</v>
      </c>
      <c r="C27" s="34" t="s">
        <v>407</v>
      </c>
      <c r="D27" s="34" t="s">
        <v>407</v>
      </c>
      <c r="E27" s="34" t="s">
        <v>419</v>
      </c>
      <c r="F27" s="35">
        <v>0.49085590243339539</v>
      </c>
      <c r="G27" s="35">
        <v>0.37384524941444397</v>
      </c>
      <c r="H27" s="35">
        <v>0.60525417327880859</v>
      </c>
      <c r="I27" s="35">
        <v>0.68538641929626465</v>
      </c>
      <c r="J27" s="35">
        <v>0.45319738984107971</v>
      </c>
      <c r="K27" s="35">
        <v>0.68084019422531128</v>
      </c>
      <c r="L27" s="35">
        <v>0.57042157649993896</v>
      </c>
      <c r="M27" s="35">
        <v>0.45123764872550964</v>
      </c>
      <c r="N27" s="35">
        <v>8.6456090211868286E-2</v>
      </c>
      <c r="O27" s="35">
        <v>0.27443069219589233</v>
      </c>
      <c r="P27" s="34" t="s">
        <v>430</v>
      </c>
      <c r="Q27" s="36">
        <v>2019</v>
      </c>
      <c r="R27" s="47">
        <v>2921.0250000000001</v>
      </c>
      <c r="S27" s="35">
        <v>1493.902</v>
      </c>
      <c r="T27" s="35">
        <v>1427.123</v>
      </c>
      <c r="U27" s="35">
        <f t="shared" si="0"/>
        <v>392.32037568105306</v>
      </c>
      <c r="V27" s="34">
        <f t="shared" si="1"/>
        <v>2528.704624318947</v>
      </c>
      <c r="W27" s="48">
        <v>0.86569085314879091</v>
      </c>
    </row>
    <row r="28" spans="1:23" x14ac:dyDescent="0.35">
      <c r="A28" s="33" t="s">
        <v>401</v>
      </c>
      <c r="B28" s="34" t="s">
        <v>199</v>
      </c>
      <c r="C28" s="34" t="s">
        <v>407</v>
      </c>
      <c r="D28" s="34" t="s">
        <v>407</v>
      </c>
      <c r="E28" s="34" t="s">
        <v>420</v>
      </c>
      <c r="F28" s="35"/>
      <c r="G28" s="35"/>
      <c r="H28" s="35"/>
      <c r="I28" s="35"/>
      <c r="J28" s="35"/>
      <c r="K28" s="35"/>
      <c r="L28" s="35"/>
      <c r="M28" s="35"/>
      <c r="N28" s="35"/>
      <c r="O28" s="35"/>
      <c r="P28" s="34" t="s">
        <v>463</v>
      </c>
      <c r="Q28" s="36"/>
      <c r="R28" s="47"/>
      <c r="S28" s="35"/>
      <c r="T28" s="35"/>
      <c r="U28" s="35">
        <f t="shared" si="0"/>
        <v>0</v>
      </c>
      <c r="V28" s="34">
        <f t="shared" si="1"/>
        <v>0</v>
      </c>
      <c r="W28" s="48">
        <v>0.47722185440902931</v>
      </c>
    </row>
    <row r="29" spans="1:23" x14ac:dyDescent="0.35">
      <c r="A29" s="33" t="s">
        <v>326</v>
      </c>
      <c r="B29" s="34" t="s">
        <v>124</v>
      </c>
      <c r="C29" s="34" t="s">
        <v>408</v>
      </c>
      <c r="D29" s="34" t="s">
        <v>408</v>
      </c>
      <c r="E29" s="34" t="s">
        <v>419</v>
      </c>
      <c r="F29" s="35"/>
      <c r="G29" s="35"/>
      <c r="H29" s="35"/>
      <c r="I29" s="35"/>
      <c r="J29" s="35"/>
      <c r="K29" s="35"/>
      <c r="L29" s="35"/>
      <c r="M29" s="35"/>
      <c r="N29" s="35"/>
      <c r="O29" s="35"/>
      <c r="P29" s="34" t="s">
        <v>463</v>
      </c>
      <c r="Q29" s="36"/>
      <c r="R29" s="47">
        <v>7.1050000000000004</v>
      </c>
      <c r="S29" s="35">
        <v>3.669</v>
      </c>
      <c r="T29" s="35">
        <v>3.4359999999999999</v>
      </c>
      <c r="U29" s="35">
        <f t="shared" si="0"/>
        <v>1.589440858282881</v>
      </c>
      <c r="V29" s="34">
        <f t="shared" si="1"/>
        <v>5.5155591417171195</v>
      </c>
      <c r="W29" s="48">
        <v>0.77629263078354949</v>
      </c>
    </row>
    <row r="30" spans="1:23" x14ac:dyDescent="0.35">
      <c r="A30" s="33" t="s">
        <v>322</v>
      </c>
      <c r="B30" s="34" t="s">
        <v>120</v>
      </c>
      <c r="C30" s="34" t="s">
        <v>406</v>
      </c>
      <c r="D30" s="34" t="s">
        <v>413</v>
      </c>
      <c r="E30" s="34" t="s">
        <v>418</v>
      </c>
      <c r="F30" s="35"/>
      <c r="G30" s="35"/>
      <c r="H30" s="35"/>
      <c r="I30" s="35"/>
      <c r="J30" s="35"/>
      <c r="K30" s="35"/>
      <c r="L30" s="35"/>
      <c r="M30" s="35"/>
      <c r="N30" s="35"/>
      <c r="O30" s="35"/>
      <c r="P30" s="34" t="s">
        <v>463</v>
      </c>
      <c r="Q30" s="36"/>
      <c r="R30" s="47">
        <v>67.649000000000001</v>
      </c>
      <c r="S30" s="35">
        <v>34.762</v>
      </c>
      <c r="T30" s="35">
        <v>32.887</v>
      </c>
      <c r="U30" s="35">
        <f t="shared" si="0"/>
        <v>16.906779897334715</v>
      </c>
      <c r="V30" s="34">
        <f t="shared" si="1"/>
        <v>50.742220102665286</v>
      </c>
      <c r="W30" s="48">
        <v>0.75008086006689356</v>
      </c>
    </row>
    <row r="31" spans="1:23" x14ac:dyDescent="0.35">
      <c r="A31" s="33" t="s">
        <v>209</v>
      </c>
      <c r="B31" s="34" t="s">
        <v>7</v>
      </c>
      <c r="C31" s="34" t="s">
        <v>405</v>
      </c>
      <c r="D31" s="34" t="s">
        <v>414</v>
      </c>
      <c r="E31" s="34" t="s">
        <v>417</v>
      </c>
      <c r="F31" s="35">
        <v>48.099998474121094</v>
      </c>
      <c r="G31" s="35">
        <v>50</v>
      </c>
      <c r="H31" s="35">
        <v>46.299999237060547</v>
      </c>
      <c r="I31" s="35">
        <v>54.700000762939453</v>
      </c>
      <c r="J31" s="35">
        <v>17.299999237060547</v>
      </c>
      <c r="K31" s="35">
        <v>69.199996948242188</v>
      </c>
      <c r="L31" s="35">
        <v>57.900001525878906</v>
      </c>
      <c r="M31" s="35">
        <v>49.5</v>
      </c>
      <c r="N31" s="35">
        <v>39.599998474121094</v>
      </c>
      <c r="O31" s="35">
        <v>14.800000190734863</v>
      </c>
      <c r="P31" s="34" t="s">
        <v>426</v>
      </c>
      <c r="Q31" s="36">
        <v>2010</v>
      </c>
      <c r="R31" s="47">
        <v>633.41</v>
      </c>
      <c r="S31" s="35">
        <v>322.25200000000001</v>
      </c>
      <c r="T31" s="35">
        <v>311.15800000000002</v>
      </c>
      <c r="U31" s="35">
        <f t="shared" si="0"/>
        <v>447.45091710105646</v>
      </c>
      <c r="V31" s="34">
        <f t="shared" si="1"/>
        <v>185.95908289894348</v>
      </c>
      <c r="W31" s="48">
        <v>0.29358406545356641</v>
      </c>
    </row>
    <row r="32" spans="1:23" x14ac:dyDescent="0.35">
      <c r="A32" s="33" t="s">
        <v>207</v>
      </c>
      <c r="B32" s="34" t="s">
        <v>5</v>
      </c>
      <c r="C32" s="34" t="s">
        <v>405</v>
      </c>
      <c r="D32" s="34" t="s">
        <v>412</v>
      </c>
      <c r="E32" s="34" t="s">
        <v>417</v>
      </c>
      <c r="F32" s="35">
        <v>17.700000762939453</v>
      </c>
      <c r="G32" s="35">
        <v>17.600000381469727</v>
      </c>
      <c r="H32" s="35">
        <v>17.799999237060547</v>
      </c>
      <c r="I32" s="35">
        <v>18.799999237060547</v>
      </c>
      <c r="J32" s="35">
        <v>6.0999999046325684</v>
      </c>
      <c r="K32" s="35">
        <v>36</v>
      </c>
      <c r="L32" s="35">
        <v>21</v>
      </c>
      <c r="M32" s="35">
        <v>14</v>
      </c>
      <c r="N32" s="35">
        <v>10.5</v>
      </c>
      <c r="O32" s="35">
        <v>6.3000001907348633</v>
      </c>
      <c r="P32" s="34" t="s">
        <v>425</v>
      </c>
      <c r="Q32" s="36">
        <v>2017</v>
      </c>
      <c r="R32" s="47">
        <v>365.88299999999998</v>
      </c>
      <c r="S32" s="35">
        <v>184.36799999999999</v>
      </c>
      <c r="T32" s="35">
        <v>181.51499999999999</v>
      </c>
      <c r="U32" s="35">
        <f t="shared" si="0"/>
        <v>318.20190262676692</v>
      </c>
      <c r="V32" s="34">
        <f t="shared" si="1"/>
        <v>47.681097373233058</v>
      </c>
      <c r="W32" s="48">
        <v>0.13031788132608801</v>
      </c>
    </row>
    <row r="33" spans="1:23" x14ac:dyDescent="0.35">
      <c r="A33" s="33" t="s">
        <v>330</v>
      </c>
      <c r="B33" s="34" t="s">
        <v>128</v>
      </c>
      <c r="C33" s="34" t="s">
        <v>405</v>
      </c>
      <c r="D33" s="34" t="s">
        <v>414</v>
      </c>
      <c r="E33" s="34" t="s">
        <v>419</v>
      </c>
      <c r="F33" s="35"/>
      <c r="G33" s="35"/>
      <c r="H33" s="35"/>
      <c r="I33" s="35"/>
      <c r="J33" s="35"/>
      <c r="K33" s="35"/>
      <c r="L33" s="35"/>
      <c r="M33" s="35"/>
      <c r="N33" s="35"/>
      <c r="O33" s="35"/>
      <c r="P33" s="34" t="s">
        <v>463</v>
      </c>
      <c r="Q33" s="36"/>
      <c r="R33" s="47">
        <v>10.728999999999999</v>
      </c>
      <c r="S33" s="35">
        <v>5.4459999999999997</v>
      </c>
      <c r="T33" s="35">
        <v>5.2830000000000004</v>
      </c>
      <c r="U33" s="35">
        <f t="shared" si="0"/>
        <v>3.6766750341113434</v>
      </c>
      <c r="V33" s="34">
        <f t="shared" si="1"/>
        <v>7.0523249658886558</v>
      </c>
      <c r="W33" s="48">
        <v>0.65731428519793611</v>
      </c>
    </row>
    <row r="34" spans="1:23" x14ac:dyDescent="0.35">
      <c r="A34" s="33" t="s">
        <v>251</v>
      </c>
      <c r="B34" s="34" t="s">
        <v>49</v>
      </c>
      <c r="C34" s="34" t="s">
        <v>408</v>
      </c>
      <c r="D34" s="34" t="s">
        <v>408</v>
      </c>
      <c r="E34" s="34" t="s">
        <v>417</v>
      </c>
      <c r="F34" s="35">
        <v>6.3559880256652832</v>
      </c>
      <c r="G34" s="35">
        <v>5.3513083457946777</v>
      </c>
      <c r="H34" s="35">
        <v>7.3545079231262207</v>
      </c>
      <c r="I34" s="35">
        <v>6.8720507621765137</v>
      </c>
      <c r="J34" s="35">
        <v>2.7741637229919434</v>
      </c>
      <c r="K34" s="35">
        <v>12.70463752746582</v>
      </c>
      <c r="L34" s="35">
        <v>7.7768688201904297</v>
      </c>
      <c r="M34" s="35">
        <v>3.7385571002960205</v>
      </c>
      <c r="N34" s="35">
        <v>2.5705122947692871</v>
      </c>
      <c r="O34" s="35">
        <v>1.6683088541030884</v>
      </c>
      <c r="P34" s="34" t="s">
        <v>444</v>
      </c>
      <c r="Q34" s="36">
        <v>2014</v>
      </c>
      <c r="R34" s="47">
        <v>353.762</v>
      </c>
      <c r="S34" s="35">
        <v>180.042</v>
      </c>
      <c r="T34" s="35">
        <v>173.72</v>
      </c>
      <c r="U34" s="35">
        <f t="shared" si="0"/>
        <v>271.0247988561178</v>
      </c>
      <c r="V34" s="34">
        <f t="shared" si="1"/>
        <v>82.737201143882203</v>
      </c>
      <c r="W34" s="48">
        <v>0.23387814729643716</v>
      </c>
    </row>
    <row r="35" spans="1:23" x14ac:dyDescent="0.35">
      <c r="A35" s="33" t="s">
        <v>222</v>
      </c>
      <c r="B35" s="34" t="s">
        <v>20</v>
      </c>
      <c r="C35" s="34" t="s">
        <v>405</v>
      </c>
      <c r="D35" s="34" t="s">
        <v>414</v>
      </c>
      <c r="E35" s="34" t="s">
        <v>419</v>
      </c>
      <c r="F35" s="35">
        <v>15.334668159484863</v>
      </c>
      <c r="G35" s="35">
        <v>17.127880096435547</v>
      </c>
      <c r="H35" s="35">
        <v>13.560480117797852</v>
      </c>
      <c r="I35" s="35">
        <v>23.744682312011719</v>
      </c>
      <c r="J35" s="35">
        <v>5.7337183952331543</v>
      </c>
      <c r="K35" s="35">
        <v>36.561199188232422</v>
      </c>
      <c r="L35" s="35">
        <v>17.661073684692383</v>
      </c>
      <c r="M35" s="35">
        <v>10.080262184143066</v>
      </c>
      <c r="N35" s="35">
        <v>3.7964890003204346</v>
      </c>
      <c r="O35" s="35">
        <v>1.9217326641082764</v>
      </c>
      <c r="P35" s="34" t="s">
        <v>436</v>
      </c>
      <c r="Q35" s="36">
        <v>2018</v>
      </c>
      <c r="R35" s="47">
        <v>765.822</v>
      </c>
      <c r="S35" s="35">
        <v>386.50200000000001</v>
      </c>
      <c r="T35" s="35">
        <v>379.32</v>
      </c>
      <c r="U35" s="35">
        <f t="shared" si="0"/>
        <v>334.09674962333207</v>
      </c>
      <c r="V35" s="34">
        <f t="shared" si="1"/>
        <v>431.72525037666793</v>
      </c>
      <c r="W35" s="48">
        <v>0.56374098730079303</v>
      </c>
    </row>
    <row r="36" spans="1:23" x14ac:dyDescent="0.35">
      <c r="A36" s="33" t="s">
        <v>327</v>
      </c>
      <c r="B36" s="34" t="s">
        <v>125</v>
      </c>
      <c r="C36" s="34" t="s">
        <v>410</v>
      </c>
      <c r="D36" s="34" t="s">
        <v>410</v>
      </c>
      <c r="E36" s="34" t="s">
        <v>418</v>
      </c>
      <c r="F36" s="35"/>
      <c r="G36" s="35"/>
      <c r="H36" s="35"/>
      <c r="I36" s="35"/>
      <c r="J36" s="35"/>
      <c r="K36" s="35"/>
      <c r="L36" s="35"/>
      <c r="M36" s="35"/>
      <c r="N36" s="35"/>
      <c r="O36" s="35"/>
      <c r="P36" s="34" t="s">
        <v>463</v>
      </c>
      <c r="Q36" s="36"/>
      <c r="R36" s="47">
        <v>393.26499999999999</v>
      </c>
      <c r="S36" s="35">
        <v>201.21899999999999</v>
      </c>
      <c r="T36" s="35">
        <v>192.04599999999999</v>
      </c>
      <c r="U36" s="35">
        <f t="shared" si="0"/>
        <v>73.10332447275664</v>
      </c>
      <c r="V36" s="34">
        <f t="shared" si="1"/>
        <v>320.16167552724335</v>
      </c>
      <c r="W36" s="48">
        <v>0.81411179618639684</v>
      </c>
    </row>
    <row r="37" spans="1:23" x14ac:dyDescent="0.35">
      <c r="A37" s="33" t="s">
        <v>218</v>
      </c>
      <c r="B37" s="34" t="s">
        <v>16</v>
      </c>
      <c r="C37" s="34" t="s">
        <v>405</v>
      </c>
      <c r="D37" s="34" t="s">
        <v>414</v>
      </c>
      <c r="E37" s="34" t="s">
        <v>417</v>
      </c>
      <c r="F37" s="35">
        <v>25.700000762939453</v>
      </c>
      <c r="G37" s="35">
        <v>30.799999237060547</v>
      </c>
      <c r="H37" s="35">
        <v>20.799999237060547</v>
      </c>
      <c r="I37" s="35">
        <v>33.299999237060547</v>
      </c>
      <c r="J37" s="35">
        <v>12.899999618530273</v>
      </c>
      <c r="K37" s="35">
        <v>41.599998474121094</v>
      </c>
      <c r="L37" s="35">
        <v>35.799999237060547</v>
      </c>
      <c r="M37" s="35">
        <v>25.799999237060547</v>
      </c>
      <c r="N37" s="35">
        <v>16.600000381469727</v>
      </c>
      <c r="O37" s="35">
        <v>8.3999996185302734</v>
      </c>
      <c r="P37" s="34" t="s">
        <v>431</v>
      </c>
      <c r="Q37" s="36">
        <v>2010</v>
      </c>
      <c r="R37" s="47">
        <v>141.477</v>
      </c>
      <c r="S37" s="35">
        <v>71.192999999999998</v>
      </c>
      <c r="T37" s="35">
        <v>70.284000000000006</v>
      </c>
      <c r="U37" s="35">
        <f t="shared" si="0"/>
        <v>82.95647312304601</v>
      </c>
      <c r="V37" s="34">
        <f t="shared" si="1"/>
        <v>58.520526876953994</v>
      </c>
      <c r="W37" s="48">
        <v>0.41363986285370763</v>
      </c>
    </row>
    <row r="38" spans="1:23" x14ac:dyDescent="0.35">
      <c r="A38" s="33" t="s">
        <v>295</v>
      </c>
      <c r="B38" s="34" t="s">
        <v>93</v>
      </c>
      <c r="C38" s="34" t="s">
        <v>405</v>
      </c>
      <c r="D38" s="34" t="s">
        <v>414</v>
      </c>
      <c r="E38" s="34" t="s">
        <v>417</v>
      </c>
      <c r="F38" s="35">
        <v>49.5</v>
      </c>
      <c r="G38" s="35">
        <v>52.700000762939453</v>
      </c>
      <c r="H38" s="35">
        <v>46.5</v>
      </c>
      <c r="I38" s="35">
        <v>54.900001525878906</v>
      </c>
      <c r="J38" s="35">
        <v>27.799999237060547</v>
      </c>
      <c r="K38" s="35">
        <v>55.400001525878906</v>
      </c>
      <c r="L38" s="35">
        <v>52.5</v>
      </c>
      <c r="M38" s="35">
        <v>56.700000762939453</v>
      </c>
      <c r="N38" s="35">
        <v>54.599998474121094</v>
      </c>
      <c r="O38" s="35">
        <v>24.299999237060547</v>
      </c>
      <c r="P38" s="34" t="s">
        <v>448</v>
      </c>
      <c r="Q38" s="36">
        <v>2015</v>
      </c>
      <c r="R38" s="47">
        <v>523.51599999999996</v>
      </c>
      <c r="S38" s="35">
        <v>262.916</v>
      </c>
      <c r="T38" s="35">
        <v>260.60000000000002</v>
      </c>
      <c r="U38" s="35">
        <f t="shared" si="0"/>
        <v>402.79884445988529</v>
      </c>
      <c r="V38" s="34">
        <f t="shared" si="1"/>
        <v>120.71715554011466</v>
      </c>
      <c r="W38" s="48">
        <v>0.23058923803687886</v>
      </c>
    </row>
    <row r="39" spans="1:23" x14ac:dyDescent="0.35">
      <c r="A39" s="33" t="s">
        <v>219</v>
      </c>
      <c r="B39" s="34" t="s">
        <v>17</v>
      </c>
      <c r="C39" s="34" t="s">
        <v>407</v>
      </c>
      <c r="D39" s="34" t="s">
        <v>407</v>
      </c>
      <c r="E39" s="34" t="s">
        <v>419</v>
      </c>
      <c r="F39" s="35">
        <v>1.2999999523162842</v>
      </c>
      <c r="G39" s="35">
        <v>0.89999997615814209</v>
      </c>
      <c r="H39" s="35">
        <v>1.7000000476837158</v>
      </c>
      <c r="I39" s="35">
        <v>0.60000002384185791</v>
      </c>
      <c r="J39" s="35">
        <v>1.5</v>
      </c>
      <c r="K39" s="35"/>
      <c r="L39" s="35"/>
      <c r="M39" s="35"/>
      <c r="N39" s="35"/>
      <c r="O39" s="35"/>
      <c r="P39" s="34" t="s">
        <v>433</v>
      </c>
      <c r="Q39" s="36">
        <v>2017</v>
      </c>
      <c r="R39" s="47">
        <v>252.779</v>
      </c>
      <c r="S39" s="35">
        <v>128.63800000000001</v>
      </c>
      <c r="T39" s="35">
        <v>124.14100000000001</v>
      </c>
      <c r="U39" s="35">
        <f t="shared" si="0"/>
        <v>31.435458762110159</v>
      </c>
      <c r="V39" s="34">
        <f t="shared" si="1"/>
        <v>221.34354123788984</v>
      </c>
      <c r="W39" s="48">
        <v>0.87564054465715047</v>
      </c>
    </row>
    <row r="40" spans="1:23" x14ac:dyDescent="0.35">
      <c r="A40" s="33" t="s">
        <v>220</v>
      </c>
      <c r="B40" s="34" t="s">
        <v>18</v>
      </c>
      <c r="C40" s="34" t="s">
        <v>408</v>
      </c>
      <c r="D40" s="34" t="s">
        <v>408</v>
      </c>
      <c r="E40" s="34" t="s">
        <v>419</v>
      </c>
      <c r="F40" s="35">
        <v>5.1999998092651367</v>
      </c>
      <c r="G40" s="35">
        <v>5.1999998092651367</v>
      </c>
      <c r="H40" s="35">
        <v>5.1999998092651367</v>
      </c>
      <c r="I40" s="35">
        <v>5.3000001907348633</v>
      </c>
      <c r="J40" s="35">
        <v>5</v>
      </c>
      <c r="K40" s="35"/>
      <c r="L40" s="35"/>
      <c r="M40" s="35"/>
      <c r="N40" s="35"/>
      <c r="O40" s="35"/>
      <c r="P40" s="34" t="s">
        <v>434</v>
      </c>
      <c r="Q40" s="36">
        <v>2015</v>
      </c>
      <c r="R40" s="47">
        <v>17423.080000000002</v>
      </c>
      <c r="S40" s="35">
        <v>9284.6589999999997</v>
      </c>
      <c r="T40" s="35">
        <v>8138.4210000000003</v>
      </c>
      <c r="U40" s="35">
        <f t="shared" si="0"/>
        <v>7117.0520228270943</v>
      </c>
      <c r="V40" s="34">
        <f t="shared" si="1"/>
        <v>10306.027977172907</v>
      </c>
      <c r="W40" s="48">
        <v>0.59151585007776508</v>
      </c>
    </row>
    <row r="41" spans="1:23" x14ac:dyDescent="0.35">
      <c r="A41" s="33" t="s">
        <v>225</v>
      </c>
      <c r="B41" s="34" t="s">
        <v>23</v>
      </c>
      <c r="C41" s="34" t="s">
        <v>407</v>
      </c>
      <c r="D41" s="34" t="s">
        <v>407</v>
      </c>
      <c r="E41" s="34" t="s">
        <v>419</v>
      </c>
      <c r="F41" s="35">
        <v>1.9103525876998901</v>
      </c>
      <c r="G41" s="35">
        <v>1.6109201908111572</v>
      </c>
      <c r="H41" s="35">
        <v>2.1986548900604248</v>
      </c>
      <c r="I41" s="35">
        <v>2.2876482009887695</v>
      </c>
      <c r="J41" s="35">
        <v>1.7557649612426758</v>
      </c>
      <c r="K41" s="35">
        <v>2.5516657829284668</v>
      </c>
      <c r="L41" s="35">
        <v>2.1987109184265137</v>
      </c>
      <c r="M41" s="35">
        <v>1.4889625310897827</v>
      </c>
      <c r="N41" s="35">
        <v>1.1922647953033447</v>
      </c>
      <c r="O41" s="35">
        <v>1.6966480016708374</v>
      </c>
      <c r="P41" s="34" t="s">
        <v>421</v>
      </c>
      <c r="Q41" s="36">
        <v>2015</v>
      </c>
      <c r="R41" s="47">
        <v>738.27300000000002</v>
      </c>
      <c r="S41" s="35">
        <v>377.61900000000003</v>
      </c>
      <c r="T41" s="35">
        <v>360.654</v>
      </c>
      <c r="U41" s="35">
        <f t="shared" si="0"/>
        <v>141.91335296154625</v>
      </c>
      <c r="V41" s="34">
        <f t="shared" si="1"/>
        <v>596.35964703845377</v>
      </c>
      <c r="W41" s="48">
        <v>0.80777659082541786</v>
      </c>
    </row>
    <row r="42" spans="1:23" x14ac:dyDescent="0.35">
      <c r="A42" s="33" t="s">
        <v>226</v>
      </c>
      <c r="B42" s="34" t="s">
        <v>24</v>
      </c>
      <c r="C42" s="34" t="s">
        <v>405</v>
      </c>
      <c r="D42" s="34" t="s">
        <v>412</v>
      </c>
      <c r="E42" s="34" t="s">
        <v>417</v>
      </c>
      <c r="F42" s="35">
        <v>14.300000190734863</v>
      </c>
      <c r="G42" s="35">
        <v>14.600000381469727</v>
      </c>
      <c r="H42" s="35">
        <v>14.100000381469727</v>
      </c>
      <c r="I42" s="35">
        <v>16.700000762939453</v>
      </c>
      <c r="J42" s="35">
        <v>8.6999998092651367</v>
      </c>
      <c r="K42" s="35">
        <v>27.700000762939453</v>
      </c>
      <c r="L42" s="35">
        <v>17.700000762939453</v>
      </c>
      <c r="M42" s="35">
        <v>10.199999809265137</v>
      </c>
      <c r="N42" s="35">
        <v>4</v>
      </c>
      <c r="O42" s="35">
        <v>3.7999999523162842</v>
      </c>
      <c r="P42" s="34" t="s">
        <v>439</v>
      </c>
      <c r="Q42" s="36">
        <v>2012</v>
      </c>
      <c r="R42" s="47">
        <v>23.443999999999999</v>
      </c>
      <c r="S42" s="35">
        <v>11.936</v>
      </c>
      <c r="T42" s="35">
        <v>11.507999999999999</v>
      </c>
      <c r="U42" s="35">
        <f t="shared" si="0"/>
        <v>16.653369592249383</v>
      </c>
      <c r="V42" s="34">
        <f t="shared" si="1"/>
        <v>6.7906304077506139</v>
      </c>
      <c r="W42" s="48">
        <v>0.2896532335672502</v>
      </c>
    </row>
    <row r="43" spans="1:23" x14ac:dyDescent="0.35">
      <c r="A43" s="33" t="s">
        <v>224</v>
      </c>
      <c r="B43" s="34" t="s">
        <v>22</v>
      </c>
      <c r="C43" s="34" t="s">
        <v>405</v>
      </c>
      <c r="D43" s="34" t="s">
        <v>414</v>
      </c>
      <c r="E43" s="34" t="s">
        <v>419</v>
      </c>
      <c r="F43" s="35">
        <v>3.2000000476837158</v>
      </c>
      <c r="G43" s="35">
        <v>3</v>
      </c>
      <c r="H43" s="35">
        <v>3.2999999523162842</v>
      </c>
      <c r="I43" s="35">
        <v>5.6999998092651367</v>
      </c>
      <c r="J43" s="35">
        <v>1.6000000238418579</v>
      </c>
      <c r="K43" s="35">
        <v>7.5999999046325684</v>
      </c>
      <c r="L43" s="35">
        <v>3.5</v>
      </c>
      <c r="M43" s="35">
        <v>1.8999999761581421</v>
      </c>
      <c r="N43" s="35">
        <v>1</v>
      </c>
      <c r="O43" s="35">
        <v>0.5</v>
      </c>
      <c r="P43" s="34" t="s">
        <v>438</v>
      </c>
      <c r="Q43" s="36">
        <v>2015</v>
      </c>
      <c r="R43" s="47">
        <v>157.352</v>
      </c>
      <c r="S43" s="35">
        <v>79.423000000000002</v>
      </c>
      <c r="T43" s="35">
        <v>77.929000000000002</v>
      </c>
      <c r="U43" s="35">
        <f t="shared" si="0"/>
        <v>52.058153212238381</v>
      </c>
      <c r="V43" s="34">
        <f t="shared" si="1"/>
        <v>105.29384678776162</v>
      </c>
      <c r="W43" s="48">
        <v>0.66916115961514067</v>
      </c>
    </row>
    <row r="44" spans="1:23" x14ac:dyDescent="0.35">
      <c r="A44" s="33" t="s">
        <v>329</v>
      </c>
      <c r="B44" s="34" t="s">
        <v>127</v>
      </c>
      <c r="C44" s="34" t="s">
        <v>408</v>
      </c>
      <c r="D44" s="34" t="s">
        <v>408</v>
      </c>
      <c r="E44" s="34" t="s">
        <v>419</v>
      </c>
      <c r="F44" s="35"/>
      <c r="G44" s="35"/>
      <c r="H44" s="35"/>
      <c r="I44" s="35"/>
      <c r="J44" s="35"/>
      <c r="K44" s="35"/>
      <c r="L44" s="35"/>
      <c r="M44" s="35"/>
      <c r="N44" s="35"/>
      <c r="O44" s="35"/>
      <c r="P44" s="34" t="s">
        <v>463</v>
      </c>
      <c r="Q44" s="36"/>
      <c r="R44" s="47"/>
      <c r="S44" s="35"/>
      <c r="T44" s="35"/>
      <c r="U44" s="35">
        <f t="shared" si="0"/>
        <v>0</v>
      </c>
      <c r="V44" s="34">
        <f t="shared" si="1"/>
        <v>0</v>
      </c>
      <c r="W44" s="48">
        <v>0.75050255585549364</v>
      </c>
    </row>
    <row r="45" spans="1:23" x14ac:dyDescent="0.35">
      <c r="A45" s="33" t="s">
        <v>227</v>
      </c>
      <c r="B45" s="34" t="s">
        <v>25</v>
      </c>
      <c r="C45" s="34" t="s">
        <v>407</v>
      </c>
      <c r="D45" s="34" t="s">
        <v>407</v>
      </c>
      <c r="E45" s="34" t="s">
        <v>419</v>
      </c>
      <c r="F45" s="35">
        <v>1.3445440530776978</v>
      </c>
      <c r="G45" s="35">
        <v>1.3398399353027344</v>
      </c>
      <c r="H45" s="35">
        <v>1.3490279912948608</v>
      </c>
      <c r="I45" s="35">
        <v>1.1511270999908447</v>
      </c>
      <c r="J45" s="35">
        <v>1.4398788213729858</v>
      </c>
      <c r="K45" s="35">
        <v>1.2640187740325928</v>
      </c>
      <c r="L45" s="35">
        <v>1.8220371007919312</v>
      </c>
      <c r="M45" s="35">
        <v>1.5361883640289307</v>
      </c>
      <c r="N45" s="35">
        <v>1.2802788019180298</v>
      </c>
      <c r="O45" s="35">
        <v>0.42303156852722168</v>
      </c>
      <c r="P45" s="34" t="s">
        <v>440</v>
      </c>
      <c r="Q45" s="36">
        <v>2018</v>
      </c>
      <c r="R45" s="47">
        <v>71.635999999999996</v>
      </c>
      <c r="S45" s="35">
        <v>36.655000000000001</v>
      </c>
      <c r="T45" s="35">
        <v>34.981000000000002</v>
      </c>
      <c r="U45" s="35">
        <f t="shared" si="0"/>
        <v>14.800331491627944</v>
      </c>
      <c r="V45" s="34">
        <f t="shared" si="1"/>
        <v>56.835668508372052</v>
      </c>
      <c r="W45" s="48">
        <v>0.79339533905260007</v>
      </c>
    </row>
    <row r="46" spans="1:23" x14ac:dyDescent="0.35">
      <c r="A46" s="33" t="s">
        <v>221</v>
      </c>
      <c r="B46" s="34" t="s">
        <v>19</v>
      </c>
      <c r="C46" s="34" t="s">
        <v>405</v>
      </c>
      <c r="D46" s="34" t="s">
        <v>414</v>
      </c>
      <c r="E46" s="34" t="s">
        <v>419</v>
      </c>
      <c r="F46" s="35">
        <v>23</v>
      </c>
      <c r="G46" s="35">
        <v>25.700000762939453</v>
      </c>
      <c r="H46" s="35">
        <v>20.5</v>
      </c>
      <c r="I46" s="35">
        <v>29</v>
      </c>
      <c r="J46" s="35">
        <v>14.5</v>
      </c>
      <c r="K46" s="35">
        <v>38</v>
      </c>
      <c r="L46" s="35">
        <v>29.399999618530273</v>
      </c>
      <c r="M46" s="35">
        <v>22.600000381469727</v>
      </c>
      <c r="N46" s="35">
        <v>12.899999618530273</v>
      </c>
      <c r="O46" s="35">
        <v>6.1999998092651367</v>
      </c>
      <c r="P46" s="34" t="s">
        <v>435</v>
      </c>
      <c r="Q46" s="36">
        <v>2016</v>
      </c>
      <c r="R46" s="47">
        <v>40.594000000000001</v>
      </c>
      <c r="S46" s="35">
        <v>20.96</v>
      </c>
      <c r="T46" s="35">
        <v>19.634</v>
      </c>
      <c r="U46" s="35">
        <f t="shared" si="0"/>
        <v>19.980965095700636</v>
      </c>
      <c r="V46" s="34">
        <f t="shared" si="1"/>
        <v>20.613034904299365</v>
      </c>
      <c r="W46" s="48">
        <v>0.50778526147458647</v>
      </c>
    </row>
    <row r="47" spans="1:23" x14ac:dyDescent="0.35">
      <c r="A47" s="33" t="s">
        <v>349</v>
      </c>
      <c r="B47" s="34" t="s">
        <v>147</v>
      </c>
      <c r="C47" s="34" t="s">
        <v>406</v>
      </c>
      <c r="D47" s="34" t="s">
        <v>413</v>
      </c>
      <c r="E47" s="34" t="s">
        <v>418</v>
      </c>
      <c r="F47" s="35"/>
      <c r="G47" s="35"/>
      <c r="H47" s="35"/>
      <c r="I47" s="35"/>
      <c r="J47" s="35"/>
      <c r="K47" s="35"/>
      <c r="L47" s="35"/>
      <c r="M47" s="35"/>
      <c r="N47" s="35"/>
      <c r="O47" s="35"/>
      <c r="P47" s="34" t="s">
        <v>463</v>
      </c>
      <c r="Q47" s="36"/>
      <c r="R47" s="47">
        <v>126.95099999999999</v>
      </c>
      <c r="S47" s="35">
        <v>65.204999999999998</v>
      </c>
      <c r="T47" s="35">
        <v>61.746000000000002</v>
      </c>
      <c r="U47" s="35">
        <f t="shared" si="0"/>
        <v>54.656609534518367</v>
      </c>
      <c r="V47" s="34">
        <f t="shared" si="1"/>
        <v>72.294390465481627</v>
      </c>
      <c r="W47" s="48">
        <v>0.56946688458918504</v>
      </c>
    </row>
    <row r="48" spans="1:23" x14ac:dyDescent="0.35">
      <c r="A48" s="33" t="s">
        <v>331</v>
      </c>
      <c r="B48" s="34" t="s">
        <v>129</v>
      </c>
      <c r="C48" s="34" t="s">
        <v>407</v>
      </c>
      <c r="D48" s="34" t="s">
        <v>407</v>
      </c>
      <c r="E48" s="34" t="s">
        <v>419</v>
      </c>
      <c r="F48" s="35"/>
      <c r="G48" s="35"/>
      <c r="H48" s="35"/>
      <c r="I48" s="35"/>
      <c r="J48" s="35"/>
      <c r="K48" s="35"/>
      <c r="L48" s="35"/>
      <c r="M48" s="35"/>
      <c r="N48" s="35"/>
      <c r="O48" s="35"/>
      <c r="P48" s="34" t="s">
        <v>463</v>
      </c>
      <c r="Q48" s="36"/>
      <c r="R48" s="47">
        <v>13.452</v>
      </c>
      <c r="S48" s="35">
        <v>6.923</v>
      </c>
      <c r="T48" s="35">
        <v>6.5289999999999999</v>
      </c>
      <c r="U48" s="35">
        <f t="shared" si="0"/>
        <v>3.0890144904527634</v>
      </c>
      <c r="V48" s="34">
        <f t="shared" si="1"/>
        <v>10.362985509547237</v>
      </c>
      <c r="W48" s="48">
        <v>0.77036764120928014</v>
      </c>
    </row>
    <row r="49" spans="1:23" x14ac:dyDescent="0.35">
      <c r="A49" s="33" t="s">
        <v>332</v>
      </c>
      <c r="B49" s="34" t="s">
        <v>130</v>
      </c>
      <c r="C49" s="34" t="s">
        <v>406</v>
      </c>
      <c r="D49" s="34" t="s">
        <v>415</v>
      </c>
      <c r="E49" s="34" t="s">
        <v>418</v>
      </c>
      <c r="F49" s="35"/>
      <c r="G49" s="35"/>
      <c r="H49" s="35"/>
      <c r="I49" s="35"/>
      <c r="J49" s="35"/>
      <c r="K49" s="35"/>
      <c r="L49" s="35"/>
      <c r="M49" s="35"/>
      <c r="N49" s="35"/>
      <c r="O49" s="35"/>
      <c r="P49" s="34" t="s">
        <v>463</v>
      </c>
      <c r="Q49" s="36"/>
      <c r="R49" s="47">
        <v>108.85299999999999</v>
      </c>
      <c r="S49" s="35">
        <v>55.933999999999997</v>
      </c>
      <c r="T49" s="35">
        <v>52.918999999999997</v>
      </c>
      <c r="U49" s="35">
        <f t="shared" si="0"/>
        <v>36.1278244667118</v>
      </c>
      <c r="V49" s="34">
        <f t="shared" si="1"/>
        <v>72.725175533288194</v>
      </c>
      <c r="W49" s="48">
        <v>0.66810446687999592</v>
      </c>
    </row>
    <row r="50" spans="1:23" x14ac:dyDescent="0.35">
      <c r="A50" s="33" t="s">
        <v>333</v>
      </c>
      <c r="B50" s="34" t="s">
        <v>131</v>
      </c>
      <c r="C50" s="34" t="s">
        <v>406</v>
      </c>
      <c r="D50" s="34" t="s">
        <v>415</v>
      </c>
      <c r="E50" s="34" t="s">
        <v>418</v>
      </c>
      <c r="F50" s="35"/>
      <c r="G50" s="35"/>
      <c r="H50" s="35"/>
      <c r="I50" s="35"/>
      <c r="J50" s="35"/>
      <c r="K50" s="35"/>
      <c r="L50" s="35"/>
      <c r="M50" s="35"/>
      <c r="N50" s="35"/>
      <c r="O50" s="35"/>
      <c r="P50" s="34" t="s">
        <v>463</v>
      </c>
      <c r="Q50" s="36"/>
      <c r="R50" s="47">
        <v>746.61300000000006</v>
      </c>
      <c r="S50" s="35">
        <v>375.25799999999998</v>
      </c>
      <c r="T50" s="35">
        <v>371.35500000000002</v>
      </c>
      <c r="U50" s="35">
        <f t="shared" si="0"/>
        <v>195.6726498397685</v>
      </c>
      <c r="V50" s="34">
        <f t="shared" si="1"/>
        <v>550.94035016023156</v>
      </c>
      <c r="W50" s="48">
        <v>0.73791957836286204</v>
      </c>
    </row>
    <row r="51" spans="1:23" x14ac:dyDescent="0.35">
      <c r="A51" s="33" t="s">
        <v>280</v>
      </c>
      <c r="B51" s="34" t="s">
        <v>78</v>
      </c>
      <c r="C51" s="34" t="s">
        <v>408</v>
      </c>
      <c r="D51" s="34" t="s">
        <v>408</v>
      </c>
      <c r="E51" s="34" t="s">
        <v>419</v>
      </c>
      <c r="F51" s="35">
        <v>3.2999999523162842</v>
      </c>
      <c r="G51" s="35">
        <v>3.4000000953674316</v>
      </c>
      <c r="H51" s="35">
        <v>3.2999999523162842</v>
      </c>
      <c r="I51" s="35">
        <v>3.5</v>
      </c>
      <c r="J51" s="35">
        <v>3.2000000476837158</v>
      </c>
      <c r="K51" s="35"/>
      <c r="L51" s="35"/>
      <c r="M51" s="35"/>
      <c r="N51" s="35"/>
      <c r="O51" s="35"/>
      <c r="P51" s="34" t="s">
        <v>453</v>
      </c>
      <c r="Q51" s="36">
        <v>2017</v>
      </c>
      <c r="R51" s="47">
        <v>336.01100000000002</v>
      </c>
      <c r="S51" s="35">
        <v>171.892</v>
      </c>
      <c r="T51" s="35">
        <v>164.119</v>
      </c>
      <c r="U51" s="35">
        <f t="shared" si="0"/>
        <v>128.02268337261904</v>
      </c>
      <c r="V51" s="34">
        <f t="shared" si="1"/>
        <v>207.98831662738098</v>
      </c>
      <c r="W51" s="48">
        <v>0.61899258246718403</v>
      </c>
    </row>
    <row r="52" spans="1:23" x14ac:dyDescent="0.35">
      <c r="A52" s="33" t="s">
        <v>223</v>
      </c>
      <c r="B52" s="34" t="s">
        <v>21</v>
      </c>
      <c r="C52" s="34" t="s">
        <v>405</v>
      </c>
      <c r="D52" s="34" t="s">
        <v>414</v>
      </c>
      <c r="E52" s="34" t="s">
        <v>417</v>
      </c>
      <c r="F52" s="35">
        <v>21.6141357421875</v>
      </c>
      <c r="G52" s="35">
        <v>22.341522216796875</v>
      </c>
      <c r="H52" s="35">
        <v>20.932109832763672</v>
      </c>
      <c r="I52" s="35">
        <v>28.027782440185547</v>
      </c>
      <c r="J52" s="35">
        <v>12.787652969360352</v>
      </c>
      <c r="K52" s="35">
        <v>34.946781158447266</v>
      </c>
      <c r="L52" s="35">
        <v>29.098344802856445</v>
      </c>
      <c r="M52" s="35">
        <v>20.587627410888672</v>
      </c>
      <c r="N52" s="35">
        <v>15.115418434143066</v>
      </c>
      <c r="O52" s="35">
        <v>5.7967090606689453</v>
      </c>
      <c r="P52" s="34" t="s">
        <v>437</v>
      </c>
      <c r="Q52" s="36">
        <v>2018</v>
      </c>
      <c r="R52" s="47">
        <v>2838.877</v>
      </c>
      <c r="S52" s="35">
        <v>1432.2840000000001</v>
      </c>
      <c r="T52" s="35">
        <v>1406.5930000000001</v>
      </c>
      <c r="U52" s="35">
        <f t="shared" si="0"/>
        <v>1576.7014415756903</v>
      </c>
      <c r="V52" s="34">
        <f t="shared" si="1"/>
        <v>1262.1755584243097</v>
      </c>
      <c r="W52" s="48">
        <v>0.44460381989931569</v>
      </c>
    </row>
    <row r="53" spans="1:23" x14ac:dyDescent="0.35">
      <c r="A53" s="33" t="s">
        <v>337</v>
      </c>
      <c r="B53" s="34" t="s">
        <v>135</v>
      </c>
      <c r="C53" s="34" t="s">
        <v>406</v>
      </c>
      <c r="D53" s="34" t="s">
        <v>415</v>
      </c>
      <c r="E53" s="34" t="s">
        <v>418</v>
      </c>
      <c r="F53" s="35"/>
      <c r="G53" s="35"/>
      <c r="H53" s="35"/>
      <c r="I53" s="35"/>
      <c r="J53" s="35"/>
      <c r="K53" s="35"/>
      <c r="L53" s="35"/>
      <c r="M53" s="35"/>
      <c r="N53" s="35"/>
      <c r="O53" s="35"/>
      <c r="P53" s="34" t="s">
        <v>463</v>
      </c>
      <c r="Q53" s="36"/>
      <c r="R53" s="47">
        <v>57.677999999999997</v>
      </c>
      <c r="S53" s="35">
        <v>29.553000000000001</v>
      </c>
      <c r="T53" s="35">
        <v>28.125</v>
      </c>
      <c r="U53" s="35">
        <f t="shared" si="0"/>
        <v>6.9939920960746917</v>
      </c>
      <c r="V53" s="34">
        <f t="shared" si="1"/>
        <v>50.684007903925306</v>
      </c>
      <c r="W53" s="48">
        <v>0.87874073136941833</v>
      </c>
    </row>
    <row r="54" spans="1:23" x14ac:dyDescent="0.35">
      <c r="A54" s="33" t="s">
        <v>335</v>
      </c>
      <c r="B54" s="34" t="s">
        <v>133</v>
      </c>
      <c r="C54" s="34" t="s">
        <v>405</v>
      </c>
      <c r="D54" s="34" t="s">
        <v>412</v>
      </c>
      <c r="E54" s="34" t="s">
        <v>417</v>
      </c>
      <c r="F54" s="35"/>
      <c r="G54" s="35"/>
      <c r="H54" s="35"/>
      <c r="I54" s="35"/>
      <c r="J54" s="35"/>
      <c r="K54" s="35"/>
      <c r="L54" s="35"/>
      <c r="M54" s="35"/>
      <c r="N54" s="35"/>
      <c r="O54" s="35"/>
      <c r="P54" s="34" t="s">
        <v>463</v>
      </c>
      <c r="Q54" s="36"/>
      <c r="R54" s="47">
        <v>20.113</v>
      </c>
      <c r="S54" s="35">
        <v>10.005000000000001</v>
      </c>
      <c r="T54" s="35">
        <v>10.108000000000001</v>
      </c>
      <c r="U54" s="35">
        <f t="shared" si="0"/>
        <v>4.46969128831552</v>
      </c>
      <c r="V54" s="34">
        <f t="shared" si="1"/>
        <v>15.64330871168448</v>
      </c>
      <c r="W54" s="48">
        <v>0.777771029268855</v>
      </c>
    </row>
    <row r="55" spans="1:23" x14ac:dyDescent="0.35">
      <c r="A55" s="33" t="s">
        <v>336</v>
      </c>
      <c r="B55" s="34" t="s">
        <v>134</v>
      </c>
      <c r="C55" s="34" t="s">
        <v>407</v>
      </c>
      <c r="D55" s="34" t="s">
        <v>407</v>
      </c>
      <c r="E55" s="34" t="s">
        <v>419</v>
      </c>
      <c r="F55" s="35"/>
      <c r="G55" s="35"/>
      <c r="H55" s="35"/>
      <c r="I55" s="35"/>
      <c r="J55" s="35"/>
      <c r="K55" s="35"/>
      <c r="L55" s="35"/>
      <c r="M55" s="35"/>
      <c r="N55" s="35"/>
      <c r="O55" s="35"/>
      <c r="P55" s="34" t="s">
        <v>463</v>
      </c>
      <c r="Q55" s="36"/>
      <c r="R55" s="47"/>
      <c r="S55" s="35"/>
      <c r="T55" s="35"/>
      <c r="U55" s="35">
        <f t="shared" si="0"/>
        <v>0</v>
      </c>
      <c r="V55" s="34">
        <f t="shared" si="1"/>
        <v>0</v>
      </c>
      <c r="W55" s="48">
        <v>0.70483662593529628</v>
      </c>
    </row>
    <row r="56" spans="1:23" x14ac:dyDescent="0.35">
      <c r="A56" s="33" t="s">
        <v>228</v>
      </c>
      <c r="B56" s="34" t="s">
        <v>26</v>
      </c>
      <c r="C56" s="34" t="s">
        <v>407</v>
      </c>
      <c r="D56" s="34" t="s">
        <v>407</v>
      </c>
      <c r="E56" s="34" t="s">
        <v>419</v>
      </c>
      <c r="F56" s="35">
        <v>3</v>
      </c>
      <c r="G56" s="35">
        <v>2.4000000953674316</v>
      </c>
      <c r="H56" s="35">
        <v>3.5999999046325684</v>
      </c>
      <c r="I56" s="35">
        <v>3.4000000953674316</v>
      </c>
      <c r="J56" s="35">
        <v>2.9000000953674316</v>
      </c>
      <c r="K56" s="35">
        <v>5.8000001907348633</v>
      </c>
      <c r="L56" s="35">
        <v>3.5</v>
      </c>
      <c r="M56" s="35">
        <v>2.0999999046325684</v>
      </c>
      <c r="N56" s="35">
        <v>2.5999999046325684</v>
      </c>
      <c r="O56" s="35">
        <v>0.69999998807907104</v>
      </c>
      <c r="P56" s="34" t="s">
        <v>441</v>
      </c>
      <c r="Q56" s="36">
        <v>2014</v>
      </c>
      <c r="R56" s="47">
        <v>200.41</v>
      </c>
      <c r="S56" s="35">
        <v>102.22799999999999</v>
      </c>
      <c r="T56" s="35">
        <v>98.182000000000002</v>
      </c>
      <c r="U56" s="35">
        <f t="shared" si="0"/>
        <v>37.929176315970324</v>
      </c>
      <c r="V56" s="34">
        <f t="shared" si="1"/>
        <v>162.48082368402967</v>
      </c>
      <c r="W56" s="48">
        <v>0.81074209712105016</v>
      </c>
    </row>
    <row r="57" spans="1:23" x14ac:dyDescent="0.35">
      <c r="A57" s="33" t="s">
        <v>230</v>
      </c>
      <c r="B57" s="34" t="s">
        <v>28</v>
      </c>
      <c r="C57" s="34" t="s">
        <v>407</v>
      </c>
      <c r="D57" s="34" t="s">
        <v>407</v>
      </c>
      <c r="E57" s="34" t="s">
        <v>419</v>
      </c>
      <c r="F57" s="35">
        <v>1.2999999523162842</v>
      </c>
      <c r="G57" s="35">
        <v>1.5</v>
      </c>
      <c r="H57" s="35">
        <v>1</v>
      </c>
      <c r="I57" s="35">
        <v>0.60000002384185791</v>
      </c>
      <c r="J57" s="35">
        <v>1.7000000476837158</v>
      </c>
      <c r="K57" s="35"/>
      <c r="L57" s="35"/>
      <c r="M57" s="35"/>
      <c r="N57" s="35"/>
      <c r="O57" s="35"/>
      <c r="P57" s="34" t="s">
        <v>443</v>
      </c>
      <c r="Q57" s="36">
        <v>2019</v>
      </c>
      <c r="R57" s="47">
        <v>325.29199999999997</v>
      </c>
      <c r="S57" s="35">
        <v>166.22499999999999</v>
      </c>
      <c r="T57" s="35">
        <v>159.06700000000001</v>
      </c>
      <c r="U57" s="35">
        <f t="shared" si="0"/>
        <v>117.68809616433194</v>
      </c>
      <c r="V57" s="34">
        <f t="shared" si="1"/>
        <v>207.60390383566804</v>
      </c>
      <c r="W57" s="48">
        <v>0.6382078373758594</v>
      </c>
    </row>
    <row r="58" spans="1:23" x14ac:dyDescent="0.35">
      <c r="A58" s="33" t="s">
        <v>231</v>
      </c>
      <c r="B58" s="34" t="s">
        <v>29</v>
      </c>
      <c r="C58" s="34" t="s">
        <v>409</v>
      </c>
      <c r="D58" s="34" t="s">
        <v>409</v>
      </c>
      <c r="E58" s="34" t="s">
        <v>419</v>
      </c>
      <c r="F58" s="35">
        <v>3.0999999046325684</v>
      </c>
      <c r="G58" s="35">
        <v>3.2999999523162842</v>
      </c>
      <c r="H58" s="35">
        <v>2.9000000953674316</v>
      </c>
      <c r="I58" s="35">
        <v>3.2000000476837158</v>
      </c>
      <c r="J58" s="35">
        <v>2.9000000953674316</v>
      </c>
      <c r="K58" s="35">
        <v>5.1999998092651367</v>
      </c>
      <c r="L58" s="35">
        <v>4</v>
      </c>
      <c r="M58" s="35">
        <v>1.7000000476837158</v>
      </c>
      <c r="N58" s="35">
        <v>2.4000000953674316</v>
      </c>
      <c r="O58" s="35">
        <v>1.5</v>
      </c>
      <c r="P58" s="34" t="s">
        <v>444</v>
      </c>
      <c r="Q58" s="36">
        <v>2014</v>
      </c>
      <c r="R58" s="47">
        <v>2578.5360000000001</v>
      </c>
      <c r="S58" s="35">
        <v>1329.0029999999999</v>
      </c>
      <c r="T58" s="35">
        <v>1249.5329999999999</v>
      </c>
      <c r="U58" s="35">
        <f t="shared" si="0"/>
        <v>1477.3950658403844</v>
      </c>
      <c r="V58" s="34">
        <f t="shared" si="1"/>
        <v>1101.1409341596157</v>
      </c>
      <c r="W58" s="48">
        <v>0.42704113270461053</v>
      </c>
    </row>
    <row r="59" spans="1:23" x14ac:dyDescent="0.35">
      <c r="A59" s="33" t="s">
        <v>289</v>
      </c>
      <c r="B59" s="34" t="s">
        <v>87</v>
      </c>
      <c r="C59" s="34" t="s">
        <v>407</v>
      </c>
      <c r="D59" s="34" t="s">
        <v>407</v>
      </c>
      <c r="E59" s="34" t="s">
        <v>419</v>
      </c>
      <c r="F59" s="35">
        <v>3.5</v>
      </c>
      <c r="G59" s="35">
        <v>3.2000000476837158</v>
      </c>
      <c r="H59" s="35">
        <v>3.7999999523162842</v>
      </c>
      <c r="I59" s="35">
        <v>4.5</v>
      </c>
      <c r="J59" s="35">
        <v>2.7000000476837158</v>
      </c>
      <c r="K59" s="35">
        <v>7.6999998092651367</v>
      </c>
      <c r="L59" s="35">
        <v>3.7000000476837158</v>
      </c>
      <c r="M59" s="35">
        <v>1.8999999761581421</v>
      </c>
      <c r="N59" s="35">
        <v>2</v>
      </c>
      <c r="O59" s="35">
        <v>0.20000000298023224</v>
      </c>
      <c r="P59" s="34" t="s">
        <v>441</v>
      </c>
      <c r="Q59" s="36">
        <v>2014</v>
      </c>
      <c r="R59" s="47">
        <v>114.453</v>
      </c>
      <c r="S59" s="35">
        <v>58.561</v>
      </c>
      <c r="T59" s="35">
        <v>55.892000000000003</v>
      </c>
      <c r="U59" s="35">
        <f t="shared" si="0"/>
        <v>32.020326916328315</v>
      </c>
      <c r="V59" s="34">
        <f t="shared" si="1"/>
        <v>82.432673083671688</v>
      </c>
      <c r="W59" s="48">
        <v>0.72023165040384862</v>
      </c>
    </row>
    <row r="60" spans="1:23" x14ac:dyDescent="0.35">
      <c r="A60" s="33" t="s">
        <v>346</v>
      </c>
      <c r="B60" s="34" t="s">
        <v>144</v>
      </c>
      <c r="C60" s="34" t="s">
        <v>405</v>
      </c>
      <c r="D60" s="34" t="s">
        <v>414</v>
      </c>
      <c r="E60" s="34" t="s">
        <v>419</v>
      </c>
      <c r="F60" s="35"/>
      <c r="G60" s="35"/>
      <c r="H60" s="35"/>
      <c r="I60" s="35"/>
      <c r="J60" s="35"/>
      <c r="K60" s="35"/>
      <c r="L60" s="35"/>
      <c r="M60" s="35"/>
      <c r="N60" s="35"/>
      <c r="O60" s="35"/>
      <c r="P60" s="34" t="s">
        <v>463</v>
      </c>
      <c r="Q60" s="36"/>
      <c r="R60" s="47">
        <v>34.587000000000003</v>
      </c>
      <c r="S60" s="35">
        <v>17.536000000000001</v>
      </c>
      <c r="T60" s="35">
        <v>17.050999999999998</v>
      </c>
      <c r="U60" s="35">
        <f t="shared" si="0"/>
        <v>9.634941350672122</v>
      </c>
      <c r="V60" s="34">
        <f t="shared" si="1"/>
        <v>24.952058649327881</v>
      </c>
      <c r="W60" s="48">
        <v>0.72142882150310461</v>
      </c>
    </row>
    <row r="61" spans="1:23" x14ac:dyDescent="0.35">
      <c r="A61" s="33" t="s">
        <v>338</v>
      </c>
      <c r="B61" s="34" t="s">
        <v>136</v>
      </c>
      <c r="C61" s="34" t="s">
        <v>405</v>
      </c>
      <c r="D61" s="34" t="s">
        <v>412</v>
      </c>
      <c r="E61" s="34" t="s">
        <v>417</v>
      </c>
      <c r="F61" s="35"/>
      <c r="G61" s="35"/>
      <c r="H61" s="35"/>
      <c r="I61" s="35"/>
      <c r="J61" s="35"/>
      <c r="K61" s="35"/>
      <c r="L61" s="35"/>
      <c r="M61" s="35"/>
      <c r="N61" s="35"/>
      <c r="O61" s="35"/>
      <c r="P61" s="34" t="s">
        <v>463</v>
      </c>
      <c r="Q61" s="36"/>
      <c r="R61" s="47">
        <v>94.498999999999995</v>
      </c>
      <c r="S61" s="35">
        <v>48.323</v>
      </c>
      <c r="T61" s="35">
        <v>46.176000000000002</v>
      </c>
      <c r="U61" s="35">
        <f t="shared" si="0"/>
        <v>56.624084197836986</v>
      </c>
      <c r="V61" s="34">
        <f t="shared" si="1"/>
        <v>37.874915802163009</v>
      </c>
      <c r="W61" s="48">
        <v>0.40079700104935512</v>
      </c>
    </row>
    <row r="62" spans="1:23" x14ac:dyDescent="0.35">
      <c r="A62" s="33" t="s">
        <v>340</v>
      </c>
      <c r="B62" s="34" t="s">
        <v>138</v>
      </c>
      <c r="C62" s="34" t="s">
        <v>406</v>
      </c>
      <c r="D62" s="34" t="s">
        <v>415</v>
      </c>
      <c r="E62" s="34" t="s">
        <v>418</v>
      </c>
      <c r="F62" s="35"/>
      <c r="G62" s="35"/>
      <c r="H62" s="35"/>
      <c r="I62" s="35"/>
      <c r="J62" s="35"/>
      <c r="K62" s="35"/>
      <c r="L62" s="35"/>
      <c r="M62" s="35"/>
      <c r="N62" s="35"/>
      <c r="O62" s="35"/>
      <c r="P62" s="34" t="s">
        <v>463</v>
      </c>
      <c r="Q62" s="36"/>
      <c r="R62" s="47">
        <v>14.882999999999999</v>
      </c>
      <c r="S62" s="35">
        <v>7.6109999999999998</v>
      </c>
      <c r="T62" s="35">
        <v>7.2720000000000002</v>
      </c>
      <c r="U62" s="35">
        <f t="shared" si="0"/>
        <v>4.6315733638509098</v>
      </c>
      <c r="V62" s="34">
        <f t="shared" si="1"/>
        <v>10.251426636149089</v>
      </c>
      <c r="W62" s="48">
        <v>0.68880109091910835</v>
      </c>
    </row>
    <row r="63" spans="1:23" x14ac:dyDescent="0.35">
      <c r="A63" s="33" t="s">
        <v>294</v>
      </c>
      <c r="B63" s="34" t="s">
        <v>92</v>
      </c>
      <c r="C63" s="34" t="s">
        <v>405</v>
      </c>
      <c r="D63" s="34" t="s">
        <v>412</v>
      </c>
      <c r="E63" s="34" t="s">
        <v>419</v>
      </c>
      <c r="F63" s="35">
        <v>1.3999999761581421</v>
      </c>
      <c r="G63" s="35">
        <v>1.2000000476837158</v>
      </c>
      <c r="H63" s="35">
        <v>1.6000000238418579</v>
      </c>
      <c r="I63" s="35">
        <v>1.5</v>
      </c>
      <c r="J63" s="35">
        <v>0.60000002384185791</v>
      </c>
      <c r="K63" s="35">
        <v>2.0999999046325684</v>
      </c>
      <c r="L63" s="35">
        <v>1.6000000238418579</v>
      </c>
      <c r="M63" s="35">
        <v>1.1000000238418579</v>
      </c>
      <c r="N63" s="35">
        <v>1.6000000238418579</v>
      </c>
      <c r="O63" s="35">
        <v>0</v>
      </c>
      <c r="P63" s="34" t="s">
        <v>441</v>
      </c>
      <c r="Q63" s="36">
        <v>2014</v>
      </c>
      <c r="R63" s="47">
        <v>28.263000000000002</v>
      </c>
      <c r="S63" s="35">
        <v>14.262</v>
      </c>
      <c r="T63" s="35">
        <v>14.000999999999999</v>
      </c>
      <c r="U63" s="35">
        <f t="shared" si="0"/>
        <v>28.263000000000002</v>
      </c>
      <c r="V63" s="34"/>
      <c r="W63" s="48"/>
    </row>
    <row r="64" spans="1:23" x14ac:dyDescent="0.35">
      <c r="A64" s="33" t="s">
        <v>232</v>
      </c>
      <c r="B64" s="34" t="s">
        <v>30</v>
      </c>
      <c r="C64" s="34" t="s">
        <v>405</v>
      </c>
      <c r="D64" s="34" t="s">
        <v>412</v>
      </c>
      <c r="E64" s="34" t="s">
        <v>417</v>
      </c>
      <c r="F64" s="35">
        <v>25.200000762939453</v>
      </c>
      <c r="G64" s="35">
        <v>24.5</v>
      </c>
      <c r="H64" s="35">
        <v>25.799999237060547</v>
      </c>
      <c r="I64" s="35">
        <v>27</v>
      </c>
      <c r="J64" s="35">
        <v>9.3000001907348633</v>
      </c>
      <c r="K64" s="35">
        <v>41</v>
      </c>
      <c r="L64" s="35">
        <v>29.799999237060547</v>
      </c>
      <c r="M64" s="35">
        <v>22</v>
      </c>
      <c r="N64" s="35">
        <v>19.299999237060547</v>
      </c>
      <c r="O64" s="35">
        <v>8.5</v>
      </c>
      <c r="P64" s="34" t="s">
        <v>445</v>
      </c>
      <c r="Q64" s="36">
        <v>2016</v>
      </c>
      <c r="R64" s="47">
        <v>3055.5250000000001</v>
      </c>
      <c r="S64" s="35">
        <v>1547.9469999999999</v>
      </c>
      <c r="T64" s="35">
        <v>1507.578</v>
      </c>
      <c r="U64" s="35">
        <f t="shared" si="0"/>
        <v>2421.0977787591287</v>
      </c>
      <c r="V64" s="34">
        <f t="shared" si="1"/>
        <v>634.42722124087152</v>
      </c>
      <c r="W64" s="48">
        <v>0.20763280327959074</v>
      </c>
    </row>
    <row r="65" spans="1:23" x14ac:dyDescent="0.35">
      <c r="A65" s="33" t="s">
        <v>342</v>
      </c>
      <c r="B65" s="34" t="s">
        <v>140</v>
      </c>
      <c r="C65" s="34" t="s">
        <v>408</v>
      </c>
      <c r="D65" s="34" t="s">
        <v>408</v>
      </c>
      <c r="E65" s="34" t="s">
        <v>419</v>
      </c>
      <c r="F65" s="35"/>
      <c r="G65" s="35"/>
      <c r="H65" s="35"/>
      <c r="I65" s="35"/>
      <c r="J65" s="35"/>
      <c r="K65" s="35"/>
      <c r="L65" s="35"/>
      <c r="M65" s="35"/>
      <c r="N65" s="35"/>
      <c r="O65" s="35"/>
      <c r="P65" s="34" t="s">
        <v>463</v>
      </c>
      <c r="Q65" s="36"/>
      <c r="R65" s="47">
        <v>17.879000000000001</v>
      </c>
      <c r="S65" s="35">
        <v>9.1560000000000006</v>
      </c>
      <c r="T65" s="35">
        <v>8.7230000000000008</v>
      </c>
      <c r="U65" s="35">
        <f t="shared" si="0"/>
        <v>7.8224459051939128</v>
      </c>
      <c r="V65" s="34">
        <f t="shared" si="1"/>
        <v>10.056554094806089</v>
      </c>
      <c r="W65" s="48">
        <v>0.56247855555713899</v>
      </c>
    </row>
    <row r="66" spans="1:23" x14ac:dyDescent="0.35">
      <c r="A66" s="33" t="s">
        <v>341</v>
      </c>
      <c r="B66" s="34" t="s">
        <v>139</v>
      </c>
      <c r="C66" s="34" t="s">
        <v>406</v>
      </c>
      <c r="D66" s="34" t="s">
        <v>415</v>
      </c>
      <c r="E66" s="34" t="s">
        <v>418</v>
      </c>
      <c r="F66" s="35"/>
      <c r="G66" s="35"/>
      <c r="H66" s="35"/>
      <c r="I66" s="35"/>
      <c r="J66" s="35"/>
      <c r="K66" s="35"/>
      <c r="L66" s="35"/>
      <c r="M66" s="35"/>
      <c r="N66" s="35"/>
      <c r="O66" s="35"/>
      <c r="P66" s="34" t="s">
        <v>463</v>
      </c>
      <c r="Q66" s="36"/>
      <c r="R66" s="47">
        <v>61.101999999999997</v>
      </c>
      <c r="S66" s="35">
        <v>31.266999999999999</v>
      </c>
      <c r="T66" s="35">
        <v>29.835000000000001</v>
      </c>
      <c r="U66" s="35">
        <f t="shared" si="0"/>
        <v>8.9320211618656273</v>
      </c>
      <c r="V66" s="34">
        <f t="shared" si="1"/>
        <v>52.169978838134369</v>
      </c>
      <c r="W66" s="48">
        <v>0.85381785928667431</v>
      </c>
    </row>
    <row r="67" spans="1:23" x14ac:dyDescent="0.35">
      <c r="A67" s="33" t="s">
        <v>343</v>
      </c>
      <c r="B67" s="34" t="s">
        <v>141</v>
      </c>
      <c r="C67" s="34" t="s">
        <v>406</v>
      </c>
      <c r="D67" s="34" t="s">
        <v>415</v>
      </c>
      <c r="E67" s="34" t="s">
        <v>418</v>
      </c>
      <c r="F67" s="35"/>
      <c r="G67" s="35"/>
      <c r="H67" s="35"/>
      <c r="I67" s="35"/>
      <c r="J67" s="35"/>
      <c r="K67" s="35"/>
      <c r="L67" s="35"/>
      <c r="M67" s="35"/>
      <c r="N67" s="35"/>
      <c r="O67" s="35"/>
      <c r="P67" s="34" t="s">
        <v>463</v>
      </c>
      <c r="Q67" s="36"/>
      <c r="R67" s="47">
        <v>774.87199999999996</v>
      </c>
      <c r="S67" s="35">
        <v>395.70299999999997</v>
      </c>
      <c r="T67" s="35">
        <v>379.16899999999998</v>
      </c>
      <c r="U67" s="35">
        <f t="shared" si="0"/>
        <v>151.53263226723675</v>
      </c>
      <c r="V67" s="34">
        <f t="shared" si="1"/>
        <v>623.33936773276321</v>
      </c>
      <c r="W67" s="48">
        <v>0.80444172422382432</v>
      </c>
    </row>
    <row r="68" spans="1:23" x14ac:dyDescent="0.35">
      <c r="A68" s="33" t="s">
        <v>233</v>
      </c>
      <c r="B68" s="34" t="s">
        <v>31</v>
      </c>
      <c r="C68" s="34" t="s">
        <v>405</v>
      </c>
      <c r="D68" s="34" t="s">
        <v>414</v>
      </c>
      <c r="E68" s="34" t="s">
        <v>419</v>
      </c>
      <c r="F68" s="35">
        <v>3.7000000476837158</v>
      </c>
      <c r="G68" s="35">
        <v>3.0999999046325684</v>
      </c>
      <c r="H68" s="35">
        <v>4.4000000953674316</v>
      </c>
      <c r="I68" s="35">
        <v>5</v>
      </c>
      <c r="J68" s="35">
        <v>3.5</v>
      </c>
      <c r="K68" s="35">
        <v>8</v>
      </c>
      <c r="L68" s="35">
        <v>4.4000000953674316</v>
      </c>
      <c r="M68" s="35">
        <v>1.3999999761581421</v>
      </c>
      <c r="N68" s="35">
        <v>1.8999999761581421</v>
      </c>
      <c r="O68" s="35">
        <v>2.5999999046325684</v>
      </c>
      <c r="P68" s="34" t="s">
        <v>439</v>
      </c>
      <c r="Q68" s="36">
        <v>2012</v>
      </c>
      <c r="R68" s="47">
        <v>58.222999999999999</v>
      </c>
      <c r="S68" s="35">
        <v>29.396000000000001</v>
      </c>
      <c r="T68" s="35">
        <v>28.827000000000002</v>
      </c>
      <c r="U68" s="35">
        <f t="shared" ref="U68:U131" si="2">R68-V68</f>
        <v>6.1891968628737004</v>
      </c>
      <c r="V68" s="34">
        <f t="shared" ref="V68:V131" si="3">R68*W68</f>
        <v>52.033803137126299</v>
      </c>
      <c r="W68" s="48">
        <v>0.89369842050609383</v>
      </c>
    </row>
    <row r="69" spans="1:23" x14ac:dyDescent="0.35">
      <c r="A69" s="33" t="s">
        <v>237</v>
      </c>
      <c r="B69" s="34" t="s">
        <v>35</v>
      </c>
      <c r="C69" s="34" t="s">
        <v>405</v>
      </c>
      <c r="D69" s="34" t="s">
        <v>414</v>
      </c>
      <c r="E69" s="34" t="s">
        <v>417</v>
      </c>
      <c r="F69" s="35">
        <v>27.100000381469727</v>
      </c>
      <c r="G69" s="35">
        <v>26.600000381469727</v>
      </c>
      <c r="H69" s="35">
        <v>27.700000762939453</v>
      </c>
      <c r="I69" s="35">
        <v>34.799999237060547</v>
      </c>
      <c r="J69" s="35">
        <v>18</v>
      </c>
      <c r="K69" s="35">
        <v>32.400001525878906</v>
      </c>
      <c r="L69" s="35">
        <v>33.900001525878906</v>
      </c>
      <c r="M69" s="35">
        <v>32.200000762939453</v>
      </c>
      <c r="N69" s="35">
        <v>22.700000762939453</v>
      </c>
      <c r="O69" s="35">
        <v>10</v>
      </c>
      <c r="P69" s="34" t="s">
        <v>446</v>
      </c>
      <c r="Q69" s="36">
        <v>2013</v>
      </c>
      <c r="R69" s="47">
        <v>71.001999999999995</v>
      </c>
      <c r="S69" s="35">
        <v>35.856000000000002</v>
      </c>
      <c r="T69" s="35">
        <v>35.146000000000001</v>
      </c>
      <c r="U69" s="35">
        <f t="shared" si="2"/>
        <v>27.499363872694119</v>
      </c>
      <c r="V69" s="34">
        <f t="shared" si="3"/>
        <v>43.502636127305877</v>
      </c>
      <c r="W69" s="48">
        <v>0.61269592585146726</v>
      </c>
    </row>
    <row r="70" spans="1:23" x14ac:dyDescent="0.35">
      <c r="A70" s="33" t="s">
        <v>234</v>
      </c>
      <c r="B70" s="34" t="s">
        <v>32</v>
      </c>
      <c r="C70" s="34" t="s">
        <v>406</v>
      </c>
      <c r="D70" s="34" t="s">
        <v>413</v>
      </c>
      <c r="E70" s="34" t="s">
        <v>419</v>
      </c>
      <c r="F70" s="35">
        <v>1.2000000476837158</v>
      </c>
      <c r="G70" s="35">
        <v>0.88570624589920044</v>
      </c>
      <c r="H70" s="35">
        <v>1.4672743082046509</v>
      </c>
      <c r="I70" s="35">
        <v>1.7560721635818481</v>
      </c>
      <c r="J70" s="35">
        <v>0.86237108707427979</v>
      </c>
      <c r="K70" s="35">
        <v>1.9182202816009521</v>
      </c>
      <c r="L70" s="35">
        <v>2.0218367576599121</v>
      </c>
      <c r="M70" s="35">
        <v>0.50243335962295532</v>
      </c>
      <c r="N70" s="35">
        <v>1.2983053922653198</v>
      </c>
      <c r="O70" s="35">
        <v>0.50057506561279297</v>
      </c>
      <c r="P70" s="34" t="s">
        <v>440</v>
      </c>
      <c r="Q70" s="36">
        <v>2018</v>
      </c>
      <c r="R70" s="47">
        <v>57.878</v>
      </c>
      <c r="S70" s="35">
        <v>29.945</v>
      </c>
      <c r="T70" s="35">
        <v>27.933</v>
      </c>
      <c r="U70" s="35">
        <f t="shared" si="2"/>
        <v>23.942868055870157</v>
      </c>
      <c r="V70" s="34">
        <f t="shared" si="3"/>
        <v>33.935131944129843</v>
      </c>
      <c r="W70" s="48">
        <v>0.58632177933117668</v>
      </c>
    </row>
    <row r="71" spans="1:23" x14ac:dyDescent="0.35">
      <c r="A71" s="33" t="s">
        <v>334</v>
      </c>
      <c r="B71" s="34" t="s">
        <v>132</v>
      </c>
      <c r="C71" s="34" t="s">
        <v>406</v>
      </c>
      <c r="D71" s="34" t="s">
        <v>415</v>
      </c>
      <c r="E71" s="34" t="s">
        <v>418</v>
      </c>
      <c r="F71" s="35"/>
      <c r="G71" s="35"/>
      <c r="H71" s="35"/>
      <c r="I71" s="35"/>
      <c r="J71" s="35"/>
      <c r="K71" s="35"/>
      <c r="L71" s="35"/>
      <c r="M71" s="35"/>
      <c r="N71" s="35"/>
      <c r="O71" s="35"/>
      <c r="P71" s="34" t="s">
        <v>463</v>
      </c>
      <c r="Q71" s="36"/>
      <c r="R71" s="47">
        <v>757.72699999999998</v>
      </c>
      <c r="S71" s="35">
        <v>389.822</v>
      </c>
      <c r="T71" s="35">
        <v>367.90499999999997</v>
      </c>
      <c r="U71" s="35">
        <f t="shared" si="2"/>
        <v>171.91652216891316</v>
      </c>
      <c r="V71" s="34">
        <f t="shared" si="3"/>
        <v>585.81047783108681</v>
      </c>
      <c r="W71" s="48">
        <v>0.77311548596141733</v>
      </c>
    </row>
    <row r="72" spans="1:23" x14ac:dyDescent="0.35">
      <c r="A72" s="33" t="s">
        <v>235</v>
      </c>
      <c r="B72" s="34" t="s">
        <v>33</v>
      </c>
      <c r="C72" s="34" t="s">
        <v>405</v>
      </c>
      <c r="D72" s="34" t="s">
        <v>414</v>
      </c>
      <c r="E72" s="34" t="s">
        <v>419</v>
      </c>
      <c r="F72" s="35">
        <v>6.5274519920349121</v>
      </c>
      <c r="G72" s="35">
        <v>5.9853596687316895</v>
      </c>
      <c r="H72" s="35">
        <v>7.0418291091918945</v>
      </c>
      <c r="I72" s="35">
        <v>8.4954967498779297</v>
      </c>
      <c r="J72" s="35">
        <v>3.8416359424591064</v>
      </c>
      <c r="K72" s="35">
        <v>16.477264404296875</v>
      </c>
      <c r="L72" s="35">
        <v>5.5893659591674805</v>
      </c>
      <c r="M72" s="35">
        <v>3.8782594203948975</v>
      </c>
      <c r="N72" s="35">
        <v>2.5154707431793213</v>
      </c>
      <c r="O72" s="35">
        <v>1.3969216346740723</v>
      </c>
      <c r="P72" s="34" t="s">
        <v>437</v>
      </c>
      <c r="Q72" s="36">
        <v>2018</v>
      </c>
      <c r="R72" s="47">
        <v>796.75199999999995</v>
      </c>
      <c r="S72" s="35">
        <v>406.83499999999998</v>
      </c>
      <c r="T72" s="35">
        <v>389.91699999999997</v>
      </c>
      <c r="U72" s="35">
        <f t="shared" si="2"/>
        <v>350.09548609097652</v>
      </c>
      <c r="V72" s="34">
        <f t="shared" si="3"/>
        <v>446.65651390902343</v>
      </c>
      <c r="W72" s="48">
        <v>0.56059666484555226</v>
      </c>
    </row>
    <row r="73" spans="1:23" x14ac:dyDescent="0.35">
      <c r="A73" s="33" t="s">
        <v>347</v>
      </c>
      <c r="B73" s="34" t="s">
        <v>145</v>
      </c>
      <c r="C73" s="34" t="s">
        <v>406</v>
      </c>
      <c r="D73" s="34" t="s">
        <v>415</v>
      </c>
      <c r="E73" s="34" t="s">
        <v>418</v>
      </c>
      <c r="F73" s="35"/>
      <c r="G73" s="35"/>
      <c r="H73" s="35"/>
      <c r="I73" s="35"/>
      <c r="J73" s="35"/>
      <c r="K73" s="35"/>
      <c r="L73" s="35"/>
      <c r="M73" s="35"/>
      <c r="N73" s="35"/>
      <c r="O73" s="35"/>
      <c r="P73" s="34" t="s">
        <v>463</v>
      </c>
      <c r="Q73" s="36"/>
      <c r="R73" s="47">
        <v>90.742000000000004</v>
      </c>
      <c r="S73" s="35">
        <v>46.853000000000002</v>
      </c>
      <c r="T73" s="35">
        <v>43.889000000000003</v>
      </c>
      <c r="U73" s="35">
        <f t="shared" si="2"/>
        <v>19.003178591657402</v>
      </c>
      <c r="V73" s="34">
        <f t="shared" si="3"/>
        <v>71.738821408342602</v>
      </c>
      <c r="W73" s="48">
        <v>0.79058012175555537</v>
      </c>
    </row>
    <row r="74" spans="1:23" x14ac:dyDescent="0.35">
      <c r="A74" s="33" t="s">
        <v>348</v>
      </c>
      <c r="B74" s="34" t="s">
        <v>146</v>
      </c>
      <c r="C74" s="34" t="s">
        <v>407</v>
      </c>
      <c r="D74" s="34" t="s">
        <v>407</v>
      </c>
      <c r="E74" s="34" t="s">
        <v>419</v>
      </c>
      <c r="F74" s="35"/>
      <c r="G74" s="35"/>
      <c r="H74" s="35"/>
      <c r="I74" s="35"/>
      <c r="J74" s="35"/>
      <c r="K74" s="35"/>
      <c r="L74" s="35"/>
      <c r="M74" s="35"/>
      <c r="N74" s="35"/>
      <c r="O74" s="35"/>
      <c r="P74" s="34" t="s">
        <v>463</v>
      </c>
      <c r="Q74" s="36"/>
      <c r="R74" s="47">
        <v>1.819</v>
      </c>
      <c r="S74" s="35">
        <v>0.92800000000000005</v>
      </c>
      <c r="T74" s="35">
        <v>0.89100000000000001</v>
      </c>
      <c r="U74" s="35">
        <f t="shared" si="2"/>
        <v>1.1592076537534961</v>
      </c>
      <c r="V74" s="34">
        <f t="shared" si="3"/>
        <v>0.65979234624650396</v>
      </c>
      <c r="W74" s="48">
        <v>0.36272256528120067</v>
      </c>
    </row>
    <row r="75" spans="1:23" x14ac:dyDescent="0.35">
      <c r="A75" s="33" t="s">
        <v>239</v>
      </c>
      <c r="B75" s="34" t="s">
        <v>37</v>
      </c>
      <c r="C75" s="34" t="s">
        <v>407</v>
      </c>
      <c r="D75" s="34" t="s">
        <v>407</v>
      </c>
      <c r="E75" s="34" t="s">
        <v>419</v>
      </c>
      <c r="F75" s="35">
        <v>5.5</v>
      </c>
      <c r="G75" s="35">
        <v>5.8000001907348633</v>
      </c>
      <c r="H75" s="35">
        <v>5.0999999046325684</v>
      </c>
      <c r="I75" s="35">
        <v>6.4000000953674316</v>
      </c>
      <c r="J75" s="35">
        <v>3.9000000953674316</v>
      </c>
      <c r="K75" s="35">
        <v>9.3000001907348633</v>
      </c>
      <c r="L75" s="35">
        <v>6.6999998092651367</v>
      </c>
      <c r="M75" s="35">
        <v>5</v>
      </c>
      <c r="N75" s="35">
        <v>2.2999999523162842</v>
      </c>
      <c r="O75" s="35">
        <v>1.6000000238418579</v>
      </c>
      <c r="P75" s="34" t="s">
        <v>448</v>
      </c>
      <c r="Q75" s="36">
        <v>2015</v>
      </c>
      <c r="R75" s="47">
        <v>396.21199999999999</v>
      </c>
      <c r="S75" s="35">
        <v>202.42599999999999</v>
      </c>
      <c r="T75" s="35">
        <v>193.786</v>
      </c>
      <c r="U75" s="35">
        <f t="shared" si="2"/>
        <v>193.93137172429016</v>
      </c>
      <c r="V75" s="34">
        <f t="shared" si="3"/>
        <v>202.28062827570983</v>
      </c>
      <c r="W75" s="48">
        <v>0.51053634992304586</v>
      </c>
    </row>
    <row r="76" spans="1:23" x14ac:dyDescent="0.35">
      <c r="A76" s="33" t="s">
        <v>236</v>
      </c>
      <c r="B76" s="34" t="s">
        <v>34</v>
      </c>
      <c r="C76" s="34" t="s">
        <v>405</v>
      </c>
      <c r="D76" s="34" t="s">
        <v>414</v>
      </c>
      <c r="E76" s="34" t="s">
        <v>417</v>
      </c>
      <c r="F76" s="35">
        <v>34.081195831298828</v>
      </c>
      <c r="G76" s="35">
        <v>36.721824645996094</v>
      </c>
      <c r="H76" s="35">
        <v>31.455160140991211</v>
      </c>
      <c r="I76" s="35">
        <v>44.121707916259766</v>
      </c>
      <c r="J76" s="35">
        <v>14.471930503845215</v>
      </c>
      <c r="K76" s="35">
        <v>55.157882690429688</v>
      </c>
      <c r="L76" s="35">
        <v>42.749835968017578</v>
      </c>
      <c r="M76" s="35">
        <v>38.404102325439453</v>
      </c>
      <c r="N76" s="35">
        <v>22.098369598388672</v>
      </c>
      <c r="O76" s="35">
        <v>11.053515434265137</v>
      </c>
      <c r="P76" s="34" t="s">
        <v>436</v>
      </c>
      <c r="Q76" s="36">
        <v>2018</v>
      </c>
      <c r="R76" s="47">
        <v>374.17599999999999</v>
      </c>
      <c r="S76" s="35">
        <v>188.25299999999999</v>
      </c>
      <c r="T76" s="35">
        <v>185.923</v>
      </c>
      <c r="U76" s="35">
        <f t="shared" si="2"/>
        <v>238.94998416500363</v>
      </c>
      <c r="V76" s="34">
        <f t="shared" si="3"/>
        <v>135.22601583499636</v>
      </c>
      <c r="W76" s="48">
        <v>0.36139681816844577</v>
      </c>
    </row>
    <row r="77" spans="1:23" x14ac:dyDescent="0.35">
      <c r="A77" s="33" t="s">
        <v>238</v>
      </c>
      <c r="B77" s="34" t="s">
        <v>36</v>
      </c>
      <c r="C77" s="34" t="s">
        <v>405</v>
      </c>
      <c r="D77" s="34" t="s">
        <v>414</v>
      </c>
      <c r="E77" s="34" t="s">
        <v>417</v>
      </c>
      <c r="F77" s="35">
        <v>27.694507598876953</v>
      </c>
      <c r="G77" s="35">
        <v>26.446435928344727</v>
      </c>
      <c r="H77" s="35">
        <v>28.916709899902344</v>
      </c>
      <c r="I77" s="35">
        <v>36.474742889404297</v>
      </c>
      <c r="J77" s="35">
        <v>10.576581001281738</v>
      </c>
      <c r="K77" s="35">
        <v>37.738365173339844</v>
      </c>
      <c r="L77" s="35">
        <v>38.8082275390625</v>
      </c>
      <c r="M77" s="35">
        <v>34.163398742675781</v>
      </c>
      <c r="N77" s="35">
        <v>18.567258834838867</v>
      </c>
      <c r="O77" s="35">
        <v>6.1446132659912109</v>
      </c>
      <c r="P77" s="34" t="s">
        <v>447</v>
      </c>
      <c r="Q77" s="36">
        <v>2019</v>
      </c>
      <c r="R77" s="47">
        <v>57.088999999999999</v>
      </c>
      <c r="S77" s="35">
        <v>28.765000000000001</v>
      </c>
      <c r="T77" s="35">
        <v>28.324000000000002</v>
      </c>
      <c r="U77" s="35">
        <f t="shared" si="2"/>
        <v>32.335131919583404</v>
      </c>
      <c r="V77" s="34">
        <f t="shared" si="3"/>
        <v>24.753868080416595</v>
      </c>
      <c r="W77" s="48">
        <v>0.43360136068974048</v>
      </c>
    </row>
    <row r="78" spans="1:23" x14ac:dyDescent="0.35">
      <c r="A78" s="33" t="s">
        <v>240</v>
      </c>
      <c r="B78" s="34" t="s">
        <v>38</v>
      </c>
      <c r="C78" s="34" t="s">
        <v>407</v>
      </c>
      <c r="D78" s="34" t="s">
        <v>407</v>
      </c>
      <c r="E78" s="34" t="s">
        <v>419</v>
      </c>
      <c r="F78" s="35">
        <v>0.80000001192092896</v>
      </c>
      <c r="G78" s="35">
        <v>0.89999997615814209</v>
      </c>
      <c r="H78" s="35">
        <v>0.69999998807907104</v>
      </c>
      <c r="I78" s="35">
        <v>0.80000001192092896</v>
      </c>
      <c r="J78" s="35">
        <v>0.80000001192092896</v>
      </c>
      <c r="K78" s="35">
        <v>2.2000000476837158</v>
      </c>
      <c r="L78" s="35">
        <v>0.10000000149011612</v>
      </c>
      <c r="M78" s="35">
        <v>0.30000001192092896</v>
      </c>
      <c r="N78" s="35">
        <v>0.30000001192092896</v>
      </c>
      <c r="O78" s="35">
        <v>0.5</v>
      </c>
      <c r="P78" s="34" t="s">
        <v>441</v>
      </c>
      <c r="Q78" s="36">
        <v>2014</v>
      </c>
      <c r="R78" s="47">
        <v>15.015000000000001</v>
      </c>
      <c r="S78" s="35">
        <v>7.7350000000000003</v>
      </c>
      <c r="T78" s="35">
        <v>7.28</v>
      </c>
      <c r="U78" s="35">
        <f t="shared" si="2"/>
        <v>11.020028163252263</v>
      </c>
      <c r="V78" s="34">
        <f t="shared" si="3"/>
        <v>3.9949718367477383</v>
      </c>
      <c r="W78" s="48">
        <v>0.26606539039278976</v>
      </c>
    </row>
    <row r="79" spans="1:23" x14ac:dyDescent="0.35">
      <c r="A79" s="33" t="s">
        <v>242</v>
      </c>
      <c r="B79" s="34" t="s">
        <v>40</v>
      </c>
      <c r="C79" s="34" t="s">
        <v>407</v>
      </c>
      <c r="D79" s="34" t="s">
        <v>407</v>
      </c>
      <c r="E79" s="34" t="s">
        <v>417</v>
      </c>
      <c r="F79" s="35">
        <v>8.1999998092651367</v>
      </c>
      <c r="G79" s="35">
        <v>7.5</v>
      </c>
      <c r="H79" s="35">
        <v>8.8999996185302734</v>
      </c>
      <c r="I79" s="35">
        <v>10.699999809265137</v>
      </c>
      <c r="J79" s="35">
        <v>3.5999999046325684</v>
      </c>
      <c r="K79" s="35">
        <v>20.5</v>
      </c>
      <c r="L79" s="35">
        <v>7.5999999046325684</v>
      </c>
      <c r="M79" s="35">
        <v>4</v>
      </c>
      <c r="N79" s="35">
        <v>2.9000000953674316</v>
      </c>
      <c r="O79" s="35">
        <v>2</v>
      </c>
      <c r="P79" s="34" t="s">
        <v>425</v>
      </c>
      <c r="Q79" s="36">
        <v>2017</v>
      </c>
      <c r="R79" s="47">
        <v>250.178</v>
      </c>
      <c r="S79" s="35">
        <v>127.282</v>
      </c>
      <c r="T79" s="35">
        <v>122.896</v>
      </c>
      <c r="U79" s="35">
        <f t="shared" si="2"/>
        <v>111.88473431534126</v>
      </c>
      <c r="V79" s="34">
        <f t="shared" si="3"/>
        <v>138.29326568465873</v>
      </c>
      <c r="W79" s="48">
        <v>0.55277948374620767</v>
      </c>
    </row>
    <row r="80" spans="1:23" x14ac:dyDescent="0.35">
      <c r="A80" s="33" t="s">
        <v>398</v>
      </c>
      <c r="B80" s="34" t="s">
        <v>196</v>
      </c>
      <c r="C80" s="34" t="s">
        <v>406</v>
      </c>
      <c r="D80" s="34" t="s">
        <v>415</v>
      </c>
      <c r="E80" s="34" t="s">
        <v>420</v>
      </c>
      <c r="F80" s="35"/>
      <c r="G80" s="35"/>
      <c r="H80" s="35"/>
      <c r="I80" s="35"/>
      <c r="J80" s="35"/>
      <c r="K80" s="35"/>
      <c r="L80" s="35"/>
      <c r="M80" s="35"/>
      <c r="N80" s="35"/>
      <c r="O80" s="35"/>
      <c r="P80" s="34" t="s">
        <v>463</v>
      </c>
      <c r="Q80" s="36"/>
      <c r="R80" s="47"/>
      <c r="S80" s="35"/>
      <c r="T80" s="35"/>
      <c r="U80" s="35">
        <f t="shared" si="2"/>
        <v>0</v>
      </c>
      <c r="V80" s="34">
        <f t="shared" si="3"/>
        <v>0</v>
      </c>
      <c r="W80" s="48">
        <v>1</v>
      </c>
    </row>
    <row r="81" spans="1:23" x14ac:dyDescent="0.35">
      <c r="A81" s="33" t="s">
        <v>241</v>
      </c>
      <c r="B81" s="34" t="s">
        <v>39</v>
      </c>
      <c r="C81" s="34" t="s">
        <v>407</v>
      </c>
      <c r="D81" s="34" t="s">
        <v>407</v>
      </c>
      <c r="E81" s="34" t="s">
        <v>419</v>
      </c>
      <c r="F81" s="35">
        <v>6.5504803657531738</v>
      </c>
      <c r="G81" s="35">
        <v>6.1312079429626465</v>
      </c>
      <c r="H81" s="35">
        <v>6.9534473419189453</v>
      </c>
      <c r="I81" s="35">
        <v>6.7390060424804688</v>
      </c>
      <c r="J81" s="35">
        <v>6.3411540985107422</v>
      </c>
      <c r="K81" s="35">
        <v>7.278165340423584</v>
      </c>
      <c r="L81" s="35">
        <v>5.456852912902832</v>
      </c>
      <c r="M81" s="35">
        <v>3.9381153583526611</v>
      </c>
      <c r="N81" s="35">
        <v>4.5368618965148926</v>
      </c>
      <c r="O81" s="35">
        <v>13.636363983154297</v>
      </c>
      <c r="P81" s="34" t="s">
        <v>449</v>
      </c>
      <c r="Q81" s="36">
        <v>2018</v>
      </c>
      <c r="R81" s="47">
        <v>196.97900000000001</v>
      </c>
      <c r="S81" s="35">
        <v>100.65900000000001</v>
      </c>
      <c r="T81" s="35">
        <v>96.32</v>
      </c>
      <c r="U81" s="35">
        <f t="shared" si="2"/>
        <v>84.512365272379697</v>
      </c>
      <c r="V81" s="34">
        <f t="shared" si="3"/>
        <v>112.46663472762032</v>
      </c>
      <c r="W81" s="48">
        <v>0.57095748647124978</v>
      </c>
    </row>
    <row r="82" spans="1:23" x14ac:dyDescent="0.35">
      <c r="A82" s="33" t="s">
        <v>350</v>
      </c>
      <c r="B82" s="34" t="s">
        <v>148</v>
      </c>
      <c r="C82" s="34" t="s">
        <v>406</v>
      </c>
      <c r="D82" s="34" t="s">
        <v>415</v>
      </c>
      <c r="E82" s="34" t="s">
        <v>418</v>
      </c>
      <c r="F82" s="35"/>
      <c r="G82" s="35"/>
      <c r="H82" s="35"/>
      <c r="I82" s="35"/>
      <c r="J82" s="35"/>
      <c r="K82" s="35"/>
      <c r="L82" s="35"/>
      <c r="M82" s="35"/>
      <c r="N82" s="35"/>
      <c r="O82" s="35"/>
      <c r="P82" s="34" t="s">
        <v>463</v>
      </c>
      <c r="Q82" s="36"/>
      <c r="R82" s="47">
        <v>89.307000000000002</v>
      </c>
      <c r="S82" s="35">
        <v>45.771000000000001</v>
      </c>
      <c r="T82" s="35">
        <v>43.536000000000001</v>
      </c>
      <c r="U82" s="35">
        <f t="shared" si="2"/>
        <v>25.585813357874258</v>
      </c>
      <c r="V82" s="34">
        <f t="shared" si="3"/>
        <v>63.721186642125744</v>
      </c>
      <c r="W82" s="48">
        <v>0.71350719027764609</v>
      </c>
    </row>
    <row r="83" spans="1:23" x14ac:dyDescent="0.35">
      <c r="A83" s="33" t="s">
        <v>353</v>
      </c>
      <c r="B83" s="34" t="s">
        <v>151</v>
      </c>
      <c r="C83" s="34" t="s">
        <v>406</v>
      </c>
      <c r="D83" s="34" t="s">
        <v>415</v>
      </c>
      <c r="E83" s="34" t="s">
        <v>418</v>
      </c>
      <c r="F83" s="35"/>
      <c r="G83" s="35"/>
      <c r="H83" s="35"/>
      <c r="I83" s="35"/>
      <c r="J83" s="35"/>
      <c r="K83" s="35"/>
      <c r="L83" s="35"/>
      <c r="M83" s="35"/>
      <c r="N83" s="35"/>
      <c r="O83" s="35"/>
      <c r="P83" s="34" t="s">
        <v>463</v>
      </c>
      <c r="Q83" s="36"/>
      <c r="R83" s="47">
        <v>4.4610000000000003</v>
      </c>
      <c r="S83" s="35">
        <v>2.254</v>
      </c>
      <c r="T83" s="35">
        <v>2.2069999999999999</v>
      </c>
      <c r="U83" s="35">
        <f t="shared" si="2"/>
        <v>0.27600935224110401</v>
      </c>
      <c r="V83" s="34">
        <f t="shared" si="3"/>
        <v>4.1849906477588963</v>
      </c>
      <c r="W83" s="48">
        <v>0.93812836757652907</v>
      </c>
    </row>
    <row r="84" spans="1:23" x14ac:dyDescent="0.35">
      <c r="A84" s="33" t="s">
        <v>244</v>
      </c>
      <c r="B84" s="34" t="s">
        <v>42</v>
      </c>
      <c r="C84" s="34" t="s">
        <v>404</v>
      </c>
      <c r="D84" s="34" t="s">
        <v>404</v>
      </c>
      <c r="E84" s="34" t="s">
        <v>419</v>
      </c>
      <c r="F84" s="35">
        <v>5.9000000953674316</v>
      </c>
      <c r="G84" s="35">
        <v>6.0999999046325684</v>
      </c>
      <c r="H84" s="35">
        <v>5.8000001907348633</v>
      </c>
      <c r="I84" s="35">
        <v>6.6999998092651367</v>
      </c>
      <c r="J84" s="35">
        <v>3.9000000953674316</v>
      </c>
      <c r="K84" s="35">
        <v>12.600000381469727</v>
      </c>
      <c r="L84" s="35">
        <v>5.5</v>
      </c>
      <c r="M84" s="35">
        <v>3.5999999046325684</v>
      </c>
      <c r="N84" s="35">
        <v>2.5</v>
      </c>
      <c r="O84" s="35">
        <v>1.1000000238418579</v>
      </c>
      <c r="P84" s="34" t="s">
        <v>422</v>
      </c>
      <c r="Q84" s="36">
        <v>2016</v>
      </c>
      <c r="R84" s="47">
        <v>23273.530999999999</v>
      </c>
      <c r="S84" s="35">
        <v>12203</v>
      </c>
      <c r="T84" s="35">
        <v>11070.531000000001</v>
      </c>
      <c r="U84" s="35">
        <f t="shared" si="2"/>
        <v>15353.618560940125</v>
      </c>
      <c r="V84" s="34">
        <f t="shared" si="3"/>
        <v>7919.9124390598736</v>
      </c>
      <c r="W84" s="48">
        <v>0.34029698540629155</v>
      </c>
    </row>
    <row r="85" spans="1:23" x14ac:dyDescent="0.35">
      <c r="A85" s="33" t="s">
        <v>243</v>
      </c>
      <c r="B85" s="34" t="s">
        <v>41</v>
      </c>
      <c r="C85" s="34" t="s">
        <v>408</v>
      </c>
      <c r="D85" s="34" t="s">
        <v>408</v>
      </c>
      <c r="E85" s="34" t="s">
        <v>419</v>
      </c>
      <c r="F85" s="35">
        <v>0.77875542640686035</v>
      </c>
      <c r="G85" s="35">
        <v>0.69999998807907104</v>
      </c>
      <c r="H85" s="35">
        <v>0.80000001192092896</v>
      </c>
      <c r="I85" s="35">
        <v>1.2000000476837158</v>
      </c>
      <c r="J85" s="35">
        <v>0.40000000596046448</v>
      </c>
      <c r="K85" s="35">
        <v>1.2999999523162842</v>
      </c>
      <c r="L85" s="35">
        <v>0.69999998807907104</v>
      </c>
      <c r="M85" s="35">
        <v>0.60000002384185791</v>
      </c>
      <c r="N85" s="35">
        <v>0.60000002384185791</v>
      </c>
      <c r="O85" s="35">
        <v>0.40000000596046448</v>
      </c>
      <c r="P85" s="34" t="s">
        <v>450</v>
      </c>
      <c r="Q85" s="36">
        <v>2018</v>
      </c>
      <c r="R85" s="47">
        <v>4871.8779999999997</v>
      </c>
      <c r="S85" s="35">
        <v>2488.1590000000001</v>
      </c>
      <c r="T85" s="35">
        <v>2383.7190000000001</v>
      </c>
      <c r="U85" s="35">
        <f t="shared" si="2"/>
        <v>2176.5355401633565</v>
      </c>
      <c r="V85" s="34">
        <f t="shared" si="3"/>
        <v>2695.3424598366432</v>
      </c>
      <c r="W85" s="48">
        <v>0.55324506480594204</v>
      </c>
    </row>
    <row r="86" spans="1:23" x14ac:dyDescent="0.35">
      <c r="A86" s="33" t="s">
        <v>352</v>
      </c>
      <c r="B86" s="34" t="s">
        <v>150</v>
      </c>
      <c r="C86" s="34" t="s">
        <v>409</v>
      </c>
      <c r="D86" s="34" t="s">
        <v>409</v>
      </c>
      <c r="E86" s="34" t="s">
        <v>419</v>
      </c>
      <c r="F86" s="35"/>
      <c r="G86" s="35"/>
      <c r="H86" s="35"/>
      <c r="I86" s="35"/>
      <c r="J86" s="35"/>
      <c r="K86" s="35"/>
      <c r="L86" s="35"/>
      <c r="M86" s="35"/>
      <c r="N86" s="35"/>
      <c r="O86" s="35"/>
      <c r="P86" s="34" t="s">
        <v>463</v>
      </c>
      <c r="Q86" s="36"/>
      <c r="R86" s="47">
        <v>1413.912</v>
      </c>
      <c r="S86" s="35">
        <v>728.58600000000001</v>
      </c>
      <c r="T86" s="35">
        <v>685.32600000000002</v>
      </c>
      <c r="U86" s="35">
        <f t="shared" si="2"/>
        <v>354.92181566650174</v>
      </c>
      <c r="V86" s="34">
        <f t="shared" si="3"/>
        <v>1058.9901843334983</v>
      </c>
      <c r="W86" s="48">
        <v>0.74897885040476231</v>
      </c>
    </row>
    <row r="87" spans="1:23" x14ac:dyDescent="0.35">
      <c r="A87" s="33" t="s">
        <v>245</v>
      </c>
      <c r="B87" s="34" t="s">
        <v>43</v>
      </c>
      <c r="C87" s="34" t="s">
        <v>409</v>
      </c>
      <c r="D87" s="34" t="s">
        <v>409</v>
      </c>
      <c r="E87" s="34" t="s">
        <v>419</v>
      </c>
      <c r="F87" s="35">
        <v>8.1999998092651367</v>
      </c>
      <c r="G87" s="35">
        <v>9.5</v>
      </c>
      <c r="H87" s="35">
        <v>7.0999999046325684</v>
      </c>
      <c r="I87" s="35">
        <v>11.300000190734863</v>
      </c>
      <c r="J87" s="35">
        <v>6.8000001907348633</v>
      </c>
      <c r="K87" s="35">
        <v>15.800000190734863</v>
      </c>
      <c r="L87" s="35">
        <v>7.9000000953674316</v>
      </c>
      <c r="M87" s="35">
        <v>7.5</v>
      </c>
      <c r="N87" s="35">
        <v>4</v>
      </c>
      <c r="O87" s="35">
        <v>3.2999999523162842</v>
      </c>
      <c r="P87" s="34" t="s">
        <v>440</v>
      </c>
      <c r="Q87" s="36">
        <v>2018</v>
      </c>
      <c r="R87" s="47">
        <v>1074.5350000000001</v>
      </c>
      <c r="S87" s="35">
        <v>552.31600000000003</v>
      </c>
      <c r="T87" s="35">
        <v>522.21900000000005</v>
      </c>
      <c r="U87" s="35">
        <f t="shared" si="2"/>
        <v>317.28060252716887</v>
      </c>
      <c r="V87" s="34">
        <f t="shared" si="3"/>
        <v>757.25439747283122</v>
      </c>
      <c r="W87" s="48">
        <v>0.70472753095323204</v>
      </c>
    </row>
    <row r="88" spans="1:23" x14ac:dyDescent="0.35">
      <c r="A88" s="33" t="s">
        <v>351</v>
      </c>
      <c r="B88" s="34" t="s">
        <v>149</v>
      </c>
      <c r="C88" s="34" t="s">
        <v>406</v>
      </c>
      <c r="D88" s="34" t="s">
        <v>415</v>
      </c>
      <c r="E88" s="34" t="s">
        <v>418</v>
      </c>
      <c r="F88" s="35"/>
      <c r="G88" s="35"/>
      <c r="H88" s="35"/>
      <c r="I88" s="35"/>
      <c r="J88" s="35"/>
      <c r="K88" s="35"/>
      <c r="L88" s="35"/>
      <c r="M88" s="35"/>
      <c r="N88" s="35"/>
      <c r="O88" s="35"/>
      <c r="P88" s="34" t="s">
        <v>463</v>
      </c>
      <c r="Q88" s="36"/>
      <c r="R88" s="47">
        <v>69.004000000000005</v>
      </c>
      <c r="S88" s="35">
        <v>35.497</v>
      </c>
      <c r="T88" s="35">
        <v>33.506999999999998</v>
      </c>
      <c r="U88" s="35">
        <f t="shared" si="2"/>
        <v>25.41416762078277</v>
      </c>
      <c r="V88" s="34">
        <f t="shared" si="3"/>
        <v>43.589832379217235</v>
      </c>
      <c r="W88" s="48">
        <v>0.63170008085353357</v>
      </c>
    </row>
    <row r="89" spans="1:23" x14ac:dyDescent="0.35">
      <c r="A89" s="33" t="s">
        <v>354</v>
      </c>
      <c r="B89" s="34" t="s">
        <v>152</v>
      </c>
      <c r="C89" s="34" t="s">
        <v>409</v>
      </c>
      <c r="D89" s="34" t="s">
        <v>409</v>
      </c>
      <c r="E89" s="34" t="s">
        <v>418</v>
      </c>
      <c r="F89" s="35"/>
      <c r="G89" s="35"/>
      <c r="H89" s="35"/>
      <c r="I89" s="35"/>
      <c r="J89" s="35"/>
      <c r="K89" s="35"/>
      <c r="L89" s="35"/>
      <c r="M89" s="35"/>
      <c r="N89" s="35"/>
      <c r="O89" s="35"/>
      <c r="P89" s="34" t="s">
        <v>463</v>
      </c>
      <c r="Q89" s="36"/>
      <c r="R89" s="47">
        <v>167.761</v>
      </c>
      <c r="S89" s="35">
        <v>86.141999999999996</v>
      </c>
      <c r="T89" s="35">
        <v>81.619</v>
      </c>
      <c r="U89" s="35">
        <f t="shared" si="2"/>
        <v>12.720186697229991</v>
      </c>
      <c r="V89" s="34">
        <f t="shared" si="3"/>
        <v>155.04081330277</v>
      </c>
      <c r="W89" s="48">
        <v>0.92417673537216638</v>
      </c>
    </row>
    <row r="90" spans="1:23" x14ac:dyDescent="0.35">
      <c r="A90" s="33" t="s">
        <v>355</v>
      </c>
      <c r="B90" s="34" t="s">
        <v>153</v>
      </c>
      <c r="C90" s="34" t="s">
        <v>406</v>
      </c>
      <c r="D90" s="34" t="s">
        <v>415</v>
      </c>
      <c r="E90" s="34" t="s">
        <v>418</v>
      </c>
      <c r="F90" s="35"/>
      <c r="G90" s="35"/>
      <c r="H90" s="35"/>
      <c r="I90" s="35"/>
      <c r="J90" s="35"/>
      <c r="K90" s="35"/>
      <c r="L90" s="35"/>
      <c r="M90" s="35"/>
      <c r="N90" s="35"/>
      <c r="O90" s="35"/>
      <c r="P90" s="34" t="s">
        <v>463</v>
      </c>
      <c r="Q90" s="36"/>
      <c r="R90" s="47">
        <v>522.57299999999998</v>
      </c>
      <c r="S90" s="35">
        <v>269.13099999999997</v>
      </c>
      <c r="T90" s="35">
        <v>253.44200000000001</v>
      </c>
      <c r="U90" s="35">
        <f t="shared" si="2"/>
        <v>154.48544296029297</v>
      </c>
      <c r="V90" s="34">
        <f t="shared" si="3"/>
        <v>368.08755703970701</v>
      </c>
      <c r="W90" s="48">
        <v>0.70437538303683322</v>
      </c>
    </row>
    <row r="91" spans="1:23" x14ac:dyDescent="0.35">
      <c r="A91" s="33" t="s">
        <v>246</v>
      </c>
      <c r="B91" s="34" t="s">
        <v>44</v>
      </c>
      <c r="C91" s="34" t="s">
        <v>407</v>
      </c>
      <c r="D91" s="34" t="s">
        <v>407</v>
      </c>
      <c r="E91" s="34" t="s">
        <v>419</v>
      </c>
      <c r="F91" s="35">
        <v>0.40000000596046448</v>
      </c>
      <c r="G91" s="35">
        <v>0.30000001192092896</v>
      </c>
      <c r="H91" s="35">
        <v>0.5</v>
      </c>
      <c r="I91" s="35">
        <v>0.60000002384185791</v>
      </c>
      <c r="J91" s="35">
        <v>0</v>
      </c>
      <c r="K91" s="35">
        <v>1.2000000476837158</v>
      </c>
      <c r="L91" s="35">
        <v>0.10000000149011612</v>
      </c>
      <c r="M91" s="35">
        <v>0.5</v>
      </c>
      <c r="N91" s="35">
        <v>0</v>
      </c>
      <c r="O91" s="35">
        <v>0</v>
      </c>
      <c r="P91" s="34" t="s">
        <v>451</v>
      </c>
      <c r="Q91" s="36">
        <v>2011</v>
      </c>
      <c r="R91" s="47">
        <v>47.347999999999999</v>
      </c>
      <c r="S91" s="35">
        <v>24.202000000000002</v>
      </c>
      <c r="T91" s="35">
        <v>23.146000000000001</v>
      </c>
      <c r="U91" s="35">
        <f t="shared" si="2"/>
        <v>20.987383546355801</v>
      </c>
      <c r="V91" s="34">
        <f t="shared" si="3"/>
        <v>26.360616453644198</v>
      </c>
      <c r="W91" s="48">
        <v>0.55674192053823179</v>
      </c>
    </row>
    <row r="92" spans="1:23" x14ac:dyDescent="0.35">
      <c r="A92" s="33" t="s">
        <v>356</v>
      </c>
      <c r="B92" s="34" t="s">
        <v>154</v>
      </c>
      <c r="C92" s="34" t="s">
        <v>408</v>
      </c>
      <c r="D92" s="34" t="s">
        <v>408</v>
      </c>
      <c r="E92" s="34" t="s">
        <v>418</v>
      </c>
      <c r="F92" s="35"/>
      <c r="G92" s="35"/>
      <c r="H92" s="35"/>
      <c r="I92" s="35"/>
      <c r="J92" s="35"/>
      <c r="K92" s="35"/>
      <c r="L92" s="35"/>
      <c r="M92" s="35"/>
      <c r="N92" s="35"/>
      <c r="O92" s="35"/>
      <c r="P92" s="34" t="s">
        <v>463</v>
      </c>
      <c r="Q92" s="36"/>
      <c r="R92" s="47">
        <v>1070.5650000000001</v>
      </c>
      <c r="S92" s="35">
        <v>549.63900000000001</v>
      </c>
      <c r="T92" s="35">
        <v>520.92600000000004</v>
      </c>
      <c r="U92" s="35">
        <f t="shared" si="2"/>
        <v>89.761125449238079</v>
      </c>
      <c r="V92" s="34">
        <f t="shared" si="3"/>
        <v>980.80387455076198</v>
      </c>
      <c r="W92" s="48">
        <v>0.91615537080958365</v>
      </c>
    </row>
    <row r="93" spans="1:23" x14ac:dyDescent="0.35">
      <c r="A93" s="33" t="s">
        <v>247</v>
      </c>
      <c r="B93" s="34" t="s">
        <v>45</v>
      </c>
      <c r="C93" s="34" t="s">
        <v>409</v>
      </c>
      <c r="D93" s="34" t="s">
        <v>409</v>
      </c>
      <c r="E93" s="34" t="s">
        <v>419</v>
      </c>
      <c r="F93" s="35">
        <v>2.5999999046325684</v>
      </c>
      <c r="G93" s="35">
        <v>2.0999999046325684</v>
      </c>
      <c r="H93" s="35">
        <v>3.0999999046325684</v>
      </c>
      <c r="I93" s="35">
        <v>2.4000000953674316</v>
      </c>
      <c r="J93" s="35">
        <v>2.5999999046325684</v>
      </c>
      <c r="K93" s="35">
        <v>4.3000001907348633</v>
      </c>
      <c r="L93" s="35">
        <v>2.2999999523162842</v>
      </c>
      <c r="M93" s="35">
        <v>1.6000000238418579</v>
      </c>
      <c r="N93" s="35">
        <v>2.7999999523162842</v>
      </c>
      <c r="O93" s="35">
        <v>1.5</v>
      </c>
      <c r="P93" s="34" t="s">
        <v>423</v>
      </c>
      <c r="Q93" s="36">
        <v>2018</v>
      </c>
      <c r="R93" s="47">
        <v>231.68</v>
      </c>
      <c r="S93" s="35">
        <v>118.21299999999999</v>
      </c>
      <c r="T93" s="35">
        <v>113.467</v>
      </c>
      <c r="U93" s="35">
        <f t="shared" si="2"/>
        <v>20.900017056076052</v>
      </c>
      <c r="V93" s="34">
        <f t="shared" si="3"/>
        <v>210.77998294392395</v>
      </c>
      <c r="W93" s="48">
        <v>0.9097892910217712</v>
      </c>
    </row>
    <row r="94" spans="1:23" x14ac:dyDescent="0.35">
      <c r="A94" s="33" t="s">
        <v>248</v>
      </c>
      <c r="B94" s="34" t="s">
        <v>46</v>
      </c>
      <c r="C94" s="34" t="s">
        <v>406</v>
      </c>
      <c r="D94" s="34" t="s">
        <v>413</v>
      </c>
      <c r="E94" s="34" t="s">
        <v>419</v>
      </c>
      <c r="F94" s="35">
        <v>0.40000000596046448</v>
      </c>
      <c r="G94" s="35">
        <v>0.40000000596046448</v>
      </c>
      <c r="H94" s="35">
        <v>0.40000000596046448</v>
      </c>
      <c r="I94" s="35">
        <v>0.30000001192092896</v>
      </c>
      <c r="J94" s="35">
        <v>0.60000002384185791</v>
      </c>
      <c r="K94" s="35">
        <v>0.30000001192092896</v>
      </c>
      <c r="L94" s="35">
        <v>0</v>
      </c>
      <c r="M94" s="35">
        <v>0.5</v>
      </c>
      <c r="N94" s="35">
        <v>0.5</v>
      </c>
      <c r="O94" s="35">
        <v>0.89999997615814209</v>
      </c>
      <c r="P94" s="34" t="s">
        <v>452</v>
      </c>
      <c r="Q94" s="36">
        <v>2015</v>
      </c>
      <c r="R94" s="47">
        <v>398.98200000000003</v>
      </c>
      <c r="S94" s="35">
        <v>205.06399999999999</v>
      </c>
      <c r="T94" s="35">
        <v>193.91800000000001</v>
      </c>
      <c r="U94" s="35">
        <f t="shared" si="2"/>
        <v>169.85437251533105</v>
      </c>
      <c r="V94" s="34">
        <f t="shared" si="3"/>
        <v>229.12762748466898</v>
      </c>
      <c r="W94" s="48">
        <v>0.57428061287143017</v>
      </c>
    </row>
    <row r="95" spans="1:23" x14ac:dyDescent="0.35">
      <c r="A95" s="33" t="s">
        <v>249</v>
      </c>
      <c r="B95" s="34" t="s">
        <v>47</v>
      </c>
      <c r="C95" s="34" t="s">
        <v>405</v>
      </c>
      <c r="D95" s="34" t="s">
        <v>412</v>
      </c>
      <c r="E95" s="34" t="s">
        <v>419</v>
      </c>
      <c r="F95" s="35">
        <v>4.5999999046325684</v>
      </c>
      <c r="G95" s="35">
        <v>4.6999998092651367</v>
      </c>
      <c r="H95" s="35">
        <v>4.5999999046325684</v>
      </c>
      <c r="I95" s="35">
        <v>5.1999998092651367</v>
      </c>
      <c r="J95" s="35">
        <v>3</v>
      </c>
      <c r="K95" s="35">
        <v>14.199999809265137</v>
      </c>
      <c r="L95" s="35">
        <v>1.7000000476837158</v>
      </c>
      <c r="M95" s="35">
        <v>1.2000000476837158</v>
      </c>
      <c r="N95" s="35">
        <v>1.5</v>
      </c>
      <c r="O95" s="35">
        <v>1.6000000238418579</v>
      </c>
      <c r="P95" s="34" t="s">
        <v>444</v>
      </c>
      <c r="Q95" s="36">
        <v>2014</v>
      </c>
      <c r="R95" s="47">
        <v>1400.1020000000001</v>
      </c>
      <c r="S95" s="35">
        <v>704.70399999999995</v>
      </c>
      <c r="T95" s="35">
        <v>695.39800000000002</v>
      </c>
      <c r="U95" s="35">
        <f t="shared" si="2"/>
        <v>1021.6604087546361</v>
      </c>
      <c r="V95" s="34">
        <f t="shared" si="3"/>
        <v>378.44159124536401</v>
      </c>
      <c r="W95" s="48">
        <v>0.27029572934355067</v>
      </c>
    </row>
    <row r="96" spans="1:23" x14ac:dyDescent="0.35">
      <c r="A96" s="33" t="s">
        <v>252</v>
      </c>
      <c r="B96" s="34" t="s">
        <v>50</v>
      </c>
      <c r="C96" s="34" t="s">
        <v>408</v>
      </c>
      <c r="D96" s="34" t="s">
        <v>408</v>
      </c>
      <c r="E96" s="34" t="s">
        <v>417</v>
      </c>
      <c r="F96" s="35">
        <v>3.196392297744751</v>
      </c>
      <c r="G96" s="35">
        <v>2.4090194702148438</v>
      </c>
      <c r="H96" s="35">
        <v>3.9378740787506104</v>
      </c>
      <c r="I96" s="35">
        <v>2.371309757232666</v>
      </c>
      <c r="J96" s="35">
        <v>3.9665970802307129</v>
      </c>
      <c r="K96" s="35">
        <v>2.9651281833648682</v>
      </c>
      <c r="L96" s="35">
        <v>2.4985911846160889</v>
      </c>
      <c r="M96" s="35">
        <v>4.0627098083496094</v>
      </c>
      <c r="N96" s="35">
        <v>4.2493023872375488</v>
      </c>
      <c r="O96" s="35">
        <v>2.1389622688293457</v>
      </c>
      <c r="P96" s="34" t="s">
        <v>447</v>
      </c>
      <c r="Q96" s="36">
        <v>2019</v>
      </c>
      <c r="R96" s="47">
        <v>2.8730000000000002</v>
      </c>
      <c r="S96" s="35">
        <v>1.5109999999999999</v>
      </c>
      <c r="T96" s="35">
        <v>1.3620000000000001</v>
      </c>
      <c r="U96" s="35">
        <f t="shared" si="2"/>
        <v>1.319943748205449</v>
      </c>
      <c r="V96" s="34">
        <f t="shared" si="3"/>
        <v>1.5530562517945512</v>
      </c>
      <c r="W96" s="48">
        <v>0.54056952725184515</v>
      </c>
    </row>
    <row r="97" spans="1:23" x14ac:dyDescent="0.35">
      <c r="A97" s="33" t="s">
        <v>359</v>
      </c>
      <c r="B97" s="34" t="s">
        <v>157</v>
      </c>
      <c r="C97" s="34" t="s">
        <v>409</v>
      </c>
      <c r="D97" s="34" t="s">
        <v>409</v>
      </c>
      <c r="E97" s="34" t="s">
        <v>419</v>
      </c>
      <c r="F97" s="35"/>
      <c r="G97" s="35"/>
      <c r="H97" s="35"/>
      <c r="I97" s="35"/>
      <c r="J97" s="35"/>
      <c r="K97" s="35"/>
      <c r="L97" s="35"/>
      <c r="M97" s="35"/>
      <c r="N97" s="35"/>
      <c r="O97" s="35"/>
      <c r="P97" s="34" t="s">
        <v>463</v>
      </c>
      <c r="Q97" s="36"/>
      <c r="R97" s="47">
        <v>62.988999999999997</v>
      </c>
      <c r="S97" s="35">
        <v>33.212000000000003</v>
      </c>
      <c r="T97" s="35">
        <v>29.777000000000001</v>
      </c>
      <c r="U97" s="35">
        <f t="shared" si="2"/>
        <v>0</v>
      </c>
      <c r="V97" s="34">
        <f t="shared" si="3"/>
        <v>62.988999999999997</v>
      </c>
      <c r="W97" s="48">
        <v>1</v>
      </c>
    </row>
    <row r="98" spans="1:23" x14ac:dyDescent="0.35">
      <c r="A98" s="33" t="s">
        <v>250</v>
      </c>
      <c r="B98" s="34" t="s">
        <v>48</v>
      </c>
      <c r="C98" s="34" t="s">
        <v>406</v>
      </c>
      <c r="D98" s="34" t="s">
        <v>413</v>
      </c>
      <c r="E98" s="34" t="s">
        <v>419</v>
      </c>
      <c r="F98" s="35">
        <v>1</v>
      </c>
      <c r="G98" s="35">
        <v>0.89999997615814209</v>
      </c>
      <c r="H98" s="35">
        <v>1.1000000238418579</v>
      </c>
      <c r="I98" s="35">
        <v>1.1000000238418579</v>
      </c>
      <c r="J98" s="35">
        <v>0.80000001192092896</v>
      </c>
      <c r="K98" s="35">
        <v>1.7000000476837158</v>
      </c>
      <c r="L98" s="35">
        <v>1.6000000238418579</v>
      </c>
      <c r="M98" s="35">
        <v>0.5</v>
      </c>
      <c r="N98" s="35">
        <v>0.40000000596046448</v>
      </c>
      <c r="O98" s="35">
        <v>0.69999998807907104</v>
      </c>
      <c r="P98" s="34" t="s">
        <v>440</v>
      </c>
      <c r="Q98" s="36">
        <v>2018</v>
      </c>
      <c r="R98" s="47">
        <v>155.14599999999999</v>
      </c>
      <c r="S98" s="35">
        <v>79.498999999999995</v>
      </c>
      <c r="T98" s="35">
        <v>75.647000000000006</v>
      </c>
      <c r="U98" s="35">
        <f t="shared" si="2"/>
        <v>98.749209219668501</v>
      </c>
      <c r="V98" s="34">
        <f t="shared" si="3"/>
        <v>56.396790780331493</v>
      </c>
      <c r="W98" s="48">
        <v>0.36350786214489256</v>
      </c>
    </row>
    <row r="99" spans="1:23" x14ac:dyDescent="0.35">
      <c r="A99" s="33" t="s">
        <v>253</v>
      </c>
      <c r="B99" s="34" t="s">
        <v>51</v>
      </c>
      <c r="C99" s="34" t="s">
        <v>408</v>
      </c>
      <c r="D99" s="34" t="s">
        <v>408</v>
      </c>
      <c r="E99" s="34" t="s">
        <v>417</v>
      </c>
      <c r="F99" s="35">
        <v>8</v>
      </c>
      <c r="G99" s="35">
        <v>8.3000001907348633</v>
      </c>
      <c r="H99" s="35">
        <v>8</v>
      </c>
      <c r="I99" s="35">
        <v>10</v>
      </c>
      <c r="J99" s="35">
        <v>2.7999999523162842</v>
      </c>
      <c r="K99" s="35">
        <v>19.399999618530273</v>
      </c>
      <c r="L99" s="35">
        <v>7.4000000953674316</v>
      </c>
      <c r="M99" s="35">
        <v>4.4000000953674316</v>
      </c>
      <c r="N99" s="35">
        <v>1.6000000238418579</v>
      </c>
      <c r="O99" s="35">
        <v>0.89999997615814209</v>
      </c>
      <c r="P99" s="34" t="s">
        <v>453</v>
      </c>
      <c r="Q99" s="36">
        <v>2017</v>
      </c>
      <c r="R99" s="47">
        <v>154.59800000000001</v>
      </c>
      <c r="S99" s="35">
        <v>78.772000000000006</v>
      </c>
      <c r="T99" s="35">
        <v>75.825999999999993</v>
      </c>
      <c r="U99" s="35">
        <f t="shared" si="2"/>
        <v>100.48231505758338</v>
      </c>
      <c r="V99" s="34">
        <f t="shared" si="3"/>
        <v>54.115684942416628</v>
      </c>
      <c r="W99" s="48">
        <v>0.35004130029118502</v>
      </c>
    </row>
    <row r="100" spans="1:23" x14ac:dyDescent="0.35">
      <c r="A100" s="33" t="s">
        <v>365</v>
      </c>
      <c r="B100" s="34" t="s">
        <v>163</v>
      </c>
      <c r="C100" s="34" t="s">
        <v>406</v>
      </c>
      <c r="D100" s="34" t="s">
        <v>415</v>
      </c>
      <c r="E100" s="34" t="s">
        <v>418</v>
      </c>
      <c r="F100" s="35"/>
      <c r="G100" s="35"/>
      <c r="H100" s="35"/>
      <c r="I100" s="35"/>
      <c r="J100" s="35"/>
      <c r="K100" s="35"/>
      <c r="L100" s="35"/>
      <c r="M100" s="35"/>
      <c r="N100" s="35"/>
      <c r="O100" s="35"/>
      <c r="P100" s="34" t="s">
        <v>463</v>
      </c>
      <c r="Q100" s="36"/>
      <c r="R100" s="47">
        <v>18.876000000000001</v>
      </c>
      <c r="S100" s="35">
        <v>9.7910000000000004</v>
      </c>
      <c r="T100" s="35">
        <v>9.0850000000000009</v>
      </c>
      <c r="U100" s="35">
        <f t="shared" si="2"/>
        <v>6.0135488642640347</v>
      </c>
      <c r="V100" s="34">
        <f t="shared" si="3"/>
        <v>12.862451135735967</v>
      </c>
      <c r="W100" s="48">
        <v>0.68141826317736631</v>
      </c>
    </row>
    <row r="101" spans="1:23" x14ac:dyDescent="0.35">
      <c r="A101" s="33" t="s">
        <v>360</v>
      </c>
      <c r="B101" s="34" t="s">
        <v>158</v>
      </c>
      <c r="C101" s="34" t="s">
        <v>409</v>
      </c>
      <c r="D101" s="34" t="s">
        <v>409</v>
      </c>
      <c r="E101" s="34" t="s">
        <v>419</v>
      </c>
      <c r="F101" s="35"/>
      <c r="G101" s="35"/>
      <c r="H101" s="35"/>
      <c r="I101" s="35"/>
      <c r="J101" s="35"/>
      <c r="K101" s="35"/>
      <c r="L101" s="35"/>
      <c r="M101" s="35"/>
      <c r="N101" s="35"/>
      <c r="O101" s="35"/>
      <c r="P101" s="34" t="s">
        <v>463</v>
      </c>
      <c r="Q101" s="36"/>
      <c r="R101" s="47">
        <v>120.979</v>
      </c>
      <c r="S101" s="35">
        <v>63.029000000000003</v>
      </c>
      <c r="T101" s="35">
        <v>57.95</v>
      </c>
      <c r="U101" s="35">
        <f t="shared" si="2"/>
        <v>13.800301425992799</v>
      </c>
      <c r="V101" s="34">
        <f t="shared" si="3"/>
        <v>107.1786985740072</v>
      </c>
      <c r="W101" s="48">
        <v>0.885928124501006</v>
      </c>
    </row>
    <row r="102" spans="1:23" x14ac:dyDescent="0.35">
      <c r="A102" s="33" t="s">
        <v>257</v>
      </c>
      <c r="B102" s="34" t="s">
        <v>55</v>
      </c>
      <c r="C102" s="34" t="s">
        <v>405</v>
      </c>
      <c r="D102" s="34" t="s">
        <v>412</v>
      </c>
      <c r="E102" s="34" t="s">
        <v>417</v>
      </c>
      <c r="F102" s="35">
        <v>2.7000000476837158</v>
      </c>
      <c r="G102" s="35">
        <v>2</v>
      </c>
      <c r="H102" s="35">
        <v>3.5</v>
      </c>
      <c r="I102" s="35">
        <v>2.7999999523162842</v>
      </c>
      <c r="J102" s="35">
        <v>2.5</v>
      </c>
      <c r="K102" s="35">
        <v>5.1999998092651367</v>
      </c>
      <c r="L102" s="35">
        <v>1.8999999761581421</v>
      </c>
      <c r="M102" s="35">
        <v>1.7000000476837158</v>
      </c>
      <c r="N102" s="35">
        <v>3.0999999046325684</v>
      </c>
      <c r="O102" s="35">
        <v>1.1000000238418579</v>
      </c>
      <c r="P102" s="34" t="s">
        <v>440</v>
      </c>
      <c r="Q102" s="36">
        <v>2018</v>
      </c>
      <c r="R102" s="47">
        <v>46.723999999999997</v>
      </c>
      <c r="S102" s="35">
        <v>23.431999999999999</v>
      </c>
      <c r="T102" s="35">
        <v>23.292000000000002</v>
      </c>
      <c r="U102" s="35">
        <f t="shared" si="2"/>
        <v>33.569879106146239</v>
      </c>
      <c r="V102" s="34">
        <f t="shared" si="3"/>
        <v>13.154120893853758</v>
      </c>
      <c r="W102" s="48">
        <v>0.28152814172274976</v>
      </c>
    </row>
    <row r="103" spans="1:23" x14ac:dyDescent="0.35">
      <c r="A103" s="33" t="s">
        <v>254</v>
      </c>
      <c r="B103" s="34" t="s">
        <v>52</v>
      </c>
      <c r="C103" s="34" t="s">
        <v>405</v>
      </c>
      <c r="D103" s="34" t="s">
        <v>414</v>
      </c>
      <c r="E103" s="34" t="s">
        <v>417</v>
      </c>
      <c r="F103" s="35">
        <v>17.399999618530273</v>
      </c>
      <c r="G103" s="35">
        <v>16.799999237060547</v>
      </c>
      <c r="H103" s="35">
        <v>18</v>
      </c>
      <c r="I103" s="35">
        <v>22.5</v>
      </c>
      <c r="J103" s="35">
        <v>13.5</v>
      </c>
      <c r="K103" s="35">
        <v>31.700000762939453</v>
      </c>
      <c r="L103" s="35">
        <v>23.100000381469727</v>
      </c>
      <c r="M103" s="35">
        <v>16.399999618530273</v>
      </c>
      <c r="N103" s="35">
        <v>10.199999809265137</v>
      </c>
      <c r="O103" s="35">
        <v>6.8000001907348633</v>
      </c>
      <c r="P103" s="34" t="s">
        <v>446</v>
      </c>
      <c r="Q103" s="36">
        <v>2013</v>
      </c>
      <c r="R103" s="47">
        <v>138.46</v>
      </c>
      <c r="S103" s="35">
        <v>70.661000000000001</v>
      </c>
      <c r="T103" s="35">
        <v>67.799000000000007</v>
      </c>
      <c r="U103" s="35">
        <f t="shared" si="2"/>
        <v>67.635753964754628</v>
      </c>
      <c r="V103" s="34">
        <f t="shared" si="3"/>
        <v>70.82424603524538</v>
      </c>
      <c r="W103" s="48">
        <v>0.51151412707818411</v>
      </c>
    </row>
    <row r="104" spans="1:23" x14ac:dyDescent="0.35">
      <c r="A104" s="33" t="s">
        <v>361</v>
      </c>
      <c r="B104" s="34" t="s">
        <v>159</v>
      </c>
      <c r="C104" s="34" t="s">
        <v>409</v>
      </c>
      <c r="D104" s="34" t="s">
        <v>409</v>
      </c>
      <c r="E104" s="34" t="s">
        <v>419</v>
      </c>
      <c r="F104" s="35"/>
      <c r="G104" s="35"/>
      <c r="H104" s="35"/>
      <c r="I104" s="35"/>
      <c r="J104" s="35"/>
      <c r="K104" s="35"/>
      <c r="L104" s="35"/>
      <c r="M104" s="35"/>
      <c r="N104" s="35"/>
      <c r="O104" s="35"/>
      <c r="P104" s="34" t="s">
        <v>463</v>
      </c>
      <c r="Q104" s="36"/>
      <c r="R104" s="47">
        <v>132.95599999999999</v>
      </c>
      <c r="S104" s="35">
        <v>68.290000000000006</v>
      </c>
      <c r="T104" s="35">
        <v>64.665999999999997</v>
      </c>
      <c r="U104" s="35">
        <f t="shared" si="2"/>
        <v>26.455629571271999</v>
      </c>
      <c r="V104" s="34">
        <f t="shared" si="3"/>
        <v>106.50037042872799</v>
      </c>
      <c r="W104" s="48">
        <v>0.80101966386419565</v>
      </c>
    </row>
    <row r="105" spans="1:23" x14ac:dyDescent="0.35">
      <c r="A105" s="33" t="s">
        <v>362</v>
      </c>
      <c r="B105" s="34" t="s">
        <v>160</v>
      </c>
      <c r="C105" s="34" t="s">
        <v>406</v>
      </c>
      <c r="D105" s="34" t="s">
        <v>415</v>
      </c>
      <c r="E105" s="34" t="s">
        <v>418</v>
      </c>
      <c r="F105" s="35"/>
      <c r="G105" s="35"/>
      <c r="H105" s="35"/>
      <c r="I105" s="35"/>
      <c r="J105" s="35"/>
      <c r="K105" s="35"/>
      <c r="L105" s="35"/>
      <c r="M105" s="35"/>
      <c r="N105" s="35"/>
      <c r="O105" s="35"/>
      <c r="P105" s="34" t="s">
        <v>463</v>
      </c>
      <c r="Q105" s="36"/>
      <c r="R105" s="47"/>
      <c r="S105" s="35"/>
      <c r="T105" s="35"/>
      <c r="U105" s="35">
        <f t="shared" si="2"/>
        <v>0</v>
      </c>
      <c r="V105" s="34">
        <f t="shared" si="3"/>
        <v>0</v>
      </c>
      <c r="W105" s="48">
        <v>0.14336259992137335</v>
      </c>
    </row>
    <row r="106" spans="1:23" x14ac:dyDescent="0.35">
      <c r="A106" s="33" t="s">
        <v>363</v>
      </c>
      <c r="B106" s="34" t="s">
        <v>161</v>
      </c>
      <c r="C106" s="34" t="s">
        <v>406</v>
      </c>
      <c r="D106" s="34" t="s">
        <v>415</v>
      </c>
      <c r="E106" s="34" t="s">
        <v>418</v>
      </c>
      <c r="F106" s="35"/>
      <c r="G106" s="35"/>
      <c r="H106" s="35"/>
      <c r="I106" s="35"/>
      <c r="J106" s="35"/>
      <c r="K106" s="35"/>
      <c r="L106" s="35"/>
      <c r="M106" s="35"/>
      <c r="N106" s="35"/>
      <c r="O106" s="35"/>
      <c r="P106" s="34" t="s">
        <v>463</v>
      </c>
      <c r="Q106" s="36"/>
      <c r="R106" s="47">
        <v>31.216999999999999</v>
      </c>
      <c r="S106" s="35">
        <v>16.077000000000002</v>
      </c>
      <c r="T106" s="35">
        <v>15.14</v>
      </c>
      <c r="U106" s="35">
        <f t="shared" si="2"/>
        <v>10.08972812939448</v>
      </c>
      <c r="V106" s="34">
        <f t="shared" si="3"/>
        <v>21.127271870605519</v>
      </c>
      <c r="W106" s="48">
        <v>0.67678738734040811</v>
      </c>
    </row>
    <row r="107" spans="1:23" x14ac:dyDescent="0.35">
      <c r="A107" s="33" t="s">
        <v>364</v>
      </c>
      <c r="B107" s="34" t="s">
        <v>162</v>
      </c>
      <c r="C107" s="34" t="s">
        <v>406</v>
      </c>
      <c r="D107" s="34" t="s">
        <v>415</v>
      </c>
      <c r="E107" s="34" t="s">
        <v>418</v>
      </c>
      <c r="F107" s="35"/>
      <c r="G107" s="35"/>
      <c r="H107" s="35"/>
      <c r="I107" s="35"/>
      <c r="J107" s="35"/>
      <c r="K107" s="35"/>
      <c r="L107" s="35"/>
      <c r="M107" s="35"/>
      <c r="N107" s="35"/>
      <c r="O107" s="35"/>
      <c r="P107" s="34" t="s">
        <v>463</v>
      </c>
      <c r="Q107" s="36"/>
      <c r="R107" s="47">
        <v>6.5819999999999999</v>
      </c>
      <c r="S107" s="35">
        <v>3.3860000000000001</v>
      </c>
      <c r="T107" s="35">
        <v>3.1960000000000002</v>
      </c>
      <c r="U107" s="35">
        <f t="shared" si="2"/>
        <v>0.59360771173649685</v>
      </c>
      <c r="V107" s="34">
        <f t="shared" si="3"/>
        <v>5.988392288263503</v>
      </c>
      <c r="W107" s="48">
        <v>0.90981347436394766</v>
      </c>
    </row>
    <row r="108" spans="1:23" x14ac:dyDescent="0.35">
      <c r="A108" s="33" t="s">
        <v>259</v>
      </c>
      <c r="B108" s="34" t="s">
        <v>57</v>
      </c>
      <c r="C108" s="34" t="s">
        <v>405</v>
      </c>
      <c r="D108" s="34" t="s">
        <v>412</v>
      </c>
      <c r="E108" s="34" t="s">
        <v>417</v>
      </c>
      <c r="F108" s="35">
        <v>21.799999237060547</v>
      </c>
      <c r="G108" s="35">
        <v>19.299999237060547</v>
      </c>
      <c r="H108" s="35">
        <v>24.299999237060547</v>
      </c>
      <c r="I108" s="35">
        <v>24.399999618530273</v>
      </c>
      <c r="J108" s="35">
        <v>10.899999618530273</v>
      </c>
      <c r="K108" s="35">
        <v>44.200000762939453</v>
      </c>
      <c r="L108" s="35">
        <v>29.700000762939453</v>
      </c>
      <c r="M108" s="35">
        <v>14.100000381469727</v>
      </c>
      <c r="N108" s="35">
        <v>7.0999999046325684</v>
      </c>
      <c r="O108" s="35">
        <v>2.5</v>
      </c>
      <c r="P108" s="34" t="s">
        <v>440</v>
      </c>
      <c r="Q108" s="36">
        <v>2018</v>
      </c>
      <c r="R108" s="47">
        <v>746.54700000000003</v>
      </c>
      <c r="S108" s="35">
        <v>377.47399999999999</v>
      </c>
      <c r="T108" s="35">
        <v>369.07299999999998</v>
      </c>
      <c r="U108" s="35">
        <f t="shared" si="2"/>
        <v>468.90202161059688</v>
      </c>
      <c r="V108" s="34">
        <f t="shared" si="3"/>
        <v>277.64497838940315</v>
      </c>
      <c r="W108" s="48">
        <v>0.37190555770688666</v>
      </c>
    </row>
    <row r="109" spans="1:23" x14ac:dyDescent="0.35">
      <c r="A109" s="33" t="s">
        <v>269</v>
      </c>
      <c r="B109" s="34" t="s">
        <v>67</v>
      </c>
      <c r="C109" s="34" t="s">
        <v>405</v>
      </c>
      <c r="D109" s="34" t="s">
        <v>412</v>
      </c>
      <c r="E109" s="34" t="s">
        <v>417</v>
      </c>
      <c r="F109" s="35">
        <v>5.5</v>
      </c>
      <c r="G109" s="35">
        <v>4.8000001907348633</v>
      </c>
      <c r="H109" s="35">
        <v>6.1999998092651367</v>
      </c>
      <c r="I109" s="35">
        <v>5.9000000953674316</v>
      </c>
      <c r="J109" s="35">
        <v>2.0999999046325684</v>
      </c>
      <c r="K109" s="35">
        <v>10.399999618530273</v>
      </c>
      <c r="L109" s="35">
        <v>6.5999999046325684</v>
      </c>
      <c r="M109" s="35">
        <v>4.8000001907348633</v>
      </c>
      <c r="N109" s="35">
        <v>3.0999999046325684</v>
      </c>
      <c r="O109" s="35">
        <v>1.7999999523162842</v>
      </c>
      <c r="P109" s="34" t="s">
        <v>422</v>
      </c>
      <c r="Q109" s="36">
        <v>2016</v>
      </c>
      <c r="R109" s="47">
        <v>554.06500000000005</v>
      </c>
      <c r="S109" s="35">
        <v>279.82499999999999</v>
      </c>
      <c r="T109" s="35">
        <v>274.24</v>
      </c>
      <c r="U109" s="35">
        <f t="shared" si="2"/>
        <v>460.22292367911518</v>
      </c>
      <c r="V109" s="34">
        <f t="shared" si="3"/>
        <v>93.8420763208849</v>
      </c>
      <c r="W109" s="48">
        <v>0.16937015751019266</v>
      </c>
    </row>
    <row r="110" spans="1:23" x14ac:dyDescent="0.35">
      <c r="A110" s="33" t="s">
        <v>372</v>
      </c>
      <c r="B110" s="34" t="s">
        <v>170</v>
      </c>
      <c r="C110" s="34" t="s">
        <v>408</v>
      </c>
      <c r="D110" s="34" t="s">
        <v>408</v>
      </c>
      <c r="E110" s="34" t="s">
        <v>419</v>
      </c>
      <c r="F110" s="35"/>
      <c r="G110" s="35"/>
      <c r="H110" s="35"/>
      <c r="I110" s="35"/>
      <c r="J110" s="35"/>
      <c r="K110" s="35"/>
      <c r="L110" s="35"/>
      <c r="M110" s="35"/>
      <c r="N110" s="35"/>
      <c r="O110" s="35"/>
      <c r="P110" s="34" t="s">
        <v>463</v>
      </c>
      <c r="Q110" s="36"/>
      <c r="R110" s="47">
        <v>507.60700000000003</v>
      </c>
      <c r="S110" s="35">
        <v>261.46199999999999</v>
      </c>
      <c r="T110" s="35">
        <v>246.14500000000001</v>
      </c>
      <c r="U110" s="35">
        <f t="shared" si="2"/>
        <v>121.64410370440368</v>
      </c>
      <c r="V110" s="34">
        <f t="shared" si="3"/>
        <v>385.96289629559635</v>
      </c>
      <c r="W110" s="48">
        <v>0.76035771038538935</v>
      </c>
    </row>
    <row r="111" spans="1:23" x14ac:dyDescent="0.35">
      <c r="A111" s="33" t="s">
        <v>260</v>
      </c>
      <c r="B111" s="34" t="s">
        <v>58</v>
      </c>
      <c r="C111" s="34" t="s">
        <v>404</v>
      </c>
      <c r="D111" s="34" t="s">
        <v>404</v>
      </c>
      <c r="E111" s="34" t="s">
        <v>419</v>
      </c>
      <c r="F111" s="35">
        <v>1</v>
      </c>
      <c r="G111" s="35">
        <v>0.89999997615814209</v>
      </c>
      <c r="H111" s="35">
        <v>1.2000000476837158</v>
      </c>
      <c r="I111" s="35">
        <v>1</v>
      </c>
      <c r="J111" s="35">
        <v>1.1000000238418579</v>
      </c>
      <c r="K111" s="35">
        <v>0.89999997615814209</v>
      </c>
      <c r="L111" s="35">
        <v>1.2000000476837158</v>
      </c>
      <c r="M111" s="35">
        <v>0.89999997615814209</v>
      </c>
      <c r="N111" s="35">
        <v>0.89999997615814209</v>
      </c>
      <c r="O111" s="35">
        <v>1.3999999761581421</v>
      </c>
      <c r="P111" s="34" t="s">
        <v>425</v>
      </c>
      <c r="Q111" s="36">
        <v>2017</v>
      </c>
      <c r="R111" s="47">
        <v>7.6109999999999998</v>
      </c>
      <c r="S111" s="35">
        <v>3.9980000000000002</v>
      </c>
      <c r="T111" s="35">
        <v>3.613</v>
      </c>
      <c r="U111" s="35">
        <f t="shared" si="2"/>
        <v>4.5812066564774154</v>
      </c>
      <c r="V111" s="34">
        <f t="shared" si="3"/>
        <v>3.0297933435225843</v>
      </c>
      <c r="W111" s="48">
        <v>0.398080849234343</v>
      </c>
    </row>
    <row r="112" spans="1:23" x14ac:dyDescent="0.35">
      <c r="A112" s="33" t="s">
        <v>263</v>
      </c>
      <c r="B112" s="34" t="s">
        <v>61</v>
      </c>
      <c r="C112" s="34" t="s">
        <v>405</v>
      </c>
      <c r="D112" s="34" t="s">
        <v>414</v>
      </c>
      <c r="E112" s="34" t="s">
        <v>417</v>
      </c>
      <c r="F112" s="35">
        <v>47.200000762939453</v>
      </c>
      <c r="G112" s="35">
        <v>49.5</v>
      </c>
      <c r="H112" s="35">
        <v>44.900001525878906</v>
      </c>
      <c r="I112" s="35">
        <v>54.5</v>
      </c>
      <c r="J112" s="35">
        <v>18.299999237060547</v>
      </c>
      <c r="K112" s="35">
        <v>74</v>
      </c>
      <c r="L112" s="35">
        <v>59.200000762939453</v>
      </c>
      <c r="M112" s="35">
        <v>50.200000762939453</v>
      </c>
      <c r="N112" s="35">
        <v>34</v>
      </c>
      <c r="O112" s="35">
        <v>15.5</v>
      </c>
      <c r="P112" s="34" t="s">
        <v>452</v>
      </c>
      <c r="Q112" s="36">
        <v>2015</v>
      </c>
      <c r="R112" s="47">
        <v>635.00800000000004</v>
      </c>
      <c r="S112" s="35">
        <v>322.95299999999997</v>
      </c>
      <c r="T112" s="35">
        <v>312.05500000000001</v>
      </c>
      <c r="U112" s="35">
        <f t="shared" si="2"/>
        <v>366.04201598496439</v>
      </c>
      <c r="V112" s="34">
        <f t="shared" si="3"/>
        <v>268.96598401503564</v>
      </c>
      <c r="W112" s="48">
        <v>0.42356314253526828</v>
      </c>
    </row>
    <row r="113" spans="1:23" x14ac:dyDescent="0.35">
      <c r="A113" s="33" t="s">
        <v>369</v>
      </c>
      <c r="B113" s="34" t="s">
        <v>167</v>
      </c>
      <c r="C113" s="34" t="s">
        <v>406</v>
      </c>
      <c r="D113" s="34" t="s">
        <v>415</v>
      </c>
      <c r="E113" s="34" t="s">
        <v>418</v>
      </c>
      <c r="F113" s="35"/>
      <c r="G113" s="35"/>
      <c r="H113" s="35"/>
      <c r="I113" s="35"/>
      <c r="J113" s="35"/>
      <c r="K113" s="35"/>
      <c r="L113" s="35"/>
      <c r="M113" s="35"/>
      <c r="N113" s="35"/>
      <c r="O113" s="35"/>
      <c r="P113" s="34" t="s">
        <v>463</v>
      </c>
      <c r="Q113" s="36"/>
      <c r="R113" s="47">
        <v>4.3490000000000002</v>
      </c>
      <c r="S113" s="35">
        <v>2.2509999999999999</v>
      </c>
      <c r="T113" s="35">
        <v>2.0979999999999999</v>
      </c>
      <c r="U113" s="35">
        <f t="shared" si="2"/>
        <v>0.23431450465066206</v>
      </c>
      <c r="V113" s="34">
        <f t="shared" si="3"/>
        <v>4.1146854953493381</v>
      </c>
      <c r="W113" s="48">
        <v>0.94612221093339566</v>
      </c>
    </row>
    <row r="114" spans="1:23" x14ac:dyDescent="0.35">
      <c r="A114" s="33" t="s">
        <v>368</v>
      </c>
      <c r="B114" s="34" t="s">
        <v>166</v>
      </c>
      <c r="C114" s="34" t="s">
        <v>408</v>
      </c>
      <c r="D114" s="34" t="s">
        <v>408</v>
      </c>
      <c r="E114" s="34" t="s">
        <v>419</v>
      </c>
      <c r="F114" s="35"/>
      <c r="G114" s="35"/>
      <c r="H114" s="35"/>
      <c r="I114" s="35"/>
      <c r="J114" s="35"/>
      <c r="K114" s="35"/>
      <c r="L114" s="35"/>
      <c r="M114" s="35"/>
      <c r="N114" s="35"/>
      <c r="O114" s="35"/>
      <c r="P114" s="34" t="s">
        <v>463</v>
      </c>
      <c r="Q114" s="36"/>
      <c r="R114" s="47"/>
      <c r="S114" s="35"/>
      <c r="T114" s="35"/>
      <c r="U114" s="35">
        <f t="shared" si="2"/>
        <v>0</v>
      </c>
      <c r="V114" s="34">
        <f t="shared" si="3"/>
        <v>0</v>
      </c>
      <c r="W114" s="48">
        <v>0.77030865010250726</v>
      </c>
    </row>
    <row r="115" spans="1:23" x14ac:dyDescent="0.35">
      <c r="A115" s="33" t="s">
        <v>268</v>
      </c>
      <c r="B115" s="34" t="s">
        <v>66</v>
      </c>
      <c r="C115" s="34" t="s">
        <v>405</v>
      </c>
      <c r="D115" s="34" t="s">
        <v>414</v>
      </c>
      <c r="E115" s="34" t="s">
        <v>417</v>
      </c>
      <c r="F115" s="35">
        <v>41.900001525878906</v>
      </c>
      <c r="G115" s="35">
        <v>40</v>
      </c>
      <c r="H115" s="35">
        <v>43.900001525878906</v>
      </c>
      <c r="I115" s="35">
        <v>51.200000762939453</v>
      </c>
      <c r="J115" s="35">
        <v>28.899999618530273</v>
      </c>
      <c r="K115" s="35">
        <v>58</v>
      </c>
      <c r="L115" s="35">
        <v>52.5</v>
      </c>
      <c r="M115" s="35">
        <v>39.400001525878906</v>
      </c>
      <c r="N115" s="35">
        <v>31</v>
      </c>
      <c r="O115" s="35">
        <v>17.100000381469727</v>
      </c>
      <c r="P115" s="34" t="s">
        <v>452</v>
      </c>
      <c r="Q115" s="36">
        <v>2015</v>
      </c>
      <c r="R115" s="47">
        <v>127.422</v>
      </c>
      <c r="S115" s="35">
        <v>64.760000000000005</v>
      </c>
      <c r="T115" s="35">
        <v>62.661999999999999</v>
      </c>
      <c r="U115" s="35">
        <f t="shared" si="2"/>
        <v>59.032100560608342</v>
      </c>
      <c r="V115" s="34">
        <f t="shared" si="3"/>
        <v>68.389899439391655</v>
      </c>
      <c r="W115" s="48">
        <v>0.53671971433026999</v>
      </c>
    </row>
    <row r="116" spans="1:23" x14ac:dyDescent="0.35">
      <c r="A116" s="33" t="s">
        <v>371</v>
      </c>
      <c r="B116" s="34" t="s">
        <v>169</v>
      </c>
      <c r="C116" s="34" t="s">
        <v>405</v>
      </c>
      <c r="D116" s="34" t="s">
        <v>412</v>
      </c>
      <c r="E116" s="34" t="s">
        <v>419</v>
      </c>
      <c r="F116" s="35"/>
      <c r="G116" s="35"/>
      <c r="H116" s="35"/>
      <c r="I116" s="35"/>
      <c r="J116" s="35"/>
      <c r="K116" s="35"/>
      <c r="L116" s="35"/>
      <c r="M116" s="35"/>
      <c r="N116" s="35"/>
      <c r="O116" s="35"/>
      <c r="P116" s="34" t="s">
        <v>463</v>
      </c>
      <c r="Q116" s="36"/>
      <c r="R116" s="47">
        <v>13.183999999999999</v>
      </c>
      <c r="S116" s="35">
        <v>6.7210000000000001</v>
      </c>
      <c r="T116" s="35">
        <v>6.4630000000000001</v>
      </c>
      <c r="U116" s="35">
        <f t="shared" si="2"/>
        <v>7.805816971335986</v>
      </c>
      <c r="V116" s="34">
        <f t="shared" si="3"/>
        <v>5.3781830286640133</v>
      </c>
      <c r="W116" s="48">
        <v>0.40793257195570493</v>
      </c>
    </row>
    <row r="117" spans="1:23" x14ac:dyDescent="0.35">
      <c r="A117" s="33" t="s">
        <v>261</v>
      </c>
      <c r="B117" s="34" t="s">
        <v>59</v>
      </c>
      <c r="C117" s="34" t="s">
        <v>407</v>
      </c>
      <c r="D117" s="34" t="s">
        <v>407</v>
      </c>
      <c r="E117" s="34" t="s">
        <v>419</v>
      </c>
      <c r="F117" s="35">
        <v>1.2000000476837158</v>
      </c>
      <c r="G117" s="35">
        <v>1.1000000238418579</v>
      </c>
      <c r="H117" s="35">
        <v>1.2000000476837158</v>
      </c>
      <c r="I117" s="35">
        <v>1.6000000238418579</v>
      </c>
      <c r="J117" s="35">
        <v>1</v>
      </c>
      <c r="K117" s="35"/>
      <c r="L117" s="35"/>
      <c r="M117" s="35"/>
      <c r="N117" s="35"/>
      <c r="O117" s="35"/>
      <c r="P117" s="34" t="s">
        <v>454</v>
      </c>
      <c r="Q117" s="36">
        <v>2018</v>
      </c>
      <c r="R117" s="47">
        <v>2246.7890000000002</v>
      </c>
      <c r="S117" s="35">
        <v>1148.575</v>
      </c>
      <c r="T117" s="35">
        <v>1098.2139999999999</v>
      </c>
      <c r="U117" s="35">
        <f t="shared" si="2"/>
        <v>445.84843368854058</v>
      </c>
      <c r="V117" s="34">
        <f t="shared" si="3"/>
        <v>1800.9405663114596</v>
      </c>
      <c r="W117" s="48">
        <v>0.80156194743318554</v>
      </c>
    </row>
    <row r="118" spans="1:23" x14ac:dyDescent="0.35">
      <c r="A118" s="33" t="s">
        <v>344</v>
      </c>
      <c r="B118" s="34" t="s">
        <v>142</v>
      </c>
      <c r="C118" s="34" t="s">
        <v>408</v>
      </c>
      <c r="D118" s="34" t="s">
        <v>408</v>
      </c>
      <c r="E118" s="34" t="s">
        <v>419</v>
      </c>
      <c r="F118" s="35"/>
      <c r="G118" s="35"/>
      <c r="H118" s="35"/>
      <c r="I118" s="35"/>
      <c r="J118" s="35"/>
      <c r="K118" s="35"/>
      <c r="L118" s="35"/>
      <c r="M118" s="35"/>
      <c r="N118" s="35"/>
      <c r="O118" s="35"/>
      <c r="P118" s="34" t="s">
        <v>463</v>
      </c>
      <c r="Q118" s="36"/>
      <c r="R118" s="47">
        <v>2.3620000000000001</v>
      </c>
      <c r="S118" s="35">
        <v>1.222</v>
      </c>
      <c r="T118" s="35">
        <v>1.1399999999999999</v>
      </c>
      <c r="U118" s="35">
        <v>0</v>
      </c>
      <c r="V118" s="34">
        <v>0</v>
      </c>
      <c r="W118" s="48">
        <v>0</v>
      </c>
    </row>
    <row r="119" spans="1:23" x14ac:dyDescent="0.35">
      <c r="A119" s="33" t="s">
        <v>367</v>
      </c>
      <c r="B119" s="34" t="s">
        <v>165</v>
      </c>
      <c r="C119" s="34" t="s">
        <v>406</v>
      </c>
      <c r="D119" s="34" t="s">
        <v>415</v>
      </c>
      <c r="E119" s="34" t="s">
        <v>418</v>
      </c>
      <c r="F119" s="35"/>
      <c r="G119" s="35"/>
      <c r="H119" s="35"/>
      <c r="I119" s="35"/>
      <c r="J119" s="35"/>
      <c r="K119" s="35"/>
      <c r="L119" s="35"/>
      <c r="M119" s="35"/>
      <c r="N119" s="35"/>
      <c r="O119" s="35"/>
      <c r="P119" s="34" t="s">
        <v>463</v>
      </c>
      <c r="Q119" s="36"/>
      <c r="R119" s="47"/>
      <c r="S119" s="35"/>
      <c r="T119" s="35"/>
      <c r="U119" s="35">
        <f t="shared" si="2"/>
        <v>0</v>
      </c>
      <c r="V119" s="34">
        <f t="shared" si="3"/>
        <v>0</v>
      </c>
      <c r="W119" s="48">
        <v>1</v>
      </c>
    </row>
    <row r="120" spans="1:23" x14ac:dyDescent="0.35">
      <c r="A120" s="33" t="s">
        <v>266</v>
      </c>
      <c r="B120" s="34" t="s">
        <v>64</v>
      </c>
      <c r="C120" s="34" t="s">
        <v>408</v>
      </c>
      <c r="D120" s="34" t="s">
        <v>408</v>
      </c>
      <c r="E120" s="34" t="s">
        <v>419</v>
      </c>
      <c r="F120" s="35">
        <v>3.5999999046325684</v>
      </c>
      <c r="G120" s="35">
        <v>2.5999999046325684</v>
      </c>
      <c r="H120" s="35">
        <v>4.6999998092651367</v>
      </c>
      <c r="I120" s="35">
        <v>2.5999999046325684</v>
      </c>
      <c r="J120" s="35">
        <v>4.1999998092651367</v>
      </c>
      <c r="K120" s="35">
        <v>3.2999999523162842</v>
      </c>
      <c r="L120" s="35">
        <v>4.3000001907348633</v>
      </c>
      <c r="M120" s="35">
        <v>4.0999999046325684</v>
      </c>
      <c r="N120" s="35">
        <v>3.5</v>
      </c>
      <c r="O120" s="35">
        <v>3</v>
      </c>
      <c r="P120" s="34" t="s">
        <v>440</v>
      </c>
      <c r="Q120" s="36">
        <v>2018</v>
      </c>
      <c r="R120" s="47">
        <v>75.370999999999995</v>
      </c>
      <c r="S120" s="35">
        <v>38.156999999999996</v>
      </c>
      <c r="T120" s="35">
        <v>37.213999999999999</v>
      </c>
      <c r="U120" s="35">
        <f t="shared" si="2"/>
        <v>23.783001449817604</v>
      </c>
      <c r="V120" s="34">
        <f t="shared" si="3"/>
        <v>51.587998550182391</v>
      </c>
      <c r="W120" s="48">
        <v>0.68445421382471239</v>
      </c>
    </row>
    <row r="121" spans="1:23" x14ac:dyDescent="0.35">
      <c r="A121" s="33" t="s">
        <v>265</v>
      </c>
      <c r="B121" s="34" t="s">
        <v>63</v>
      </c>
      <c r="C121" s="34" t="s">
        <v>406</v>
      </c>
      <c r="D121" s="34" t="s">
        <v>413</v>
      </c>
      <c r="E121" s="34" t="s">
        <v>418</v>
      </c>
      <c r="F121" s="35">
        <v>3.4429416656494141</v>
      </c>
      <c r="G121" s="35">
        <v>3.1275539398193359</v>
      </c>
      <c r="H121" s="35">
        <v>3.733212947845459</v>
      </c>
      <c r="I121" s="35">
        <v>3.2371711730957031</v>
      </c>
      <c r="J121" s="35">
        <v>3.5425240993499756</v>
      </c>
      <c r="K121" s="35">
        <v>7.6993393898010254</v>
      </c>
      <c r="L121" s="35">
        <v>2.4421138763427734</v>
      </c>
      <c r="M121" s="35">
        <v>1.518034815788269</v>
      </c>
      <c r="N121" s="35">
        <v>3.2452576160430908</v>
      </c>
      <c r="O121" s="35">
        <v>1.184809684753418</v>
      </c>
      <c r="P121" s="34" t="s">
        <v>440</v>
      </c>
      <c r="Q121" s="36">
        <v>2018</v>
      </c>
      <c r="R121" s="47">
        <v>7.3010000000000002</v>
      </c>
      <c r="S121" s="35">
        <v>3.7890000000000001</v>
      </c>
      <c r="T121" s="35">
        <v>3.512</v>
      </c>
      <c r="U121" s="35">
        <f t="shared" si="2"/>
        <v>2.4229491099283402</v>
      </c>
      <c r="V121" s="34">
        <f t="shared" si="3"/>
        <v>4.8780508900716599</v>
      </c>
      <c r="W121" s="48">
        <v>0.66813462403392132</v>
      </c>
    </row>
    <row r="122" spans="1:23" x14ac:dyDescent="0.35">
      <c r="A122" s="33" t="s">
        <v>370</v>
      </c>
      <c r="B122" s="34" t="s">
        <v>168</v>
      </c>
      <c r="C122" s="34" t="s">
        <v>407</v>
      </c>
      <c r="D122" s="34" t="s">
        <v>407</v>
      </c>
      <c r="E122" s="34" t="s">
        <v>420</v>
      </c>
      <c r="F122" s="35"/>
      <c r="G122" s="35"/>
      <c r="H122" s="35"/>
      <c r="I122" s="35"/>
      <c r="J122" s="35"/>
      <c r="K122" s="35"/>
      <c r="L122" s="35"/>
      <c r="M122" s="35"/>
      <c r="N122" s="35"/>
      <c r="O122" s="35"/>
      <c r="P122" s="34" t="s">
        <v>463</v>
      </c>
      <c r="Q122" s="36"/>
      <c r="R122" s="47"/>
      <c r="S122" s="35"/>
      <c r="T122" s="35"/>
      <c r="U122" s="35">
        <f t="shared" si="2"/>
        <v>0</v>
      </c>
      <c r="V122" s="34">
        <f t="shared" si="3"/>
        <v>0</v>
      </c>
      <c r="W122" s="48">
        <v>9.0716894099557924E-2</v>
      </c>
    </row>
    <row r="123" spans="1:23" x14ac:dyDescent="0.35">
      <c r="A123" s="33" t="s">
        <v>366</v>
      </c>
      <c r="B123" s="34" t="s">
        <v>164</v>
      </c>
      <c r="C123" s="34" t="s">
        <v>409</v>
      </c>
      <c r="D123" s="34" t="s">
        <v>409</v>
      </c>
      <c r="E123" s="34" t="s">
        <v>419</v>
      </c>
      <c r="F123" s="35"/>
      <c r="G123" s="35"/>
      <c r="H123" s="35"/>
      <c r="I123" s="35"/>
      <c r="J123" s="35"/>
      <c r="K123" s="35"/>
      <c r="L123" s="35"/>
      <c r="M123" s="35"/>
      <c r="N123" s="35"/>
      <c r="O123" s="35"/>
      <c r="P123" s="34" t="s">
        <v>463</v>
      </c>
      <c r="Q123" s="36"/>
      <c r="R123" s="47">
        <v>697.83299999999997</v>
      </c>
      <c r="S123" s="35">
        <v>357.798</v>
      </c>
      <c r="T123" s="35">
        <v>340.03500000000003</v>
      </c>
      <c r="U123" s="35">
        <f t="shared" si="2"/>
        <v>262.0177662497353</v>
      </c>
      <c r="V123" s="34">
        <f t="shared" si="3"/>
        <v>435.81523375026467</v>
      </c>
      <c r="W123" s="48">
        <v>0.6245265468246195</v>
      </c>
    </row>
    <row r="124" spans="1:23" x14ac:dyDescent="0.35">
      <c r="A124" s="33" t="s">
        <v>267</v>
      </c>
      <c r="B124" s="34" t="s">
        <v>65</v>
      </c>
      <c r="C124" s="34" t="s">
        <v>405</v>
      </c>
      <c r="D124" s="34" t="s">
        <v>412</v>
      </c>
      <c r="E124" s="34" t="s">
        <v>417</v>
      </c>
      <c r="F124" s="35">
        <v>22.899999618530273</v>
      </c>
      <c r="G124" s="35">
        <v>23</v>
      </c>
      <c r="H124" s="35">
        <v>22.899999618530273</v>
      </c>
      <c r="I124" s="35">
        <v>27.200000762939453</v>
      </c>
      <c r="J124" s="35">
        <v>12.199999809265137</v>
      </c>
      <c r="K124" s="35">
        <v>35.700000762939453</v>
      </c>
      <c r="L124" s="35">
        <v>31.899999618530273</v>
      </c>
      <c r="M124" s="35">
        <v>24.600000381469727</v>
      </c>
      <c r="N124" s="35">
        <v>15.5</v>
      </c>
      <c r="O124" s="35">
        <v>4.5999999046325684</v>
      </c>
      <c r="P124" s="34" t="s">
        <v>455</v>
      </c>
      <c r="Q124" s="36">
        <v>2011</v>
      </c>
      <c r="R124" s="47">
        <v>936.43399999999997</v>
      </c>
      <c r="S124" s="35">
        <v>470.08499999999998</v>
      </c>
      <c r="T124" s="35">
        <v>466.34899999999999</v>
      </c>
      <c r="U124" s="35">
        <f t="shared" si="2"/>
        <v>599.43132343164734</v>
      </c>
      <c r="V124" s="34">
        <f t="shared" si="3"/>
        <v>337.00267656835268</v>
      </c>
      <c r="W124" s="48">
        <v>0.35987872777830865</v>
      </c>
    </row>
    <row r="125" spans="1:23" x14ac:dyDescent="0.35">
      <c r="A125" s="33" t="s">
        <v>264</v>
      </c>
      <c r="B125" s="34" t="s">
        <v>62</v>
      </c>
      <c r="C125" s="34" t="s">
        <v>408</v>
      </c>
      <c r="D125" s="34" t="s">
        <v>408</v>
      </c>
      <c r="E125" s="34" t="s">
        <v>417</v>
      </c>
      <c r="F125" s="35">
        <v>6.1999998092651367</v>
      </c>
      <c r="G125" s="35">
        <v>6.9000000953674316</v>
      </c>
      <c r="H125" s="35">
        <v>5.4000000953674316</v>
      </c>
      <c r="I125" s="35">
        <v>7.0999999046325684</v>
      </c>
      <c r="J125" s="35">
        <v>2.9000000953674316</v>
      </c>
      <c r="K125" s="35">
        <v>13.899999618530273</v>
      </c>
      <c r="L125" s="35">
        <v>5</v>
      </c>
      <c r="M125" s="35">
        <v>2.5999999046325684</v>
      </c>
      <c r="N125" s="35">
        <v>2.5</v>
      </c>
      <c r="O125" s="35">
        <v>2.0999999046325684</v>
      </c>
      <c r="P125" s="34" t="s">
        <v>422</v>
      </c>
      <c r="Q125" s="36">
        <v>2016</v>
      </c>
      <c r="R125" s="47">
        <v>889.25400000000002</v>
      </c>
      <c r="S125" s="35">
        <v>448.26100000000002</v>
      </c>
      <c r="T125" s="35">
        <v>440.99299999999999</v>
      </c>
      <c r="U125" s="35">
        <f t="shared" si="2"/>
        <v>617.33206090300314</v>
      </c>
      <c r="V125" s="34">
        <f t="shared" si="3"/>
        <v>271.92193909699682</v>
      </c>
      <c r="W125" s="48">
        <v>0.30578657964653161</v>
      </c>
    </row>
    <row r="126" spans="1:23" x14ac:dyDescent="0.35">
      <c r="A126" s="33" t="s">
        <v>270</v>
      </c>
      <c r="B126" s="34" t="s">
        <v>68</v>
      </c>
      <c r="C126" s="34" t="s">
        <v>405</v>
      </c>
      <c r="D126" s="34" t="s">
        <v>412</v>
      </c>
      <c r="E126" s="34" t="s">
        <v>419</v>
      </c>
      <c r="F126" s="35">
        <v>4.4000000953674316</v>
      </c>
      <c r="G126" s="35">
        <v>3.7999999523162842</v>
      </c>
      <c r="H126" s="35">
        <v>5.0999999046325684</v>
      </c>
      <c r="I126" s="35">
        <v>5.8000001907348633</v>
      </c>
      <c r="J126" s="35">
        <v>2.2999999523162842</v>
      </c>
      <c r="K126" s="35">
        <v>7.9000000953674316</v>
      </c>
      <c r="L126" s="35">
        <v>5.4000000953674316</v>
      </c>
      <c r="M126" s="35">
        <v>4</v>
      </c>
      <c r="N126" s="35">
        <v>2.2000000476837158</v>
      </c>
      <c r="O126" s="35">
        <v>1</v>
      </c>
      <c r="P126" s="34" t="s">
        <v>446</v>
      </c>
      <c r="Q126" s="36">
        <v>2013</v>
      </c>
      <c r="R126" s="47">
        <v>64.012</v>
      </c>
      <c r="S126" s="35">
        <v>31.997</v>
      </c>
      <c r="T126" s="35">
        <v>32.015000000000001</v>
      </c>
      <c r="U126" s="35">
        <f t="shared" si="2"/>
        <v>31.985209341831151</v>
      </c>
      <c r="V126" s="34">
        <f t="shared" si="3"/>
        <v>32.026790658168849</v>
      </c>
      <c r="W126" s="48">
        <v>0.50032479313517542</v>
      </c>
    </row>
    <row r="127" spans="1:23" x14ac:dyDescent="0.35">
      <c r="A127" s="33" t="s">
        <v>274</v>
      </c>
      <c r="B127" s="34" t="s">
        <v>72</v>
      </c>
      <c r="C127" s="34" t="s">
        <v>408</v>
      </c>
      <c r="D127" s="34" t="s">
        <v>408</v>
      </c>
      <c r="E127" s="34" t="s">
        <v>419</v>
      </c>
      <c r="F127" s="35">
        <v>2.7000000476837158</v>
      </c>
      <c r="G127" s="35">
        <v>2.2999999523162842</v>
      </c>
      <c r="H127" s="35">
        <v>3.0999999046325684</v>
      </c>
      <c r="I127" s="35"/>
      <c r="J127" s="35"/>
      <c r="K127" s="35"/>
      <c r="L127" s="35"/>
      <c r="M127" s="35"/>
      <c r="N127" s="35"/>
      <c r="O127" s="35"/>
      <c r="P127" s="34" t="s">
        <v>456</v>
      </c>
      <c r="Q127" s="36">
        <v>2011</v>
      </c>
      <c r="R127" s="47"/>
      <c r="S127" s="35"/>
      <c r="T127" s="35"/>
      <c r="U127" s="35">
        <f t="shared" si="2"/>
        <v>0</v>
      </c>
      <c r="V127" s="34">
        <f t="shared" si="3"/>
        <v>0</v>
      </c>
      <c r="W127" s="48">
        <v>1</v>
      </c>
    </row>
    <row r="128" spans="1:23" x14ac:dyDescent="0.35">
      <c r="A128" s="33" t="s">
        <v>273</v>
      </c>
      <c r="B128" s="34" t="s">
        <v>71</v>
      </c>
      <c r="C128" s="34" t="s">
        <v>404</v>
      </c>
      <c r="D128" s="34" t="s">
        <v>404</v>
      </c>
      <c r="E128" s="34" t="s">
        <v>417</v>
      </c>
      <c r="F128" s="35">
        <v>5.559241771697998</v>
      </c>
      <c r="G128" s="35">
        <v>6.5806398391723633</v>
      </c>
      <c r="H128" s="35">
        <v>4.6161365509033203</v>
      </c>
      <c r="I128" s="35">
        <v>6.326533317565918</v>
      </c>
      <c r="J128" s="35">
        <v>5.1490693092346191</v>
      </c>
      <c r="K128" s="35">
        <v>6.2089838981628418</v>
      </c>
      <c r="L128" s="35">
        <v>6.3867340087890625</v>
      </c>
      <c r="M128" s="35">
        <v>7.8949189186096191</v>
      </c>
      <c r="N128" s="35">
        <v>4.9985537528991699</v>
      </c>
      <c r="O128" s="35">
        <v>1.4525394439697266</v>
      </c>
      <c r="P128" s="34" t="s">
        <v>427</v>
      </c>
      <c r="Q128" s="36">
        <v>2019</v>
      </c>
      <c r="R128" s="47">
        <v>545.37800000000004</v>
      </c>
      <c r="S128" s="35">
        <v>275.26900000000001</v>
      </c>
      <c r="T128" s="35">
        <v>270.10899999999998</v>
      </c>
      <c r="U128" s="35">
        <f t="shared" si="2"/>
        <v>437.72247249883418</v>
      </c>
      <c r="V128" s="34">
        <f t="shared" si="3"/>
        <v>107.65552750116588</v>
      </c>
      <c r="W128" s="48">
        <v>0.19739616834776222</v>
      </c>
    </row>
    <row r="129" spans="1:23" x14ac:dyDescent="0.35">
      <c r="A129" s="33" t="s">
        <v>375</v>
      </c>
      <c r="B129" s="34" t="s">
        <v>173</v>
      </c>
      <c r="C129" s="34" t="s">
        <v>406</v>
      </c>
      <c r="D129" s="34" t="s">
        <v>415</v>
      </c>
      <c r="E129" s="34" t="s">
        <v>418</v>
      </c>
      <c r="F129" s="35"/>
      <c r="G129" s="35"/>
      <c r="H129" s="35"/>
      <c r="I129" s="35"/>
      <c r="J129" s="35"/>
      <c r="K129" s="35"/>
      <c r="L129" s="35"/>
      <c r="M129" s="35"/>
      <c r="N129" s="35"/>
      <c r="O129" s="35"/>
      <c r="P129" s="34" t="s">
        <v>463</v>
      </c>
      <c r="Q129" s="36"/>
      <c r="R129" s="47">
        <v>177.46799999999999</v>
      </c>
      <c r="S129" s="35">
        <v>91.087999999999994</v>
      </c>
      <c r="T129" s="35">
        <v>86.38</v>
      </c>
      <c r="U129" s="35">
        <f t="shared" si="2"/>
        <v>15.102366197021524</v>
      </c>
      <c r="V129" s="34">
        <f t="shared" si="3"/>
        <v>162.36563380297846</v>
      </c>
      <c r="W129" s="48">
        <v>0.91490090496866183</v>
      </c>
    </row>
    <row r="130" spans="1:23" x14ac:dyDescent="0.35">
      <c r="A130" s="33" t="s">
        <v>377</v>
      </c>
      <c r="B130" s="34" t="s">
        <v>175</v>
      </c>
      <c r="C130" s="34" t="s">
        <v>408</v>
      </c>
      <c r="D130" s="34" t="s">
        <v>408</v>
      </c>
      <c r="E130" s="34" t="s">
        <v>418</v>
      </c>
      <c r="F130" s="35"/>
      <c r="G130" s="35"/>
      <c r="H130" s="35"/>
      <c r="I130" s="35"/>
      <c r="J130" s="35"/>
      <c r="K130" s="35"/>
      <c r="L130" s="35"/>
      <c r="M130" s="35"/>
      <c r="N130" s="35"/>
      <c r="O130" s="35"/>
      <c r="P130" s="34" t="s">
        <v>463</v>
      </c>
      <c r="Q130" s="36"/>
      <c r="R130" s="47">
        <v>60.914000000000001</v>
      </c>
      <c r="S130" s="35">
        <v>31.163</v>
      </c>
      <c r="T130" s="35">
        <v>29.751000000000001</v>
      </c>
      <c r="U130" s="35">
        <f t="shared" si="2"/>
        <v>8.2004622100649414</v>
      </c>
      <c r="V130" s="34">
        <f t="shared" si="3"/>
        <v>52.71353778993506</v>
      </c>
      <c r="W130" s="48">
        <v>0.86537639606551953</v>
      </c>
    </row>
    <row r="131" spans="1:23" x14ac:dyDescent="0.35">
      <c r="A131" s="33" t="s">
        <v>373</v>
      </c>
      <c r="B131" s="34" t="s">
        <v>171</v>
      </c>
      <c r="C131" s="34" t="s">
        <v>407</v>
      </c>
      <c r="D131" s="34" t="s">
        <v>407</v>
      </c>
      <c r="E131" s="34" t="s">
        <v>419</v>
      </c>
      <c r="F131" s="35"/>
      <c r="G131" s="35"/>
      <c r="H131" s="35"/>
      <c r="I131" s="35"/>
      <c r="J131" s="35"/>
      <c r="K131" s="35"/>
      <c r="L131" s="35"/>
      <c r="M131" s="35"/>
      <c r="N131" s="35"/>
      <c r="O131" s="35"/>
      <c r="P131" s="34" t="s">
        <v>463</v>
      </c>
      <c r="Q131" s="36"/>
      <c r="R131" s="47">
        <v>133.023</v>
      </c>
      <c r="S131" s="35">
        <v>68.131</v>
      </c>
      <c r="T131" s="35">
        <v>64.891999999999996</v>
      </c>
      <c r="U131" s="35">
        <f t="shared" si="2"/>
        <v>55.174867024452965</v>
      </c>
      <c r="V131" s="34">
        <f t="shared" si="3"/>
        <v>77.848132975547031</v>
      </c>
      <c r="W131" s="48">
        <v>0.58522310409137546</v>
      </c>
    </row>
    <row r="132" spans="1:23" x14ac:dyDescent="0.35">
      <c r="A132" s="33" t="s">
        <v>271</v>
      </c>
      <c r="B132" s="34" t="s">
        <v>69</v>
      </c>
      <c r="C132" s="34" t="s">
        <v>405</v>
      </c>
      <c r="D132" s="34" t="s">
        <v>414</v>
      </c>
      <c r="E132" s="34" t="s">
        <v>417</v>
      </c>
      <c r="F132" s="35">
        <v>49.099998474121094</v>
      </c>
      <c r="G132" s="35">
        <v>53.799999237060547</v>
      </c>
      <c r="H132" s="35">
        <v>44.700000762939453</v>
      </c>
      <c r="I132" s="35">
        <v>54.799999237060547</v>
      </c>
      <c r="J132" s="35">
        <v>16.5</v>
      </c>
      <c r="K132" s="35">
        <v>65</v>
      </c>
      <c r="L132" s="35">
        <v>59.900001525878906</v>
      </c>
      <c r="M132" s="35">
        <v>54.900001525878906</v>
      </c>
      <c r="N132" s="35">
        <v>42.700000762939453</v>
      </c>
      <c r="O132" s="35">
        <v>18.399999618530273</v>
      </c>
      <c r="P132" s="34" t="s">
        <v>439</v>
      </c>
      <c r="Q132" s="36">
        <v>2012</v>
      </c>
      <c r="R132" s="47">
        <v>797.322</v>
      </c>
      <c r="S132" s="35">
        <v>405.46300000000002</v>
      </c>
      <c r="T132" s="35">
        <v>391.85899999999998</v>
      </c>
      <c r="U132" s="35">
        <f t="shared" ref="U132:U195" si="4">R132-V132</f>
        <v>666.36012271435538</v>
      </c>
      <c r="V132" s="34">
        <f t="shared" ref="V132:V195" si="5">R132*W132</f>
        <v>130.96187728564465</v>
      </c>
      <c r="W132" s="48">
        <v>0.16425218078222431</v>
      </c>
    </row>
    <row r="133" spans="1:23" x14ac:dyDescent="0.35">
      <c r="A133" s="33" t="s">
        <v>272</v>
      </c>
      <c r="B133" s="34" t="s">
        <v>70</v>
      </c>
      <c r="C133" s="34" t="s">
        <v>405</v>
      </c>
      <c r="D133" s="34" t="s">
        <v>414</v>
      </c>
      <c r="E133" s="34" t="s">
        <v>419</v>
      </c>
      <c r="F133" s="35">
        <v>27.600000381469727</v>
      </c>
      <c r="G133" s="35">
        <v>28.600000381469727</v>
      </c>
      <c r="H133" s="35">
        <v>26.600000381469727</v>
      </c>
      <c r="I133" s="35">
        <v>38.700000762939453</v>
      </c>
      <c r="J133" s="35">
        <v>10.899999618530273</v>
      </c>
      <c r="K133" s="35">
        <v>64.300003051757813</v>
      </c>
      <c r="L133" s="35">
        <v>36</v>
      </c>
      <c r="M133" s="35">
        <v>16.5</v>
      </c>
      <c r="N133" s="35">
        <v>5.6999998092651367</v>
      </c>
      <c r="O133" s="35">
        <v>2.9000000953674316</v>
      </c>
      <c r="P133" s="34" t="s">
        <v>436</v>
      </c>
      <c r="Q133" s="36">
        <v>2018</v>
      </c>
      <c r="R133" s="47">
        <v>6202.8440000000001</v>
      </c>
      <c r="S133" s="35">
        <v>3171.7460000000001</v>
      </c>
      <c r="T133" s="35">
        <v>3031.098</v>
      </c>
      <c r="U133" s="35">
        <f t="shared" si="4"/>
        <v>3080.1041137016409</v>
      </c>
      <c r="V133" s="34">
        <f t="shared" si="5"/>
        <v>3122.7398862983591</v>
      </c>
      <c r="W133" s="48">
        <v>0.50343679226792726</v>
      </c>
    </row>
    <row r="134" spans="1:23" x14ac:dyDescent="0.35">
      <c r="A134" s="33" t="s">
        <v>374</v>
      </c>
      <c r="B134" s="34" t="s">
        <v>172</v>
      </c>
      <c r="C134" s="34" t="s">
        <v>408</v>
      </c>
      <c r="D134" s="34" t="s">
        <v>408</v>
      </c>
      <c r="E134" s="34" t="s">
        <v>419</v>
      </c>
      <c r="F134" s="35"/>
      <c r="G134" s="35"/>
      <c r="H134" s="35"/>
      <c r="I134" s="35"/>
      <c r="J134" s="35"/>
      <c r="K134" s="35"/>
      <c r="L134" s="35"/>
      <c r="M134" s="35"/>
      <c r="N134" s="35"/>
      <c r="O134" s="35"/>
      <c r="P134" s="34" t="s">
        <v>463</v>
      </c>
      <c r="Q134" s="36"/>
      <c r="R134" s="47"/>
      <c r="S134" s="35"/>
      <c r="T134" s="35"/>
      <c r="U134" s="35">
        <f t="shared" si="4"/>
        <v>0</v>
      </c>
      <c r="V134" s="34">
        <f t="shared" si="5"/>
        <v>0</v>
      </c>
      <c r="W134" s="48">
        <v>0.44766009852216743</v>
      </c>
    </row>
    <row r="135" spans="1:23" x14ac:dyDescent="0.35">
      <c r="A135" s="33" t="s">
        <v>262</v>
      </c>
      <c r="B135" s="34" t="s">
        <v>60</v>
      </c>
      <c r="C135" s="34" t="s">
        <v>406</v>
      </c>
      <c r="D135" s="34" t="s">
        <v>413</v>
      </c>
      <c r="E135" s="34" t="s">
        <v>418</v>
      </c>
      <c r="F135" s="35">
        <v>1.6473678350448608</v>
      </c>
      <c r="G135" s="35">
        <v>1.3506686687469482</v>
      </c>
      <c r="H135" s="35">
        <v>1.9415457248687744</v>
      </c>
      <c r="I135" s="35">
        <v>1.0413869619369507</v>
      </c>
      <c r="J135" s="35">
        <v>2.0380363464355469</v>
      </c>
      <c r="K135" s="35">
        <v>2.9003667831420898</v>
      </c>
      <c r="L135" s="35">
        <v>3.4598865509033203</v>
      </c>
      <c r="M135" s="35">
        <v>0.57760792970657349</v>
      </c>
      <c r="N135" s="35">
        <v>1.1126618385314941</v>
      </c>
      <c r="O135" s="35">
        <v>0</v>
      </c>
      <c r="P135" s="34" t="s">
        <v>447</v>
      </c>
      <c r="Q135" s="36">
        <v>2019</v>
      </c>
      <c r="R135" s="47">
        <v>23.382999999999999</v>
      </c>
      <c r="S135" s="35">
        <v>12.125</v>
      </c>
      <c r="T135" s="35">
        <v>11.257999999999999</v>
      </c>
      <c r="U135" s="35">
        <f t="shared" si="4"/>
        <v>9.8294568833088398</v>
      </c>
      <c r="V135" s="34">
        <f t="shared" si="5"/>
        <v>13.553543116691159</v>
      </c>
      <c r="W135" s="48">
        <v>0.57963234472442204</v>
      </c>
    </row>
    <row r="136" spans="1:23" x14ac:dyDescent="0.35">
      <c r="A136" s="33" t="s">
        <v>376</v>
      </c>
      <c r="B136" s="34" t="s">
        <v>174</v>
      </c>
      <c r="C136" s="34" t="s">
        <v>406</v>
      </c>
      <c r="D136" s="34" t="s">
        <v>415</v>
      </c>
      <c r="E136" s="34" t="s">
        <v>418</v>
      </c>
      <c r="F136" s="35"/>
      <c r="G136" s="35"/>
      <c r="H136" s="35"/>
      <c r="I136" s="35"/>
      <c r="J136" s="35"/>
      <c r="K136" s="35"/>
      <c r="L136" s="35"/>
      <c r="M136" s="35"/>
      <c r="N136" s="35"/>
      <c r="O136" s="35"/>
      <c r="P136" s="34" t="s">
        <v>463</v>
      </c>
      <c r="Q136" s="36"/>
      <c r="R136" s="47">
        <v>61.847999999999999</v>
      </c>
      <c r="S136" s="35">
        <v>31.739000000000001</v>
      </c>
      <c r="T136" s="35">
        <v>30.109000000000002</v>
      </c>
      <c r="U136" s="35">
        <f t="shared" si="4"/>
        <v>10.979187644103341</v>
      </c>
      <c r="V136" s="34">
        <f t="shared" si="5"/>
        <v>50.868812355896658</v>
      </c>
      <c r="W136" s="48">
        <v>0.82248112074596846</v>
      </c>
    </row>
    <row r="137" spans="1:23" x14ac:dyDescent="0.35">
      <c r="A137" s="33" t="s">
        <v>275</v>
      </c>
      <c r="B137" s="34" t="s">
        <v>73</v>
      </c>
      <c r="C137" s="34" t="s">
        <v>409</v>
      </c>
      <c r="D137" s="34" t="s">
        <v>409</v>
      </c>
      <c r="E137" s="34" t="s">
        <v>419</v>
      </c>
      <c r="F137" s="35">
        <v>2.5</v>
      </c>
      <c r="G137" s="35">
        <v>2</v>
      </c>
      <c r="H137" s="35">
        <v>2.9000000953674316</v>
      </c>
      <c r="I137" s="35">
        <v>2.7000000476837158</v>
      </c>
      <c r="J137" s="35">
        <v>2.4000000953674316</v>
      </c>
      <c r="K137" s="35"/>
      <c r="L137" s="35"/>
      <c r="M137" s="35"/>
      <c r="N137" s="35"/>
      <c r="O137" s="35"/>
      <c r="P137" s="34" t="s">
        <v>441</v>
      </c>
      <c r="Q137" s="36">
        <v>2014</v>
      </c>
      <c r="R137" s="47">
        <v>78.938999999999993</v>
      </c>
      <c r="S137" s="35">
        <v>39.837000000000003</v>
      </c>
      <c r="T137" s="35">
        <v>39.101999999999997</v>
      </c>
      <c r="U137" s="35">
        <f t="shared" si="4"/>
        <v>12.204465403961052</v>
      </c>
      <c r="V137" s="34">
        <f t="shared" si="5"/>
        <v>66.734534596038941</v>
      </c>
      <c r="W137" s="48">
        <v>0.84539371661712148</v>
      </c>
    </row>
    <row r="138" spans="1:23" x14ac:dyDescent="0.35">
      <c r="A138" s="33" t="s">
        <v>276</v>
      </c>
      <c r="B138" s="34" t="s">
        <v>74</v>
      </c>
      <c r="C138" s="34" t="s">
        <v>404</v>
      </c>
      <c r="D138" s="34" t="s">
        <v>404</v>
      </c>
      <c r="E138" s="34" t="s">
        <v>419</v>
      </c>
      <c r="F138" s="35">
        <v>23</v>
      </c>
      <c r="G138" s="35">
        <v>26.700000762939453</v>
      </c>
      <c r="H138" s="35">
        <v>19.399999618530273</v>
      </c>
      <c r="I138" s="35">
        <v>28.100000381469727</v>
      </c>
      <c r="J138" s="35">
        <v>12</v>
      </c>
      <c r="K138" s="35">
        <v>50.400001525878906</v>
      </c>
      <c r="L138" s="35">
        <v>24.399999618530273</v>
      </c>
      <c r="M138" s="35">
        <v>13.899999618530273</v>
      </c>
      <c r="N138" s="35">
        <v>7.6999998092651367</v>
      </c>
      <c r="O138" s="35">
        <v>4.4000000953674316</v>
      </c>
      <c r="P138" s="34" t="s">
        <v>423</v>
      </c>
      <c r="Q138" s="36">
        <v>2018</v>
      </c>
      <c r="R138" s="47">
        <v>5312.5420000000004</v>
      </c>
      <c r="S138" s="35">
        <v>2758.739</v>
      </c>
      <c r="T138" s="35">
        <v>2553.8029999999999</v>
      </c>
      <c r="U138" s="35">
        <f t="shared" si="4"/>
        <v>3364.6444113337666</v>
      </c>
      <c r="V138" s="34">
        <f t="shared" si="5"/>
        <v>1947.8975886662338</v>
      </c>
      <c r="W138" s="48">
        <v>0.36666017674142315</v>
      </c>
    </row>
    <row r="139" spans="1:23" x14ac:dyDescent="0.35">
      <c r="A139" s="33" t="s">
        <v>378</v>
      </c>
      <c r="B139" s="34" t="s">
        <v>176</v>
      </c>
      <c r="C139" s="34" t="s">
        <v>408</v>
      </c>
      <c r="D139" s="34" t="s">
        <v>408</v>
      </c>
      <c r="E139" s="34" t="s">
        <v>419</v>
      </c>
      <c r="F139" s="35"/>
      <c r="G139" s="35"/>
      <c r="H139" s="35"/>
      <c r="I139" s="35"/>
      <c r="J139" s="35"/>
      <c r="K139" s="35"/>
      <c r="L139" s="35"/>
      <c r="M139" s="35"/>
      <c r="N139" s="35"/>
      <c r="O139" s="35"/>
      <c r="P139" s="34" t="s">
        <v>463</v>
      </c>
      <c r="Q139" s="36"/>
      <c r="R139" s="47"/>
      <c r="S139" s="35"/>
      <c r="T139" s="35"/>
      <c r="U139" s="35">
        <f t="shared" si="4"/>
        <v>0</v>
      </c>
      <c r="V139" s="34">
        <f t="shared" si="5"/>
        <v>0</v>
      </c>
      <c r="W139" s="48">
        <v>0.79930795847750891</v>
      </c>
    </row>
    <row r="140" spans="1:23" x14ac:dyDescent="0.35">
      <c r="A140" s="33" t="s">
        <v>277</v>
      </c>
      <c r="B140" s="34" t="s">
        <v>75</v>
      </c>
      <c r="C140" s="34" t="s">
        <v>407</v>
      </c>
      <c r="D140" s="34" t="s">
        <v>407</v>
      </c>
      <c r="E140" s="34" t="s">
        <v>419</v>
      </c>
      <c r="F140" s="35">
        <v>0.89999997615814209</v>
      </c>
      <c r="G140" s="35">
        <v>0.80000001192092896</v>
      </c>
      <c r="H140" s="35">
        <v>1</v>
      </c>
      <c r="I140" s="35">
        <v>1.2000000476837158</v>
      </c>
      <c r="J140" s="35">
        <v>0.80000001192092896</v>
      </c>
      <c r="K140" s="35">
        <v>1.7000000476837158</v>
      </c>
      <c r="L140" s="35">
        <v>1.6000000238418579</v>
      </c>
      <c r="M140" s="35">
        <v>0.30000001192092896</v>
      </c>
      <c r="N140" s="35">
        <v>0.10000000149011612</v>
      </c>
      <c r="O140" s="35">
        <v>0</v>
      </c>
      <c r="P140" s="34" t="s">
        <v>457</v>
      </c>
      <c r="Q140" s="36">
        <v>2013</v>
      </c>
      <c r="R140" s="47">
        <v>77.55</v>
      </c>
      <c r="S140" s="35">
        <v>39.616999999999997</v>
      </c>
      <c r="T140" s="35">
        <v>37.933</v>
      </c>
      <c r="U140" s="35">
        <f t="shared" si="4"/>
        <v>25.041782683397805</v>
      </c>
      <c r="V140" s="34">
        <f t="shared" si="5"/>
        <v>52.508217316602192</v>
      </c>
      <c r="W140" s="48">
        <v>0.67708855340557306</v>
      </c>
    </row>
    <row r="141" spans="1:23" x14ac:dyDescent="0.35">
      <c r="A141" s="33" t="s">
        <v>379</v>
      </c>
      <c r="B141" s="34" t="s">
        <v>177</v>
      </c>
      <c r="C141" s="34" t="s">
        <v>408</v>
      </c>
      <c r="D141" s="34" t="s">
        <v>408</v>
      </c>
      <c r="E141" s="34" t="s">
        <v>419</v>
      </c>
      <c r="F141" s="35"/>
      <c r="G141" s="35"/>
      <c r="H141" s="35"/>
      <c r="I141" s="35"/>
      <c r="J141" s="35"/>
      <c r="K141" s="35"/>
      <c r="L141" s="35"/>
      <c r="M141" s="35"/>
      <c r="N141" s="35"/>
      <c r="O141" s="35"/>
      <c r="P141" s="34" t="s">
        <v>463</v>
      </c>
      <c r="Q141" s="36"/>
      <c r="R141" s="47">
        <v>210.98400000000001</v>
      </c>
      <c r="S141" s="35">
        <v>109.044</v>
      </c>
      <c r="T141" s="35">
        <v>101.94</v>
      </c>
      <c r="U141" s="35">
        <f t="shared" si="4"/>
        <v>183.20011815527658</v>
      </c>
      <c r="V141" s="34">
        <f t="shared" si="5"/>
        <v>27.783881844723421</v>
      </c>
      <c r="W141" s="48">
        <v>0.13168715089638749</v>
      </c>
    </row>
    <row r="142" spans="1:23" x14ac:dyDescent="0.35">
      <c r="A142" s="33" t="s">
        <v>281</v>
      </c>
      <c r="B142" s="34" t="s">
        <v>79</v>
      </c>
      <c r="C142" s="34" t="s">
        <v>407</v>
      </c>
      <c r="D142" s="34" t="s">
        <v>407</v>
      </c>
      <c r="E142" s="34" t="s">
        <v>419</v>
      </c>
      <c r="F142" s="35">
        <v>0.60000002384185791</v>
      </c>
      <c r="G142" s="35">
        <v>0.80000001192092896</v>
      </c>
      <c r="H142" s="35">
        <v>0.5</v>
      </c>
      <c r="I142" s="35">
        <v>0.89999997615814209</v>
      </c>
      <c r="J142" s="35">
        <v>0.40000000596046448</v>
      </c>
      <c r="K142" s="35">
        <v>1.6000000238418579</v>
      </c>
      <c r="L142" s="35">
        <v>0.20000000298023224</v>
      </c>
      <c r="M142" s="35">
        <v>0.10000000149011612</v>
      </c>
      <c r="N142" s="35">
        <v>0.40000000596046448</v>
      </c>
      <c r="O142" s="35">
        <v>0</v>
      </c>
      <c r="P142" s="34" t="s">
        <v>459</v>
      </c>
      <c r="Q142" s="36">
        <v>2017</v>
      </c>
      <c r="R142" s="47">
        <v>136.85900000000001</v>
      </c>
      <c r="S142" s="35">
        <v>69.962000000000003</v>
      </c>
      <c r="T142" s="35">
        <v>66.897000000000006</v>
      </c>
      <c r="U142" s="35">
        <f t="shared" si="4"/>
        <v>52.574936337413817</v>
      </c>
      <c r="V142" s="34">
        <f t="shared" si="5"/>
        <v>84.284063662586192</v>
      </c>
      <c r="W142" s="48">
        <v>0.61584597039716926</v>
      </c>
    </row>
    <row r="143" spans="1:23" x14ac:dyDescent="0.35">
      <c r="A143" s="33" t="s">
        <v>278</v>
      </c>
      <c r="B143" s="34" t="s">
        <v>76</v>
      </c>
      <c r="C143" s="34" t="s">
        <v>407</v>
      </c>
      <c r="D143" s="34" t="s">
        <v>407</v>
      </c>
      <c r="E143" s="34" t="s">
        <v>419</v>
      </c>
      <c r="F143" s="35">
        <v>2.5</v>
      </c>
      <c r="G143" s="35">
        <v>2.4000000953674316</v>
      </c>
      <c r="H143" s="35">
        <v>2.5</v>
      </c>
      <c r="I143" s="35">
        <v>2.0999999046325684</v>
      </c>
      <c r="J143" s="35">
        <v>2.5999999046325684</v>
      </c>
      <c r="K143" s="35">
        <v>3.2000000476837158</v>
      </c>
      <c r="L143" s="35">
        <v>2.9000000953674316</v>
      </c>
      <c r="M143" s="35">
        <v>2</v>
      </c>
      <c r="N143" s="35">
        <v>2</v>
      </c>
      <c r="O143" s="35">
        <v>1.5</v>
      </c>
      <c r="P143" s="34" t="s">
        <v>439</v>
      </c>
      <c r="Q143" s="36">
        <v>2012</v>
      </c>
      <c r="R143" s="47">
        <v>524.19000000000005</v>
      </c>
      <c r="S143" s="35">
        <v>264.798</v>
      </c>
      <c r="T143" s="35">
        <v>259.392</v>
      </c>
      <c r="U143" s="35">
        <f t="shared" si="4"/>
        <v>115.80998128214969</v>
      </c>
      <c r="V143" s="34">
        <f t="shared" si="5"/>
        <v>408.38001871785036</v>
      </c>
      <c r="W143" s="48">
        <v>0.77906869401905854</v>
      </c>
    </row>
    <row r="144" spans="1:23" x14ac:dyDescent="0.35">
      <c r="A144" s="33" t="s">
        <v>279</v>
      </c>
      <c r="B144" s="34" t="s">
        <v>77</v>
      </c>
      <c r="C144" s="34" t="s">
        <v>408</v>
      </c>
      <c r="D144" s="34" t="s">
        <v>408</v>
      </c>
      <c r="E144" s="34" t="s">
        <v>419</v>
      </c>
      <c r="F144" s="35">
        <v>2.0999999046325684</v>
      </c>
      <c r="G144" s="35">
        <v>1.6000000238418579</v>
      </c>
      <c r="H144" s="35">
        <v>2.5999999046325684</v>
      </c>
      <c r="I144" s="35">
        <v>2.0999999046325684</v>
      </c>
      <c r="J144" s="35">
        <v>2.2000000476837158</v>
      </c>
      <c r="K144" s="35">
        <v>3.9000000953674316</v>
      </c>
      <c r="L144" s="35">
        <v>2.4000000953674316</v>
      </c>
      <c r="M144" s="35">
        <v>1.5</v>
      </c>
      <c r="N144" s="35">
        <v>1.1000000238418579</v>
      </c>
      <c r="O144" s="35">
        <v>0.69999998807907104</v>
      </c>
      <c r="P144" s="34" t="s">
        <v>458</v>
      </c>
      <c r="Q144" s="36">
        <v>2017</v>
      </c>
      <c r="R144" s="47">
        <v>2296.2370000000001</v>
      </c>
      <c r="S144" s="35">
        <v>1179.393</v>
      </c>
      <c r="T144" s="35">
        <v>1116.8440000000001</v>
      </c>
      <c r="U144" s="35">
        <f t="shared" si="4"/>
        <v>1219.1333612445851</v>
      </c>
      <c r="V144" s="34">
        <f t="shared" si="5"/>
        <v>1077.103638755415</v>
      </c>
      <c r="W144" s="48">
        <v>0.4690733747236957</v>
      </c>
    </row>
    <row r="145" spans="1:23" x14ac:dyDescent="0.35">
      <c r="A145" s="33" t="s">
        <v>380</v>
      </c>
      <c r="B145" s="34" t="s">
        <v>178</v>
      </c>
      <c r="C145" s="34" t="s">
        <v>406</v>
      </c>
      <c r="D145" s="34" t="s">
        <v>415</v>
      </c>
      <c r="E145" s="34" t="s">
        <v>418</v>
      </c>
      <c r="F145" s="35"/>
      <c r="G145" s="35"/>
      <c r="H145" s="35"/>
      <c r="I145" s="35"/>
      <c r="J145" s="35"/>
      <c r="K145" s="35"/>
      <c r="L145" s="35"/>
      <c r="M145" s="35"/>
      <c r="N145" s="35"/>
      <c r="O145" s="35"/>
      <c r="P145" s="34" t="s">
        <v>463</v>
      </c>
      <c r="Q145" s="36"/>
      <c r="R145" s="47">
        <v>380.98</v>
      </c>
      <c r="S145" s="35">
        <v>195.292</v>
      </c>
      <c r="T145" s="35">
        <v>185.68799999999999</v>
      </c>
      <c r="U145" s="35">
        <f t="shared" si="4"/>
        <v>152.17204144450764</v>
      </c>
      <c r="V145" s="34">
        <f t="shared" si="5"/>
        <v>228.80795855549238</v>
      </c>
      <c r="W145" s="48">
        <v>0.60057734935033957</v>
      </c>
    </row>
    <row r="146" spans="1:23" x14ac:dyDescent="0.35">
      <c r="A146" s="33" t="s">
        <v>381</v>
      </c>
      <c r="B146" s="34" t="s">
        <v>179</v>
      </c>
      <c r="C146" s="34" t="s">
        <v>406</v>
      </c>
      <c r="D146" s="34" t="s">
        <v>415</v>
      </c>
      <c r="E146" s="34" t="s">
        <v>418</v>
      </c>
      <c r="F146" s="35"/>
      <c r="G146" s="35"/>
      <c r="H146" s="35"/>
      <c r="I146" s="35"/>
      <c r="J146" s="35"/>
      <c r="K146" s="35"/>
      <c r="L146" s="35"/>
      <c r="M146" s="35"/>
      <c r="N146" s="35"/>
      <c r="O146" s="35"/>
      <c r="P146" s="34" t="s">
        <v>463</v>
      </c>
      <c r="Q146" s="36"/>
      <c r="R146" s="47">
        <v>86.025999999999996</v>
      </c>
      <c r="S146" s="35">
        <v>44.353999999999999</v>
      </c>
      <c r="T146" s="35">
        <v>41.671999999999997</v>
      </c>
      <c r="U146" s="35">
        <f t="shared" si="4"/>
        <v>29.927575305921678</v>
      </c>
      <c r="V146" s="34">
        <f t="shared" si="5"/>
        <v>56.098424694078318</v>
      </c>
      <c r="W146" s="48">
        <v>0.65211011431518751</v>
      </c>
    </row>
    <row r="147" spans="1:23" x14ac:dyDescent="0.35">
      <c r="A147" s="33" t="s">
        <v>283</v>
      </c>
      <c r="B147" s="34" t="s">
        <v>81</v>
      </c>
      <c r="C147" s="34" t="s">
        <v>409</v>
      </c>
      <c r="D147" s="34" t="s">
        <v>409</v>
      </c>
      <c r="E147" s="34" t="s">
        <v>419</v>
      </c>
      <c r="F147" s="35">
        <v>2.7000000476837158</v>
      </c>
      <c r="G147" s="35">
        <v>2.2999999523162842</v>
      </c>
      <c r="H147" s="35">
        <v>3</v>
      </c>
      <c r="I147" s="35"/>
      <c r="J147" s="35"/>
      <c r="K147" s="35">
        <v>1.1000000238418579</v>
      </c>
      <c r="L147" s="35">
        <v>0.60000002384185791</v>
      </c>
      <c r="M147" s="35">
        <v>0.89999997615814209</v>
      </c>
      <c r="N147" s="35">
        <v>0.40000000596046448</v>
      </c>
      <c r="O147" s="35">
        <v>0.5</v>
      </c>
      <c r="P147" s="34" t="s">
        <v>428</v>
      </c>
      <c r="Q147" s="36">
        <v>2012</v>
      </c>
      <c r="R147" s="47">
        <v>27.225999999999999</v>
      </c>
      <c r="S147" s="35">
        <v>13.993</v>
      </c>
      <c r="T147" s="35">
        <v>13.233000000000001</v>
      </c>
      <c r="U147" s="35">
        <f t="shared" si="4"/>
        <v>0.23542969494766197</v>
      </c>
      <c r="V147" s="34">
        <f t="shared" si="5"/>
        <v>26.990570305052337</v>
      </c>
      <c r="W147" s="48">
        <v>0.99135276225124291</v>
      </c>
    </row>
    <row r="148" spans="1:23" x14ac:dyDescent="0.35">
      <c r="A148" s="33" t="s">
        <v>358</v>
      </c>
      <c r="B148" s="34" t="s">
        <v>156</v>
      </c>
      <c r="C148" s="34" t="s">
        <v>408</v>
      </c>
      <c r="D148" s="34" t="s">
        <v>408</v>
      </c>
      <c r="E148" s="34" t="s">
        <v>419</v>
      </c>
      <c r="F148" s="35"/>
      <c r="G148" s="35"/>
      <c r="H148" s="35"/>
      <c r="I148" s="35"/>
      <c r="J148" s="35"/>
      <c r="K148" s="35"/>
      <c r="L148" s="35"/>
      <c r="M148" s="35"/>
      <c r="N148" s="35"/>
      <c r="O148" s="35"/>
      <c r="P148" s="34" t="s">
        <v>463</v>
      </c>
      <c r="Q148" s="36"/>
      <c r="R148" s="47">
        <v>449.82900000000001</v>
      </c>
      <c r="S148" s="35">
        <v>230.82300000000001</v>
      </c>
      <c r="T148" s="35">
        <v>219.006</v>
      </c>
      <c r="U148" s="35">
        <f t="shared" si="4"/>
        <v>83.401134171832382</v>
      </c>
      <c r="V148" s="34">
        <f t="shared" si="5"/>
        <v>366.42786582816763</v>
      </c>
      <c r="W148" s="48">
        <v>0.81459369188773423</v>
      </c>
    </row>
    <row r="149" spans="1:23" x14ac:dyDescent="0.35">
      <c r="A149" s="33" t="s">
        <v>258</v>
      </c>
      <c r="B149" s="34" t="s">
        <v>56</v>
      </c>
      <c r="C149" s="34" t="s">
        <v>406</v>
      </c>
      <c r="D149" s="34" t="s">
        <v>413</v>
      </c>
      <c r="E149" s="34" t="s">
        <v>418</v>
      </c>
      <c r="F149" s="35">
        <v>0.69999998807907104</v>
      </c>
      <c r="G149" s="35">
        <v>0.69999998807907104</v>
      </c>
      <c r="H149" s="35">
        <v>0.60000002384185791</v>
      </c>
      <c r="I149" s="35">
        <v>0.40000000596046448</v>
      </c>
      <c r="J149" s="35">
        <v>1.2000000476837158</v>
      </c>
      <c r="K149" s="35">
        <v>1.3999999761581421</v>
      </c>
      <c r="L149" s="35">
        <v>0.5</v>
      </c>
      <c r="M149" s="35">
        <v>0.69999998807907104</v>
      </c>
      <c r="N149" s="35">
        <v>0.80000001192092896</v>
      </c>
      <c r="O149" s="35">
        <v>0</v>
      </c>
      <c r="P149" s="34" t="s">
        <v>428</v>
      </c>
      <c r="Q149" s="36">
        <v>2012</v>
      </c>
      <c r="R149" s="47">
        <v>44.609000000000002</v>
      </c>
      <c r="S149" s="35">
        <v>23.02</v>
      </c>
      <c r="T149" s="35">
        <v>21.588999999999999</v>
      </c>
      <c r="U149" s="35">
        <f t="shared" si="4"/>
        <v>25.592845740169981</v>
      </c>
      <c r="V149" s="34">
        <f t="shared" si="5"/>
        <v>19.016154259830021</v>
      </c>
      <c r="W149" s="48">
        <v>0.4262851500780116</v>
      </c>
    </row>
    <row r="150" spans="1:23" x14ac:dyDescent="0.35">
      <c r="A150" s="33" t="s">
        <v>284</v>
      </c>
      <c r="B150" s="34" t="s">
        <v>82</v>
      </c>
      <c r="C150" s="34" t="s">
        <v>406</v>
      </c>
      <c r="D150" s="34" t="s">
        <v>413</v>
      </c>
      <c r="E150" s="34" t="s">
        <v>418</v>
      </c>
      <c r="F150" s="35">
        <v>8.3999996185302734</v>
      </c>
      <c r="G150" s="35">
        <v>8.6000003814697266</v>
      </c>
      <c r="H150" s="35">
        <v>8.3000001907348633</v>
      </c>
      <c r="I150" s="35"/>
      <c r="J150" s="35"/>
      <c r="K150" s="35"/>
      <c r="L150" s="35"/>
      <c r="M150" s="35"/>
      <c r="N150" s="35"/>
      <c r="O150" s="35"/>
      <c r="P150" s="34" t="s">
        <v>460</v>
      </c>
      <c r="Q150" s="36">
        <v>2016</v>
      </c>
      <c r="R150" s="47">
        <v>187.29499999999999</v>
      </c>
      <c r="S150" s="35">
        <v>96.28</v>
      </c>
      <c r="T150" s="35">
        <v>91.015000000000001</v>
      </c>
      <c r="U150" s="35">
        <f t="shared" si="4"/>
        <v>86.159950444914074</v>
      </c>
      <c r="V150" s="34">
        <f t="shared" si="5"/>
        <v>101.13504955508591</v>
      </c>
      <c r="W150" s="48">
        <v>0.53997730614851391</v>
      </c>
    </row>
    <row r="151" spans="1:23" x14ac:dyDescent="0.35">
      <c r="A151" s="33" t="s">
        <v>382</v>
      </c>
      <c r="B151" s="34" t="s">
        <v>180</v>
      </c>
      <c r="C151" s="34" t="s">
        <v>406</v>
      </c>
      <c r="D151" s="34" t="s">
        <v>413</v>
      </c>
      <c r="E151" s="34" t="s">
        <v>418</v>
      </c>
      <c r="F151" s="35"/>
      <c r="G151" s="35"/>
      <c r="H151" s="35"/>
      <c r="I151" s="35"/>
      <c r="J151" s="35"/>
      <c r="K151" s="35"/>
      <c r="L151" s="35"/>
      <c r="M151" s="35"/>
      <c r="N151" s="35"/>
      <c r="O151" s="35"/>
      <c r="P151" s="34" t="s">
        <v>463</v>
      </c>
      <c r="Q151" s="36"/>
      <c r="R151" s="47">
        <v>1878.549</v>
      </c>
      <c r="S151" s="35">
        <v>964.74599999999998</v>
      </c>
      <c r="T151" s="35">
        <v>913.803</v>
      </c>
      <c r="U151" s="35">
        <f t="shared" si="4"/>
        <v>480.29380119711141</v>
      </c>
      <c r="V151" s="34">
        <f t="shared" si="5"/>
        <v>1398.2551988028886</v>
      </c>
      <c r="W151" s="48">
        <v>0.74432724342185841</v>
      </c>
    </row>
    <row r="152" spans="1:23" x14ac:dyDescent="0.35">
      <c r="A152" s="33" t="s">
        <v>285</v>
      </c>
      <c r="B152" s="34" t="s">
        <v>83</v>
      </c>
      <c r="C152" s="34" t="s">
        <v>405</v>
      </c>
      <c r="D152" s="34" t="s">
        <v>412</v>
      </c>
      <c r="E152" s="34" t="s">
        <v>417</v>
      </c>
      <c r="F152" s="35">
        <v>5.5</v>
      </c>
      <c r="G152" s="35">
        <v>4.4000000953674316</v>
      </c>
      <c r="H152" s="35">
        <v>6.5999999046325684</v>
      </c>
      <c r="I152" s="35">
        <v>5.6999998092651367</v>
      </c>
      <c r="J152" s="35">
        <v>4</v>
      </c>
      <c r="K152" s="35">
        <v>11.5</v>
      </c>
      <c r="L152" s="35">
        <v>5.8000001907348633</v>
      </c>
      <c r="M152" s="35">
        <v>3.7999999523162842</v>
      </c>
      <c r="N152" s="35">
        <v>3.2999999523162842</v>
      </c>
      <c r="O152" s="35">
        <v>2.7999999523162842</v>
      </c>
      <c r="P152" s="34" t="s">
        <v>448</v>
      </c>
      <c r="Q152" s="36">
        <v>2015</v>
      </c>
      <c r="R152" s="47">
        <v>335.35399999999998</v>
      </c>
      <c r="S152" s="35">
        <v>168.34299999999999</v>
      </c>
      <c r="T152" s="35">
        <v>167.011</v>
      </c>
      <c r="U152" s="35">
        <f t="shared" si="4"/>
        <v>277.63667800369819</v>
      </c>
      <c r="V152" s="34">
        <f t="shared" si="5"/>
        <v>57.71732199630177</v>
      </c>
      <c r="W152" s="48">
        <v>0.17210864339265902</v>
      </c>
    </row>
    <row r="153" spans="1:23" x14ac:dyDescent="0.35">
      <c r="A153" s="33" t="s">
        <v>357</v>
      </c>
      <c r="B153" s="34" t="s">
        <v>155</v>
      </c>
      <c r="C153" s="34" t="s">
        <v>407</v>
      </c>
      <c r="D153" s="34" t="s">
        <v>407</v>
      </c>
      <c r="E153" s="34" t="s">
        <v>419</v>
      </c>
      <c r="F153" s="35"/>
      <c r="G153" s="35"/>
      <c r="H153" s="35"/>
      <c r="I153" s="35"/>
      <c r="J153" s="35"/>
      <c r="K153" s="35"/>
      <c r="L153" s="35"/>
      <c r="M153" s="35"/>
      <c r="N153" s="35"/>
      <c r="O153" s="35"/>
      <c r="P153" s="34" t="s">
        <v>463</v>
      </c>
      <c r="Q153" s="36"/>
      <c r="R153" s="47"/>
      <c r="S153" s="35"/>
      <c r="T153" s="35"/>
      <c r="U153" s="35">
        <f t="shared" si="4"/>
        <v>0</v>
      </c>
      <c r="V153" s="34">
        <f t="shared" si="5"/>
        <v>0</v>
      </c>
      <c r="W153" s="48">
        <v>0.30775290957923007</v>
      </c>
    </row>
    <row r="154" spans="1:23" x14ac:dyDescent="0.35">
      <c r="A154" s="33" t="s">
        <v>255</v>
      </c>
      <c r="B154" s="34" t="s">
        <v>53</v>
      </c>
      <c r="C154" s="34" t="s">
        <v>407</v>
      </c>
      <c r="D154" s="34" t="s">
        <v>407</v>
      </c>
      <c r="E154" s="34" t="s">
        <v>419</v>
      </c>
      <c r="F154" s="35">
        <v>0.30000001192092896</v>
      </c>
      <c r="G154" s="35">
        <v>0.60000002384185791</v>
      </c>
      <c r="H154" s="35">
        <v>0</v>
      </c>
      <c r="I154" s="35">
        <v>0.40000000596046448</v>
      </c>
      <c r="J154" s="35">
        <v>0</v>
      </c>
      <c r="K154" s="35">
        <v>1.1000000238418579</v>
      </c>
      <c r="L154" s="35">
        <v>0</v>
      </c>
      <c r="M154" s="35">
        <v>0</v>
      </c>
      <c r="N154" s="35">
        <v>0</v>
      </c>
      <c r="O154" s="35">
        <v>0</v>
      </c>
      <c r="P154" s="34" t="s">
        <v>428</v>
      </c>
      <c r="Q154" s="36">
        <v>2012</v>
      </c>
      <c r="R154" s="47">
        <v>2.234</v>
      </c>
      <c r="S154" s="35">
        <v>1.1299999999999999</v>
      </c>
      <c r="T154" s="35">
        <v>1.1040000000000001</v>
      </c>
      <c r="U154" s="35">
        <f t="shared" si="4"/>
        <v>1.816748429038165</v>
      </c>
      <c r="V154" s="34">
        <f t="shared" si="5"/>
        <v>0.41725157096183496</v>
      </c>
      <c r="W154" s="48">
        <v>0.18677330839831466</v>
      </c>
    </row>
    <row r="155" spans="1:23" x14ac:dyDescent="0.35">
      <c r="A155" s="33" t="s">
        <v>399</v>
      </c>
      <c r="B155" s="34" t="s">
        <v>197</v>
      </c>
      <c r="C155" s="34" t="s">
        <v>407</v>
      </c>
      <c r="D155" s="34" t="s">
        <v>407</v>
      </c>
      <c r="E155" s="34" t="s">
        <v>419</v>
      </c>
      <c r="F155" s="35"/>
      <c r="G155" s="35"/>
      <c r="H155" s="35"/>
      <c r="I155" s="35"/>
      <c r="J155" s="35"/>
      <c r="K155" s="35"/>
      <c r="L155" s="35"/>
      <c r="M155" s="35"/>
      <c r="N155" s="35"/>
      <c r="O155" s="35"/>
      <c r="P155" s="34" t="s">
        <v>463</v>
      </c>
      <c r="Q155" s="36"/>
      <c r="R155" s="47">
        <v>1.651</v>
      </c>
      <c r="S155" s="35">
        <v>0.82599999999999996</v>
      </c>
      <c r="T155" s="35">
        <v>0.82499999999999996</v>
      </c>
      <c r="U155" s="35">
        <f t="shared" si="4"/>
        <v>0.78921395644283121</v>
      </c>
      <c r="V155" s="34">
        <f t="shared" si="5"/>
        <v>0.86178604355716881</v>
      </c>
      <c r="W155" s="48">
        <v>0.52197822141560801</v>
      </c>
    </row>
    <row r="156" spans="1:23" x14ac:dyDescent="0.35">
      <c r="A156" s="33" t="s">
        <v>403</v>
      </c>
      <c r="B156" s="34" t="s">
        <v>201</v>
      </c>
      <c r="C156" s="34" t="s">
        <v>408</v>
      </c>
      <c r="D156" s="34" t="s">
        <v>408</v>
      </c>
      <c r="E156" s="34" t="s">
        <v>419</v>
      </c>
      <c r="F156" s="35"/>
      <c r="G156" s="35"/>
      <c r="H156" s="35"/>
      <c r="I156" s="35"/>
      <c r="J156" s="35"/>
      <c r="K156" s="35"/>
      <c r="L156" s="35"/>
      <c r="M156" s="35"/>
      <c r="N156" s="35"/>
      <c r="O156" s="35"/>
      <c r="P156" s="34" t="s">
        <v>463</v>
      </c>
      <c r="Q156" s="36"/>
      <c r="R156" s="47">
        <v>5.0979999999999999</v>
      </c>
      <c r="S156" s="35">
        <v>2.6429999999999998</v>
      </c>
      <c r="T156" s="35">
        <v>2.4550000000000001</v>
      </c>
      <c r="U156" s="35">
        <f t="shared" si="4"/>
        <v>4.1679589367459977</v>
      </c>
      <c r="V156" s="34">
        <f t="shared" si="5"/>
        <v>0.93004106325400249</v>
      </c>
      <c r="W156" s="48">
        <v>0.18243253496547715</v>
      </c>
    </row>
    <row r="157" spans="1:23" x14ac:dyDescent="0.35">
      <c r="A157" s="33" t="s">
        <v>386</v>
      </c>
      <c r="B157" s="34" t="s">
        <v>184</v>
      </c>
      <c r="C157" s="34" t="s">
        <v>406</v>
      </c>
      <c r="D157" s="34" t="s">
        <v>415</v>
      </c>
      <c r="E157" s="34" t="s">
        <v>418</v>
      </c>
      <c r="F157" s="35"/>
      <c r="G157" s="35"/>
      <c r="H157" s="35"/>
      <c r="I157" s="35"/>
      <c r="J157" s="35"/>
      <c r="K157" s="35"/>
      <c r="L157" s="35"/>
      <c r="M157" s="35"/>
      <c r="N157" s="35"/>
      <c r="O157" s="35"/>
      <c r="P157" s="34" t="s">
        <v>463</v>
      </c>
      <c r="Q157" s="36"/>
      <c r="R157" s="47"/>
      <c r="S157" s="35"/>
      <c r="T157" s="35"/>
      <c r="U157" s="35">
        <f t="shared" si="4"/>
        <v>0</v>
      </c>
      <c r="V157" s="34">
        <f t="shared" si="5"/>
        <v>0</v>
      </c>
      <c r="W157" s="48">
        <v>0.97225616115862545</v>
      </c>
    </row>
    <row r="158" spans="1:23" x14ac:dyDescent="0.35">
      <c r="A158" s="33" t="s">
        <v>292</v>
      </c>
      <c r="B158" s="34" t="s">
        <v>90</v>
      </c>
      <c r="C158" s="34" t="s">
        <v>405</v>
      </c>
      <c r="D158" s="34" t="s">
        <v>414</v>
      </c>
      <c r="E158" s="34" t="s">
        <v>417</v>
      </c>
      <c r="F158" s="35">
        <v>3.4000000953674316</v>
      </c>
      <c r="G158" s="35">
        <v>3.0999999046325684</v>
      </c>
      <c r="H158" s="35">
        <v>3.7999999523162842</v>
      </c>
      <c r="I158" s="35">
        <v>4</v>
      </c>
      <c r="J158" s="35">
        <v>3.0999999046325684</v>
      </c>
      <c r="K158" s="35">
        <v>4.9000000953674316</v>
      </c>
      <c r="L158" s="35">
        <v>4.9000000953674316</v>
      </c>
      <c r="M158" s="35">
        <v>3</v>
      </c>
      <c r="N158" s="35">
        <v>3.2999999523162842</v>
      </c>
      <c r="O158" s="35">
        <v>1</v>
      </c>
      <c r="P158" s="34" t="s">
        <v>441</v>
      </c>
      <c r="Q158" s="36">
        <v>2014</v>
      </c>
      <c r="R158" s="47">
        <v>6.1829999999999998</v>
      </c>
      <c r="S158" s="35">
        <v>3.1259999999999999</v>
      </c>
      <c r="T158" s="35">
        <v>3.0569999999999999</v>
      </c>
      <c r="U158" s="35">
        <f t="shared" si="4"/>
        <v>1.6815836565813287</v>
      </c>
      <c r="V158" s="34">
        <f t="shared" si="5"/>
        <v>4.5014163434186711</v>
      </c>
      <c r="W158" s="48">
        <v>0.72803110842935004</v>
      </c>
    </row>
    <row r="159" spans="1:23" x14ac:dyDescent="0.35">
      <c r="A159" s="33" t="s">
        <v>383</v>
      </c>
      <c r="B159" s="34" t="s">
        <v>181</v>
      </c>
      <c r="C159" s="34" t="s">
        <v>409</v>
      </c>
      <c r="D159" s="34" t="s">
        <v>409</v>
      </c>
      <c r="E159" s="34" t="s">
        <v>419</v>
      </c>
      <c r="F159" s="35"/>
      <c r="G159" s="35"/>
      <c r="H159" s="35"/>
      <c r="I159" s="35"/>
      <c r="J159" s="35"/>
      <c r="K159" s="35"/>
      <c r="L159" s="35"/>
      <c r="M159" s="35"/>
      <c r="N159" s="35"/>
      <c r="O159" s="35"/>
      <c r="P159" s="34" t="s">
        <v>463</v>
      </c>
      <c r="Q159" s="36"/>
      <c r="R159" s="47">
        <v>606.25099999999998</v>
      </c>
      <c r="S159" s="35">
        <v>308.017</v>
      </c>
      <c r="T159" s="35">
        <v>298.23399999999998</v>
      </c>
      <c r="U159" s="35">
        <f t="shared" si="4"/>
        <v>97.948898968309379</v>
      </c>
      <c r="V159" s="34">
        <f t="shared" si="5"/>
        <v>508.3021010316906</v>
      </c>
      <c r="W159" s="48">
        <v>0.8384350723243188</v>
      </c>
    </row>
    <row r="160" spans="1:23" x14ac:dyDescent="0.35">
      <c r="A160" s="33" t="s">
        <v>287</v>
      </c>
      <c r="B160" s="34" t="s">
        <v>85</v>
      </c>
      <c r="C160" s="34" t="s">
        <v>405</v>
      </c>
      <c r="D160" s="34" t="s">
        <v>414</v>
      </c>
      <c r="E160" s="34" t="s">
        <v>417</v>
      </c>
      <c r="F160" s="35">
        <v>38.758567810058594</v>
      </c>
      <c r="G160" s="35">
        <v>37.664440155029297</v>
      </c>
      <c r="H160" s="35">
        <v>39.953807830810547</v>
      </c>
      <c r="I160" s="35">
        <v>51.004917144775391</v>
      </c>
      <c r="J160" s="35">
        <v>19.877937316894531</v>
      </c>
      <c r="K160" s="35">
        <v>56.333320617675781</v>
      </c>
      <c r="L160" s="35">
        <v>47.060565948486328</v>
      </c>
      <c r="M160" s="35">
        <v>37.104541778564453</v>
      </c>
      <c r="N160" s="35">
        <v>30.761507034301758</v>
      </c>
      <c r="O160" s="35">
        <v>14.415359497070313</v>
      </c>
      <c r="P160" s="34" t="s">
        <v>461</v>
      </c>
      <c r="Q160" s="36">
        <v>2019</v>
      </c>
      <c r="R160" s="47">
        <v>496.37799999999999</v>
      </c>
      <c r="S160" s="35">
        <v>251.58699999999999</v>
      </c>
      <c r="T160" s="35">
        <v>244.791</v>
      </c>
      <c r="U160" s="35">
        <f t="shared" si="4"/>
        <v>262.12579844092431</v>
      </c>
      <c r="V160" s="34">
        <f t="shared" si="5"/>
        <v>234.25220155907564</v>
      </c>
      <c r="W160" s="48">
        <v>0.47192301342741955</v>
      </c>
    </row>
    <row r="161" spans="1:23" x14ac:dyDescent="0.35">
      <c r="A161" s="33" t="s">
        <v>290</v>
      </c>
      <c r="B161" s="34" t="s">
        <v>88</v>
      </c>
      <c r="C161" s="34" t="s">
        <v>406</v>
      </c>
      <c r="D161" s="34" t="s">
        <v>413</v>
      </c>
      <c r="E161" s="34" t="s">
        <v>418</v>
      </c>
      <c r="F161" s="35">
        <v>0.5</v>
      </c>
      <c r="G161" s="35">
        <v>0</v>
      </c>
      <c r="H161" s="35">
        <v>1.1000000238418579</v>
      </c>
      <c r="I161" s="35">
        <v>1.2000000476837158</v>
      </c>
      <c r="J161" s="35">
        <v>0.10000000149011612</v>
      </c>
      <c r="K161" s="35">
        <v>0</v>
      </c>
      <c r="L161" s="35">
        <v>2.7000000476837158</v>
      </c>
      <c r="M161" s="35">
        <v>0</v>
      </c>
      <c r="N161" s="35">
        <v>0.10000000149011612</v>
      </c>
      <c r="O161" s="35">
        <v>0</v>
      </c>
      <c r="P161" s="34" t="s">
        <v>441</v>
      </c>
      <c r="Q161" s="36">
        <v>2014</v>
      </c>
      <c r="R161" s="47">
        <v>87.227000000000004</v>
      </c>
      <c r="S161" s="35">
        <v>45.091999999999999</v>
      </c>
      <c r="T161" s="35">
        <v>42.134999999999998</v>
      </c>
      <c r="U161" s="35">
        <f t="shared" si="4"/>
        <v>38.299822147318196</v>
      </c>
      <c r="V161" s="34">
        <f t="shared" si="5"/>
        <v>48.927177852681808</v>
      </c>
      <c r="W161" s="48">
        <v>0.56091781045641609</v>
      </c>
    </row>
    <row r="162" spans="1:23" x14ac:dyDescent="0.35">
      <c r="A162" s="33" t="s">
        <v>391</v>
      </c>
      <c r="B162" s="34" t="s">
        <v>189</v>
      </c>
      <c r="C162" s="34" t="s">
        <v>405</v>
      </c>
      <c r="D162" s="34" t="s">
        <v>412</v>
      </c>
      <c r="E162" s="34" t="s">
        <v>419</v>
      </c>
      <c r="F162" s="35"/>
      <c r="G162" s="35"/>
      <c r="H162" s="35"/>
      <c r="I162" s="35"/>
      <c r="J162" s="35"/>
      <c r="K162" s="35"/>
      <c r="L162" s="35"/>
      <c r="M162" s="35"/>
      <c r="N162" s="35"/>
      <c r="O162" s="35"/>
      <c r="P162" s="34" t="s">
        <v>463</v>
      </c>
      <c r="Q162" s="36"/>
      <c r="R162" s="47">
        <v>1.607</v>
      </c>
      <c r="S162" s="35">
        <v>0.82699999999999996</v>
      </c>
      <c r="T162" s="35">
        <v>0.78</v>
      </c>
      <c r="U162" s="35">
        <f t="shared" si="4"/>
        <v>0.69598700057751883</v>
      </c>
      <c r="V162" s="34">
        <f t="shared" si="5"/>
        <v>0.91101299942248115</v>
      </c>
      <c r="W162" s="48">
        <v>0.56690292434504119</v>
      </c>
    </row>
    <row r="163" spans="1:23" x14ac:dyDescent="0.35">
      <c r="A163" s="33" t="s">
        <v>288</v>
      </c>
      <c r="B163" s="34" t="s">
        <v>86</v>
      </c>
      <c r="C163" s="34" t="s">
        <v>405</v>
      </c>
      <c r="D163" s="34" t="s">
        <v>414</v>
      </c>
      <c r="E163" s="34" t="s">
        <v>417</v>
      </c>
      <c r="F163" s="35">
        <v>17.299999237060547</v>
      </c>
      <c r="G163" s="35">
        <v>14.699999809265137</v>
      </c>
      <c r="H163" s="35">
        <v>19.799999237060547</v>
      </c>
      <c r="I163" s="35">
        <v>24.200000762939453</v>
      </c>
      <c r="J163" s="35">
        <v>7.8000001907348633</v>
      </c>
      <c r="K163" s="35">
        <v>33.900001525878906</v>
      </c>
      <c r="L163" s="35">
        <v>22.299999237060547</v>
      </c>
      <c r="M163" s="35">
        <v>13.5</v>
      </c>
      <c r="N163" s="35">
        <v>8.8999996185302734</v>
      </c>
      <c r="O163" s="35">
        <v>5.5</v>
      </c>
      <c r="P163" s="34" t="s">
        <v>453</v>
      </c>
      <c r="Q163" s="36">
        <v>2017</v>
      </c>
      <c r="R163" s="47">
        <v>217.62200000000001</v>
      </c>
      <c r="S163" s="35">
        <v>108.999</v>
      </c>
      <c r="T163" s="35">
        <v>108.623</v>
      </c>
      <c r="U163" s="35">
        <f t="shared" si="4"/>
        <v>126.10191448352657</v>
      </c>
      <c r="V163" s="34">
        <f t="shared" si="5"/>
        <v>91.520085516473443</v>
      </c>
      <c r="W163" s="48">
        <v>0.42054610984401136</v>
      </c>
    </row>
    <row r="164" spans="1:23" x14ac:dyDescent="0.35">
      <c r="A164" s="33" t="s">
        <v>384</v>
      </c>
      <c r="B164" s="34" t="s">
        <v>182</v>
      </c>
      <c r="C164" s="34" t="s">
        <v>408</v>
      </c>
      <c r="D164" s="34" t="s">
        <v>408</v>
      </c>
      <c r="E164" s="34" t="s">
        <v>419</v>
      </c>
      <c r="F164" s="35"/>
      <c r="G164" s="35"/>
      <c r="H164" s="35"/>
      <c r="I164" s="35"/>
      <c r="J164" s="35"/>
      <c r="K164" s="35"/>
      <c r="L164" s="35"/>
      <c r="M164" s="35"/>
      <c r="N164" s="35"/>
      <c r="O164" s="35"/>
      <c r="P164" s="34" t="s">
        <v>463</v>
      </c>
      <c r="Q164" s="36"/>
      <c r="R164" s="47">
        <v>43.465000000000003</v>
      </c>
      <c r="S164" s="35">
        <v>22.425000000000001</v>
      </c>
      <c r="T164" s="35">
        <v>21.04</v>
      </c>
      <c r="U164" s="35">
        <f t="shared" si="4"/>
        <v>0</v>
      </c>
      <c r="V164" s="34">
        <f t="shared" si="5"/>
        <v>43.465000000000003</v>
      </c>
      <c r="W164" s="48">
        <v>1</v>
      </c>
    </row>
    <row r="165" spans="1:23" x14ac:dyDescent="0.35">
      <c r="A165" s="33" t="s">
        <v>388</v>
      </c>
      <c r="B165" s="34" t="s">
        <v>186</v>
      </c>
      <c r="C165" s="34" t="s">
        <v>406</v>
      </c>
      <c r="D165" s="34" t="s">
        <v>415</v>
      </c>
      <c r="E165" s="34" t="s">
        <v>418</v>
      </c>
      <c r="F165" s="35"/>
      <c r="G165" s="35"/>
      <c r="H165" s="35"/>
      <c r="I165" s="35"/>
      <c r="J165" s="35"/>
      <c r="K165" s="35"/>
      <c r="L165" s="35"/>
      <c r="M165" s="35"/>
      <c r="N165" s="35"/>
      <c r="O165" s="35"/>
      <c r="P165" s="34" t="s">
        <v>463</v>
      </c>
      <c r="Q165" s="36"/>
      <c r="R165" s="47">
        <v>56.338000000000001</v>
      </c>
      <c r="S165" s="35">
        <v>28.803999999999998</v>
      </c>
      <c r="T165" s="35">
        <v>27.533999999999999</v>
      </c>
      <c r="U165" s="35">
        <f t="shared" si="4"/>
        <v>26.070002674218728</v>
      </c>
      <c r="V165" s="34">
        <f t="shared" si="5"/>
        <v>30.267997325781273</v>
      </c>
      <c r="W165" s="48">
        <v>0.5372572211612282</v>
      </c>
    </row>
    <row r="166" spans="1:23" x14ac:dyDescent="0.35">
      <c r="A166" s="33" t="s">
        <v>389</v>
      </c>
      <c r="B166" s="34" t="s">
        <v>187</v>
      </c>
      <c r="C166" s="34" t="s">
        <v>406</v>
      </c>
      <c r="D166" s="34" t="s">
        <v>415</v>
      </c>
      <c r="E166" s="34" t="s">
        <v>418</v>
      </c>
      <c r="F166" s="35"/>
      <c r="G166" s="35"/>
      <c r="H166" s="35"/>
      <c r="I166" s="35"/>
      <c r="J166" s="35"/>
      <c r="K166" s="35"/>
      <c r="L166" s="35"/>
      <c r="M166" s="35"/>
      <c r="N166" s="35"/>
      <c r="O166" s="35"/>
      <c r="P166" s="34" t="s">
        <v>463</v>
      </c>
      <c r="Q166" s="36"/>
      <c r="R166" s="47">
        <v>21.754999999999999</v>
      </c>
      <c r="S166" s="35">
        <v>11.183999999999999</v>
      </c>
      <c r="T166" s="35">
        <v>10.571</v>
      </c>
      <c r="U166" s="35">
        <f t="shared" si="4"/>
        <v>9.8896787931349284</v>
      </c>
      <c r="V166" s="34">
        <f t="shared" si="5"/>
        <v>11.865321206865071</v>
      </c>
      <c r="W166" s="48">
        <v>0.54540662867685918</v>
      </c>
    </row>
    <row r="167" spans="1:23" x14ac:dyDescent="0.35">
      <c r="A167" s="33" t="s">
        <v>385</v>
      </c>
      <c r="B167" s="34" t="s">
        <v>183</v>
      </c>
      <c r="C167" s="34" t="s">
        <v>408</v>
      </c>
      <c r="D167" s="34" t="s">
        <v>408</v>
      </c>
      <c r="E167" s="34" t="s">
        <v>417</v>
      </c>
      <c r="F167" s="35"/>
      <c r="G167" s="35"/>
      <c r="H167" s="35"/>
      <c r="I167" s="35"/>
      <c r="J167" s="35"/>
      <c r="K167" s="35"/>
      <c r="L167" s="35"/>
      <c r="M167" s="35"/>
      <c r="N167" s="35"/>
      <c r="O167" s="35"/>
      <c r="P167" s="34" t="s">
        <v>463</v>
      </c>
      <c r="Q167" s="36"/>
      <c r="R167" s="47">
        <v>19.239999999999998</v>
      </c>
      <c r="S167" s="35">
        <v>9.9250000000000007</v>
      </c>
      <c r="T167" s="35">
        <v>9.3149999999999995</v>
      </c>
      <c r="U167" s="35">
        <f t="shared" si="4"/>
        <v>14.670754282578805</v>
      </c>
      <c r="V167" s="34">
        <f t="shared" si="5"/>
        <v>4.569245717421194</v>
      </c>
      <c r="W167" s="48">
        <v>0.23748678364975023</v>
      </c>
    </row>
    <row r="168" spans="1:23" x14ac:dyDescent="0.35">
      <c r="A168" s="33" t="s">
        <v>387</v>
      </c>
      <c r="B168" s="34" t="s">
        <v>185</v>
      </c>
      <c r="C168" s="34" t="s">
        <v>405</v>
      </c>
      <c r="D168" s="34" t="s">
        <v>412</v>
      </c>
      <c r="E168" s="34" t="s">
        <v>417</v>
      </c>
      <c r="F168" s="35"/>
      <c r="G168" s="35"/>
      <c r="H168" s="35"/>
      <c r="I168" s="35"/>
      <c r="J168" s="35"/>
      <c r="K168" s="35"/>
      <c r="L168" s="35"/>
      <c r="M168" s="35"/>
      <c r="N168" s="35"/>
      <c r="O168" s="35"/>
      <c r="P168" s="34" t="s">
        <v>463</v>
      </c>
      <c r="Q168" s="36"/>
      <c r="R168" s="47">
        <v>493.53300000000002</v>
      </c>
      <c r="S168" s="35">
        <v>248.529</v>
      </c>
      <c r="T168" s="35">
        <v>245.00399999999999</v>
      </c>
      <c r="U168" s="35">
        <f t="shared" si="4"/>
        <v>271.5878509365578</v>
      </c>
      <c r="V168" s="34">
        <f t="shared" si="5"/>
        <v>221.94514906344222</v>
      </c>
      <c r="W168" s="48">
        <v>0.44970680595510776</v>
      </c>
    </row>
    <row r="169" spans="1:23" x14ac:dyDescent="0.35">
      <c r="A169" s="33" t="s">
        <v>311</v>
      </c>
      <c r="B169" s="34" t="s">
        <v>109</v>
      </c>
      <c r="C169" s="34" t="s">
        <v>405</v>
      </c>
      <c r="D169" s="34" t="s">
        <v>412</v>
      </c>
      <c r="E169" s="34" t="s">
        <v>419</v>
      </c>
      <c r="F169" s="35">
        <v>1</v>
      </c>
      <c r="G169" s="35">
        <v>0.80000001192092896</v>
      </c>
      <c r="H169" s="35">
        <v>1.2000000476837158</v>
      </c>
      <c r="I169" s="35">
        <v>1.1000000238418579</v>
      </c>
      <c r="J169" s="35">
        <v>1</v>
      </c>
      <c r="K169" s="35">
        <v>1.7999999523162842</v>
      </c>
      <c r="L169" s="35">
        <v>1.1000000238418579</v>
      </c>
      <c r="M169" s="35">
        <v>1.1000000238418579</v>
      </c>
      <c r="N169" s="35">
        <v>0.5</v>
      </c>
      <c r="O169" s="35">
        <v>0.40000000596046448</v>
      </c>
      <c r="P169" s="34" t="s">
        <v>445</v>
      </c>
      <c r="Q169" s="36">
        <v>2016</v>
      </c>
      <c r="R169" s="47">
        <v>1169.5170000000001</v>
      </c>
      <c r="S169" s="35">
        <v>591.596</v>
      </c>
      <c r="T169" s="35">
        <v>577.92100000000005</v>
      </c>
      <c r="U169" s="35">
        <f t="shared" si="4"/>
        <v>393.48304219177044</v>
      </c>
      <c r="V169" s="34">
        <f t="shared" si="5"/>
        <v>776.03395780822962</v>
      </c>
      <c r="W169" s="48">
        <v>0.66355081440306518</v>
      </c>
    </row>
    <row r="170" spans="1:23" x14ac:dyDescent="0.35">
      <c r="A170" s="33" t="s">
        <v>291</v>
      </c>
      <c r="B170" s="34" t="s">
        <v>89</v>
      </c>
      <c r="C170" s="34" t="s">
        <v>405</v>
      </c>
      <c r="D170" s="34" t="s">
        <v>412</v>
      </c>
      <c r="E170" s="34" t="s">
        <v>417</v>
      </c>
      <c r="F170" s="35">
        <v>72.400001525878906</v>
      </c>
      <c r="G170" s="35">
        <v>75</v>
      </c>
      <c r="H170" s="35">
        <v>69.800003051757813</v>
      </c>
      <c r="I170" s="35">
        <v>77.5</v>
      </c>
      <c r="J170" s="35">
        <v>55.5</v>
      </c>
      <c r="K170" s="35">
        <v>86.199996948242188</v>
      </c>
      <c r="L170" s="35">
        <v>84.300003051757813</v>
      </c>
      <c r="M170" s="35">
        <v>77</v>
      </c>
      <c r="N170" s="35">
        <v>64.699996948242188</v>
      </c>
      <c r="O170" s="35">
        <v>44.099998474121094</v>
      </c>
      <c r="P170" s="34" t="s">
        <v>431</v>
      </c>
      <c r="Q170" s="36">
        <v>2010</v>
      </c>
      <c r="R170" s="47">
        <v>319.98099999999999</v>
      </c>
      <c r="S170" s="35">
        <v>162.006</v>
      </c>
      <c r="T170" s="35">
        <v>157.97499999999999</v>
      </c>
      <c r="U170" s="35">
        <f t="shared" si="4"/>
        <v>257.21693108689931</v>
      </c>
      <c r="V170" s="34">
        <f t="shared" si="5"/>
        <v>62.764068913100665</v>
      </c>
      <c r="W170" s="48">
        <v>0.19614936172179182</v>
      </c>
    </row>
    <row r="171" spans="1:23" x14ac:dyDescent="0.35">
      <c r="A171" s="33" t="s">
        <v>339</v>
      </c>
      <c r="B171" s="34" t="s">
        <v>137</v>
      </c>
      <c r="C171" s="34" t="s">
        <v>406</v>
      </c>
      <c r="D171" s="34" t="s">
        <v>415</v>
      </c>
      <c r="E171" s="34" t="s">
        <v>418</v>
      </c>
      <c r="F171" s="35"/>
      <c r="G171" s="35"/>
      <c r="H171" s="35"/>
      <c r="I171" s="35"/>
      <c r="J171" s="35"/>
      <c r="K171" s="35"/>
      <c r="L171" s="35"/>
      <c r="M171" s="35"/>
      <c r="N171" s="35"/>
      <c r="O171" s="35"/>
      <c r="P171" s="34" t="s">
        <v>463</v>
      </c>
      <c r="Q171" s="36"/>
      <c r="R171" s="47">
        <v>432.08600000000001</v>
      </c>
      <c r="S171" s="35">
        <v>222.422</v>
      </c>
      <c r="T171" s="35">
        <v>209.66399999999999</v>
      </c>
      <c r="U171" s="35">
        <f t="shared" si="4"/>
        <v>85.028578135713133</v>
      </c>
      <c r="V171" s="34">
        <f t="shared" si="5"/>
        <v>347.05742186428688</v>
      </c>
      <c r="W171" s="48">
        <v>0.8032137626867959</v>
      </c>
    </row>
    <row r="172" spans="1:23" x14ac:dyDescent="0.35">
      <c r="A172" s="33" t="s">
        <v>256</v>
      </c>
      <c r="B172" s="34" t="s">
        <v>54</v>
      </c>
      <c r="C172" s="34" t="s">
        <v>404</v>
      </c>
      <c r="D172" s="34" t="s">
        <v>404</v>
      </c>
      <c r="E172" s="34" t="s">
        <v>419</v>
      </c>
      <c r="F172" s="35">
        <v>2.1108903884887695</v>
      </c>
      <c r="G172" s="35">
        <v>2.0599479675292969</v>
      </c>
      <c r="H172" s="35">
        <v>2.1611254215240479</v>
      </c>
      <c r="I172" s="35">
        <v>2.0088207721710205</v>
      </c>
      <c r="J172" s="35">
        <v>2.697662353515625</v>
      </c>
      <c r="K172" s="35">
        <v>1.8279435634613037</v>
      </c>
      <c r="L172" s="35">
        <v>1.8403801918029785</v>
      </c>
      <c r="M172" s="35">
        <v>2.0308923721313477</v>
      </c>
      <c r="N172" s="35">
        <v>2.6292660236358643</v>
      </c>
      <c r="O172" s="35">
        <v>2.2623624801635742</v>
      </c>
      <c r="P172" s="34" t="s">
        <v>445</v>
      </c>
      <c r="Q172" s="36">
        <v>2016</v>
      </c>
      <c r="R172" s="47">
        <v>335.45800000000003</v>
      </c>
      <c r="S172" s="35">
        <v>170.57599999999999</v>
      </c>
      <c r="T172" s="35">
        <v>164.88200000000001</v>
      </c>
      <c r="U172" s="35">
        <f t="shared" si="4"/>
        <v>273.48018219830692</v>
      </c>
      <c r="V172" s="34">
        <f t="shared" si="5"/>
        <v>61.977817801693078</v>
      </c>
      <c r="W172" s="48">
        <v>0.18475581980961275</v>
      </c>
    </row>
    <row r="173" spans="1:23" x14ac:dyDescent="0.35">
      <c r="A173" s="33" t="s">
        <v>282</v>
      </c>
      <c r="B173" s="34" t="s">
        <v>80</v>
      </c>
      <c r="C173" s="34" t="s">
        <v>409</v>
      </c>
      <c r="D173" s="34" t="s">
        <v>409</v>
      </c>
      <c r="E173" s="34" t="s">
        <v>419</v>
      </c>
      <c r="F173" s="35">
        <v>0.69999998807907104</v>
      </c>
      <c r="G173" s="35">
        <v>0.69999998807907104</v>
      </c>
      <c r="H173" s="35">
        <v>0.69999998807907104</v>
      </c>
      <c r="I173" s="35">
        <v>0.60000002384185791</v>
      </c>
      <c r="J173" s="35">
        <v>0.69999998807907104</v>
      </c>
      <c r="K173" s="35">
        <v>1.1000000238418579</v>
      </c>
      <c r="L173" s="35">
        <v>0.60000002384185791</v>
      </c>
      <c r="M173" s="35">
        <v>0.89999997615814209</v>
      </c>
      <c r="N173" s="35">
        <v>0.40000000596046448</v>
      </c>
      <c r="O173" s="35">
        <v>0.5</v>
      </c>
      <c r="P173" s="34" t="s">
        <v>441</v>
      </c>
      <c r="Q173" s="36">
        <v>2014</v>
      </c>
      <c r="R173" s="47">
        <v>137.34200000000001</v>
      </c>
      <c r="S173" s="35">
        <v>70.221000000000004</v>
      </c>
      <c r="T173" s="35">
        <v>67.120999999999995</v>
      </c>
      <c r="U173" s="35">
        <f t="shared" si="4"/>
        <v>32.736195262168764</v>
      </c>
      <c r="V173" s="34">
        <f t="shared" si="5"/>
        <v>104.60580473783125</v>
      </c>
      <c r="W173" s="48">
        <v>0.76164468798933493</v>
      </c>
    </row>
    <row r="174" spans="1:23" x14ac:dyDescent="0.35">
      <c r="A174" s="33" t="s">
        <v>286</v>
      </c>
      <c r="B174" s="34" t="s">
        <v>84</v>
      </c>
      <c r="C174" s="34" t="s">
        <v>405</v>
      </c>
      <c r="D174" s="34" t="s">
        <v>412</v>
      </c>
      <c r="E174" s="34" t="s">
        <v>417</v>
      </c>
      <c r="F174" s="35">
        <v>20.894136428833008</v>
      </c>
      <c r="G174" s="35">
        <v>21.413732528686523</v>
      </c>
      <c r="H174" s="35">
        <v>20.382568359375</v>
      </c>
      <c r="I174" s="35">
        <v>26.587306976318359</v>
      </c>
      <c r="J174" s="35">
        <v>6.1805005073547363</v>
      </c>
      <c r="K174" s="35">
        <v>40.622947692871094</v>
      </c>
      <c r="L174" s="35">
        <v>33.013740539550781</v>
      </c>
      <c r="M174" s="35">
        <v>15.222079277038574</v>
      </c>
      <c r="N174" s="35">
        <v>4.6582398414611816</v>
      </c>
      <c r="O174" s="35">
        <v>1.1912180185317993</v>
      </c>
      <c r="P174" s="34" t="s">
        <v>441</v>
      </c>
      <c r="Q174" s="36">
        <v>2014</v>
      </c>
      <c r="R174" s="47">
        <v>1181.559</v>
      </c>
      <c r="S174" s="35">
        <v>599.11</v>
      </c>
      <c r="T174" s="35">
        <v>582.44899999999996</v>
      </c>
      <c r="U174" s="35">
        <f t="shared" si="4"/>
        <v>772.24919003774994</v>
      </c>
      <c r="V174" s="34">
        <f t="shared" si="5"/>
        <v>409.30980996225003</v>
      </c>
      <c r="W174" s="48">
        <v>0.34641504145137908</v>
      </c>
    </row>
    <row r="175" spans="1:23" x14ac:dyDescent="0.35">
      <c r="A175" s="33" t="s">
        <v>293</v>
      </c>
      <c r="B175" s="34" t="s">
        <v>91</v>
      </c>
      <c r="C175" s="34" t="s">
        <v>407</v>
      </c>
      <c r="D175" s="34" t="s">
        <v>407</v>
      </c>
      <c r="E175" s="34" t="s">
        <v>419</v>
      </c>
      <c r="F175" s="35">
        <v>2.4000000953674316</v>
      </c>
      <c r="G175" s="35">
        <v>1.8999999761581421</v>
      </c>
      <c r="H175" s="35">
        <v>2.9000000953674316</v>
      </c>
      <c r="I175" s="35">
        <v>3.2999999523162842</v>
      </c>
      <c r="J175" s="35">
        <v>1.8999999761581421</v>
      </c>
      <c r="K175" s="35">
        <v>4.9000000953674316</v>
      </c>
      <c r="L175" s="35">
        <v>1.8999999761581421</v>
      </c>
      <c r="M175" s="35">
        <v>0.89999997615814209</v>
      </c>
      <c r="N175" s="35">
        <v>0.5</v>
      </c>
      <c r="O175" s="35">
        <v>2.2000000476837158</v>
      </c>
      <c r="P175" s="34" t="s">
        <v>440</v>
      </c>
      <c r="Q175" s="36">
        <v>2018</v>
      </c>
      <c r="R175" s="47">
        <v>10.581</v>
      </c>
      <c r="S175" s="35">
        <v>5.4809999999999999</v>
      </c>
      <c r="T175" s="35">
        <v>5.0999999999999996</v>
      </c>
      <c r="U175" s="35">
        <f t="shared" si="4"/>
        <v>3.5912405644192082</v>
      </c>
      <c r="V175" s="34">
        <f t="shared" si="5"/>
        <v>6.9897594355807913</v>
      </c>
      <c r="W175" s="48">
        <v>0.66059535351864584</v>
      </c>
    </row>
    <row r="176" spans="1:23" x14ac:dyDescent="0.35">
      <c r="A176" s="33" t="s">
        <v>390</v>
      </c>
      <c r="B176" s="34" t="s">
        <v>188</v>
      </c>
      <c r="C176" s="34" t="s">
        <v>406</v>
      </c>
      <c r="D176" s="34" t="s">
        <v>415</v>
      </c>
      <c r="E176" s="34" t="s">
        <v>418</v>
      </c>
      <c r="F176" s="35"/>
      <c r="G176" s="35"/>
      <c r="H176" s="35"/>
      <c r="I176" s="35"/>
      <c r="J176" s="35"/>
      <c r="K176" s="35"/>
      <c r="L176" s="35"/>
      <c r="M176" s="35"/>
      <c r="N176" s="35"/>
      <c r="O176" s="35"/>
      <c r="P176" s="34" t="s">
        <v>463</v>
      </c>
      <c r="Q176" s="36"/>
      <c r="R176" s="47">
        <v>118.621</v>
      </c>
      <c r="S176" s="35">
        <v>60.871000000000002</v>
      </c>
      <c r="T176" s="35">
        <v>57.75</v>
      </c>
      <c r="U176" s="35">
        <f t="shared" si="4"/>
        <v>14.909370179777852</v>
      </c>
      <c r="V176" s="34">
        <f t="shared" si="5"/>
        <v>103.71162982022214</v>
      </c>
      <c r="W176" s="48">
        <v>0.87431087092691973</v>
      </c>
    </row>
    <row r="177" spans="1:23" x14ac:dyDescent="0.35">
      <c r="A177" s="33" t="s">
        <v>328</v>
      </c>
      <c r="B177" s="34" t="s">
        <v>126</v>
      </c>
      <c r="C177" s="34" t="s">
        <v>406</v>
      </c>
      <c r="D177" s="34" t="s">
        <v>415</v>
      </c>
      <c r="E177" s="34" t="s">
        <v>418</v>
      </c>
      <c r="F177" s="35"/>
      <c r="G177" s="35"/>
      <c r="H177" s="35"/>
      <c r="I177" s="35"/>
      <c r="J177" s="35"/>
      <c r="K177" s="35"/>
      <c r="L177" s="35"/>
      <c r="M177" s="35"/>
      <c r="N177" s="35"/>
      <c r="O177" s="35"/>
      <c r="P177" s="34" t="s">
        <v>463</v>
      </c>
      <c r="Q177" s="36"/>
      <c r="R177" s="47">
        <v>86.52</v>
      </c>
      <c r="S177" s="35">
        <v>44.447000000000003</v>
      </c>
      <c r="T177" s="35">
        <v>42.073</v>
      </c>
      <c r="U177" s="35">
        <f t="shared" si="4"/>
        <v>22.670519363569944</v>
      </c>
      <c r="V177" s="34">
        <f t="shared" si="5"/>
        <v>63.849480636430052</v>
      </c>
      <c r="W177" s="48">
        <v>0.73797365506738388</v>
      </c>
    </row>
    <row r="178" spans="1:23" x14ac:dyDescent="0.35">
      <c r="A178" s="33" t="s">
        <v>392</v>
      </c>
      <c r="B178" s="34" t="s">
        <v>190</v>
      </c>
      <c r="C178" s="34" t="s">
        <v>409</v>
      </c>
      <c r="D178" s="34" t="s">
        <v>409</v>
      </c>
      <c r="E178" s="34" t="s">
        <v>419</v>
      </c>
      <c r="F178" s="35"/>
      <c r="G178" s="35"/>
      <c r="H178" s="35"/>
      <c r="I178" s="35"/>
      <c r="J178" s="35"/>
      <c r="K178" s="35"/>
      <c r="L178" s="35"/>
      <c r="M178" s="35"/>
      <c r="N178" s="35"/>
      <c r="O178" s="35"/>
      <c r="P178" s="34" t="s">
        <v>463</v>
      </c>
      <c r="Q178" s="36"/>
      <c r="R178" s="47">
        <v>344.65100000000001</v>
      </c>
      <c r="S178" s="35">
        <v>175.821</v>
      </c>
      <c r="T178" s="35">
        <v>168.83</v>
      </c>
      <c r="U178" s="35">
        <f t="shared" si="4"/>
        <v>157.98043773965435</v>
      </c>
      <c r="V178" s="34">
        <f t="shared" si="5"/>
        <v>186.67056226034566</v>
      </c>
      <c r="W178" s="48">
        <v>0.54162199517873344</v>
      </c>
    </row>
    <row r="179" spans="1:23" x14ac:dyDescent="0.35">
      <c r="A179" s="33" t="s">
        <v>298</v>
      </c>
      <c r="B179" s="34" t="s">
        <v>96</v>
      </c>
      <c r="C179" s="34" t="s">
        <v>406</v>
      </c>
      <c r="D179" s="34" t="s">
        <v>413</v>
      </c>
      <c r="E179" s="34" t="s">
        <v>419</v>
      </c>
      <c r="F179" s="35">
        <v>1.8999999761581421</v>
      </c>
      <c r="G179" s="35">
        <v>2.2000000476837158</v>
      </c>
      <c r="H179" s="35">
        <v>1.5</v>
      </c>
      <c r="I179" s="35">
        <v>1.7999999523162842</v>
      </c>
      <c r="J179" s="35">
        <v>2.0999999046325684</v>
      </c>
      <c r="K179" s="35">
        <v>1.7999999523162842</v>
      </c>
      <c r="L179" s="35">
        <v>1.7999999523162842</v>
      </c>
      <c r="M179" s="35">
        <v>2.4000000953674316</v>
      </c>
      <c r="N179" s="35">
        <v>1.2000000476837158</v>
      </c>
      <c r="O179" s="35">
        <v>2.0999999046325684</v>
      </c>
      <c r="P179" s="34" t="s">
        <v>458</v>
      </c>
      <c r="Q179" s="36">
        <v>2017</v>
      </c>
      <c r="R179" s="47">
        <v>245.12899999999999</v>
      </c>
      <c r="S179" s="35">
        <v>125.824</v>
      </c>
      <c r="T179" s="35">
        <v>119.30500000000001</v>
      </c>
      <c r="U179" s="35">
        <f t="shared" si="4"/>
        <v>178.61477211343845</v>
      </c>
      <c r="V179" s="34">
        <f t="shared" si="5"/>
        <v>66.514227886561542</v>
      </c>
      <c r="W179" s="48">
        <v>0.27134377363168594</v>
      </c>
    </row>
    <row r="180" spans="1:23" x14ac:dyDescent="0.35">
      <c r="A180" s="33" t="s">
        <v>297</v>
      </c>
      <c r="B180" s="34" t="s">
        <v>95</v>
      </c>
      <c r="C180" s="34" t="s">
        <v>408</v>
      </c>
      <c r="D180" s="34" t="s">
        <v>408</v>
      </c>
      <c r="E180" s="34" t="s">
        <v>419</v>
      </c>
      <c r="F180" s="35">
        <v>1.078105092048645</v>
      </c>
      <c r="G180" s="35">
        <v>1.069176197052002</v>
      </c>
      <c r="H180" s="35">
        <v>1.0861332416534424</v>
      </c>
      <c r="I180" s="35">
        <v>1.0382841825485229</v>
      </c>
      <c r="J180" s="35">
        <v>1.1451771259307861</v>
      </c>
      <c r="K180" s="35">
        <v>0.80550390481948853</v>
      </c>
      <c r="L180" s="35">
        <v>0.94326603412628174</v>
      </c>
      <c r="M180" s="35">
        <v>1.4459830522537231</v>
      </c>
      <c r="N180" s="35">
        <v>1.5874621868133545</v>
      </c>
      <c r="O180" s="35">
        <v>0.5267823338508606</v>
      </c>
      <c r="P180" s="34" t="s">
        <v>427</v>
      </c>
      <c r="Q180" s="36">
        <v>2019</v>
      </c>
      <c r="R180" s="47">
        <v>758.03599999999994</v>
      </c>
      <c r="S180" s="35">
        <v>389.67200000000003</v>
      </c>
      <c r="T180" s="35">
        <v>368.36399999999998</v>
      </c>
      <c r="U180" s="35">
        <f t="shared" si="4"/>
        <v>379.40706456785375</v>
      </c>
      <c r="V180" s="34">
        <f t="shared" si="5"/>
        <v>378.62893543214619</v>
      </c>
      <c r="W180" s="48">
        <v>0.49948674658214942</v>
      </c>
    </row>
    <row r="181" spans="1:23" x14ac:dyDescent="0.35">
      <c r="A181" s="33" t="s">
        <v>300</v>
      </c>
      <c r="B181" s="34" t="s">
        <v>98</v>
      </c>
      <c r="C181" s="34" t="s">
        <v>408</v>
      </c>
      <c r="D181" s="34" t="s">
        <v>408</v>
      </c>
      <c r="E181" s="34" t="s">
        <v>417</v>
      </c>
      <c r="F181" s="35">
        <v>9.5</v>
      </c>
      <c r="G181" s="35">
        <v>8.8999996185302734</v>
      </c>
      <c r="H181" s="35">
        <v>10</v>
      </c>
      <c r="I181" s="35">
        <v>11</v>
      </c>
      <c r="J181" s="35">
        <v>4.4000000953674316</v>
      </c>
      <c r="K181" s="35">
        <v>17.899999618530273</v>
      </c>
      <c r="L181" s="35">
        <v>12</v>
      </c>
      <c r="M181" s="35">
        <v>7.3000001907348633</v>
      </c>
      <c r="N181" s="35">
        <v>5.4000000953674316</v>
      </c>
      <c r="O181" s="35">
        <v>3.4000000953674316</v>
      </c>
      <c r="P181" s="34" t="s">
        <v>445</v>
      </c>
      <c r="Q181" s="36">
        <v>2016</v>
      </c>
      <c r="R181" s="47">
        <v>31.088999999999999</v>
      </c>
      <c r="S181" s="35">
        <v>15.842000000000001</v>
      </c>
      <c r="T181" s="35">
        <v>15.247</v>
      </c>
      <c r="U181" s="35">
        <f t="shared" si="4"/>
        <v>21.582639937950027</v>
      </c>
      <c r="V181" s="34">
        <f t="shared" si="5"/>
        <v>9.5063600620499731</v>
      </c>
      <c r="W181" s="48">
        <v>0.30577889485187604</v>
      </c>
    </row>
    <row r="182" spans="1:23" x14ac:dyDescent="0.35">
      <c r="A182" s="33" t="s">
        <v>296</v>
      </c>
      <c r="B182" s="34" t="s">
        <v>94</v>
      </c>
      <c r="C182" s="34" t="s">
        <v>405</v>
      </c>
      <c r="D182" s="34" t="s">
        <v>414</v>
      </c>
      <c r="E182" s="34" t="s">
        <v>417</v>
      </c>
      <c r="F182" s="35">
        <v>8.1802692413330078</v>
      </c>
      <c r="G182" s="35">
        <v>8.7830705642700195</v>
      </c>
      <c r="H182" s="35">
        <v>7.5986824035644531</v>
      </c>
      <c r="I182" s="35">
        <v>11.068256378173828</v>
      </c>
      <c r="J182" s="35">
        <v>2.8747069835662842</v>
      </c>
      <c r="K182" s="35">
        <v>17.396297454833984</v>
      </c>
      <c r="L182" s="35">
        <v>10.486660957336426</v>
      </c>
      <c r="M182" s="35">
        <v>4.1794290542602539</v>
      </c>
      <c r="N182" s="35">
        <v>2.3618083000183105</v>
      </c>
      <c r="O182" s="35">
        <v>2.9633181095123291</v>
      </c>
      <c r="P182" s="34" t="s">
        <v>453</v>
      </c>
      <c r="Q182" s="36">
        <v>2017</v>
      </c>
      <c r="R182" s="47">
        <v>228.71199999999999</v>
      </c>
      <c r="S182" s="35">
        <v>114.667</v>
      </c>
      <c r="T182" s="35">
        <v>114.045</v>
      </c>
      <c r="U182" s="35">
        <f t="shared" si="4"/>
        <v>133.33532203101367</v>
      </c>
      <c r="V182" s="34">
        <f t="shared" si="5"/>
        <v>95.376677968986314</v>
      </c>
      <c r="W182" s="48">
        <v>0.41701650096622089</v>
      </c>
    </row>
    <row r="183" spans="1:23" x14ac:dyDescent="0.35">
      <c r="A183" s="33" t="s">
        <v>394</v>
      </c>
      <c r="B183" s="34" t="s">
        <v>192</v>
      </c>
      <c r="C183" s="34" t="s">
        <v>408</v>
      </c>
      <c r="D183" s="34" t="s">
        <v>408</v>
      </c>
      <c r="E183" s="34" t="s">
        <v>420</v>
      </c>
      <c r="F183" s="35"/>
      <c r="G183" s="35"/>
      <c r="H183" s="35"/>
      <c r="I183" s="35"/>
      <c r="J183" s="35"/>
      <c r="K183" s="35"/>
      <c r="L183" s="35"/>
      <c r="M183" s="35"/>
      <c r="N183" s="35"/>
      <c r="O183" s="35"/>
      <c r="P183" s="34" t="s">
        <v>463</v>
      </c>
      <c r="Q183" s="36"/>
      <c r="R183" s="47"/>
      <c r="S183" s="35"/>
      <c r="T183" s="35"/>
      <c r="U183" s="35">
        <f t="shared" si="4"/>
        <v>0</v>
      </c>
      <c r="V183" s="34">
        <f t="shared" si="5"/>
        <v>0</v>
      </c>
      <c r="W183" s="48">
        <v>0</v>
      </c>
    </row>
    <row r="184" spans="1:23" x14ac:dyDescent="0.35">
      <c r="A184" s="33" t="s">
        <v>301</v>
      </c>
      <c r="B184" s="34" t="s">
        <v>99</v>
      </c>
      <c r="C184" s="34" t="s">
        <v>408</v>
      </c>
      <c r="D184" s="34" t="s">
        <v>408</v>
      </c>
      <c r="E184" s="34" t="s">
        <v>419</v>
      </c>
      <c r="F184" s="35">
        <v>3.6530015468597412</v>
      </c>
      <c r="G184" s="35">
        <v>3.5902101993560791</v>
      </c>
      <c r="H184" s="35">
        <v>3.7091035842895508</v>
      </c>
      <c r="I184" s="35">
        <v>3.9487574100494385</v>
      </c>
      <c r="J184" s="35">
        <v>2.5526123046875</v>
      </c>
      <c r="K184" s="35">
        <v>4.5712299346923828</v>
      </c>
      <c r="L184" s="35">
        <v>3.1004562377929688</v>
      </c>
      <c r="M184" s="35">
        <v>3.4879107475280762</v>
      </c>
      <c r="N184" s="35">
        <v>4.1385030746459961</v>
      </c>
      <c r="O184" s="35">
        <v>2.7846124172210693</v>
      </c>
      <c r="P184" s="34" t="s">
        <v>427</v>
      </c>
      <c r="Q184" s="36">
        <v>2019</v>
      </c>
      <c r="R184" s="47">
        <v>2.4980000000000002</v>
      </c>
      <c r="S184" s="35">
        <v>1.2809999999999999</v>
      </c>
      <c r="T184" s="35">
        <v>1.2170000000000001</v>
      </c>
      <c r="U184" s="35">
        <f t="shared" si="4"/>
        <v>1.9201793813298109</v>
      </c>
      <c r="V184" s="34">
        <f t="shared" si="5"/>
        <v>0.57782061867018941</v>
      </c>
      <c r="W184" s="48">
        <v>0.23131329810656098</v>
      </c>
    </row>
    <row r="185" spans="1:23" x14ac:dyDescent="0.35">
      <c r="A185" s="33" t="s">
        <v>302</v>
      </c>
      <c r="B185" s="34" t="s">
        <v>100</v>
      </c>
      <c r="C185" s="34" t="s">
        <v>407</v>
      </c>
      <c r="D185" s="34" t="s">
        <v>407</v>
      </c>
      <c r="E185" s="34" t="s">
        <v>419</v>
      </c>
      <c r="F185" s="35">
        <v>1.1000000238418579</v>
      </c>
      <c r="G185" s="35">
        <v>0.80000001192092896</v>
      </c>
      <c r="H185" s="35">
        <v>1.2999999523162842</v>
      </c>
      <c r="I185" s="35">
        <v>0.89999997615814209</v>
      </c>
      <c r="J185" s="35">
        <v>1.2000000476837158</v>
      </c>
      <c r="K185" s="35">
        <v>1.8999999761581421</v>
      </c>
      <c r="L185" s="35">
        <v>0.60000002384185791</v>
      </c>
      <c r="M185" s="35">
        <v>1.3999999761581421</v>
      </c>
      <c r="N185" s="35">
        <v>1</v>
      </c>
      <c r="O185" s="35">
        <v>0.30000001192092896</v>
      </c>
      <c r="P185" s="34" t="s">
        <v>451</v>
      </c>
      <c r="Q185" s="36">
        <v>2011</v>
      </c>
      <c r="R185" s="47">
        <v>18.818000000000001</v>
      </c>
      <c r="S185" s="35">
        <v>9.5630000000000006</v>
      </c>
      <c r="T185" s="35">
        <v>9.2550000000000008</v>
      </c>
      <c r="U185" s="35">
        <f t="shared" si="4"/>
        <v>8.8098008841627351</v>
      </c>
      <c r="V185" s="34">
        <f t="shared" si="5"/>
        <v>10.008199115837266</v>
      </c>
      <c r="W185" s="48">
        <v>0.53184180655953162</v>
      </c>
    </row>
    <row r="186" spans="1:23" x14ac:dyDescent="0.35">
      <c r="A186" s="33" t="s">
        <v>303</v>
      </c>
      <c r="B186" s="34" t="s">
        <v>101</v>
      </c>
      <c r="C186" s="34" t="s">
        <v>409</v>
      </c>
      <c r="D186" s="34" t="s">
        <v>409</v>
      </c>
      <c r="E186" s="34" t="s">
        <v>419</v>
      </c>
      <c r="F186" s="35">
        <v>2.7999999523162842</v>
      </c>
      <c r="G186" s="35">
        <v>2.7000000476837158</v>
      </c>
      <c r="H186" s="35">
        <v>2.9000000953674316</v>
      </c>
      <c r="I186" s="35">
        <v>3.0999999046325684</v>
      </c>
      <c r="J186" s="35">
        <v>2.7000000476837158</v>
      </c>
      <c r="K186" s="35">
        <v>3.5</v>
      </c>
      <c r="L186" s="35">
        <v>2.7999999523162842</v>
      </c>
      <c r="M186" s="35">
        <v>2.5999999046325684</v>
      </c>
      <c r="N186" s="35">
        <v>3.2999999523162842</v>
      </c>
      <c r="O186" s="35">
        <v>1.7000000476837158</v>
      </c>
      <c r="P186" s="34" t="s">
        <v>440</v>
      </c>
      <c r="Q186" s="36">
        <v>2018</v>
      </c>
      <c r="R186" s="47">
        <v>209.04499999999999</v>
      </c>
      <c r="S186" s="35">
        <v>107.521</v>
      </c>
      <c r="T186" s="35">
        <v>101.524</v>
      </c>
      <c r="U186" s="35">
        <f t="shared" si="4"/>
        <v>64.918772604302831</v>
      </c>
      <c r="V186" s="34">
        <f t="shared" si="5"/>
        <v>144.12622739569716</v>
      </c>
      <c r="W186" s="48">
        <v>0.68945072781313665</v>
      </c>
    </row>
    <row r="187" spans="1:23" x14ac:dyDescent="0.35">
      <c r="A187" s="33" t="s">
        <v>304</v>
      </c>
      <c r="B187" s="34" t="s">
        <v>102</v>
      </c>
      <c r="C187" s="34" t="s">
        <v>406</v>
      </c>
      <c r="D187" s="34" t="s">
        <v>413</v>
      </c>
      <c r="E187" s="34" t="s">
        <v>419</v>
      </c>
      <c r="F187" s="35">
        <v>3.7999999523162842</v>
      </c>
      <c r="G187" s="35">
        <v>2.5</v>
      </c>
      <c r="H187" s="35">
        <v>5.0999999046325684</v>
      </c>
      <c r="I187" s="35">
        <v>4</v>
      </c>
      <c r="J187" s="35">
        <v>3.7999999523162842</v>
      </c>
      <c r="K187" s="35">
        <v>7</v>
      </c>
      <c r="L187" s="35">
        <v>2.5</v>
      </c>
      <c r="M187" s="35">
        <v>2.7000000476837158</v>
      </c>
      <c r="N187" s="35">
        <v>3.7999999523162842</v>
      </c>
      <c r="O187" s="35">
        <v>2.4000000953674316</v>
      </c>
      <c r="P187" s="34" t="s">
        <v>462</v>
      </c>
      <c r="Q187" s="36">
        <v>2013</v>
      </c>
      <c r="R187" s="47">
        <v>1374.4849999999999</v>
      </c>
      <c r="S187" s="35">
        <v>703.10500000000002</v>
      </c>
      <c r="T187" s="35">
        <v>671.38</v>
      </c>
      <c r="U187" s="35">
        <f t="shared" si="4"/>
        <v>341.65752132738294</v>
      </c>
      <c r="V187" s="34">
        <f t="shared" si="5"/>
        <v>1032.827478672617</v>
      </c>
      <c r="W187" s="48">
        <v>0.75142870142098095</v>
      </c>
    </row>
    <row r="188" spans="1:23" x14ac:dyDescent="0.35">
      <c r="A188" s="33" t="s">
        <v>299</v>
      </c>
      <c r="B188" s="34" t="s">
        <v>97</v>
      </c>
      <c r="C188" s="34" t="s">
        <v>406</v>
      </c>
      <c r="D188" s="34" t="s">
        <v>413</v>
      </c>
      <c r="E188" s="34" t="s">
        <v>419</v>
      </c>
      <c r="F188" s="35">
        <v>1.1000000238418579</v>
      </c>
      <c r="G188" s="35">
        <v>1.6000000238418579</v>
      </c>
      <c r="H188" s="35">
        <v>0.60000002384185791</v>
      </c>
      <c r="I188" s="35">
        <v>1.3999999761581421</v>
      </c>
      <c r="J188" s="35">
        <v>0.69999998807907104</v>
      </c>
      <c r="K188" s="35">
        <v>2</v>
      </c>
      <c r="L188" s="35">
        <v>1.1000000238418579</v>
      </c>
      <c r="M188" s="35">
        <v>1.2999999523162842</v>
      </c>
      <c r="N188" s="35">
        <v>0.60000002384185791</v>
      </c>
      <c r="O188" s="35">
        <v>0.40000000596046448</v>
      </c>
      <c r="P188" s="34" t="s">
        <v>429</v>
      </c>
      <c r="Q188" s="36">
        <v>2016</v>
      </c>
      <c r="R188" s="47">
        <v>140.84299999999999</v>
      </c>
      <c r="S188" s="35">
        <v>71.432000000000002</v>
      </c>
      <c r="T188" s="35">
        <v>69.411000000000001</v>
      </c>
      <c r="U188" s="35">
        <f t="shared" si="4"/>
        <v>68.177386087007932</v>
      </c>
      <c r="V188" s="34">
        <f t="shared" si="5"/>
        <v>72.665613912992058</v>
      </c>
      <c r="W188" s="48">
        <v>0.5159334430038558</v>
      </c>
    </row>
    <row r="189" spans="1:23" x14ac:dyDescent="0.35">
      <c r="A189" s="33" t="s">
        <v>393</v>
      </c>
      <c r="B189" s="34" t="s">
        <v>191</v>
      </c>
      <c r="C189" s="34" t="s">
        <v>407</v>
      </c>
      <c r="D189" s="34" t="s">
        <v>407</v>
      </c>
      <c r="E189" s="34" t="s">
        <v>420</v>
      </c>
      <c r="F189" s="35"/>
      <c r="G189" s="35"/>
      <c r="H189" s="35"/>
      <c r="I189" s="35"/>
      <c r="J189" s="35"/>
      <c r="K189" s="35"/>
      <c r="L189" s="35"/>
      <c r="M189" s="35"/>
      <c r="N189" s="35"/>
      <c r="O189" s="35"/>
      <c r="P189" s="34" t="s">
        <v>463</v>
      </c>
      <c r="Q189" s="36"/>
      <c r="R189" s="47"/>
      <c r="S189" s="35"/>
      <c r="T189" s="35"/>
      <c r="U189" s="35">
        <f t="shared" si="4"/>
        <v>0</v>
      </c>
      <c r="V189" s="34">
        <f t="shared" si="5"/>
        <v>0</v>
      </c>
      <c r="W189" s="48">
        <v>0.9309846230848372</v>
      </c>
    </row>
    <row r="190" spans="1:23" x14ac:dyDescent="0.35">
      <c r="A190" s="33" t="s">
        <v>395</v>
      </c>
      <c r="B190" s="34" t="s">
        <v>193</v>
      </c>
      <c r="C190" s="34" t="s">
        <v>408</v>
      </c>
      <c r="D190" s="34" t="s">
        <v>408</v>
      </c>
      <c r="E190" s="34" t="s">
        <v>417</v>
      </c>
      <c r="F190" s="35"/>
      <c r="G190" s="35"/>
      <c r="H190" s="35"/>
      <c r="I190" s="35"/>
      <c r="J190" s="35"/>
      <c r="K190" s="35"/>
      <c r="L190" s="35"/>
      <c r="M190" s="35"/>
      <c r="N190" s="35"/>
      <c r="O190" s="35"/>
      <c r="P190" s="34" t="s">
        <v>463</v>
      </c>
      <c r="Q190" s="36"/>
      <c r="R190" s="47"/>
      <c r="S190" s="35"/>
      <c r="T190" s="35"/>
      <c r="U190" s="35">
        <f t="shared" si="4"/>
        <v>0</v>
      </c>
      <c r="V190" s="34">
        <f t="shared" si="5"/>
        <v>0</v>
      </c>
      <c r="W190" s="48">
        <v>0.62390360591831306</v>
      </c>
    </row>
    <row r="191" spans="1:23" x14ac:dyDescent="0.35">
      <c r="A191" s="33" t="s">
        <v>306</v>
      </c>
      <c r="B191" s="34" t="s">
        <v>104</v>
      </c>
      <c r="C191" s="34" t="s">
        <v>405</v>
      </c>
      <c r="D191" s="34" t="s">
        <v>412</v>
      </c>
      <c r="E191" s="34" t="s">
        <v>417</v>
      </c>
      <c r="F191" s="35">
        <v>8</v>
      </c>
      <c r="G191" s="35">
        <v>8.1000003814697266</v>
      </c>
      <c r="H191" s="35">
        <v>8.6000003814697266</v>
      </c>
      <c r="I191" s="35">
        <v>8.8999996185302734</v>
      </c>
      <c r="J191" s="35">
        <v>6.3000001907348633</v>
      </c>
      <c r="K191" s="35">
        <v>19.700000762939453</v>
      </c>
      <c r="L191" s="35">
        <v>8.1999998092651367</v>
      </c>
      <c r="M191" s="35">
        <v>5.3000001907348633</v>
      </c>
      <c r="N191" s="35">
        <v>4.1999998092651367</v>
      </c>
      <c r="O191" s="35">
        <v>3</v>
      </c>
      <c r="P191" s="34" t="s">
        <v>445</v>
      </c>
      <c r="Q191" s="36">
        <v>2016</v>
      </c>
      <c r="R191" s="47">
        <v>1446.672</v>
      </c>
      <c r="S191" s="35">
        <v>730.01300000000003</v>
      </c>
      <c r="T191" s="35">
        <v>716.65899999999999</v>
      </c>
      <c r="U191" s="35">
        <f t="shared" si="4"/>
        <v>1102.7336842894906</v>
      </c>
      <c r="V191" s="34">
        <f t="shared" si="5"/>
        <v>343.93831571050947</v>
      </c>
      <c r="W191" s="48">
        <v>0.23774450304596306</v>
      </c>
    </row>
    <row r="192" spans="1:23" x14ac:dyDescent="0.35">
      <c r="A192" s="33" t="s">
        <v>307</v>
      </c>
      <c r="B192" s="34" t="s">
        <v>105</v>
      </c>
      <c r="C192" s="34" t="s">
        <v>406</v>
      </c>
      <c r="D192" s="34" t="s">
        <v>413</v>
      </c>
      <c r="E192" s="34" t="s">
        <v>418</v>
      </c>
      <c r="F192" s="35">
        <v>1.7000000476837158</v>
      </c>
      <c r="G192" s="35">
        <v>1.5</v>
      </c>
      <c r="H192" s="35">
        <v>1.8999999761581421</v>
      </c>
      <c r="I192" s="35">
        <v>2.5</v>
      </c>
      <c r="J192" s="35">
        <v>1.3999999761581421</v>
      </c>
      <c r="K192" s="35">
        <v>2.2000000476837158</v>
      </c>
      <c r="L192" s="35">
        <v>2.5</v>
      </c>
      <c r="M192" s="35">
        <v>2.0999999046325684</v>
      </c>
      <c r="N192" s="35">
        <v>1.1000000238418579</v>
      </c>
      <c r="O192" s="35">
        <v>1</v>
      </c>
      <c r="P192" s="34" t="s">
        <v>428</v>
      </c>
      <c r="Q192" s="36">
        <v>2012</v>
      </c>
      <c r="R192" s="47">
        <v>490.47899999999998</v>
      </c>
      <c r="S192" s="35">
        <v>252.57300000000001</v>
      </c>
      <c r="T192" s="35">
        <v>237.90600000000001</v>
      </c>
      <c r="U192" s="35">
        <f t="shared" si="4"/>
        <v>150.31977597636717</v>
      </c>
      <c r="V192" s="34">
        <f t="shared" si="5"/>
        <v>340.15922402363282</v>
      </c>
      <c r="W192" s="48">
        <v>0.69352454238332906</v>
      </c>
    </row>
    <row r="193" spans="1:23" x14ac:dyDescent="0.35">
      <c r="A193" s="33" t="s">
        <v>316</v>
      </c>
      <c r="B193" s="34" t="s">
        <v>114</v>
      </c>
      <c r="C193" s="34" t="s">
        <v>409</v>
      </c>
      <c r="D193" s="34" t="s">
        <v>409</v>
      </c>
      <c r="E193" s="34" t="s">
        <v>419</v>
      </c>
      <c r="F193" s="35"/>
      <c r="G193" s="35"/>
      <c r="H193" s="35"/>
      <c r="I193" s="35"/>
      <c r="J193" s="35"/>
      <c r="K193" s="35"/>
      <c r="L193" s="35"/>
      <c r="M193" s="35"/>
      <c r="N193" s="35"/>
      <c r="O193" s="35"/>
      <c r="P193" s="34" t="s">
        <v>463</v>
      </c>
      <c r="Q193" s="36"/>
      <c r="R193" s="47">
        <v>104.005</v>
      </c>
      <c r="S193" s="35">
        <v>52.972000000000001</v>
      </c>
      <c r="T193" s="35">
        <v>51.033000000000001</v>
      </c>
      <c r="U193" s="35">
        <f t="shared" si="4"/>
        <v>14.017283013410193</v>
      </c>
      <c r="V193" s="34">
        <f t="shared" si="5"/>
        <v>89.987716986589803</v>
      </c>
      <c r="W193" s="48">
        <v>0.8652249121348955</v>
      </c>
    </row>
    <row r="194" spans="1:23" x14ac:dyDescent="0.35">
      <c r="A194" s="33" t="s">
        <v>345</v>
      </c>
      <c r="B194" s="34" t="s">
        <v>143</v>
      </c>
      <c r="C194" s="34" t="s">
        <v>406</v>
      </c>
      <c r="D194" s="34" t="s">
        <v>415</v>
      </c>
      <c r="E194" s="34" t="s">
        <v>418</v>
      </c>
      <c r="F194" s="35"/>
      <c r="G194" s="35"/>
      <c r="H194" s="35"/>
      <c r="I194" s="35"/>
      <c r="J194" s="35"/>
      <c r="K194" s="35"/>
      <c r="L194" s="35"/>
      <c r="M194" s="35"/>
      <c r="N194" s="35"/>
      <c r="O194" s="35"/>
      <c r="P194" s="34" t="s">
        <v>463</v>
      </c>
      <c r="Q194" s="36"/>
      <c r="R194" s="47">
        <v>817.31799999999998</v>
      </c>
      <c r="S194" s="35">
        <v>418.57400000000001</v>
      </c>
      <c r="T194" s="35">
        <v>398.74400000000003</v>
      </c>
      <c r="U194" s="35">
        <f t="shared" si="4"/>
        <v>135.68800209771132</v>
      </c>
      <c r="V194" s="34">
        <f t="shared" si="5"/>
        <v>681.62999790228866</v>
      </c>
      <c r="W194" s="48">
        <v>0.83398383236670259</v>
      </c>
    </row>
    <row r="195" spans="1:23" x14ac:dyDescent="0.35">
      <c r="A195" s="33" t="s">
        <v>305</v>
      </c>
      <c r="B195" s="34" t="s">
        <v>103</v>
      </c>
      <c r="C195" s="34" t="s">
        <v>405</v>
      </c>
      <c r="D195" s="34" t="s">
        <v>412</v>
      </c>
      <c r="E195" s="34" t="s">
        <v>417</v>
      </c>
      <c r="F195" s="35">
        <v>15.899999618530273</v>
      </c>
      <c r="G195" s="35">
        <v>14</v>
      </c>
      <c r="H195" s="35">
        <v>17.799999237060547</v>
      </c>
      <c r="I195" s="35">
        <v>18.700000762939453</v>
      </c>
      <c r="J195" s="35">
        <v>7.3000001907348633</v>
      </c>
      <c r="K195" s="35">
        <v>31.600000381469727</v>
      </c>
      <c r="L195" s="35">
        <v>20.799999237060547</v>
      </c>
      <c r="M195" s="35">
        <v>11.5</v>
      </c>
      <c r="N195" s="35">
        <v>7</v>
      </c>
      <c r="O195" s="35">
        <v>4.1999998092651367</v>
      </c>
      <c r="P195" s="34" t="s">
        <v>422</v>
      </c>
      <c r="Q195" s="36">
        <v>2016</v>
      </c>
      <c r="R195" s="47">
        <v>1730.09</v>
      </c>
      <c r="S195" s="35">
        <v>875.17700000000002</v>
      </c>
      <c r="T195" s="35">
        <v>854.91300000000001</v>
      </c>
      <c r="U195" s="35">
        <f t="shared" si="4"/>
        <v>1145.7395903997322</v>
      </c>
      <c r="V195" s="34">
        <f t="shared" si="5"/>
        <v>584.35040960026788</v>
      </c>
      <c r="W195" s="48">
        <v>0.33775723205166663</v>
      </c>
    </row>
    <row r="196" spans="1:23" x14ac:dyDescent="0.35">
      <c r="A196" s="33" t="s">
        <v>396</v>
      </c>
      <c r="B196" s="34" t="s">
        <v>194</v>
      </c>
      <c r="C196" s="34" t="s">
        <v>410</v>
      </c>
      <c r="D196" s="34" t="s">
        <v>410</v>
      </c>
      <c r="E196" s="34" t="s">
        <v>418</v>
      </c>
      <c r="F196" s="35"/>
      <c r="G196" s="35"/>
      <c r="H196" s="35"/>
      <c r="I196" s="35"/>
      <c r="J196" s="35"/>
      <c r="K196" s="35"/>
      <c r="L196" s="35"/>
      <c r="M196" s="35"/>
      <c r="N196" s="35"/>
      <c r="O196" s="35"/>
      <c r="P196" s="34" t="s">
        <v>463</v>
      </c>
      <c r="Q196" s="36"/>
      <c r="R196" s="47">
        <v>3955.6439999999998</v>
      </c>
      <c r="S196" s="35">
        <v>2022.06</v>
      </c>
      <c r="T196" s="35">
        <v>1933.5840000000001</v>
      </c>
      <c r="U196" s="35">
        <v>0</v>
      </c>
      <c r="V196" s="34">
        <v>0</v>
      </c>
      <c r="W196" s="48">
        <v>0</v>
      </c>
    </row>
    <row r="197" spans="1:23" x14ac:dyDescent="0.35">
      <c r="A197" s="33" t="s">
        <v>308</v>
      </c>
      <c r="B197" s="34" t="s">
        <v>106</v>
      </c>
      <c r="C197" s="34" t="s">
        <v>407</v>
      </c>
      <c r="D197" s="34" t="s">
        <v>407</v>
      </c>
      <c r="E197" s="34" t="s">
        <v>419</v>
      </c>
      <c r="F197" s="35">
        <v>0.80000001192092896</v>
      </c>
      <c r="G197" s="35">
        <v>0.80000001192092896</v>
      </c>
      <c r="H197" s="35">
        <v>0.89999997615814209</v>
      </c>
      <c r="I197" s="35">
        <v>0.30000001192092896</v>
      </c>
      <c r="J197" s="35">
        <v>0.89999997615814209</v>
      </c>
      <c r="K197" s="35">
        <v>1</v>
      </c>
      <c r="L197" s="35">
        <v>0</v>
      </c>
      <c r="M197" s="35">
        <v>0.10000000149011612</v>
      </c>
      <c r="N197" s="35">
        <v>2.9000000953674316</v>
      </c>
      <c r="O197" s="35">
        <v>0.80000001192092896</v>
      </c>
      <c r="P197" s="34" t="s">
        <v>442</v>
      </c>
      <c r="Q197" s="36">
        <v>2013</v>
      </c>
      <c r="R197" s="47">
        <v>47.625</v>
      </c>
      <c r="S197" s="35">
        <v>24.298999999999999</v>
      </c>
      <c r="T197" s="35">
        <v>23.326000000000001</v>
      </c>
      <c r="U197" s="35">
        <f t="shared" ref="U197:U204" si="6">R197-V197</f>
        <v>2.2221790730270357</v>
      </c>
      <c r="V197" s="34">
        <f t="shared" ref="V197:V204" si="7">R197*W197</f>
        <v>45.402820926972964</v>
      </c>
      <c r="W197" s="48">
        <v>0.95334007195743764</v>
      </c>
    </row>
    <row r="198" spans="1:23" x14ac:dyDescent="0.35">
      <c r="A198" s="33" t="s">
        <v>397</v>
      </c>
      <c r="B198" s="34" t="s">
        <v>195</v>
      </c>
      <c r="C198" s="34" t="s">
        <v>406</v>
      </c>
      <c r="D198" s="34" t="s">
        <v>413</v>
      </c>
      <c r="E198" s="34" t="s">
        <v>419</v>
      </c>
      <c r="F198" s="35"/>
      <c r="G198" s="35"/>
      <c r="H198" s="35"/>
      <c r="I198" s="35"/>
      <c r="J198" s="35"/>
      <c r="K198" s="35"/>
      <c r="L198" s="35"/>
      <c r="M198" s="35"/>
      <c r="N198" s="35"/>
      <c r="O198" s="35"/>
      <c r="P198" s="34" t="s">
        <v>463</v>
      </c>
      <c r="Q198" s="36"/>
      <c r="R198" s="47">
        <v>659.495</v>
      </c>
      <c r="S198" s="35">
        <v>338.36399999999998</v>
      </c>
      <c r="T198" s="35">
        <v>321.13099999999997</v>
      </c>
      <c r="U198" s="35">
        <f t="shared" si="6"/>
        <v>326.59472023818574</v>
      </c>
      <c r="V198" s="34">
        <f t="shared" si="7"/>
        <v>332.90027976181426</v>
      </c>
      <c r="W198" s="48">
        <v>0.50478059691402399</v>
      </c>
    </row>
    <row r="199" spans="1:23" x14ac:dyDescent="0.35">
      <c r="A199" s="33" t="s">
        <v>402</v>
      </c>
      <c r="B199" s="34" t="s">
        <v>200</v>
      </c>
      <c r="C199" s="34" t="s">
        <v>408</v>
      </c>
      <c r="D199" s="34" t="s">
        <v>408</v>
      </c>
      <c r="E199" s="34" t="s">
        <v>417</v>
      </c>
      <c r="F199" s="35"/>
      <c r="G199" s="35"/>
      <c r="H199" s="35"/>
      <c r="I199" s="35"/>
      <c r="J199" s="35"/>
      <c r="K199" s="35"/>
      <c r="L199" s="35"/>
      <c r="M199" s="35"/>
      <c r="N199" s="35"/>
      <c r="O199" s="35"/>
      <c r="P199" s="34" t="s">
        <v>463</v>
      </c>
      <c r="Q199" s="36"/>
      <c r="R199" s="47">
        <v>7.7779999999999996</v>
      </c>
      <c r="S199" s="35">
        <v>4.0270000000000001</v>
      </c>
      <c r="T199" s="35">
        <v>3.7509999999999999</v>
      </c>
      <c r="U199" s="35">
        <f t="shared" si="6"/>
        <v>5.8122227586426902</v>
      </c>
      <c r="V199" s="34">
        <f t="shared" si="7"/>
        <v>1.9657772413573089</v>
      </c>
      <c r="W199" s="48">
        <v>0.25273556715830664</v>
      </c>
    </row>
    <row r="200" spans="1:23" x14ac:dyDescent="0.35">
      <c r="A200" s="33" t="s">
        <v>400</v>
      </c>
      <c r="B200" s="34" t="s">
        <v>198</v>
      </c>
      <c r="C200" s="34" t="s">
        <v>407</v>
      </c>
      <c r="D200" s="34" t="s">
        <v>407</v>
      </c>
      <c r="E200" s="34" t="s">
        <v>419</v>
      </c>
      <c r="F200" s="35"/>
      <c r="G200" s="35"/>
      <c r="H200" s="35"/>
      <c r="I200" s="35"/>
      <c r="J200" s="35"/>
      <c r="K200" s="35"/>
      <c r="L200" s="35"/>
      <c r="M200" s="35"/>
      <c r="N200" s="35"/>
      <c r="O200" s="35"/>
      <c r="P200" s="34" t="s">
        <v>463</v>
      </c>
      <c r="Q200" s="36"/>
      <c r="R200" s="47">
        <v>545.96400000000006</v>
      </c>
      <c r="S200" s="35">
        <v>278.572</v>
      </c>
      <c r="T200" s="35">
        <v>267.392</v>
      </c>
      <c r="U200" s="35">
        <f t="shared" si="6"/>
        <v>64.381902891432048</v>
      </c>
      <c r="V200" s="34">
        <f t="shared" si="7"/>
        <v>481.58209710856801</v>
      </c>
      <c r="W200" s="48">
        <v>0.88207665177295203</v>
      </c>
    </row>
    <row r="201" spans="1:23" x14ac:dyDescent="0.35">
      <c r="A201" s="33" t="s">
        <v>309</v>
      </c>
      <c r="B201" s="34" t="s">
        <v>107</v>
      </c>
      <c r="C201" s="34" t="s">
        <v>408</v>
      </c>
      <c r="D201" s="34" t="s">
        <v>408</v>
      </c>
      <c r="E201" s="34" t="s">
        <v>419</v>
      </c>
      <c r="F201" s="35">
        <v>1.5</v>
      </c>
      <c r="G201" s="35">
        <v>1.7999999523162842</v>
      </c>
      <c r="H201" s="35">
        <v>1.3999999761581421</v>
      </c>
      <c r="I201" s="35">
        <v>1.7999999523162842</v>
      </c>
      <c r="J201" s="35">
        <v>1.1000000238418579</v>
      </c>
      <c r="K201" s="35">
        <v>4.5</v>
      </c>
      <c r="L201" s="35">
        <v>1.1000000238418579</v>
      </c>
      <c r="M201" s="35">
        <v>0.10000000149011612</v>
      </c>
      <c r="N201" s="35">
        <v>0.60000002384185791</v>
      </c>
      <c r="O201" s="35">
        <v>0.69999998807907104</v>
      </c>
      <c r="P201" s="34" t="s">
        <v>441</v>
      </c>
      <c r="Q201" s="36">
        <v>2014</v>
      </c>
      <c r="R201" s="47">
        <v>1535.5250000000001</v>
      </c>
      <c r="S201" s="35">
        <v>810.65300000000002</v>
      </c>
      <c r="T201" s="35">
        <v>724.87199999999996</v>
      </c>
      <c r="U201" s="35">
        <f t="shared" si="6"/>
        <v>983.97490140831144</v>
      </c>
      <c r="V201" s="34">
        <f t="shared" si="7"/>
        <v>551.55009859168865</v>
      </c>
      <c r="W201" s="48">
        <v>0.35919317405557616</v>
      </c>
    </row>
    <row r="202" spans="1:23" x14ac:dyDescent="0.35">
      <c r="A202" s="33" t="s">
        <v>310</v>
      </c>
      <c r="B202" s="34" t="s">
        <v>108</v>
      </c>
      <c r="C202" s="34" t="s">
        <v>409</v>
      </c>
      <c r="D202" s="34" t="s">
        <v>409</v>
      </c>
      <c r="E202" s="34" t="s">
        <v>417</v>
      </c>
      <c r="F202" s="35">
        <v>23</v>
      </c>
      <c r="G202" s="35">
        <v>27.100000381469727</v>
      </c>
      <c r="H202" s="35">
        <v>19</v>
      </c>
      <c r="I202" s="35">
        <v>26.600000381469727</v>
      </c>
      <c r="J202" s="35">
        <v>13.5</v>
      </c>
      <c r="K202" s="35">
        <v>43.5</v>
      </c>
      <c r="L202" s="35">
        <v>23.600000381469727</v>
      </c>
      <c r="M202" s="35">
        <v>18.100000381469727</v>
      </c>
      <c r="N202" s="35">
        <v>15.600000381469727</v>
      </c>
      <c r="O202" s="35">
        <v>8.5</v>
      </c>
      <c r="P202" s="34" t="s">
        <v>446</v>
      </c>
      <c r="Q202" s="36">
        <v>2013</v>
      </c>
      <c r="R202" s="47">
        <v>799.75800000000004</v>
      </c>
      <c r="S202" s="35">
        <v>407.96499999999997</v>
      </c>
      <c r="T202" s="35">
        <v>391.79300000000001</v>
      </c>
      <c r="U202" s="35">
        <f t="shared" si="6"/>
        <v>506.7073093313557</v>
      </c>
      <c r="V202" s="34">
        <f t="shared" si="7"/>
        <v>293.05069066864434</v>
      </c>
      <c r="W202" s="48">
        <v>0.36642420665831954</v>
      </c>
    </row>
    <row r="203" spans="1:23" x14ac:dyDescent="0.35">
      <c r="A203" s="33" t="s">
        <v>312</v>
      </c>
      <c r="B203" s="34" t="s">
        <v>110</v>
      </c>
      <c r="C203" s="34" t="s">
        <v>405</v>
      </c>
      <c r="D203" s="34" t="s">
        <v>412</v>
      </c>
      <c r="E203" s="34" t="s">
        <v>417</v>
      </c>
      <c r="F203" s="35">
        <v>15.621213912963867</v>
      </c>
      <c r="G203" s="35">
        <v>13.258027076721191</v>
      </c>
      <c r="H203" s="35">
        <v>18.052751541137695</v>
      </c>
      <c r="I203" s="35">
        <v>19.339092254638672</v>
      </c>
      <c r="J203" s="35">
        <v>9.0157680511474609</v>
      </c>
      <c r="K203" s="35">
        <v>28.151203155517578</v>
      </c>
      <c r="L203" s="35">
        <v>20.353950500488281</v>
      </c>
      <c r="M203" s="35">
        <v>14.776920318603516</v>
      </c>
      <c r="N203" s="35">
        <v>9.5545511245727539</v>
      </c>
      <c r="O203" s="35">
        <v>3.395848274230957</v>
      </c>
      <c r="P203" s="34" t="s">
        <v>436</v>
      </c>
      <c r="Q203" s="36">
        <v>2018</v>
      </c>
      <c r="R203" s="47">
        <v>545.13800000000003</v>
      </c>
      <c r="S203" s="35">
        <v>275.13799999999998</v>
      </c>
      <c r="T203" s="35">
        <v>270</v>
      </c>
      <c r="U203" s="35">
        <f t="shared" si="6"/>
        <v>307.88890453251145</v>
      </c>
      <c r="V203" s="34">
        <f t="shared" si="7"/>
        <v>237.24909546748859</v>
      </c>
      <c r="W203" s="48">
        <v>0.43520924145351925</v>
      </c>
    </row>
    <row r="204" spans="1:23" ht="15" thickBot="1" x14ac:dyDescent="0.4">
      <c r="A204" s="37" t="s">
        <v>313</v>
      </c>
      <c r="B204" s="38" t="s">
        <v>111</v>
      </c>
      <c r="C204" s="38" t="s">
        <v>405</v>
      </c>
      <c r="D204" s="38" t="s">
        <v>412</v>
      </c>
      <c r="E204" s="38" t="s">
        <v>419</v>
      </c>
      <c r="F204" s="39">
        <v>4.6999998092651367</v>
      </c>
      <c r="G204" s="39">
        <v>4</v>
      </c>
      <c r="H204" s="39">
        <v>5.4000000953674316</v>
      </c>
      <c r="I204" s="39">
        <v>5</v>
      </c>
      <c r="J204" s="39">
        <v>3.9000000953674316</v>
      </c>
      <c r="K204" s="39">
        <v>8.3000001907348633</v>
      </c>
      <c r="L204" s="39">
        <v>4.0999999046325684</v>
      </c>
      <c r="M204" s="39">
        <v>3.7999999523162842</v>
      </c>
      <c r="N204" s="39">
        <v>4.1999998092651367</v>
      </c>
      <c r="O204" s="39">
        <v>2</v>
      </c>
      <c r="P204" s="38" t="s">
        <v>427</v>
      </c>
      <c r="Q204" s="40">
        <v>2019</v>
      </c>
      <c r="R204" s="49">
        <v>452.96800000000002</v>
      </c>
      <c r="S204" s="39">
        <v>227.411</v>
      </c>
      <c r="T204" s="39">
        <v>225.55699999999999</v>
      </c>
      <c r="U204" s="39">
        <f t="shared" si="6"/>
        <v>307.07365895104442</v>
      </c>
      <c r="V204" s="38">
        <f t="shared" si="7"/>
        <v>145.89434104895562</v>
      </c>
      <c r="W204" s="50">
        <v>0.32208531518552219</v>
      </c>
    </row>
    <row r="207" spans="1:23" hidden="1" x14ac:dyDescent="0.35">
      <c r="B207" s="61" t="s">
        <v>502</v>
      </c>
      <c r="C207" s="62"/>
      <c r="D207" s="62"/>
      <c r="E207" s="62"/>
      <c r="F207" s="62"/>
      <c r="G207" s="62"/>
      <c r="H207" s="63"/>
    </row>
    <row r="208" spans="1:23" hidden="1" x14ac:dyDescent="0.35">
      <c r="B208" s="51" t="s">
        <v>481</v>
      </c>
      <c r="C208" s="1" t="s">
        <v>408</v>
      </c>
      <c r="D208" s="1"/>
      <c r="E208" s="1"/>
      <c r="F208" s="2">
        <f t="shared" ref="F208:F220" si="8">H208/G208</f>
        <v>0.9132983911062621</v>
      </c>
      <c r="G208" s="3">
        <f>SUMIF($C$3:$C$204,C208,$R$3:$R$204)</f>
        <v>31457.64000000001</v>
      </c>
      <c r="H208" s="4" cm="1">
        <f t="array" ref="H208">SUMPRODUCT(($C$3:$C$204=C208)*($F$3:$F$204&lt;&gt;""),($R$3:$R$204))</f>
        <v>28730.212000000003</v>
      </c>
    </row>
    <row r="209" spans="2:15" hidden="1" x14ac:dyDescent="0.35">
      <c r="B209" s="51" t="s">
        <v>482</v>
      </c>
      <c r="C209" s="1" t="s">
        <v>406</v>
      </c>
      <c r="D209" s="1"/>
      <c r="E209" s="1"/>
      <c r="F209" s="2">
        <f t="shared" si="8"/>
        <v>0.28293708406070145</v>
      </c>
      <c r="G209" s="3">
        <f t="shared" ref="G209" si="9">SUMIF($C$3:$C$204,C209,$R$3:$R$204)</f>
        <v>12169.444000000001</v>
      </c>
      <c r="H209" s="4" cm="1">
        <f t="array" ref="H209">SUMPRODUCT(($C$3:$C$204=C209)*($F$3:$F$204&lt;&gt;""),($R$3:$R$204))</f>
        <v>3443.1869999999994</v>
      </c>
    </row>
    <row r="210" spans="2:15" hidden="1" x14ac:dyDescent="0.35">
      <c r="B210" s="51" t="s">
        <v>483</v>
      </c>
      <c r="C210" s="1"/>
      <c r="D210" s="1" t="s">
        <v>413</v>
      </c>
      <c r="E210" s="1"/>
      <c r="F210" s="2">
        <f t="shared" si="8"/>
        <v>0.54186271993387836</v>
      </c>
      <c r="G210" s="3">
        <f>SUMIF($D$3:$D$204,D210,$R$3:$R$204)</f>
        <v>6354.3529999999992</v>
      </c>
      <c r="H210" s="4" cm="1">
        <f t="array" ref="H210">SUMPRODUCT(($D$3:$D$204=D210)*($F$3:$F$204&lt;&gt;""),($R$3:$R$204))</f>
        <v>3443.1869999999994</v>
      </c>
    </row>
    <row r="211" spans="2:15" hidden="1" x14ac:dyDescent="0.35">
      <c r="B211" s="51" t="s">
        <v>484</v>
      </c>
      <c r="C211" s="1"/>
      <c r="D211" s="1" t="s">
        <v>415</v>
      </c>
      <c r="E211" s="1"/>
      <c r="F211" s="2">
        <f t="shared" si="8"/>
        <v>0</v>
      </c>
      <c r="G211" s="3">
        <f>SUMIF($D$3:$D$204,D211,$R$3:$R$204)</f>
        <v>5815.0910000000003</v>
      </c>
      <c r="H211" s="4" cm="1">
        <f t="array" ref="H211">SUMPRODUCT(($D$3:$D$204=D211)*($F$3:$F$204&lt;&gt;""),($R$3:$R$204))</f>
        <v>0</v>
      </c>
    </row>
    <row r="212" spans="2:15" hidden="1" x14ac:dyDescent="0.35">
      <c r="B212" s="51" t="s">
        <v>485</v>
      </c>
      <c r="C212" s="1" t="s">
        <v>407</v>
      </c>
      <c r="D212" s="1"/>
      <c r="E212" s="1"/>
      <c r="F212" s="2">
        <f t="shared" si="8"/>
        <v>0.90869840239572619</v>
      </c>
      <c r="G212" s="3">
        <f t="shared" ref="G212:G216" si="10">SUMIF($C$3:$C$204,C212,$R$3:$R$204)</f>
        <v>10291.660000000002</v>
      </c>
      <c r="H212" s="4" cm="1">
        <f t="array" ref="H212">SUMPRODUCT(($C$3:$C$204=C212)*($F$3:$F$204&lt;&gt;""),($R$3:$R$204))</f>
        <v>9352.0150000000012</v>
      </c>
    </row>
    <row r="213" spans="2:15" hidden="1" x14ac:dyDescent="0.35">
      <c r="B213" s="51" t="s">
        <v>486</v>
      </c>
      <c r="C213" s="1" t="s">
        <v>409</v>
      </c>
      <c r="D213" s="1"/>
      <c r="E213" s="1"/>
      <c r="F213" s="2">
        <f t="shared" si="8"/>
        <v>0.62382786114204758</v>
      </c>
      <c r="G213" s="3">
        <f t="shared" si="10"/>
        <v>9766.4409999999989</v>
      </c>
      <c r="H213" s="4" cm="1">
        <f t="array" ref="H213">SUMPRODUCT(($C$3:$C$204=C213)*($F$3:$F$204&lt;&gt;""),($R$3:$R$204))</f>
        <v>6092.5779999999995</v>
      </c>
    </row>
    <row r="214" spans="2:15" hidden="1" x14ac:dyDescent="0.35">
      <c r="B214" s="51" t="s">
        <v>487</v>
      </c>
      <c r="C214" s="1" t="s">
        <v>410</v>
      </c>
      <c r="D214" s="1"/>
      <c r="E214" s="1"/>
      <c r="F214" s="2">
        <f t="shared" si="8"/>
        <v>0</v>
      </c>
      <c r="G214" s="3">
        <f t="shared" si="10"/>
        <v>4348.9089999999997</v>
      </c>
      <c r="H214" s="4" cm="1">
        <f t="array" ref="H214">SUMPRODUCT(($C$3:$C$204=C214)*($F$3:$F$204&lt;&gt;""),($R$3:$R$204))</f>
        <v>0</v>
      </c>
    </row>
    <row r="215" spans="2:15" hidden="1" x14ac:dyDescent="0.35">
      <c r="B215" s="51" t="s">
        <v>488</v>
      </c>
      <c r="C215" s="1" t="s">
        <v>404</v>
      </c>
      <c r="D215" s="1"/>
      <c r="E215" s="1"/>
      <c r="F215" s="2">
        <f t="shared" si="8"/>
        <v>1</v>
      </c>
      <c r="G215" s="3">
        <f t="shared" si="10"/>
        <v>33490.762999999999</v>
      </c>
      <c r="H215" s="4" cm="1">
        <f t="array" ref="H215">SUMPRODUCT(($C$3:$C$204=C215)*($F$3:$F$204&lt;&gt;""),($R$3:$R$204))</f>
        <v>33490.762999999999</v>
      </c>
    </row>
    <row r="216" spans="2:15" hidden="1" x14ac:dyDescent="0.35">
      <c r="B216" s="51" t="s">
        <v>489</v>
      </c>
      <c r="C216" s="1" t="s">
        <v>405</v>
      </c>
      <c r="D216" s="1"/>
      <c r="E216" s="1"/>
      <c r="F216" s="2">
        <f t="shared" si="8"/>
        <v>0.97900895948014122</v>
      </c>
      <c r="G216" s="3">
        <f t="shared" si="10"/>
        <v>31835.106</v>
      </c>
      <c r="H216" s="4" cm="1">
        <f t="array" ref="H216">SUMPRODUCT(($C$3:$C$204=C216)*($F$3:$F$204&lt;&gt;""),($R$3:$R$204))</f>
        <v>31166.853999999999</v>
      </c>
    </row>
    <row r="217" spans="2:15" hidden="1" x14ac:dyDescent="0.35">
      <c r="B217" s="51" t="s">
        <v>490</v>
      </c>
      <c r="C217" s="1"/>
      <c r="D217" s="1" t="s">
        <v>412</v>
      </c>
      <c r="E217" s="1"/>
      <c r="F217" s="2">
        <f t="shared" si="8"/>
        <v>0.96138839050897307</v>
      </c>
      <c r="G217" s="3">
        <f>SUMIF($D$3:$D$204,D217,$R$3:$R$204)</f>
        <v>16133.386000000002</v>
      </c>
      <c r="H217" s="4" cm="1">
        <f t="array" ref="H217">SUMPRODUCT(($D$3:$D$204=D217)*($F$3:$F$204&lt;&gt;""),($R$3:$R$204))</f>
        <v>15510.45</v>
      </c>
    </row>
    <row r="218" spans="2:15" hidden="1" x14ac:dyDescent="0.35">
      <c r="B218" s="51" t="s">
        <v>491</v>
      </c>
      <c r="C218" s="1"/>
      <c r="D218" s="1" t="s">
        <v>414</v>
      </c>
      <c r="E218" s="1"/>
      <c r="F218" s="2">
        <f t="shared" si="8"/>
        <v>0.99711394675233012</v>
      </c>
      <c r="G218" s="3">
        <f>SUMIF($D$3:$D$204,D218,$R$3:$R$204)</f>
        <v>15701.720000000001</v>
      </c>
      <c r="H218" s="4" cm="1">
        <f t="array" ref="H218">SUMPRODUCT(($D$3:$D$204=D218)*($F$3:$F$204&lt;&gt;""),($R$3:$R$204))</f>
        <v>15656.403999999999</v>
      </c>
    </row>
    <row r="219" spans="2:15" hidden="1" x14ac:dyDescent="0.35">
      <c r="B219" s="51" t="s">
        <v>492</v>
      </c>
      <c r="C219" s="1"/>
      <c r="D219" s="1"/>
      <c r="E219" s="1" t="s">
        <v>493</v>
      </c>
      <c r="F219" s="2">
        <f t="shared" si="8"/>
        <v>0.97703221834867438</v>
      </c>
      <c r="G219" s="3">
        <f>SUMIF($E$3:$E$204,"Least Developed",$R$3:$R$204)</f>
        <v>27654.521000000001</v>
      </c>
      <c r="H219" s="4" cm="1">
        <f t="array" ref="H219">SUMPRODUCT(($E$3:$E$204="Least Developed")*($F$3:$F$204&lt;&gt;""),($R$3:$R$204))</f>
        <v>27019.358</v>
      </c>
    </row>
    <row r="220" spans="2:15" ht="15" hidden="1" thickBot="1" x14ac:dyDescent="0.4">
      <c r="B220" s="52" t="s">
        <v>494</v>
      </c>
      <c r="C220" s="5"/>
      <c r="D220" s="5"/>
      <c r="E220" s="5"/>
      <c r="F220" s="6">
        <f t="shared" si="8"/>
        <v>0.84189892134268207</v>
      </c>
      <c r="G220" s="7">
        <f>SUM(R3:R204)</f>
        <v>133359.96300000005</v>
      </c>
      <c r="H220" s="8">
        <f>SUMIF(F3:F204,"&lt;&gt;",R3:R204)</f>
        <v>112275.60900000003</v>
      </c>
    </row>
    <row r="223" spans="2:15" ht="15" thickBot="1" x14ac:dyDescent="0.4"/>
    <row r="224" spans="2:15" x14ac:dyDescent="0.35">
      <c r="B224" s="64" t="s">
        <v>545</v>
      </c>
      <c r="C224" s="65"/>
      <c r="D224" s="65"/>
      <c r="E224" s="65"/>
      <c r="F224" s="65"/>
      <c r="G224" s="65"/>
      <c r="H224" s="65"/>
      <c r="I224" s="65"/>
      <c r="J224" s="65"/>
      <c r="K224" s="65"/>
      <c r="L224" s="65"/>
      <c r="M224" s="65"/>
      <c r="N224" s="65"/>
      <c r="O224" s="66"/>
    </row>
    <row r="225" spans="2:15" x14ac:dyDescent="0.35">
      <c r="B225" s="53"/>
      <c r="C225" s="31"/>
      <c r="D225" s="31"/>
      <c r="E225" s="31"/>
      <c r="F225" s="31" t="s">
        <v>467</v>
      </c>
      <c r="G225" s="31" t="s">
        <v>479</v>
      </c>
      <c r="H225" s="31" t="s">
        <v>480</v>
      </c>
      <c r="I225" s="31" t="s">
        <v>503</v>
      </c>
      <c r="J225" s="31" t="s">
        <v>504</v>
      </c>
      <c r="K225" s="31" t="s">
        <v>472</v>
      </c>
      <c r="L225" s="31" t="s">
        <v>473</v>
      </c>
      <c r="M225" s="31" t="s">
        <v>474</v>
      </c>
      <c r="N225" s="31" t="s">
        <v>475</v>
      </c>
      <c r="O225" s="32" t="s">
        <v>476</v>
      </c>
    </row>
    <row r="226" spans="2:15" x14ac:dyDescent="0.35">
      <c r="B226" s="51" t="s">
        <v>481</v>
      </c>
      <c r="C226" s="1" t="s">
        <v>408</v>
      </c>
      <c r="D226" s="1"/>
      <c r="E226" s="1"/>
      <c r="F226" s="72" cm="1">
        <f t="array" ref="F226">IF($F208&gt;0.5,SUMPRODUCT(($C$3:$C$204=$C226)*($F$3:$F$204),($R$3:$R$204))/SUMIFS($R$3:$R$204,$C$3:$C$204,$C226,$F$3:$F$204,"&lt;&gt;"),"–")</f>
        <v>3.9341558995360812</v>
      </c>
      <c r="G226" s="72" cm="1">
        <f t="array" ref="G226">IF($F208&gt;0.5,SUMPRODUCT(($C$3:$C$204=$C226)*($G$3:$G$204),($S$3:$S$204))/SUMIFS($S$3:$S$204,$C$3:$C$204,$C226,$G$3:$G$204,"&lt;&gt;"),"–")</f>
        <v>3.9320489927698592</v>
      </c>
      <c r="H226" s="72" cm="1">
        <f t="array" ref="H226">IF($F208&gt;0.5,SUMPRODUCT(($C$3:$C$204=$C226)*(H$3:H$204),(T$3:T$204))/SUMIFS(T$3:T$204,$C$3:$C$204,$C226,H$3:H$204,"&lt;&gt;"),"–")</f>
        <v>3.9356571081036051</v>
      </c>
      <c r="I226" s="72" cm="1">
        <f t="array" ref="I226">IF($F208&gt;0.5,SUMPRODUCT(($C$3:$C$204=$C226)*(I$3:I$204),(U$3:U$204))/SUMIFS(U$3:U$204,$C$3:$C$204,$C226,I$3:I$204,"&lt;&gt;"),"–")</f>
        <v>4.0689808255883237</v>
      </c>
      <c r="J226" s="72" cm="1">
        <f t="array" ref="J226">IF($F208&gt;0.5,SUMPRODUCT(($C$3:$C$204=$C226)*(J$3:J$204),(V$3:V$204))/SUMIFS(V$3:V$204,$C$3:$C$204,$C226,J$3:J$204,"&lt;&gt;"),"–")</f>
        <v>3.7045608383194515</v>
      </c>
      <c r="K226" s="72" cm="1">
        <f t="array" ref="K226">IF($F208&gt;0.5,SUMPRODUCT(($C$3:$C$204=$C226)*(K$3:K$204),($R$3:$R$204))/SUMIFS($R$3:$R$204,$C$3:$C$204,$C226,K$3:K$204,"&lt;&gt;"),"–")</f>
        <v>3.963918879179106</v>
      </c>
      <c r="L226" s="72" cm="1">
        <f t="array" ref="L226">IF($F208&gt;0.5,SUMPRODUCT(($C$3:$C$204=$C226)*(L$3:L$204),($R$3:$R$204))/SUMIFS($R$3:$R$204,$C$3:$C$204,$C226,L$3:L$204,"&lt;&gt;"),"–")</f>
        <v>1.8575069309514265</v>
      </c>
      <c r="M226" s="72" cm="1">
        <f t="array" ref="M226">IF($F208&gt;0.5,SUMPRODUCT(($C$3:$C$204=$C226)*(M$3:M$204),($R$3:$R$204))/SUMIFS($R$3:$R$204,$C$3:$C$204,$C226,M$3:M$204,"&lt;&gt;"),"–")</f>
        <v>1.1382928744803864</v>
      </c>
      <c r="N226" s="72" cm="1">
        <f t="array" ref="N226">IF($F208&gt;0.5,SUMPRODUCT(($C$3:$C$204=$C226)*(N$3:N$204),($R$3:$R$204))/SUMIFS($R$3:$R$204,$C$3:$C$204,$C226,N$3:N$204,"&lt;&gt;"),"–")</f>
        <v>1.0397955593841461</v>
      </c>
      <c r="O226" s="73" cm="1">
        <f t="array" ref="O226">IF($F208&gt;0.5,SUMPRODUCT(($C$3:$C$204=$C226)*(O$3:O$204),($R$3:$R$204))/SUMIFS($R$3:$R$204,$C$3:$C$204,$C226,O$3:O$204,"&lt;&gt;"),"–")</f>
        <v>0.72663287081769967</v>
      </c>
    </row>
    <row r="227" spans="2:15" x14ac:dyDescent="0.35">
      <c r="B227" s="51" t="s">
        <v>482</v>
      </c>
      <c r="C227" s="1" t="s">
        <v>406</v>
      </c>
      <c r="D227" s="1"/>
      <c r="E227" s="1"/>
      <c r="F227" s="78" t="str" cm="1">
        <f t="array" ref="F227">IF($F209&gt;0.5,SUMPRODUCT(($C$3:$C$204=$C227)*($F$3:$F$204),($R$3:$R$204))/SUMIFS($R$3:$R$204,$C$3:$C$204,$C227,$F$3:$F$204,"&lt;&gt;"),"–")</f>
        <v>–</v>
      </c>
      <c r="G227" s="78" t="str" cm="1">
        <f t="array" ref="G227">IF($F209&gt;0.5,SUMPRODUCT(($C$3:$C$204=$C227)*($G$3:$G$204),($S$3:$S$204))/SUMIFS($S$3:$S$204,$C$3:$C$204,$C227,$G$3:$G$204,"&lt;&gt;"),"–")</f>
        <v>–</v>
      </c>
      <c r="H227" s="78" t="str" cm="1">
        <f t="array" ref="H227">IF($F209&gt;0.5,SUMPRODUCT(($C$3:$C$204=$C227)*(H$3:H$204),(T$3:T$204))/SUMIFS(T$3:T$204,$C$3:$C$204,$C227,H$3:H$204,"&lt;&gt;"),"–")</f>
        <v>–</v>
      </c>
      <c r="I227" s="78" t="str" cm="1">
        <f t="array" ref="I227">IF($F209&gt;0.5,SUMPRODUCT(($C$3:$C$204=$C227)*(I$3:I$204),(U$3:U$204))/SUMIFS(U$3:U$204,$C$3:$C$204,$C227,I$3:I$204,"&lt;&gt;"),"–")</f>
        <v>–</v>
      </c>
      <c r="J227" s="78" t="str" cm="1">
        <f t="array" ref="J227">IF($F209&gt;0.5,SUMPRODUCT(($C$3:$C$204=$C227)*(J$3:J$204),(V$3:V$204))/SUMIFS(V$3:V$204,$C$3:$C$204,$C227,J$3:J$204,"&lt;&gt;"),"–")</f>
        <v>–</v>
      </c>
      <c r="K227" s="78" t="str" cm="1">
        <f t="array" ref="K227">IF($F209&gt;0.5,SUMPRODUCT(($C$3:$C$204=$C227)*(K$3:K$204),($R$3:$R$204))/SUMIFS($R$3:$R$204,$C$3:$C$204,$C227,K$3:K$204,"&lt;&gt;"),"–")</f>
        <v>–</v>
      </c>
      <c r="L227" s="78" t="str" cm="1">
        <f t="array" ref="L227">IF($F209&gt;0.5,SUMPRODUCT(($C$3:$C$204=$C227)*(L$3:L$204),($R$3:$R$204))/SUMIFS($R$3:$R$204,$C$3:$C$204,$C227,L$3:L$204,"&lt;&gt;"),"–")</f>
        <v>–</v>
      </c>
      <c r="M227" s="78" t="str" cm="1">
        <f t="array" ref="M227">IF($F209&gt;0.5,SUMPRODUCT(($C$3:$C$204=$C227)*(M$3:M$204),($R$3:$R$204))/SUMIFS($R$3:$R$204,$C$3:$C$204,$C227,M$3:M$204,"&lt;&gt;"),"–")</f>
        <v>–</v>
      </c>
      <c r="N227" s="78" t="str" cm="1">
        <f t="array" ref="N227">IF($F209&gt;0.5,SUMPRODUCT(($C$3:$C$204=$C227)*(N$3:N$204),($R$3:$R$204))/SUMIFS($R$3:$R$204,$C$3:$C$204,$C227,N$3:N$204,"&lt;&gt;"),"–")</f>
        <v>–</v>
      </c>
      <c r="O227" s="79" t="str" cm="1">
        <f t="array" ref="O227">IF($F209&gt;0.5,SUMPRODUCT(($C$3:$C$204=$C227)*(O$3:O$204),($R$3:$R$204))/SUMIFS($R$3:$R$204,$C$3:$C$204,$C227,O$3:O$204,"&lt;&gt;"),"–")</f>
        <v>–</v>
      </c>
    </row>
    <row r="228" spans="2:15" x14ac:dyDescent="0.35">
      <c r="B228" s="51" t="s">
        <v>483</v>
      </c>
      <c r="C228" s="1"/>
      <c r="D228" s="1" t="s">
        <v>413</v>
      </c>
      <c r="E228" s="1"/>
      <c r="F228" s="72" cm="1">
        <f t="array" ref="F228">IF($F210&gt;0.5,SUMPRODUCT(($D$3:$D$204=$D228)*($F$3:$F$204),($R$3:$R$204))/SUMIFS($R$3:$R$204,$D$3:$D$204,$D228,$F$3:$F$204,"&lt;&gt;"),"–")</f>
        <v>2.665218855498912</v>
      </c>
      <c r="G228" s="72" cm="1">
        <f t="array" ref="G228">IF($F210&gt;0.5,SUMPRODUCT(($D$3:$D$204=$D228)*($G$3:$G$204),($S$3:$S$204))/SUMIFS($S$3:$S$204,$D$3:$D$204,$D228,$G$3:$G$204,"&lt;&gt;"),"–")</f>
        <v>2.141608629621742</v>
      </c>
      <c r="H228" s="72" cm="1">
        <f t="array" ref="H228">IF($F210&gt;0.5,SUMPRODUCT(($D$3:$D$204=$D228)*(H$3:H$204),(T$3:T$204))/SUMIFS(T$3:T$204,$D$3:$D$204,$D228,H$3:H$204,"&lt;&gt;"),"–")</f>
        <v>3.1904325485605431</v>
      </c>
      <c r="I228" s="72" cm="1">
        <f t="array" ref="I228">IF($F210&gt;0.5,SUMPRODUCT(($D$3:$D$204=$D228)*(I$3:I$204),(U$3:U$204))/SUMIFS(U$3:U$204,$D$3:$D$204,$D228,I$3:I$204,"&lt;&gt;"),"–")</f>
        <v>2.2343933444485962</v>
      </c>
      <c r="J228" s="72" cm="1">
        <f t="array" ref="J228">IF($F210&gt;0.5,SUMPRODUCT(($D$3:$D$204=$D228)*(J$3:J$204),(V$3:V$204))/SUMIFS(V$3:V$204,$D$3:$D$204,$D228,J$3:J$204,"&lt;&gt;"),"–")</f>
        <v>2.4421960013969617</v>
      </c>
      <c r="K228" s="72" cm="1">
        <f t="array" ref="K228">IF($F210&gt;0.5,SUMPRODUCT(($D$3:$D$204=$D228)*(K$3:K$204),($R$3:$R$204))/SUMIFS($R$3:$R$204,$D$3:$D$204,$D228,K$3:K$204,"&lt;&gt;"),"–")</f>
        <v>3.9119759271276413</v>
      </c>
      <c r="L228" s="72" cm="1">
        <f t="array" ref="L228">IF($F210&gt;0.5,SUMPRODUCT(($D$3:$D$204=$D228)*(L$3:L$204),($R$3:$R$204))/SUMIFS($R$3:$R$204,$D$3:$D$204,$D228,L$3:L$204,"&lt;&gt;"),"–")</f>
        <v>1.9617474923093381</v>
      </c>
      <c r="M228" s="72" cm="1">
        <f t="array" ref="M228">IF($F210&gt;0.5,SUMPRODUCT(($D$3:$D$204=$D228)*(M$3:M$204),($R$3:$R$204))/SUMIFS($R$3:$R$204,$D$3:$D$204,$D228,M$3:M$204,"&lt;&gt;"),"–")</f>
        <v>1.9370423365435934</v>
      </c>
      <c r="N228" s="72" cm="1">
        <f t="array" ref="N228">IF($F210&gt;0.5,SUMPRODUCT(($D$3:$D$204=$D228)*(N$3:N$204),($R$3:$R$204))/SUMIFS($R$3:$R$204,$D$3:$D$204,$D228,N$3:N$204,"&lt;&gt;"),"–")</f>
        <v>2.1235377841992293</v>
      </c>
      <c r="O228" s="73" cm="1">
        <f t="array" ref="O228">IF($F210&gt;0.5,SUMPRODUCT(($D$3:$D$204=$D228)*(O$3:O$204),($R$3:$R$204))/SUMIFS($R$3:$R$204,$D$3:$D$204,$D228,O$3:O$204,"&lt;&gt;"),"–")</f>
        <v>1.5641470214543121</v>
      </c>
    </row>
    <row r="229" spans="2:15" x14ac:dyDescent="0.35">
      <c r="B229" s="51" t="s">
        <v>484</v>
      </c>
      <c r="C229" s="1"/>
      <c r="D229" s="1" t="s">
        <v>415</v>
      </c>
      <c r="E229" s="1"/>
      <c r="F229" s="78" t="str" cm="1">
        <f t="array" ref="F229">IF($F211&gt;0.5,SUMPRODUCT(($D$3:$D$204=$D229)*($F$3:$F$204),($R$3:$R$204))/SUMIFS($R$3:$R$204,$D$3:$D$204,$D229,$F$3:$F$204,"&lt;&gt;"),"–")</f>
        <v>–</v>
      </c>
      <c r="G229" s="78" t="str" cm="1">
        <f t="array" ref="G229">IF($F211&gt;0.5,SUMPRODUCT(($D$3:$D$204=$D229)*($G$3:$G$204),($S$3:$S$204))/SUMIFS($S$3:$S$204,$D$3:$D$204,$D229,$G$3:$G$204,"&lt;&gt;"),"–")</f>
        <v>–</v>
      </c>
      <c r="H229" s="78" t="str" cm="1">
        <f t="array" ref="H229">IF($F211&gt;0.5,SUMPRODUCT(($D$3:$D$204=$D229)*(H$3:H$204),(T$3:T$204))/SUMIFS(T$3:T$204,$D$3:$D$204,$D229,H$3:H$204,"&lt;&gt;"),"–")</f>
        <v>–</v>
      </c>
      <c r="I229" s="78" t="str" cm="1">
        <f t="array" ref="I229">IF($F211&gt;0.5,SUMPRODUCT(($D$3:$D$204=$D229)*(I$3:I$204),(U$3:U$204))/SUMIFS(U$3:U$204,$D$3:$D$204,$D229,I$3:I$204,"&lt;&gt;"),"–")</f>
        <v>–</v>
      </c>
      <c r="J229" s="78" t="str" cm="1">
        <f t="array" ref="J229">IF($F211&gt;0.5,SUMPRODUCT(($D$3:$D$204=$D229)*(J$3:J$204),(V$3:V$204))/SUMIFS(V$3:V$204,$D$3:$D$204,$D229,J$3:J$204,"&lt;&gt;"),"–")</f>
        <v>–</v>
      </c>
      <c r="K229" s="78" t="str" cm="1">
        <f t="array" ref="K229">IF($F211&gt;0.5,SUMPRODUCT(($D$3:$D$204=$D229)*(K$3:K$204),($R$3:$R$204))/SUMIFS($R$3:$R$204,$D$3:$D$204,$D229,K$3:K$204,"&lt;&gt;"),"–")</f>
        <v>–</v>
      </c>
      <c r="L229" s="78" t="str" cm="1">
        <f t="array" ref="L229">IF($F211&gt;0.5,SUMPRODUCT(($D$3:$D$204=$D229)*(L$3:L$204),($R$3:$R$204))/SUMIFS($R$3:$R$204,$D$3:$D$204,$D229,L$3:L$204,"&lt;&gt;"),"–")</f>
        <v>–</v>
      </c>
      <c r="M229" s="78" t="str" cm="1">
        <f t="array" ref="M229">IF($F211&gt;0.5,SUMPRODUCT(($D$3:$D$204=$D229)*(M$3:M$204),($R$3:$R$204))/SUMIFS($R$3:$R$204,$D$3:$D$204,$D229,M$3:M$204,"&lt;&gt;"),"–")</f>
        <v>–</v>
      </c>
      <c r="N229" s="78" t="str" cm="1">
        <f t="array" ref="N229">IF($F211&gt;0.5,SUMPRODUCT(($D$3:$D$204=$D229)*(N$3:N$204),($R$3:$R$204))/SUMIFS($R$3:$R$204,$D$3:$D$204,$D229,N$3:N$204,"&lt;&gt;"),"–")</f>
        <v>–</v>
      </c>
      <c r="O229" s="79" t="str" cm="1">
        <f t="array" ref="O229">IF($F211&gt;0.5,SUMPRODUCT(($D$3:$D$204=$D229)*(O$3:O$204),($R$3:$R$204))/SUMIFS($R$3:$R$204,$D$3:$D$204,$D229,O$3:O$204,"&lt;&gt;"),"–")</f>
        <v>–</v>
      </c>
    </row>
    <row r="230" spans="2:15" x14ac:dyDescent="0.35">
      <c r="B230" s="51" t="s">
        <v>485</v>
      </c>
      <c r="C230" s="1" t="s">
        <v>407</v>
      </c>
      <c r="D230" s="1"/>
      <c r="E230" s="1"/>
      <c r="F230" s="72" cm="1">
        <f t="array" ref="F230">IF($F212&gt;0.5,SUMPRODUCT(($C$3:$C$204=$C230)*($F$3:$F$204),($R$3:$R$204))/SUMIFS($R$3:$R$204,$C$3:$C$204,$C230,$F$3:$F$204,"&lt;&gt;"),"–")</f>
        <v>1.6416656123754152</v>
      </c>
      <c r="G230" s="72" cm="1">
        <f t="array" ref="G230">IF($F212&gt;0.5,SUMPRODUCT(($C$3:$C$204=$C230)*($G$3:$G$204),($S$3:$S$204))/SUMIFS($S$3:$S$204,$C$3:$C$204,$C230,$G$3:$G$204,"&lt;&gt;"),"–")</f>
        <v>1.4853496780390305</v>
      </c>
      <c r="H230" s="72" cm="1">
        <f t="array" ref="H230">IF($F212&gt;0.5,SUMPRODUCT(($C$3:$C$204=$C230)*(H$3:H$204),(T$3:T$204))/SUMIFS(T$3:T$204,$C$3:$C$204,$C230,H$3:H$204,"&lt;&gt;"),"–")</f>
        <v>1.7605950960250658</v>
      </c>
      <c r="I230" s="72" cm="1">
        <f t="array" ref="I230">IF($F212&gt;0.5,SUMPRODUCT(($C$3:$C$204=$C230)*(I$3:I$204),(U$3:U$204))/SUMIFS(U$3:U$204,$C$3:$C$204,$C230,I$3:I$204,"&lt;&gt;"),"–")</f>
        <v>2.6510117028210858</v>
      </c>
      <c r="J230" s="72" cm="1">
        <f t="array" ref="J230">IF($F212&gt;0.5,SUMPRODUCT(($C$3:$C$204=$C230)*(J$3:J$204),(V$3:V$204))/SUMIFS(V$3:V$204,$C$3:$C$204,$C230,J$3:J$204,"&lt;&gt;"),"–")</f>
        <v>1.1647789979088909</v>
      </c>
      <c r="K230" s="72" cm="1">
        <f t="array" ref="K230">IF($F212&gt;0.5,SUMPRODUCT(($C$3:$C$204=$C230)*(K$3:K$204),($R$3:$R$204))/SUMIFS($R$3:$R$204,$C$3:$C$204,$C230,K$3:K$204,"&lt;&gt;"),"–")</f>
        <v>2.9882394418419982</v>
      </c>
      <c r="L230" s="72" cm="1">
        <f t="array" ref="L230">IF($F212&gt;0.5,SUMPRODUCT(($C$3:$C$204=$C230)*(L$3:L$204),($R$3:$R$204))/SUMIFS($R$3:$R$204,$C$3:$C$204,$C230,L$3:L$204,"&lt;&gt;"),"–")</f>
        <v>1.882348261039732</v>
      </c>
      <c r="M230" s="72" cm="1">
        <f t="array" ref="M230">IF($F212&gt;0.5,SUMPRODUCT(($C$3:$C$204=$C230)*(M$3:M$204),($R$3:$R$204))/SUMIFS($R$3:$R$204,$C$3:$C$204,$C230,M$3:M$204,"&lt;&gt;"),"–")</f>
        <v>1.4165629362178702</v>
      </c>
      <c r="N230" s="72" cm="1">
        <f t="array" ref="N230">IF($F212&gt;0.5,SUMPRODUCT(($C$3:$C$204=$C230)*(N$3:N$204),($R$3:$R$204))/SUMIFS($R$3:$R$204,$C$3:$C$204,$C230,N$3:N$204,"&lt;&gt;"),"–")</f>
        <v>1.0856397621288596</v>
      </c>
      <c r="O230" s="73" cm="1">
        <f t="array" ref="O230">IF($F212&gt;0.5,SUMPRODUCT(($C$3:$C$204=$C230)*(O$3:O$204),($R$3:$R$204))/SUMIFS($R$3:$R$204,$C$3:$C$204,$C230,O$3:O$204,"&lt;&gt;"),"–")</f>
        <v>1.129298837451987</v>
      </c>
    </row>
    <row r="231" spans="2:15" x14ac:dyDescent="0.35">
      <c r="B231" s="51" t="s">
        <v>486</v>
      </c>
      <c r="C231" s="1" t="s">
        <v>409</v>
      </c>
      <c r="D231" s="1"/>
      <c r="E231" s="1"/>
      <c r="F231" s="72" cm="1">
        <f t="array" ref="F231">IF($F213&gt;0.5,SUMPRODUCT(($C$3:$C$204=$C231)*($F$3:$F$204),($R$3:$R$204))/SUMIFS($R$3:$R$204,$C$3:$C$204,$C231,$F$3:$F$204,"&lt;&gt;"),"–")</f>
        <v>6.3462145608539746</v>
      </c>
      <c r="G231" s="72" cm="1">
        <f t="array" ref="G231">IF($F213&gt;0.5,SUMPRODUCT(($C$3:$C$204=$C231)*($G$3:$G$204),($S$3:$S$204))/SUMIFS($S$3:$S$204,$C$3:$C$204,$C231,$G$3:$G$204,"&lt;&gt;"),"–")</f>
        <v>7.1363249090163619</v>
      </c>
      <c r="H231" s="72" cm="1">
        <f t="array" ref="H231">IF($F213&gt;0.5,SUMPRODUCT(($C$3:$C$204=$C231)*(H$3:H$204),(T$3:T$204))/SUMIFS(T$3:T$204,$C$3:$C$204,$C231,H$3:H$204,"&lt;&gt;"),"–")</f>
        <v>5.5987687889134934</v>
      </c>
      <c r="I231" s="72" cm="1">
        <f t="array" ref="I231">IF($F213&gt;0.5,SUMPRODUCT(($C$3:$C$204=$C231)*(I$3:I$204),(U$3:U$204))/SUMIFS(U$3:U$204,$C$3:$C$204,$C231,I$3:I$204,"&lt;&gt;"),"–")</f>
        <v>8.4356932926287556</v>
      </c>
      <c r="J231" s="72" cm="1">
        <f t="array" ref="J231">IF($F213&gt;0.5,SUMPRODUCT(($C$3:$C$204=$C231)*(J$3:J$204),(V$3:V$204))/SUMIFS(V$3:V$204,$C$3:$C$204,$C231,J$3:J$204,"&lt;&gt;"),"–")</f>
        <v>4.3653519348559033</v>
      </c>
      <c r="K231" s="72" cm="1">
        <f t="array" ref="K231">IF($F213&gt;0.5,SUMPRODUCT(($C$3:$C$204=$C231)*(K$3:K$204),($R$3:$R$204))/SUMIFS($R$3:$R$204,$C$3:$C$204,$C231,K$3:K$204,"&lt;&gt;"),"–")</f>
        <v>11.679720933645175</v>
      </c>
      <c r="L231" s="72" cm="1">
        <f t="array" ref="L231">IF($F213&gt;0.5,SUMPRODUCT(($C$3:$C$204=$C231)*(L$3:L$204),($R$3:$R$204))/SUMIFS($R$3:$R$204,$C$3:$C$204,$C231,L$3:L$204,"&lt;&gt;"),"–")</f>
        <v>6.8013354475288779</v>
      </c>
      <c r="M231" s="72" cm="1">
        <f t="array" ref="M231">IF($F213&gt;0.5,SUMPRODUCT(($C$3:$C$204=$C231)*(M$3:M$204),($R$3:$R$204))/SUMIFS($R$3:$R$204,$C$3:$C$204,$C231,M$3:M$204,"&lt;&gt;"),"–")</f>
        <v>4.891170821810495</v>
      </c>
      <c r="N231" s="72" cm="1">
        <f t="array" ref="N231">IF($F213&gt;0.5,SUMPRODUCT(($C$3:$C$204=$C231)*(N$3:N$204),($R$3:$R$204))/SUMIFS($R$3:$R$204,$C$3:$C$204,$C231,N$3:N$204,"&lt;&gt;"),"–")</f>
        <v>4.2903318491444731</v>
      </c>
      <c r="O231" s="73" cm="1">
        <f t="array" ref="O231">IF($F213&gt;0.5,SUMPRODUCT(($C$3:$C$204=$C231)*(O$3:O$204),($R$3:$R$204))/SUMIFS($R$3:$R$204,$C$3:$C$204,$C231,O$3:O$204,"&lt;&gt;"),"–")</f>
        <v>2.7003724389122161</v>
      </c>
    </row>
    <row r="232" spans="2:15" x14ac:dyDescent="0.35">
      <c r="B232" s="51" t="s">
        <v>487</v>
      </c>
      <c r="C232" s="1" t="s">
        <v>410</v>
      </c>
      <c r="D232" s="1"/>
      <c r="E232" s="1"/>
      <c r="F232" s="78" t="str" cm="1">
        <f t="array" ref="F232">IF($F214&gt;0.5,SUMPRODUCT(($C$3:$C$204=$C232)*($F$3:$F$204),($R$3:$R$204))/SUMIFS($R$3:$R$204,$C$3:$C$204,$C232,$F$3:$F$204,"&lt;&gt;"),"–")</f>
        <v>–</v>
      </c>
      <c r="G232" s="78" t="str" cm="1">
        <f t="array" ref="G232">IF($F214&gt;0.5,SUMPRODUCT(($C$3:$C$204=$C232)*($G$3:$G$204),($S$3:$S$204))/SUMIFS($S$3:$S$204,$C$3:$C$204,$C232,$G$3:$G$204,"&lt;&gt;"),"–")</f>
        <v>–</v>
      </c>
      <c r="H232" s="78" t="str" cm="1">
        <f t="array" ref="H232">IF($F214&gt;0.5,SUMPRODUCT(($C$3:$C$204=$C232)*(H$3:H$204),(T$3:T$204))/SUMIFS(T$3:T$204,$C$3:$C$204,$C232,H$3:H$204,"&lt;&gt;"),"–")</f>
        <v>–</v>
      </c>
      <c r="I232" s="78" t="str" cm="1">
        <f t="array" ref="I232">IF($F214&gt;0.5,SUMPRODUCT(($C$3:$C$204=$C232)*(I$3:I$204),(U$3:U$204))/SUMIFS(U$3:U$204,$C$3:$C$204,$C232,I$3:I$204,"&lt;&gt;"),"–")</f>
        <v>–</v>
      </c>
      <c r="J232" s="78" t="str" cm="1">
        <f t="array" ref="J232">IF($F214&gt;0.5,SUMPRODUCT(($C$3:$C$204=$C232)*(J$3:J$204),(V$3:V$204))/SUMIFS(V$3:V$204,$C$3:$C$204,$C232,J$3:J$204,"&lt;&gt;"),"–")</f>
        <v>–</v>
      </c>
      <c r="K232" s="78" t="str" cm="1">
        <f t="array" ref="K232">IF($F214&gt;0.5,SUMPRODUCT(($C$3:$C$204=$C232)*(K$3:K$204),($R$3:$R$204))/SUMIFS($R$3:$R$204,$C$3:$C$204,$C232,K$3:K$204,"&lt;&gt;"),"–")</f>
        <v>–</v>
      </c>
      <c r="L232" s="78" t="str" cm="1">
        <f t="array" ref="L232">IF($F214&gt;0.5,SUMPRODUCT(($C$3:$C$204=$C232)*(L$3:L$204),($R$3:$R$204))/SUMIFS($R$3:$R$204,$C$3:$C$204,$C232,L$3:L$204,"&lt;&gt;"),"–")</f>
        <v>–</v>
      </c>
      <c r="M232" s="78" t="str" cm="1">
        <f t="array" ref="M232">IF($F214&gt;0.5,SUMPRODUCT(($C$3:$C$204=$C232)*(M$3:M$204),($R$3:$R$204))/SUMIFS($R$3:$R$204,$C$3:$C$204,$C232,M$3:M$204,"&lt;&gt;"),"–")</f>
        <v>–</v>
      </c>
      <c r="N232" s="78" t="str" cm="1">
        <f t="array" ref="N232">IF($F214&gt;0.5,SUMPRODUCT(($C$3:$C$204=$C232)*(N$3:N$204),($R$3:$R$204))/SUMIFS($R$3:$R$204,$C$3:$C$204,$C232,N$3:N$204,"&lt;&gt;"),"–")</f>
        <v>–</v>
      </c>
      <c r="O232" s="79" t="str" cm="1">
        <f t="array" ref="O232">IF($F214&gt;0.5,SUMPRODUCT(($C$3:$C$204=$C232)*(O$3:O$204),($R$3:$R$204))/SUMIFS($R$3:$R$204,$C$3:$C$204,$C232,O$3:O$204,"&lt;&gt;"),"–")</f>
        <v>–</v>
      </c>
    </row>
    <row r="233" spans="2:15" x14ac:dyDescent="0.35">
      <c r="B233" s="51" t="s">
        <v>488</v>
      </c>
      <c r="C233" s="1" t="s">
        <v>404</v>
      </c>
      <c r="D233" s="1"/>
      <c r="E233" s="1"/>
      <c r="F233" s="72" cm="1">
        <f t="array" ref="F233">IF($F215&gt;0.5,SUMPRODUCT(($C$3:$C$204=$C233)*($F$3:$F$204),($R$3:$R$204))/SUMIFS($R$3:$R$204,$C$3:$C$204,$C233,$F$3:$F$204,"&lt;&gt;"),"–")</f>
        <v>9.6220301617419803</v>
      </c>
      <c r="G233" s="72" cm="1">
        <f t="array" ref="G233">IF($F215&gt;0.5,SUMPRODUCT(($C$3:$C$204=$C233)*($G$3:$G$204),($S$3:$S$204))/SUMIFS($S$3:$S$204,$C$3:$C$204,$C233,$G$3:$G$204,"&lt;&gt;"),"–")</f>
        <v>10.493032971144522</v>
      </c>
      <c r="H233" s="72" cm="1">
        <f t="array" ref="H233">IF($F215&gt;0.5,SUMPRODUCT(($C$3:$C$204=$C233)*(H$3:H$204),(T$3:T$204))/SUMIFS(T$3:T$204,$C$3:$C$204,$C233,H$3:H$204,"&lt;&gt;"),"–")</f>
        <v>8.8425226109610069</v>
      </c>
      <c r="I233" s="72" cm="1">
        <f t="array" ref="I233">IF($F215&gt;0.5,SUMPRODUCT(($C$3:$C$204=$C233)*(I$3:I$204),(U$3:U$204))/SUMIFS(U$3:U$204,$C$3:$C$204,$C233,I$3:I$204,"&lt;&gt;"),"–")</f>
        <v>11.172539810129537</v>
      </c>
      <c r="J233" s="72" cm="1">
        <f t="array" ref="J233">IF($F215&gt;0.5,SUMPRODUCT(($C$3:$C$204=$C233)*(J$3:J$204),(V$3:V$204))/SUMIFS(V$3:V$204,$C$3:$C$204,$C233,J$3:J$204,"&lt;&gt;"),"–")</f>
        <v>5.8705731135753876</v>
      </c>
      <c r="K233" s="72" cm="1">
        <f t="array" ref="K233">IF($F215&gt;0.5,SUMPRODUCT(($C$3:$C$204=$C233)*(K$3:K$204),($R$3:$R$204))/SUMIFS($R$3:$R$204,$C$3:$C$204,$C233,K$3:K$204,"&lt;&gt;"),"–")</f>
        <v>19.01597269996925</v>
      </c>
      <c r="L233" s="72" cm="1">
        <f t="array" ref="L233">IF($F215&gt;0.5,SUMPRODUCT(($C$3:$C$204=$C233)*(L$3:L$204),($R$3:$R$204))/SUMIFS($R$3:$R$204,$C$3:$C$204,$C233,L$3:L$204,"&lt;&gt;"),"–")</f>
        <v>9.9431266882333009</v>
      </c>
      <c r="M233" s="72" cm="1">
        <f t="array" ref="M233">IF($F215&gt;0.5,SUMPRODUCT(($C$3:$C$204=$C233)*(M$3:M$204),($R$3:$R$204))/SUMIFS($R$3:$R$204,$C$3:$C$204,$C233,M$3:M$204,"&lt;&gt;"),"–")</f>
        <v>6.8089540705151705</v>
      </c>
      <c r="N233" s="72" cm="1">
        <f t="array" ref="N233">IF($F215&gt;0.5,SUMPRODUCT(($C$3:$C$204=$C233)*(N$3:N$204),($R$3:$R$204))/SUMIFS($R$3:$R$204,$C$3:$C$204,$C233,N$3:N$204,"&lt;&gt;"),"–")</f>
        <v>4.6481659868160605</v>
      </c>
      <c r="O233" s="73" cm="1">
        <f t="array" ref="O233">IF($F215&gt;0.5,SUMPRODUCT(($C$3:$C$204=$C233)*(O$3:O$204),($R$3:$R$204))/SUMIFS($R$3:$R$204,$C$3:$C$204,$C233,O$3:O$204,"&lt;&gt;"),"–")</f>
        <v>2.3496018428664147</v>
      </c>
    </row>
    <row r="234" spans="2:15" x14ac:dyDescent="0.35">
      <c r="B234" s="51" t="s">
        <v>489</v>
      </c>
      <c r="C234" s="1" t="s">
        <v>405</v>
      </c>
      <c r="D234" s="1"/>
      <c r="E234" s="1"/>
      <c r="F234" s="72" cm="1">
        <f t="array" ref="F234">IF($F216&gt;0.5,SUMPRODUCT(($C$3:$C$204=$C234)*($F$3:$F$204),($R$3:$R$204))/SUMIFS($R$3:$R$204,$C$3:$C$204,$C234,$F$3:$F$204,"&lt;&gt;"),"–")</f>
        <v>22.304229110721138</v>
      </c>
      <c r="G234" s="72" cm="1">
        <f t="array" ref="G234">IF($F216&gt;0.5,SUMPRODUCT(($C$3:$C$204=$C234)*($G$3:$G$204),($S$3:$S$204))/SUMIFS($S$3:$S$204,$C$3:$C$204,$C234,$G$3:$G$204,"&lt;&gt;"),"–")</f>
        <v>22.687658531144642</v>
      </c>
      <c r="H234" s="72" cm="1">
        <f t="array" ref="H234">IF($F216&gt;0.5,SUMPRODUCT(($C$3:$C$204=$C234)*(H$3:H$204),(T$3:T$204))/SUMIFS(T$3:T$204,$C$3:$C$204,$C234,H$3:H$204,"&lt;&gt;"),"–")</f>
        <v>21.976488039785774</v>
      </c>
      <c r="I234" s="72" cm="1">
        <f t="array" ref="I234">IF($F216&gt;0.5,SUMPRODUCT(($C$3:$C$204=$C234)*(I$3:I$204),(U$3:U$204))/SUMIFS(U$3:U$204,$C$3:$C$204,$C234,I$3:I$204,"&lt;&gt;"),"–")</f>
        <v>27.821538114973624</v>
      </c>
      <c r="J234" s="72" cm="1">
        <f t="array" ref="J234">IF($F216&gt;0.5,SUMPRODUCT(($C$3:$C$204=$C234)*(J$3:J$204),(V$3:V$204))/SUMIFS(V$3:V$204,$C$3:$C$204,$C234,J$3:J$204,"&lt;&gt;"),"–")</f>
        <v>10.19062024303398</v>
      </c>
      <c r="K234" s="72" cm="1">
        <f t="array" ref="K234">IF($F216&gt;0.5,SUMPRODUCT(($C$3:$C$204=$C234)*(K$3:K$204),($R$3:$R$204))/SUMIFS($R$3:$R$204,$C$3:$C$204,$C234,K$3:K$204,"&lt;&gt;"),"–")</f>
        <v>40.947973611769171</v>
      </c>
      <c r="L234" s="72" cm="1">
        <f t="array" ref="L234">IF($F216&gt;0.5,SUMPRODUCT(($C$3:$C$204=$C234)*(L$3:L$204),($R$3:$R$204))/SUMIFS($R$3:$R$204,$C$3:$C$204,$C234,L$3:L$204,"&lt;&gt;"),"–")</f>
        <v>28.220968824612669</v>
      </c>
      <c r="M234" s="72" cm="1">
        <f t="array" ref="M234">IF($F216&gt;0.5,SUMPRODUCT(($C$3:$C$204=$C234)*(M$3:M$204),($R$3:$R$204))/SUMIFS($R$3:$R$204,$C$3:$C$204,$C234,M$3:M$204,"&lt;&gt;"),"–")</f>
        <v>18.819542544460187</v>
      </c>
      <c r="N234" s="72" cm="1">
        <f t="array" ref="N234">IF($F216&gt;0.5,SUMPRODUCT(($C$3:$C$204=$C234)*(N$3:N$204),($R$3:$R$204))/SUMIFS($R$3:$R$204,$C$3:$C$204,$C234,N$3:N$204,"&lt;&gt;"),"–")</f>
        <v>12.442179061436498</v>
      </c>
      <c r="O234" s="73" cm="1">
        <f t="array" ref="O234">IF($F216&gt;0.5,SUMPRODUCT(($C$3:$C$204=$C234)*(O$3:O$204),($R$3:$R$204))/SUMIFS($R$3:$R$204,$C$3:$C$204,$C234,O$3:O$204,"&lt;&gt;"),"–")</f>
        <v>5.7491288667254858</v>
      </c>
    </row>
    <row r="235" spans="2:15" x14ac:dyDescent="0.35">
      <c r="B235" s="51" t="s">
        <v>490</v>
      </c>
      <c r="C235" s="1"/>
      <c r="D235" s="1" t="s">
        <v>412</v>
      </c>
      <c r="E235" s="1"/>
      <c r="F235" s="72" cm="1">
        <f t="array" ref="F235">IF($F217&gt;0.5,SUMPRODUCT(($D$3:$D$204=$D235)*($F$3:$F$204),($R$3:$R$204))/SUMIFS($R$3:$R$204,$D$3:$D$204,$D235,$F$3:$F$204,"&lt;&gt;"),"–")</f>
        <v>16.439933960548082</v>
      </c>
      <c r="G235" s="72" cm="1">
        <f t="array" ref="G235">IF($F217&gt;0.5,SUMPRODUCT(($D$3:$D$204=$D235)*($G$3:$G$204),($S$3:$S$204))/SUMIFS($S$3:$S$204,$D$3:$D$204,$D235,$G$3:$G$204,"&lt;&gt;"),"–")</f>
        <v>15.955298150188833</v>
      </c>
      <c r="H235" s="72" cm="1">
        <f t="array" ref="H235">IF($F217&gt;0.5,SUMPRODUCT(($D$3:$D$204=$D235)*(H$3:H$204),(T$3:T$204))/SUMIFS(T$3:T$204,$D$3:$D$204,$D235,H$3:H$204,"&lt;&gt;"),"–")</f>
        <v>16.988607768352843</v>
      </c>
      <c r="I235" s="72" cm="1">
        <f t="array" ref="I235">IF($F217&gt;0.5,SUMPRODUCT(($D$3:$D$204=$D235)*(I$3:I$204),(U$3:U$204))/SUMIFS(U$3:U$204,$D$3:$D$204,$D235,I$3:I$204,"&lt;&gt;"),"–")</f>
        <v>19.48972703992521</v>
      </c>
      <c r="J235" s="72" cm="1">
        <f t="array" ref="J235">IF($F217&gt;0.5,SUMPRODUCT(($D$3:$D$204=$D235)*(J$3:J$204),(V$3:V$204))/SUMIFS(V$3:V$204,$D$3:$D$204,$D235,J$3:J$204,"&lt;&gt;"),"–")</f>
        <v>7.9335969046504253</v>
      </c>
      <c r="K235" s="72" cm="1">
        <f t="array" ref="K235">IF($F217&gt;0.5,SUMPRODUCT(($D$3:$D$204=$D235)*(K$3:K$204),($R$3:$R$204))/SUMIFS($R$3:$R$204,$D$3:$D$204,$D235,K$3:K$204,"&lt;&gt;"),"–")</f>
        <v>29.583218649174558</v>
      </c>
      <c r="L235" s="72" cm="1">
        <f t="array" ref="L235">IF($F217&gt;0.5,SUMPRODUCT(($D$3:$D$204=$D235)*(L$3:L$204),($R$3:$R$204))/SUMIFS($R$3:$R$204,$D$3:$D$204,$D235,L$3:L$204,"&lt;&gt;"),"–")</f>
        <v>20.878271046008329</v>
      </c>
      <c r="M235" s="72" cm="1">
        <f t="array" ref="M235">IF($F217&gt;0.5,SUMPRODUCT(($D$3:$D$204=$D235)*(M$3:M$204),($R$3:$R$204))/SUMIFS($R$3:$R$204,$D$3:$D$204,$D235,M$3:M$204,"&lt;&gt;"),"–")</f>
        <v>13.82289611479591</v>
      </c>
      <c r="N235" s="72" cm="1">
        <f t="array" ref="N235">IF($F217&gt;0.5,SUMPRODUCT(($D$3:$D$204=$D235)*(N$3:N$204),($R$3:$R$204))/SUMIFS($R$3:$R$204,$D$3:$D$204,$D235,N$3:N$204,"&lt;&gt;"),"–")</f>
        <v>9.8536179821643302</v>
      </c>
      <c r="O235" s="73" cm="1">
        <f t="array" ref="O235">IF($F217&gt;0.5,SUMPRODUCT(($D$3:$D$204=$D235)*(O$3:O$204),($R$3:$R$204))/SUMIFS($R$3:$R$204,$D$3:$D$204,$D235,O$3:O$204,"&lt;&gt;"),"–")</f>
        <v>4.7841867970415368</v>
      </c>
    </row>
    <row r="236" spans="2:15" x14ac:dyDescent="0.35">
      <c r="B236" s="51" t="s">
        <v>491</v>
      </c>
      <c r="C236" s="1"/>
      <c r="D236" s="1" t="s">
        <v>414</v>
      </c>
      <c r="E236" s="1"/>
      <c r="F236" s="72" cm="1">
        <f t="array" ref="F236">IF($F218&gt;0.5,SUMPRODUCT(($D$3:$D$204=$D236)*($F$3:$F$204),($R$3:$R$204))/SUMIFS($R$3:$R$204,$D$3:$D$204,$D236,$F$3:$F$204,"&lt;&gt;"),"–")</f>
        <v>28.113855427977764</v>
      </c>
      <c r="G236" s="72" cm="1">
        <f t="array" ref="G236">IF($F218&gt;0.5,SUMPRODUCT(($D$3:$D$204=$D236)*($G$3:$G$204),($S$3:$S$204))/SUMIFS($S$3:$S$204,$D$3:$D$204,$D236,$G$3:$G$204,"&lt;&gt;"),"–")</f>
        <v>29.317150052668918</v>
      </c>
      <c r="H236" s="72" cm="1">
        <f t="array" ref="H236">IF($F218&gt;0.5,SUMPRODUCT(($D$3:$D$204=$D236)*(H$3:H$204),(T$3:T$204))/SUMIFS(T$3:T$204,$D$3:$D$204,$D236,H$3:H$204,"&lt;&gt;"),"–")</f>
        <v>26.948564972296673</v>
      </c>
      <c r="I236" s="72" cm="1">
        <f t="array" ref="I236">IF($F218&gt;0.5,SUMPRODUCT(($D$3:$D$204=$D236)*(I$3:I$204),(U$3:U$204))/SUMIFS(U$3:U$204,$D$3:$D$204,$D236,I$3:I$204,"&lt;&gt;"),"–")</f>
        <v>37.940696583498699</v>
      </c>
      <c r="J236" s="72" cm="1">
        <f t="array" ref="J236">IF($F218&gt;0.5,SUMPRODUCT(($D$3:$D$204=$D236)*(J$3:J$204),(V$3:V$204))/SUMIFS(V$3:V$204,$D$3:$D$204,$D236,J$3:J$204,"&lt;&gt;"),"–")</f>
        <v>11.823902650526632</v>
      </c>
      <c r="K236" s="72" cm="1">
        <f t="array" ref="K236">IF($F218&gt;0.5,SUMPRODUCT(($D$3:$D$204=$D236)*(K$3:K$204),($R$3:$R$204))/SUMIFS($R$3:$R$204,$D$3:$D$204,$D236,K$3:K$204,"&lt;&gt;"),"–")</f>
        <v>52.167454227222258</v>
      </c>
      <c r="L236" s="72" cm="1">
        <f t="array" ref="L236">IF($F218&gt;0.5,SUMPRODUCT(($D$3:$D$204=$D236)*(L$3:L$204),($R$3:$R$204))/SUMIFS($R$3:$R$204,$D$3:$D$204,$D236,L$3:L$204,"&lt;&gt;"),"–")</f>
        <v>35.469805747478802</v>
      </c>
      <c r="M236" s="72" cm="1">
        <f t="array" ref="M236">IF($F218&gt;0.5,SUMPRODUCT(($D$3:$D$204=$D236)*(M$3:M$204),($R$3:$R$204))/SUMIFS($R$3:$R$204,$D$3:$D$204,$D236,M$3:M$204,"&lt;&gt;"),"–")</f>
        <v>23.75231742120884</v>
      </c>
      <c r="N236" s="72" cm="1">
        <f t="array" ref="N236">IF($F218&gt;0.5,SUMPRODUCT(($D$3:$D$204=$D236)*(N$3:N$204),($R$3:$R$204))/SUMIFS($R$3:$R$204,$D$3:$D$204,$D236,N$3:N$204,"&lt;&gt;"),"–")</f>
        <v>14.99765086407535</v>
      </c>
      <c r="O236" s="73" cm="1">
        <f t="array" ref="O236">IF($F218&gt;0.5,SUMPRODUCT(($D$3:$D$204=$D236)*(O$3:O$204),($R$3:$R$204))/SUMIFS($R$3:$R$204,$D$3:$D$204,$D236,O$3:O$204,"&lt;&gt;"),"–")</f>
        <v>6.7017361936310742</v>
      </c>
    </row>
    <row r="237" spans="2:15" x14ac:dyDescent="0.35">
      <c r="B237" s="51" t="s">
        <v>492</v>
      </c>
      <c r="C237" s="1"/>
      <c r="D237" s="1"/>
      <c r="E237" s="1" t="s">
        <v>493</v>
      </c>
      <c r="F237" s="72" cm="1">
        <f t="array" ref="F237">IF(F219&gt;0.5,SUMPRODUCT(($E$3:$E$204="Least Developed")*($F$3:$F$204),($R$3:$R$204))/SUMIFS($R$3:$R$204,$E$3:$E$204,"Least Developed",$F$3:$F$204,"&lt;&gt;"),"–")</f>
        <v>21.725615213913894</v>
      </c>
      <c r="G237" s="72" cm="1">
        <f t="array" ref="G237">IF(F219&gt;0.5,SUMPRODUCT(($E$3:$E$204="Least Developed")*($G$3:$G$204),($S$3:$S$204))/SUMIFS($S$3:$S$204,$E$3:$E$204,"Least Developed",$G$3:$G$204,"&lt;&gt;"),"–")</f>
        <v>22.243249595599362</v>
      </c>
      <c r="H237" s="72" cm="1">
        <f t="array" ref="H237">IF(F219&gt;0.5,SUMPRODUCT(($E$3:$E$204="Least Developed")*($H$3:$H$204),($T$3:$T$204))/SUMIFS($T$3:$T$204,$E$3:$E$204,"Least Developed",$H$3:$H$204,"&lt;&gt;"),"–")</f>
        <v>21.288424970451665</v>
      </c>
      <c r="I237" s="72"/>
      <c r="J237" s="72"/>
      <c r="K237" s="74"/>
      <c r="L237" s="74"/>
      <c r="M237" s="74"/>
      <c r="N237" s="74"/>
      <c r="O237" s="75"/>
    </row>
    <row r="238" spans="2:15" ht="15" thickBot="1" x14ac:dyDescent="0.4">
      <c r="B238" s="52" t="s">
        <v>494</v>
      </c>
      <c r="C238" s="5"/>
      <c r="D238" s="5"/>
      <c r="E238" s="5"/>
      <c r="F238" s="76">
        <f>(SUMPRODUCT(F3:$F$204,R3:R204))/(SUMIF(F3:F204,"&lt;&gt;",R3:R204))</f>
        <v>10.631208890623222</v>
      </c>
      <c r="G238" s="76">
        <f>(SUMPRODUCT($G3:G$204,S3:S204))/(SUMIF(G3:G204,"&lt;&gt;",S3:S204))</f>
        <v>10.928715590164893</v>
      </c>
      <c r="H238" s="76">
        <f>(SUMPRODUCT(H3:H204,T3:T204))/(SUMIF(H3:H204,"&lt;&gt;",T3:T204))</f>
        <v>10.381860974570765</v>
      </c>
      <c r="I238" s="76">
        <f t="shared" ref="I238:J238" si="11">(SUMPRODUCT(I3:I204,U3:U204))/(SUMIF(I3:I204,"&lt;&gt;",U3:U204))</f>
        <v>14.302920082062931</v>
      </c>
      <c r="J238" s="76">
        <f t="shared" si="11"/>
        <v>5.3345323661173438</v>
      </c>
      <c r="K238" s="76">
        <f>(SUMPRODUCT(K3:K204,$R$3:$R$204))/(SUMIF(K3:K204,"&lt;&gt;",$R$3:$R$204))</f>
        <v>22.510674375467669</v>
      </c>
      <c r="L238" s="76">
        <f t="shared" ref="L238:O238" si="12">(SUMPRODUCT(L3:L204,$R$3:$R$204))/(SUMIF(L3:L204,"&lt;&gt;",$R$3:$R$204))</f>
        <v>14.129018847834647</v>
      </c>
      <c r="M238" s="76">
        <f t="shared" si="12"/>
        <v>9.5327406293894317</v>
      </c>
      <c r="N238" s="76">
        <f t="shared" si="12"/>
        <v>6.500824974543316</v>
      </c>
      <c r="O238" s="77">
        <f t="shared" si="12"/>
        <v>3.2202207421741309</v>
      </c>
    </row>
  </sheetData>
  <mergeCells count="13">
    <mergeCell ref="R1:W1"/>
    <mergeCell ref="A1:A2"/>
    <mergeCell ref="B207:H207"/>
    <mergeCell ref="B224:O224"/>
    <mergeCell ref="G1:H1"/>
    <mergeCell ref="I1:J1"/>
    <mergeCell ref="K1:O1"/>
    <mergeCell ref="P1:Q1"/>
    <mergeCell ref="B1:B2"/>
    <mergeCell ref="C1:C2"/>
    <mergeCell ref="D1:D2"/>
    <mergeCell ref="E1:E2"/>
    <mergeCell ref="F1:F2"/>
  </mergeCells>
  <phoneticPr fontId="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8"/>
  <sheetViews>
    <sheetView workbookViewId="0">
      <selection sqref="A1:A2"/>
    </sheetView>
  </sheetViews>
  <sheetFormatPr defaultRowHeight="14.5" x14ac:dyDescent="0.35"/>
  <cols>
    <col min="1" max="1" width="6" style="30" bestFit="1" customWidth="1"/>
    <col min="2" max="2" width="37.08984375" style="30" bestFit="1" customWidth="1"/>
    <col min="3" max="3" width="7.453125" style="30" bestFit="1" customWidth="1"/>
    <col min="4" max="4" width="20" style="30" bestFit="1" customWidth="1"/>
    <col min="5" max="5" width="21.6328125" style="30" bestFit="1" customWidth="1"/>
    <col min="6" max="6" width="5.81640625" style="30" bestFit="1" customWidth="1"/>
    <col min="7" max="7" width="8.26953125" style="30" bestFit="1" customWidth="1"/>
    <col min="8" max="8" width="9.26953125" style="30" bestFit="1" customWidth="1"/>
    <col min="9" max="9" width="6.54296875" style="30" bestFit="1" customWidth="1"/>
    <col min="10" max="10" width="7.453125" style="30" bestFit="1" customWidth="1"/>
    <col min="11" max="11" width="8.7265625" style="30" bestFit="1" customWidth="1"/>
    <col min="12" max="12" width="8.453125" style="30" bestFit="1" customWidth="1"/>
    <col min="13" max="13" width="8.1796875" style="30" bestFit="1" customWidth="1"/>
    <col min="14" max="14" width="7.90625" style="30" bestFit="1" customWidth="1"/>
    <col min="15" max="15" width="8.1796875" style="30" bestFit="1" customWidth="1"/>
    <col min="16" max="16" width="32.36328125" style="30" customWidth="1"/>
    <col min="17" max="17" width="13.1796875" style="30" bestFit="1" customWidth="1"/>
    <col min="18" max="18" width="11.90625" style="30" hidden="1" customWidth="1"/>
    <col min="19" max="19" width="10.90625" style="30" hidden="1" customWidth="1"/>
    <col min="20" max="20" width="10.26953125" style="30" hidden="1" customWidth="1"/>
    <col min="21" max="21" width="11.7265625" style="30" hidden="1" customWidth="1"/>
    <col min="22" max="22" width="12.54296875" style="30" hidden="1" customWidth="1"/>
    <col min="23" max="23" width="14.36328125" style="30" hidden="1" customWidth="1"/>
    <col min="24" max="16384" width="8.7265625" style="30"/>
  </cols>
  <sheetData>
    <row r="1" spans="1:23" s="71" customFormat="1" x14ac:dyDescent="0.35">
      <c r="A1" s="59" t="s">
        <v>464</v>
      </c>
      <c r="B1" s="69" t="s">
        <v>511</v>
      </c>
      <c r="C1" s="69" t="s">
        <v>465</v>
      </c>
      <c r="D1" s="69" t="s">
        <v>466</v>
      </c>
      <c r="E1" s="69" t="s">
        <v>416</v>
      </c>
      <c r="F1" s="69" t="s">
        <v>467</v>
      </c>
      <c r="G1" s="67" t="s">
        <v>468</v>
      </c>
      <c r="H1" s="67"/>
      <c r="I1" s="67" t="s">
        <v>469</v>
      </c>
      <c r="J1" s="67"/>
      <c r="K1" s="67" t="s">
        <v>470</v>
      </c>
      <c r="L1" s="67"/>
      <c r="M1" s="67"/>
      <c r="N1" s="67"/>
      <c r="O1" s="67"/>
      <c r="P1" s="67" t="s">
        <v>471</v>
      </c>
      <c r="Q1" s="68"/>
      <c r="R1" s="58" t="s">
        <v>495</v>
      </c>
      <c r="S1" s="58"/>
      <c r="T1" s="58"/>
      <c r="U1" s="58"/>
      <c r="V1" s="58"/>
      <c r="W1" s="58"/>
    </row>
    <row r="2" spans="1:23" s="71" customFormat="1" ht="29.5" thickBot="1" x14ac:dyDescent="0.4">
      <c r="A2" s="60"/>
      <c r="B2" s="70"/>
      <c r="C2" s="70"/>
      <c r="D2" s="70" t="s">
        <v>411</v>
      </c>
      <c r="E2" s="70"/>
      <c r="F2" s="70"/>
      <c r="G2" s="31" t="s">
        <v>479</v>
      </c>
      <c r="H2" s="31" t="s">
        <v>480</v>
      </c>
      <c r="I2" s="31" t="s">
        <v>503</v>
      </c>
      <c r="J2" s="31" t="s">
        <v>504</v>
      </c>
      <c r="K2" s="31" t="s">
        <v>472</v>
      </c>
      <c r="L2" s="31" t="s">
        <v>473</v>
      </c>
      <c r="M2" s="31" t="s">
        <v>474</v>
      </c>
      <c r="N2" s="31" t="s">
        <v>475</v>
      </c>
      <c r="O2" s="31" t="s">
        <v>476</v>
      </c>
      <c r="P2" s="31" t="s">
        <v>477</v>
      </c>
      <c r="Q2" s="32" t="s">
        <v>478</v>
      </c>
      <c r="R2" s="41" t="s">
        <v>496</v>
      </c>
      <c r="S2" s="42" t="s">
        <v>497</v>
      </c>
      <c r="T2" s="42" t="s">
        <v>498</v>
      </c>
      <c r="U2" s="42" t="s">
        <v>499</v>
      </c>
      <c r="V2" s="42" t="s">
        <v>500</v>
      </c>
      <c r="W2" s="42" t="s">
        <v>501</v>
      </c>
    </row>
    <row r="3" spans="1:23" x14ac:dyDescent="0.35">
      <c r="A3" s="33" t="s">
        <v>202</v>
      </c>
      <c r="B3" s="34" t="s">
        <v>0</v>
      </c>
      <c r="C3" s="34" t="s">
        <v>404</v>
      </c>
      <c r="D3" s="34" t="s">
        <v>404</v>
      </c>
      <c r="E3" s="34" t="s">
        <v>417</v>
      </c>
      <c r="F3" s="35">
        <v>39.961261749267578</v>
      </c>
      <c r="G3" s="35">
        <v>56.114070892333984</v>
      </c>
      <c r="H3" s="35">
        <v>25.355255126953125</v>
      </c>
      <c r="I3" s="35">
        <v>46.038169860839844</v>
      </c>
      <c r="J3" s="35">
        <v>22.67094612121582</v>
      </c>
      <c r="K3" s="35">
        <v>49.820346832275391</v>
      </c>
      <c r="L3" s="35">
        <v>48.011898040771484</v>
      </c>
      <c r="M3" s="35">
        <v>49.173175811767578</v>
      </c>
      <c r="N3" s="35">
        <v>32.597976684570313</v>
      </c>
      <c r="O3" s="35">
        <v>20.563474655151367</v>
      </c>
      <c r="P3" s="34" t="s">
        <v>421</v>
      </c>
      <c r="Q3" s="36">
        <v>2015</v>
      </c>
      <c r="R3" s="43">
        <v>1087.479</v>
      </c>
      <c r="S3" s="44">
        <v>557.20399999999995</v>
      </c>
      <c r="T3" s="44">
        <v>530.27499999999998</v>
      </c>
      <c r="U3" s="44">
        <f>R3-V3</f>
        <v>810.22740157873488</v>
      </c>
      <c r="V3" s="45">
        <f>R3*W3</f>
        <v>277.25159842126516</v>
      </c>
      <c r="W3" s="46">
        <v>0.25494892169988126</v>
      </c>
    </row>
    <row r="4" spans="1:23" x14ac:dyDescent="0.35">
      <c r="A4" s="33" t="s">
        <v>204</v>
      </c>
      <c r="B4" s="34" t="s">
        <v>2</v>
      </c>
      <c r="C4" s="34" t="s">
        <v>406</v>
      </c>
      <c r="D4" s="34" t="s">
        <v>413</v>
      </c>
      <c r="E4" s="34" t="s">
        <v>418</v>
      </c>
      <c r="F4" s="35">
        <v>2.0999999046325684</v>
      </c>
      <c r="G4" s="35">
        <v>2.0999999046325684</v>
      </c>
      <c r="H4" s="35">
        <v>2.2000000476837158</v>
      </c>
      <c r="I4" s="35">
        <v>2.0999999046325684</v>
      </c>
      <c r="J4" s="35">
        <v>2.2000000476837158</v>
      </c>
      <c r="K4" s="35">
        <v>3.7999999523162842</v>
      </c>
      <c r="L4" s="35">
        <v>2.0999999046325684</v>
      </c>
      <c r="M4" s="35">
        <v>2.4000000953674316</v>
      </c>
      <c r="N4" s="35">
        <v>0.69999998807907104</v>
      </c>
      <c r="O4" s="35">
        <v>1.2000000476837158</v>
      </c>
      <c r="P4" s="34" t="s">
        <v>423</v>
      </c>
      <c r="Q4" s="36">
        <v>2018</v>
      </c>
      <c r="R4" s="47">
        <v>34.344000000000001</v>
      </c>
      <c r="S4" s="35">
        <v>17.891999999999999</v>
      </c>
      <c r="T4" s="35">
        <v>16.452000000000002</v>
      </c>
      <c r="U4" s="35">
        <f t="shared" ref="U4:U67" si="0">R4-V4</f>
        <v>13.628082644171837</v>
      </c>
      <c r="V4" s="34">
        <f t="shared" ref="V4:V67" si="1">R4*W4</f>
        <v>20.715917355828164</v>
      </c>
      <c r="W4" s="48">
        <v>0.60318883519182864</v>
      </c>
    </row>
    <row r="5" spans="1:23" x14ac:dyDescent="0.35">
      <c r="A5" s="33" t="s">
        <v>229</v>
      </c>
      <c r="B5" s="34" t="s">
        <v>27</v>
      </c>
      <c r="C5" s="34" t="s">
        <v>409</v>
      </c>
      <c r="D5" s="34" t="s">
        <v>409</v>
      </c>
      <c r="E5" s="34" t="s">
        <v>419</v>
      </c>
      <c r="F5" s="35">
        <v>5.507105827331543</v>
      </c>
      <c r="G5" s="35">
        <v>6.3419337272644043</v>
      </c>
      <c r="H5" s="35">
        <v>4.7104320526123047</v>
      </c>
      <c r="I5" s="35">
        <v>8.2915802001953125</v>
      </c>
      <c r="J5" s="35">
        <v>3.9008104801177979</v>
      </c>
      <c r="K5" s="35">
        <v>11.713167190551758</v>
      </c>
      <c r="L5" s="35">
        <v>5.7709841728210449</v>
      </c>
      <c r="M5" s="35">
        <v>4.880490779876709</v>
      </c>
      <c r="N5" s="35">
        <v>2.9417116641998291</v>
      </c>
      <c r="O5" s="35">
        <v>1.8291001319885254</v>
      </c>
      <c r="P5" s="34" t="s">
        <v>442</v>
      </c>
      <c r="Q5" s="36">
        <v>2013</v>
      </c>
      <c r="R5" s="47">
        <v>955.51700000000005</v>
      </c>
      <c r="S5" s="35">
        <v>487.91399999999999</v>
      </c>
      <c r="T5" s="35">
        <v>467.60300000000001</v>
      </c>
      <c r="U5" s="35">
        <f t="shared" si="0"/>
        <v>261.53486604368766</v>
      </c>
      <c r="V5" s="34">
        <f t="shared" si="1"/>
        <v>693.9821339563124</v>
      </c>
      <c r="W5" s="48">
        <v>0.72628967768894992</v>
      </c>
    </row>
    <row r="6" spans="1:23" x14ac:dyDescent="0.35">
      <c r="A6" s="33" t="s">
        <v>315</v>
      </c>
      <c r="B6" s="34" t="s">
        <v>113</v>
      </c>
      <c r="C6" s="34" t="s">
        <v>406</v>
      </c>
      <c r="D6" s="34" t="s">
        <v>415</v>
      </c>
      <c r="E6" s="34" t="s">
        <v>418</v>
      </c>
      <c r="F6" s="35"/>
      <c r="G6" s="35"/>
      <c r="H6" s="35"/>
      <c r="I6" s="35"/>
      <c r="J6" s="35"/>
      <c r="K6" s="35"/>
      <c r="L6" s="35"/>
      <c r="M6" s="35"/>
      <c r="N6" s="35"/>
      <c r="O6" s="35"/>
      <c r="P6" s="34" t="s">
        <v>463</v>
      </c>
      <c r="Q6" s="36"/>
      <c r="R6" s="47"/>
      <c r="S6" s="35"/>
      <c r="T6" s="35"/>
      <c r="U6" s="35">
        <f t="shared" si="0"/>
        <v>0</v>
      </c>
      <c r="V6" s="34">
        <f t="shared" si="1"/>
        <v>0</v>
      </c>
      <c r="W6" s="48">
        <v>0.88061544059360908</v>
      </c>
    </row>
    <row r="7" spans="1:23" x14ac:dyDescent="0.35">
      <c r="A7" s="33" t="s">
        <v>203</v>
      </c>
      <c r="B7" s="34" t="s">
        <v>1</v>
      </c>
      <c r="C7" s="34" t="s">
        <v>405</v>
      </c>
      <c r="D7" s="34" t="s">
        <v>412</v>
      </c>
      <c r="E7" s="34" t="s">
        <v>417</v>
      </c>
      <c r="F7" s="35">
        <v>15.283918380737305</v>
      </c>
      <c r="G7" s="35">
        <v>16.864517211914063</v>
      </c>
      <c r="H7" s="35">
        <v>13.526673316955566</v>
      </c>
      <c r="I7" s="35">
        <v>27.956874847412109</v>
      </c>
      <c r="J7" s="35">
        <v>9.6674432754516602</v>
      </c>
      <c r="K7" s="35">
        <v>31.208820343017578</v>
      </c>
      <c r="L7" s="35">
        <v>26.187252044677734</v>
      </c>
      <c r="M7" s="35">
        <v>16.058736801147461</v>
      </c>
      <c r="N7" s="35">
        <v>6.0038056373596191</v>
      </c>
      <c r="O7" s="35">
        <v>4.334343433380127</v>
      </c>
      <c r="P7" s="34" t="s">
        <v>422</v>
      </c>
      <c r="Q7" s="36">
        <v>2016</v>
      </c>
      <c r="R7" s="47">
        <v>1053.992</v>
      </c>
      <c r="S7" s="35">
        <v>531.47299999999996</v>
      </c>
      <c r="T7" s="35">
        <v>522.51900000000001</v>
      </c>
      <c r="U7" s="35">
        <f t="shared" si="0"/>
        <v>363.47538845159443</v>
      </c>
      <c r="V7" s="34">
        <f t="shared" si="1"/>
        <v>690.51661154840554</v>
      </c>
      <c r="W7" s="48">
        <v>0.65514407277133557</v>
      </c>
    </row>
    <row r="8" spans="1:23" x14ac:dyDescent="0.35">
      <c r="A8" s="33" t="s">
        <v>314</v>
      </c>
      <c r="B8" s="34" t="s">
        <v>112</v>
      </c>
      <c r="C8" s="34" t="s">
        <v>407</v>
      </c>
      <c r="D8" s="34" t="s">
        <v>407</v>
      </c>
      <c r="E8" s="34" t="s">
        <v>420</v>
      </c>
      <c r="F8" s="35"/>
      <c r="G8" s="35"/>
      <c r="H8" s="35"/>
      <c r="I8" s="35"/>
      <c r="J8" s="35"/>
      <c r="K8" s="35"/>
      <c r="L8" s="35"/>
      <c r="M8" s="35"/>
      <c r="N8" s="35"/>
      <c r="O8" s="35"/>
      <c r="P8" s="34" t="s">
        <v>463</v>
      </c>
      <c r="Q8" s="36"/>
      <c r="R8" s="47"/>
      <c r="S8" s="35"/>
      <c r="T8" s="35"/>
      <c r="U8" s="35">
        <f t="shared" si="0"/>
        <v>0</v>
      </c>
      <c r="V8" s="34">
        <f t="shared" si="1"/>
        <v>0</v>
      </c>
      <c r="W8" s="48">
        <v>1</v>
      </c>
    </row>
    <row r="9" spans="1:23" x14ac:dyDescent="0.35">
      <c r="A9" s="33" t="s">
        <v>317</v>
      </c>
      <c r="B9" s="34" t="s">
        <v>115</v>
      </c>
      <c r="C9" s="34" t="s">
        <v>407</v>
      </c>
      <c r="D9" s="34" t="s">
        <v>407</v>
      </c>
      <c r="E9" s="34" t="s">
        <v>419</v>
      </c>
      <c r="F9" s="35"/>
      <c r="G9" s="35"/>
      <c r="H9" s="35"/>
      <c r="I9" s="35"/>
      <c r="J9" s="35"/>
      <c r="K9" s="35"/>
      <c r="L9" s="35"/>
      <c r="M9" s="35"/>
      <c r="N9" s="35"/>
      <c r="O9" s="35"/>
      <c r="P9" s="34" t="s">
        <v>463</v>
      </c>
      <c r="Q9" s="36"/>
      <c r="R9" s="47">
        <v>1.488</v>
      </c>
      <c r="S9" s="35">
        <v>0.75600000000000001</v>
      </c>
      <c r="T9" s="35">
        <v>0.73199999999999998</v>
      </c>
      <c r="U9" s="35">
        <f t="shared" si="0"/>
        <v>1.1219563318777293</v>
      </c>
      <c r="V9" s="34">
        <f t="shared" si="1"/>
        <v>0.36604366812227079</v>
      </c>
      <c r="W9" s="48">
        <v>0.24599708879184864</v>
      </c>
    </row>
    <row r="10" spans="1:23" x14ac:dyDescent="0.35">
      <c r="A10" s="33" t="s">
        <v>205</v>
      </c>
      <c r="B10" s="34" t="s">
        <v>3</v>
      </c>
      <c r="C10" s="34" t="s">
        <v>407</v>
      </c>
      <c r="D10" s="34" t="s">
        <v>407</v>
      </c>
      <c r="E10" s="34" t="s">
        <v>419</v>
      </c>
      <c r="F10" s="35">
        <v>1.8441249132156372</v>
      </c>
      <c r="G10" s="35">
        <v>1.6363435983657837</v>
      </c>
      <c r="H10" s="35">
        <v>2.0329232215881348</v>
      </c>
      <c r="I10" s="35"/>
      <c r="J10" s="35"/>
      <c r="K10" s="35">
        <v>4.0256667137145996</v>
      </c>
      <c r="L10" s="35">
        <v>2.5306899547576904</v>
      </c>
      <c r="M10" s="35">
        <v>0.41682839393615723</v>
      </c>
      <c r="N10" s="35">
        <v>0.44520032405853271</v>
      </c>
      <c r="O10" s="35">
        <v>0.74723327159881592</v>
      </c>
      <c r="P10" s="34" t="s">
        <v>424</v>
      </c>
      <c r="Q10" s="36">
        <v>2012</v>
      </c>
      <c r="R10" s="47">
        <v>746.92399999999998</v>
      </c>
      <c r="S10" s="35">
        <v>380.36500000000001</v>
      </c>
      <c r="T10" s="35">
        <v>366.55900000000003</v>
      </c>
      <c r="U10" s="35">
        <f t="shared" si="0"/>
        <v>60.721450677913822</v>
      </c>
      <c r="V10" s="34">
        <f t="shared" si="1"/>
        <v>686.20254932208616</v>
      </c>
      <c r="W10" s="48">
        <v>0.91870464641929583</v>
      </c>
    </row>
    <row r="11" spans="1:23" x14ac:dyDescent="0.35">
      <c r="A11" s="33" t="s">
        <v>206</v>
      </c>
      <c r="B11" s="34" t="s">
        <v>4</v>
      </c>
      <c r="C11" s="34" t="s">
        <v>406</v>
      </c>
      <c r="D11" s="34" t="s">
        <v>413</v>
      </c>
      <c r="E11" s="34" t="s">
        <v>419</v>
      </c>
      <c r="F11" s="35">
        <v>0.80000001192092896</v>
      </c>
      <c r="G11" s="35">
        <v>0.89999997615814209</v>
      </c>
      <c r="H11" s="35">
        <v>0.69999998807907104</v>
      </c>
      <c r="I11" s="35">
        <v>0.40000000596046448</v>
      </c>
      <c r="J11" s="35">
        <v>1</v>
      </c>
      <c r="K11" s="35">
        <v>0.80000001192092896</v>
      </c>
      <c r="L11" s="35">
        <v>0.69999998807907104</v>
      </c>
      <c r="M11" s="35">
        <v>2.0999999046325684</v>
      </c>
      <c r="N11" s="35">
        <v>0</v>
      </c>
      <c r="O11" s="35">
        <v>0.20000000298023224</v>
      </c>
      <c r="P11" s="34" t="s">
        <v>422</v>
      </c>
      <c r="Q11" s="36">
        <v>2016</v>
      </c>
      <c r="R11" s="47">
        <v>43.1</v>
      </c>
      <c r="S11" s="35">
        <v>22.882999999999999</v>
      </c>
      <c r="T11" s="35">
        <v>20.216999999999999</v>
      </c>
      <c r="U11" s="35">
        <f t="shared" si="0"/>
        <v>15.882937387020171</v>
      </c>
      <c r="V11" s="34">
        <f t="shared" si="1"/>
        <v>27.217062612979831</v>
      </c>
      <c r="W11" s="48">
        <v>0.63148637153085452</v>
      </c>
    </row>
    <row r="12" spans="1:23" x14ac:dyDescent="0.35">
      <c r="A12" s="33" t="s">
        <v>318</v>
      </c>
      <c r="B12" s="34" t="s">
        <v>116</v>
      </c>
      <c r="C12" s="34" t="s">
        <v>408</v>
      </c>
      <c r="D12" s="34" t="s">
        <v>408</v>
      </c>
      <c r="E12" s="34" t="s">
        <v>418</v>
      </c>
      <c r="F12" s="35"/>
      <c r="G12" s="35"/>
      <c r="H12" s="35"/>
      <c r="I12" s="35"/>
      <c r="J12" s="35"/>
      <c r="K12" s="35"/>
      <c r="L12" s="35"/>
      <c r="M12" s="35"/>
      <c r="N12" s="35"/>
      <c r="O12" s="35"/>
      <c r="P12" s="34" t="s">
        <v>463</v>
      </c>
      <c r="Q12" s="36"/>
      <c r="R12" s="47">
        <v>324.60199999999998</v>
      </c>
      <c r="S12" s="35">
        <v>166.55600000000001</v>
      </c>
      <c r="T12" s="35">
        <v>158.04599999999999</v>
      </c>
      <c r="U12" s="35">
        <f t="shared" si="0"/>
        <v>45.406180659106099</v>
      </c>
      <c r="V12" s="34">
        <f t="shared" si="1"/>
        <v>279.19581934089388</v>
      </c>
      <c r="W12" s="48">
        <v>0.86011737247735343</v>
      </c>
    </row>
    <row r="13" spans="1:23" x14ac:dyDescent="0.35">
      <c r="A13" s="33" t="s">
        <v>319</v>
      </c>
      <c r="B13" s="34" t="s">
        <v>117</v>
      </c>
      <c r="C13" s="34" t="s">
        <v>406</v>
      </c>
      <c r="D13" s="34" t="s">
        <v>415</v>
      </c>
      <c r="E13" s="34" t="s">
        <v>418</v>
      </c>
      <c r="F13" s="35"/>
      <c r="G13" s="35"/>
      <c r="H13" s="35"/>
      <c r="I13" s="35"/>
      <c r="J13" s="35"/>
      <c r="K13" s="35"/>
      <c r="L13" s="35"/>
      <c r="M13" s="35"/>
      <c r="N13" s="35"/>
      <c r="O13" s="35"/>
      <c r="P13" s="34" t="s">
        <v>463</v>
      </c>
      <c r="Q13" s="36"/>
      <c r="R13" s="47">
        <v>85.099000000000004</v>
      </c>
      <c r="S13" s="35">
        <v>43.924999999999997</v>
      </c>
      <c r="T13" s="35">
        <v>41.173999999999999</v>
      </c>
      <c r="U13" s="35">
        <f t="shared" si="0"/>
        <v>35.488607518436162</v>
      </c>
      <c r="V13" s="34">
        <f t="shared" si="1"/>
        <v>49.610392481563842</v>
      </c>
      <c r="W13" s="48">
        <v>0.58297268453875883</v>
      </c>
    </row>
    <row r="14" spans="1:23" x14ac:dyDescent="0.35">
      <c r="A14" s="33" t="s">
        <v>320</v>
      </c>
      <c r="B14" s="34" t="s">
        <v>118</v>
      </c>
      <c r="C14" s="34" t="s">
        <v>406</v>
      </c>
      <c r="D14" s="34" t="s">
        <v>413</v>
      </c>
      <c r="E14" s="34" t="s">
        <v>419</v>
      </c>
      <c r="F14" s="35"/>
      <c r="G14" s="35"/>
      <c r="H14" s="35"/>
      <c r="I14" s="35"/>
      <c r="J14" s="35"/>
      <c r="K14" s="35"/>
      <c r="L14" s="35"/>
      <c r="M14" s="35"/>
      <c r="N14" s="35"/>
      <c r="O14" s="35"/>
      <c r="P14" s="34" t="s">
        <v>463</v>
      </c>
      <c r="Q14" s="36"/>
      <c r="R14" s="47">
        <v>178.52199999999999</v>
      </c>
      <c r="S14" s="35">
        <v>95.442999999999998</v>
      </c>
      <c r="T14" s="35">
        <v>83.078999999999994</v>
      </c>
      <c r="U14" s="35">
        <f t="shared" si="0"/>
        <v>79.120758190367241</v>
      </c>
      <c r="V14" s="34">
        <f t="shared" si="1"/>
        <v>99.401241809632751</v>
      </c>
      <c r="W14" s="48">
        <v>0.55680107667196621</v>
      </c>
    </row>
    <row r="15" spans="1:23" x14ac:dyDescent="0.35">
      <c r="A15" s="33" t="s">
        <v>324</v>
      </c>
      <c r="B15" s="34" t="s">
        <v>122</v>
      </c>
      <c r="C15" s="34" t="s">
        <v>407</v>
      </c>
      <c r="D15" s="34" t="s">
        <v>407</v>
      </c>
      <c r="E15" s="34" t="s">
        <v>419</v>
      </c>
      <c r="F15" s="35"/>
      <c r="G15" s="35"/>
      <c r="H15" s="35"/>
      <c r="I15" s="35"/>
      <c r="J15" s="35"/>
      <c r="K15" s="35"/>
      <c r="L15" s="35"/>
      <c r="M15" s="35"/>
      <c r="N15" s="35"/>
      <c r="O15" s="35"/>
      <c r="P15" s="34" t="s">
        <v>463</v>
      </c>
      <c r="Q15" s="36"/>
      <c r="R15" s="47">
        <v>4.9740000000000002</v>
      </c>
      <c r="S15" s="35">
        <v>2.5830000000000002</v>
      </c>
      <c r="T15" s="35">
        <v>2.391</v>
      </c>
      <c r="U15" s="35">
        <f t="shared" si="0"/>
        <v>0.84434112476051038</v>
      </c>
      <c r="V15" s="34">
        <f t="shared" si="1"/>
        <v>4.1296588752394898</v>
      </c>
      <c r="W15" s="48">
        <v>0.83024907021300565</v>
      </c>
    </row>
    <row r="16" spans="1:23" x14ac:dyDescent="0.35">
      <c r="A16" s="33" t="s">
        <v>323</v>
      </c>
      <c r="B16" s="34" t="s">
        <v>121</v>
      </c>
      <c r="C16" s="34" t="s">
        <v>409</v>
      </c>
      <c r="D16" s="34" t="s">
        <v>409</v>
      </c>
      <c r="E16" s="34" t="s">
        <v>419</v>
      </c>
      <c r="F16" s="35"/>
      <c r="G16" s="35"/>
      <c r="H16" s="35"/>
      <c r="I16" s="35"/>
      <c r="J16" s="35"/>
      <c r="K16" s="35"/>
      <c r="L16" s="35"/>
      <c r="M16" s="35"/>
      <c r="N16" s="35"/>
      <c r="O16" s="35"/>
      <c r="P16" s="34" t="s">
        <v>463</v>
      </c>
      <c r="Q16" s="36"/>
      <c r="R16" s="47">
        <v>22.526</v>
      </c>
      <c r="S16" s="35">
        <v>12.053000000000001</v>
      </c>
      <c r="T16" s="35">
        <v>10.473000000000001</v>
      </c>
      <c r="U16" s="35">
        <f t="shared" si="0"/>
        <v>2.4131390772007251</v>
      </c>
      <c r="V16" s="34">
        <f t="shared" si="1"/>
        <v>20.112860922799275</v>
      </c>
      <c r="W16" s="48">
        <v>0.89287316535555694</v>
      </c>
    </row>
    <row r="17" spans="1:23" x14ac:dyDescent="0.35">
      <c r="A17" s="33" t="s">
        <v>210</v>
      </c>
      <c r="B17" s="34" t="s">
        <v>8</v>
      </c>
      <c r="C17" s="34" t="s">
        <v>404</v>
      </c>
      <c r="D17" s="34" t="s">
        <v>404</v>
      </c>
      <c r="E17" s="34" t="s">
        <v>417</v>
      </c>
      <c r="F17" s="35">
        <v>13</v>
      </c>
      <c r="G17" s="35">
        <v>8</v>
      </c>
      <c r="H17" s="35">
        <v>17.899999618530273</v>
      </c>
      <c r="I17" s="35">
        <v>13.199999809265137</v>
      </c>
      <c r="J17" s="35">
        <v>12.100000381469727</v>
      </c>
      <c r="K17" s="35">
        <v>19.200000762939453</v>
      </c>
      <c r="L17" s="35">
        <v>14.5</v>
      </c>
      <c r="M17" s="35">
        <v>11.300000190734863</v>
      </c>
      <c r="N17" s="35">
        <v>10.600000381469727</v>
      </c>
      <c r="O17" s="35">
        <v>7.4000000953674316</v>
      </c>
      <c r="P17" s="34" t="s">
        <v>427</v>
      </c>
      <c r="Q17" s="36">
        <v>2019</v>
      </c>
      <c r="R17" s="47">
        <v>2916.4949999999999</v>
      </c>
      <c r="S17" s="35">
        <v>1489.2639999999999</v>
      </c>
      <c r="T17" s="35">
        <v>1427.231</v>
      </c>
      <c r="U17" s="35">
        <f t="shared" si="0"/>
        <v>1848.1199120420579</v>
      </c>
      <c r="V17" s="34">
        <f t="shared" si="1"/>
        <v>1068.375087957942</v>
      </c>
      <c r="W17" s="48">
        <v>0.36632159079921001</v>
      </c>
    </row>
    <row r="18" spans="1:23" x14ac:dyDescent="0.35">
      <c r="A18" s="33" t="s">
        <v>215</v>
      </c>
      <c r="B18" s="34" t="s">
        <v>13</v>
      </c>
      <c r="C18" s="34" t="s">
        <v>407</v>
      </c>
      <c r="D18" s="34" t="s">
        <v>407</v>
      </c>
      <c r="E18" s="34" t="s">
        <v>419</v>
      </c>
      <c r="F18" s="35">
        <v>1.175126314163208</v>
      </c>
      <c r="G18" s="35">
        <v>1.2205973863601685</v>
      </c>
      <c r="H18" s="35">
        <v>1.1188497543334961</v>
      </c>
      <c r="I18" s="35">
        <v>0.60563158988952637</v>
      </c>
      <c r="J18" s="35">
        <v>1.49846351146698</v>
      </c>
      <c r="K18" s="35">
        <v>0</v>
      </c>
      <c r="L18" s="35">
        <v>0.97139644622802734</v>
      </c>
      <c r="M18" s="35">
        <v>2.243959903717041</v>
      </c>
      <c r="N18" s="35">
        <v>2.4327852725982666</v>
      </c>
      <c r="O18" s="35">
        <v>0</v>
      </c>
      <c r="P18" s="34" t="s">
        <v>428</v>
      </c>
      <c r="Q18" s="36">
        <v>2012</v>
      </c>
      <c r="R18" s="47">
        <v>2.9780000000000002</v>
      </c>
      <c r="S18" s="35">
        <v>1.5169999999999999</v>
      </c>
      <c r="T18" s="35">
        <v>1.4610000000000001</v>
      </c>
      <c r="U18" s="35">
        <f t="shared" si="0"/>
        <v>2.0504451513331565</v>
      </c>
      <c r="V18" s="34">
        <f t="shared" si="1"/>
        <v>0.92755484866684357</v>
      </c>
      <c r="W18" s="48">
        <v>0.31146905596603208</v>
      </c>
    </row>
    <row r="19" spans="1:23" x14ac:dyDescent="0.35">
      <c r="A19" s="33" t="s">
        <v>212</v>
      </c>
      <c r="B19" s="34" t="s">
        <v>10</v>
      </c>
      <c r="C19" s="34" t="s">
        <v>406</v>
      </c>
      <c r="D19" s="34" t="s">
        <v>413</v>
      </c>
      <c r="E19" s="34" t="s">
        <v>418</v>
      </c>
      <c r="F19" s="35">
        <v>0.13817372918128967</v>
      </c>
      <c r="G19" s="35">
        <v>0.28385549783706665</v>
      </c>
      <c r="H19" s="35">
        <v>0</v>
      </c>
      <c r="I19" s="35">
        <v>0</v>
      </c>
      <c r="J19" s="35">
        <v>0.20584116876125336</v>
      </c>
      <c r="K19" s="35">
        <v>0</v>
      </c>
      <c r="L19" s="35">
        <v>0.64166617393493652</v>
      </c>
      <c r="M19" s="35">
        <v>0</v>
      </c>
      <c r="N19" s="35">
        <v>0</v>
      </c>
      <c r="O19" s="35">
        <v>0</v>
      </c>
      <c r="P19" s="34" t="s">
        <v>428</v>
      </c>
      <c r="Q19" s="36">
        <v>2012</v>
      </c>
      <c r="R19" s="47">
        <v>121.80200000000001</v>
      </c>
      <c r="S19" s="35">
        <v>62.768000000000001</v>
      </c>
      <c r="T19" s="35">
        <v>59.033999999999999</v>
      </c>
      <c r="U19" s="35">
        <f t="shared" si="0"/>
        <v>26.071939902114991</v>
      </c>
      <c r="V19" s="34">
        <f t="shared" si="1"/>
        <v>95.730060097885016</v>
      </c>
      <c r="W19" s="48">
        <v>0.78594817899447467</v>
      </c>
    </row>
    <row r="20" spans="1:23" x14ac:dyDescent="0.35">
      <c r="A20" s="33" t="s">
        <v>321</v>
      </c>
      <c r="B20" s="34" t="s">
        <v>119</v>
      </c>
      <c r="C20" s="34" t="s">
        <v>406</v>
      </c>
      <c r="D20" s="34" t="s">
        <v>415</v>
      </c>
      <c r="E20" s="34" t="s">
        <v>418</v>
      </c>
      <c r="F20" s="35"/>
      <c r="G20" s="35"/>
      <c r="H20" s="35"/>
      <c r="I20" s="35"/>
      <c r="J20" s="35"/>
      <c r="K20" s="35"/>
      <c r="L20" s="35"/>
      <c r="M20" s="35"/>
      <c r="N20" s="35"/>
      <c r="O20" s="35"/>
      <c r="P20" s="34" t="s">
        <v>463</v>
      </c>
      <c r="Q20" s="36"/>
      <c r="R20" s="47">
        <v>132.19300000000001</v>
      </c>
      <c r="S20" s="35">
        <v>68.2</v>
      </c>
      <c r="T20" s="35">
        <v>63.993000000000002</v>
      </c>
      <c r="U20" s="35">
        <f t="shared" si="0"/>
        <v>2.6424070692930286</v>
      </c>
      <c r="V20" s="34">
        <f t="shared" si="1"/>
        <v>129.55059293070698</v>
      </c>
      <c r="W20" s="48">
        <v>0.98001099098066446</v>
      </c>
    </row>
    <row r="21" spans="1:23" x14ac:dyDescent="0.35">
      <c r="A21" s="33" t="s">
        <v>213</v>
      </c>
      <c r="B21" s="34" t="s">
        <v>11</v>
      </c>
      <c r="C21" s="34" t="s">
        <v>407</v>
      </c>
      <c r="D21" s="34" t="s">
        <v>407</v>
      </c>
      <c r="E21" s="34" t="s">
        <v>419</v>
      </c>
      <c r="F21" s="35">
        <v>9.1999998092651367</v>
      </c>
      <c r="G21" s="35">
        <v>8.5</v>
      </c>
      <c r="H21" s="35">
        <v>9.6999998092651367</v>
      </c>
      <c r="I21" s="35">
        <v>12.399999618530273</v>
      </c>
      <c r="J21" s="35">
        <v>3.5999999046325684</v>
      </c>
      <c r="K21" s="35">
        <v>14.699999809265137</v>
      </c>
      <c r="L21" s="35">
        <v>13.100000381469727</v>
      </c>
      <c r="M21" s="35">
        <v>9.1999998092651367</v>
      </c>
      <c r="N21" s="35">
        <v>3.9000000953674316</v>
      </c>
      <c r="O21" s="35">
        <v>1.8999999761581421</v>
      </c>
      <c r="P21" s="34" t="s">
        <v>429</v>
      </c>
      <c r="Q21" s="36">
        <v>2016</v>
      </c>
      <c r="R21" s="47">
        <v>7.867</v>
      </c>
      <c r="S21" s="35">
        <v>3.9689999999999999</v>
      </c>
      <c r="T21" s="35">
        <v>3.8980000000000001</v>
      </c>
      <c r="U21" s="35">
        <f t="shared" si="0"/>
        <v>4.2698454963341037</v>
      </c>
      <c r="V21" s="34">
        <f t="shared" si="1"/>
        <v>3.5971545036658963</v>
      </c>
      <c r="W21" s="48">
        <v>0.45724602817667426</v>
      </c>
    </row>
    <row r="22" spans="1:23" x14ac:dyDescent="0.35">
      <c r="A22" s="33" t="s">
        <v>208</v>
      </c>
      <c r="B22" s="34" t="s">
        <v>6</v>
      </c>
      <c r="C22" s="34" t="s">
        <v>405</v>
      </c>
      <c r="D22" s="34" t="s">
        <v>414</v>
      </c>
      <c r="E22" s="34" t="s">
        <v>417</v>
      </c>
      <c r="F22" s="35">
        <v>41.400001525878906</v>
      </c>
      <c r="G22" s="35">
        <v>46.799999237060547</v>
      </c>
      <c r="H22" s="35">
        <v>36.200000762939453</v>
      </c>
      <c r="I22" s="35">
        <v>48.299999237060547</v>
      </c>
      <c r="J22" s="35">
        <v>30.899999618530273</v>
      </c>
      <c r="K22" s="35">
        <v>65.099998474121094</v>
      </c>
      <c r="L22" s="35">
        <v>51.700000762939453</v>
      </c>
      <c r="M22" s="35">
        <v>41.900001525878906</v>
      </c>
      <c r="N22" s="35">
        <v>30.700000762939453</v>
      </c>
      <c r="O22" s="35">
        <v>17.600000381469727</v>
      </c>
      <c r="P22" s="34" t="s">
        <v>423</v>
      </c>
      <c r="Q22" s="36">
        <v>2018</v>
      </c>
      <c r="R22" s="47">
        <v>348.16300000000001</v>
      </c>
      <c r="S22" s="35">
        <v>176.63200000000001</v>
      </c>
      <c r="T22" s="35">
        <v>171.53100000000001</v>
      </c>
      <c r="U22" s="35">
        <f t="shared" si="0"/>
        <v>183.43933581938686</v>
      </c>
      <c r="V22" s="34">
        <f t="shared" si="1"/>
        <v>164.72366418061316</v>
      </c>
      <c r="W22" s="48">
        <v>0.47312225647358608</v>
      </c>
    </row>
    <row r="23" spans="1:23" x14ac:dyDescent="0.35">
      <c r="A23" s="33" t="s">
        <v>216</v>
      </c>
      <c r="B23" s="34" t="s">
        <v>14</v>
      </c>
      <c r="C23" s="34" t="s">
        <v>404</v>
      </c>
      <c r="D23" s="34" t="s">
        <v>404</v>
      </c>
      <c r="E23" s="34" t="s">
        <v>417</v>
      </c>
      <c r="F23" s="35">
        <v>19.222854614257813</v>
      </c>
      <c r="G23" s="35">
        <v>18.359539031982422</v>
      </c>
      <c r="H23" s="35">
        <v>20.15260124206543</v>
      </c>
      <c r="I23" s="35">
        <v>23.19883918762207</v>
      </c>
      <c r="J23" s="35">
        <v>9.6157751083374023</v>
      </c>
      <c r="K23" s="35">
        <v>34.816509246826172</v>
      </c>
      <c r="L23" s="35">
        <v>24.853609085083008</v>
      </c>
      <c r="M23" s="35">
        <v>17.862827301025391</v>
      </c>
      <c r="N23" s="35">
        <v>9.950627326965332</v>
      </c>
      <c r="O23" s="35">
        <v>10.512530326843262</v>
      </c>
      <c r="P23" s="34" t="s">
        <v>431</v>
      </c>
      <c r="Q23" s="36">
        <v>2010</v>
      </c>
      <c r="R23" s="47">
        <v>12.269</v>
      </c>
      <c r="S23" s="35">
        <v>6.2350000000000003</v>
      </c>
      <c r="T23" s="35">
        <v>6.0339999999999998</v>
      </c>
      <c r="U23" s="35">
        <f t="shared" si="0"/>
        <v>7.2515358886927919</v>
      </c>
      <c r="V23" s="34">
        <f t="shared" si="1"/>
        <v>5.0174641113072083</v>
      </c>
      <c r="W23" s="48">
        <v>0.40895461009921008</v>
      </c>
    </row>
    <row r="24" spans="1:23" x14ac:dyDescent="0.35">
      <c r="A24" s="33" t="s">
        <v>325</v>
      </c>
      <c r="B24" s="34" t="s">
        <v>123</v>
      </c>
      <c r="C24" s="34" t="s">
        <v>407</v>
      </c>
      <c r="D24" s="34" t="s">
        <v>407</v>
      </c>
      <c r="E24" s="34" t="s">
        <v>419</v>
      </c>
      <c r="F24" s="35"/>
      <c r="G24" s="35"/>
      <c r="H24" s="35"/>
      <c r="I24" s="35"/>
      <c r="J24" s="35"/>
      <c r="K24" s="35"/>
      <c r="L24" s="35"/>
      <c r="M24" s="35"/>
      <c r="N24" s="35"/>
      <c r="O24" s="35"/>
      <c r="P24" s="34" t="s">
        <v>463</v>
      </c>
      <c r="Q24" s="36"/>
      <c r="R24" s="47">
        <v>237.274</v>
      </c>
      <c r="S24" s="35">
        <v>121.248</v>
      </c>
      <c r="T24" s="35">
        <v>116.026</v>
      </c>
      <c r="U24" s="35">
        <f t="shared" si="0"/>
        <v>72.546391680428684</v>
      </c>
      <c r="V24" s="34">
        <f t="shared" si="1"/>
        <v>164.72760831957132</v>
      </c>
      <c r="W24" s="48">
        <v>0.69425056398750529</v>
      </c>
    </row>
    <row r="25" spans="1:23" x14ac:dyDescent="0.35">
      <c r="A25" s="33" t="s">
        <v>211</v>
      </c>
      <c r="B25" s="34" t="s">
        <v>9</v>
      </c>
      <c r="C25" s="34" t="s">
        <v>406</v>
      </c>
      <c r="D25" s="34" t="s">
        <v>413</v>
      </c>
      <c r="E25" s="34" t="s">
        <v>418</v>
      </c>
      <c r="F25" s="35">
        <v>0.89999997615814209</v>
      </c>
      <c r="G25" s="35">
        <v>1.2000000476837158</v>
      </c>
      <c r="H25" s="35">
        <v>0.60000002384185791</v>
      </c>
      <c r="I25" s="35">
        <v>0.69999998807907104</v>
      </c>
      <c r="J25" s="35">
        <v>1.2999999523162842</v>
      </c>
      <c r="K25" s="35">
        <v>4.4000000953674316</v>
      </c>
      <c r="L25" s="35">
        <v>0</v>
      </c>
      <c r="M25" s="35">
        <v>0.80000001192092896</v>
      </c>
      <c r="N25" s="35">
        <v>0</v>
      </c>
      <c r="O25" s="35">
        <v>0.30000001192092896</v>
      </c>
      <c r="P25" s="34" t="s">
        <v>424</v>
      </c>
      <c r="Q25" s="36">
        <v>2012</v>
      </c>
      <c r="R25" s="47">
        <v>31.184000000000001</v>
      </c>
      <c r="S25" s="35">
        <v>16.015000000000001</v>
      </c>
      <c r="T25" s="35">
        <v>15.169</v>
      </c>
      <c r="U25" s="35">
        <f t="shared" si="0"/>
        <v>16.139231379336522</v>
      </c>
      <c r="V25" s="34">
        <f t="shared" si="1"/>
        <v>15.044768620663477</v>
      </c>
      <c r="W25" s="48">
        <v>0.48245153349998321</v>
      </c>
    </row>
    <row r="26" spans="1:23" x14ac:dyDescent="0.35">
      <c r="A26" s="33" t="s">
        <v>217</v>
      </c>
      <c r="B26" s="34" t="s">
        <v>15</v>
      </c>
      <c r="C26" s="34" t="s">
        <v>405</v>
      </c>
      <c r="D26" s="34" t="s">
        <v>412</v>
      </c>
      <c r="E26" s="34" t="s">
        <v>419</v>
      </c>
      <c r="F26" s="35">
        <v>4.3000001907348633</v>
      </c>
      <c r="G26" s="35">
        <v>4.5</v>
      </c>
      <c r="H26" s="35">
        <v>4</v>
      </c>
      <c r="I26" s="35">
        <v>6.5999999046325684</v>
      </c>
      <c r="J26" s="35">
        <v>3</v>
      </c>
      <c r="K26" s="35"/>
      <c r="L26" s="35"/>
      <c r="M26" s="35"/>
      <c r="N26" s="35"/>
      <c r="O26" s="35"/>
      <c r="P26" s="34" t="s">
        <v>432</v>
      </c>
      <c r="Q26" s="36">
        <v>2017</v>
      </c>
      <c r="R26" s="47">
        <v>54.18</v>
      </c>
      <c r="S26" s="35">
        <v>27.378</v>
      </c>
      <c r="T26" s="35">
        <v>26.802</v>
      </c>
      <c r="U26" s="35">
        <f t="shared" si="0"/>
        <v>16.553896342406851</v>
      </c>
      <c r="V26" s="34">
        <f t="shared" si="1"/>
        <v>37.626103657593148</v>
      </c>
      <c r="W26" s="48">
        <v>0.694464814647345</v>
      </c>
    </row>
    <row r="27" spans="1:23" x14ac:dyDescent="0.35">
      <c r="A27" s="33" t="s">
        <v>214</v>
      </c>
      <c r="B27" s="34" t="s">
        <v>12</v>
      </c>
      <c r="C27" s="34" t="s">
        <v>407</v>
      </c>
      <c r="D27" s="34" t="s">
        <v>407</v>
      </c>
      <c r="E27" s="34" t="s">
        <v>419</v>
      </c>
      <c r="F27" s="35">
        <v>1.0028793811798096</v>
      </c>
      <c r="G27" s="35">
        <v>1.0411094427108765</v>
      </c>
      <c r="H27" s="35">
        <v>0.96669512987136841</v>
      </c>
      <c r="I27" s="35">
        <v>1.3249126672744751</v>
      </c>
      <c r="J27" s="35">
        <v>0.9350554347038269</v>
      </c>
      <c r="K27" s="35">
        <v>1.4116123914718628</v>
      </c>
      <c r="L27" s="35">
        <v>1.2693572044372559</v>
      </c>
      <c r="M27" s="35">
        <v>0.65850830078125</v>
      </c>
      <c r="N27" s="35">
        <v>0.40347251296043396</v>
      </c>
      <c r="O27" s="35">
        <v>0.33626890182495117</v>
      </c>
      <c r="P27" s="34" t="s">
        <v>430</v>
      </c>
      <c r="Q27" s="36">
        <v>2019</v>
      </c>
      <c r="R27" s="47">
        <v>2921.0250000000001</v>
      </c>
      <c r="S27" s="35">
        <v>1493.902</v>
      </c>
      <c r="T27" s="35">
        <v>1427.123</v>
      </c>
      <c r="U27" s="35">
        <f t="shared" si="0"/>
        <v>392.32037568105306</v>
      </c>
      <c r="V27" s="34">
        <f t="shared" si="1"/>
        <v>2528.704624318947</v>
      </c>
      <c r="W27" s="48">
        <v>0.86569085314879091</v>
      </c>
    </row>
    <row r="28" spans="1:23" x14ac:dyDescent="0.35">
      <c r="A28" s="33" t="s">
        <v>401</v>
      </c>
      <c r="B28" s="34" t="s">
        <v>199</v>
      </c>
      <c r="C28" s="34" t="s">
        <v>407</v>
      </c>
      <c r="D28" s="34" t="s">
        <v>407</v>
      </c>
      <c r="E28" s="34" t="s">
        <v>420</v>
      </c>
      <c r="F28" s="35"/>
      <c r="G28" s="35"/>
      <c r="H28" s="35"/>
      <c r="I28" s="35"/>
      <c r="J28" s="35"/>
      <c r="K28" s="35"/>
      <c r="L28" s="35"/>
      <c r="M28" s="35"/>
      <c r="N28" s="35"/>
      <c r="O28" s="35"/>
      <c r="P28" s="34" t="s">
        <v>463</v>
      </c>
      <c r="Q28" s="36"/>
      <c r="R28" s="47"/>
      <c r="S28" s="35"/>
      <c r="T28" s="35"/>
      <c r="U28" s="35">
        <f t="shared" si="0"/>
        <v>0</v>
      </c>
      <c r="V28" s="34">
        <f t="shared" si="1"/>
        <v>0</v>
      </c>
      <c r="W28" s="48">
        <v>0.47722185440902931</v>
      </c>
    </row>
    <row r="29" spans="1:23" x14ac:dyDescent="0.35">
      <c r="A29" s="33" t="s">
        <v>326</v>
      </c>
      <c r="B29" s="34" t="s">
        <v>124</v>
      </c>
      <c r="C29" s="34" t="s">
        <v>408</v>
      </c>
      <c r="D29" s="34" t="s">
        <v>408</v>
      </c>
      <c r="E29" s="34" t="s">
        <v>419</v>
      </c>
      <c r="F29" s="35"/>
      <c r="G29" s="35"/>
      <c r="H29" s="35"/>
      <c r="I29" s="35"/>
      <c r="J29" s="35"/>
      <c r="K29" s="35"/>
      <c r="L29" s="35"/>
      <c r="M29" s="35"/>
      <c r="N29" s="35"/>
      <c r="O29" s="35"/>
      <c r="P29" s="34" t="s">
        <v>463</v>
      </c>
      <c r="Q29" s="36"/>
      <c r="R29" s="47">
        <v>7.1050000000000004</v>
      </c>
      <c r="S29" s="35">
        <v>3.669</v>
      </c>
      <c r="T29" s="35">
        <v>3.4359999999999999</v>
      </c>
      <c r="U29" s="35">
        <f t="shared" si="0"/>
        <v>1.589440858282881</v>
      </c>
      <c r="V29" s="34">
        <f t="shared" si="1"/>
        <v>5.5155591417171195</v>
      </c>
      <c r="W29" s="48">
        <v>0.77629263078354949</v>
      </c>
    </row>
    <row r="30" spans="1:23" x14ac:dyDescent="0.35">
      <c r="A30" s="33" t="s">
        <v>322</v>
      </c>
      <c r="B30" s="34" t="s">
        <v>120</v>
      </c>
      <c r="C30" s="34" t="s">
        <v>406</v>
      </c>
      <c r="D30" s="34" t="s">
        <v>413</v>
      </c>
      <c r="E30" s="34" t="s">
        <v>418</v>
      </c>
      <c r="F30" s="35"/>
      <c r="G30" s="35"/>
      <c r="H30" s="35"/>
      <c r="I30" s="35"/>
      <c r="J30" s="35"/>
      <c r="K30" s="35"/>
      <c r="L30" s="35"/>
      <c r="M30" s="35"/>
      <c r="N30" s="35"/>
      <c r="O30" s="35"/>
      <c r="P30" s="34" t="s">
        <v>463</v>
      </c>
      <c r="Q30" s="36"/>
      <c r="R30" s="47">
        <v>67.649000000000001</v>
      </c>
      <c r="S30" s="35">
        <v>34.762</v>
      </c>
      <c r="T30" s="35">
        <v>32.887</v>
      </c>
      <c r="U30" s="35">
        <f t="shared" si="0"/>
        <v>16.906779897334715</v>
      </c>
      <c r="V30" s="34">
        <f t="shared" si="1"/>
        <v>50.742220102665286</v>
      </c>
      <c r="W30" s="48">
        <v>0.75008086006689356</v>
      </c>
    </row>
    <row r="31" spans="1:23" x14ac:dyDescent="0.35">
      <c r="A31" s="33" t="s">
        <v>209</v>
      </c>
      <c r="B31" s="34" t="s">
        <v>7</v>
      </c>
      <c r="C31" s="34" t="s">
        <v>405</v>
      </c>
      <c r="D31" s="34" t="s">
        <v>414</v>
      </c>
      <c r="E31" s="34" t="s">
        <v>417</v>
      </c>
      <c r="F31" s="35">
        <v>57</v>
      </c>
      <c r="G31" s="35">
        <v>58.5</v>
      </c>
      <c r="H31" s="35">
        <v>55.599998474121094</v>
      </c>
      <c r="I31" s="35">
        <v>65</v>
      </c>
      <c r="J31" s="35">
        <v>31</v>
      </c>
      <c r="K31" s="35">
        <v>77.199996948242188</v>
      </c>
      <c r="L31" s="35">
        <v>67.300003051757813</v>
      </c>
      <c r="M31" s="35">
        <v>61.700000762939453</v>
      </c>
      <c r="N31" s="35">
        <v>49.400001525878906</v>
      </c>
      <c r="O31" s="35">
        <v>31.799999237060547</v>
      </c>
      <c r="P31" s="34" t="s">
        <v>426</v>
      </c>
      <c r="Q31" s="36">
        <v>2010</v>
      </c>
      <c r="R31" s="47">
        <v>633.41</v>
      </c>
      <c r="S31" s="35">
        <v>322.25200000000001</v>
      </c>
      <c r="T31" s="35">
        <v>311.15800000000002</v>
      </c>
      <c r="U31" s="35">
        <f t="shared" si="0"/>
        <v>447.45091710105646</v>
      </c>
      <c r="V31" s="34">
        <f t="shared" si="1"/>
        <v>185.95908289894348</v>
      </c>
      <c r="W31" s="48">
        <v>0.29358406545356641</v>
      </c>
    </row>
    <row r="32" spans="1:23" x14ac:dyDescent="0.35">
      <c r="A32" s="33" t="s">
        <v>207</v>
      </c>
      <c r="B32" s="34" t="s">
        <v>5</v>
      </c>
      <c r="C32" s="34" t="s">
        <v>405</v>
      </c>
      <c r="D32" s="34" t="s">
        <v>412</v>
      </c>
      <c r="E32" s="34" t="s">
        <v>417</v>
      </c>
      <c r="F32" s="35">
        <v>29.399999618530273</v>
      </c>
      <c r="G32" s="35">
        <v>28.299999237060547</v>
      </c>
      <c r="H32" s="35">
        <v>30.5</v>
      </c>
      <c r="I32" s="35">
        <v>30.5</v>
      </c>
      <c r="J32" s="35">
        <v>20.299999237060547</v>
      </c>
      <c r="K32" s="35">
        <v>49.299999237060547</v>
      </c>
      <c r="L32" s="35">
        <v>35.200000762939453</v>
      </c>
      <c r="M32" s="35">
        <v>26</v>
      </c>
      <c r="N32" s="35">
        <v>19.799999237060547</v>
      </c>
      <c r="O32" s="35">
        <v>21.899999618530273</v>
      </c>
      <c r="P32" s="34" t="s">
        <v>425</v>
      </c>
      <c r="Q32" s="36">
        <v>2017</v>
      </c>
      <c r="R32" s="47">
        <v>365.88299999999998</v>
      </c>
      <c r="S32" s="35">
        <v>184.36799999999999</v>
      </c>
      <c r="T32" s="35">
        <v>181.51499999999999</v>
      </c>
      <c r="U32" s="35">
        <f t="shared" si="0"/>
        <v>318.20190262676692</v>
      </c>
      <c r="V32" s="34">
        <f t="shared" si="1"/>
        <v>47.681097373233058</v>
      </c>
      <c r="W32" s="48">
        <v>0.13031788132608801</v>
      </c>
    </row>
    <row r="33" spans="1:23" x14ac:dyDescent="0.35">
      <c r="A33" s="33" t="s">
        <v>330</v>
      </c>
      <c r="B33" s="34" t="s">
        <v>128</v>
      </c>
      <c r="C33" s="34" t="s">
        <v>405</v>
      </c>
      <c r="D33" s="34" t="s">
        <v>414</v>
      </c>
      <c r="E33" s="34" t="s">
        <v>419</v>
      </c>
      <c r="F33" s="35"/>
      <c r="G33" s="35"/>
      <c r="H33" s="35"/>
      <c r="I33" s="35"/>
      <c r="J33" s="35"/>
      <c r="K33" s="35"/>
      <c r="L33" s="35"/>
      <c r="M33" s="35"/>
      <c r="N33" s="35"/>
      <c r="O33" s="35"/>
      <c r="P33" s="34" t="s">
        <v>463</v>
      </c>
      <c r="Q33" s="36"/>
      <c r="R33" s="47">
        <v>10.728999999999999</v>
      </c>
      <c r="S33" s="35">
        <v>5.4459999999999997</v>
      </c>
      <c r="T33" s="35">
        <v>5.2830000000000004</v>
      </c>
      <c r="U33" s="35">
        <f t="shared" si="0"/>
        <v>3.6766750341113434</v>
      </c>
      <c r="V33" s="34">
        <f t="shared" si="1"/>
        <v>7.0523249658886558</v>
      </c>
      <c r="W33" s="48">
        <v>0.65731428519793611</v>
      </c>
    </row>
    <row r="34" spans="1:23" x14ac:dyDescent="0.35">
      <c r="A34" s="33" t="s">
        <v>251</v>
      </c>
      <c r="B34" s="34" t="s">
        <v>49</v>
      </c>
      <c r="C34" s="34" t="s">
        <v>408</v>
      </c>
      <c r="D34" s="34" t="s">
        <v>408</v>
      </c>
      <c r="E34" s="34" t="s">
        <v>417</v>
      </c>
      <c r="F34" s="35">
        <v>25.216108322143555</v>
      </c>
      <c r="G34" s="35">
        <v>24.86589241027832</v>
      </c>
      <c r="H34" s="35">
        <v>25.548187255859375</v>
      </c>
      <c r="I34" s="35">
        <v>26.137638092041016</v>
      </c>
      <c r="J34" s="35">
        <v>19.536705017089844</v>
      </c>
      <c r="K34" s="35">
        <v>39.771358489990234</v>
      </c>
      <c r="L34" s="35">
        <v>29.168275833129883</v>
      </c>
      <c r="M34" s="35">
        <v>23.617515563964844</v>
      </c>
      <c r="N34" s="35">
        <v>16.987821578979492</v>
      </c>
      <c r="O34" s="35">
        <v>14.690837860107422</v>
      </c>
      <c r="P34" s="34" t="s">
        <v>444</v>
      </c>
      <c r="Q34" s="36">
        <v>2014</v>
      </c>
      <c r="R34" s="47">
        <v>353.762</v>
      </c>
      <c r="S34" s="35">
        <v>180.042</v>
      </c>
      <c r="T34" s="35">
        <v>173.72</v>
      </c>
      <c r="U34" s="35">
        <f t="shared" si="0"/>
        <v>271.0247988561178</v>
      </c>
      <c r="V34" s="34">
        <f t="shared" si="1"/>
        <v>82.737201143882203</v>
      </c>
      <c r="W34" s="48">
        <v>0.23387814729643716</v>
      </c>
    </row>
    <row r="35" spans="1:23" x14ac:dyDescent="0.35">
      <c r="A35" s="33" t="s">
        <v>222</v>
      </c>
      <c r="B35" s="34" t="s">
        <v>20</v>
      </c>
      <c r="C35" s="34" t="s">
        <v>405</v>
      </c>
      <c r="D35" s="34" t="s">
        <v>414</v>
      </c>
      <c r="E35" s="34" t="s">
        <v>419</v>
      </c>
      <c r="F35" s="35">
        <v>19.109542846679688</v>
      </c>
      <c r="G35" s="35">
        <v>22.046493530273438</v>
      </c>
      <c r="H35" s="35">
        <v>16.0521240234375</v>
      </c>
      <c r="I35" s="35">
        <v>28.34221076965332</v>
      </c>
      <c r="J35" s="35">
        <v>10.262936592102051</v>
      </c>
      <c r="K35" s="35">
        <v>39.551345825195313</v>
      </c>
      <c r="L35" s="35">
        <v>26.880861282348633</v>
      </c>
      <c r="M35" s="35">
        <v>15.90590763092041</v>
      </c>
      <c r="N35" s="35">
        <v>9.6491851806640625</v>
      </c>
      <c r="O35" s="35">
        <v>5.0552959442138672</v>
      </c>
      <c r="P35" s="34" t="s">
        <v>436</v>
      </c>
      <c r="Q35" s="36">
        <v>2018</v>
      </c>
      <c r="R35" s="47">
        <v>765.822</v>
      </c>
      <c r="S35" s="35">
        <v>386.50200000000001</v>
      </c>
      <c r="T35" s="35">
        <v>379.32</v>
      </c>
      <c r="U35" s="35">
        <f t="shared" si="0"/>
        <v>334.09674962333207</v>
      </c>
      <c r="V35" s="34">
        <f t="shared" si="1"/>
        <v>431.72525037666793</v>
      </c>
      <c r="W35" s="48">
        <v>0.56374098730079303</v>
      </c>
    </row>
    <row r="36" spans="1:23" x14ac:dyDescent="0.35">
      <c r="A36" s="33" t="s">
        <v>327</v>
      </c>
      <c r="B36" s="34" t="s">
        <v>125</v>
      </c>
      <c r="C36" s="34" t="s">
        <v>410</v>
      </c>
      <c r="D36" s="34" t="s">
        <v>410</v>
      </c>
      <c r="E36" s="34" t="s">
        <v>418</v>
      </c>
      <c r="F36" s="35"/>
      <c r="G36" s="35"/>
      <c r="H36" s="35"/>
      <c r="I36" s="35"/>
      <c r="J36" s="35"/>
      <c r="K36" s="35"/>
      <c r="L36" s="35"/>
      <c r="M36" s="35"/>
      <c r="N36" s="35"/>
      <c r="O36" s="35"/>
      <c r="P36" s="34" t="s">
        <v>463</v>
      </c>
      <c r="Q36" s="36"/>
      <c r="R36" s="47">
        <v>393.26499999999999</v>
      </c>
      <c r="S36" s="35">
        <v>201.21899999999999</v>
      </c>
      <c r="T36" s="35">
        <v>192.04599999999999</v>
      </c>
      <c r="U36" s="35">
        <f t="shared" si="0"/>
        <v>73.10332447275664</v>
      </c>
      <c r="V36" s="34">
        <f t="shared" si="1"/>
        <v>320.16167552724335</v>
      </c>
      <c r="W36" s="48">
        <v>0.81411179618639684</v>
      </c>
    </row>
    <row r="37" spans="1:23" x14ac:dyDescent="0.35">
      <c r="A37" s="33" t="s">
        <v>218</v>
      </c>
      <c r="B37" s="34" t="s">
        <v>16</v>
      </c>
      <c r="C37" s="34" t="s">
        <v>405</v>
      </c>
      <c r="D37" s="34" t="s">
        <v>414</v>
      </c>
      <c r="E37" s="34" t="s">
        <v>417</v>
      </c>
      <c r="F37" s="35">
        <v>32.331611633300781</v>
      </c>
      <c r="G37" s="35">
        <v>43.45855712890625</v>
      </c>
      <c r="H37" s="35">
        <v>20.266712188720703</v>
      </c>
      <c r="I37" s="35">
        <v>41.303245544433594</v>
      </c>
      <c r="J37" s="35">
        <v>21.066814422607422</v>
      </c>
      <c r="K37" s="35">
        <v>51.982093811035156</v>
      </c>
      <c r="L37" s="35">
        <v>44.459712982177734</v>
      </c>
      <c r="M37" s="35">
        <v>38.067855834960938</v>
      </c>
      <c r="N37" s="35">
        <v>25.111352920532227</v>
      </c>
      <c r="O37" s="35">
        <v>14.775332450866699</v>
      </c>
      <c r="P37" s="34" t="s">
        <v>431</v>
      </c>
      <c r="Q37" s="36">
        <v>2010</v>
      </c>
      <c r="R37" s="47">
        <v>141.477</v>
      </c>
      <c r="S37" s="35">
        <v>71.192999999999998</v>
      </c>
      <c r="T37" s="35">
        <v>70.284000000000006</v>
      </c>
      <c r="U37" s="35">
        <f t="shared" si="0"/>
        <v>82.95647312304601</v>
      </c>
      <c r="V37" s="34">
        <f t="shared" si="1"/>
        <v>58.520526876953994</v>
      </c>
      <c r="W37" s="48">
        <v>0.41363986285370763</v>
      </c>
    </row>
    <row r="38" spans="1:23" x14ac:dyDescent="0.35">
      <c r="A38" s="33" t="s">
        <v>295</v>
      </c>
      <c r="B38" s="34" t="s">
        <v>93</v>
      </c>
      <c r="C38" s="34" t="s">
        <v>405</v>
      </c>
      <c r="D38" s="34" t="s">
        <v>414</v>
      </c>
      <c r="E38" s="34" t="s">
        <v>417</v>
      </c>
      <c r="F38" s="35">
        <v>42.299999237060547</v>
      </c>
      <c r="G38" s="35">
        <v>49</v>
      </c>
      <c r="H38" s="35">
        <v>35.599998474121094</v>
      </c>
      <c r="I38" s="35">
        <v>48.900001525878906</v>
      </c>
      <c r="J38" s="35">
        <v>20.899999618530273</v>
      </c>
      <c r="K38" s="35">
        <v>49.900001525878906</v>
      </c>
      <c r="L38" s="35">
        <v>47.900001525878906</v>
      </c>
      <c r="M38" s="35">
        <v>49.400001525878906</v>
      </c>
      <c r="N38" s="35">
        <v>48.799999237060547</v>
      </c>
      <c r="O38" s="35">
        <v>17.100000381469727</v>
      </c>
      <c r="P38" s="34" t="s">
        <v>448</v>
      </c>
      <c r="Q38" s="36">
        <v>2015</v>
      </c>
      <c r="R38" s="47">
        <v>523.51599999999996</v>
      </c>
      <c r="S38" s="35">
        <v>262.916</v>
      </c>
      <c r="T38" s="35">
        <v>260.60000000000002</v>
      </c>
      <c r="U38" s="35">
        <f t="shared" si="0"/>
        <v>402.79884445988529</v>
      </c>
      <c r="V38" s="34">
        <f t="shared" si="1"/>
        <v>120.71715554011466</v>
      </c>
      <c r="W38" s="48">
        <v>0.23058923803687886</v>
      </c>
    </row>
    <row r="39" spans="1:23" x14ac:dyDescent="0.35">
      <c r="A39" s="33" t="s">
        <v>219</v>
      </c>
      <c r="B39" s="34" t="s">
        <v>17</v>
      </c>
      <c r="C39" s="34" t="s">
        <v>407</v>
      </c>
      <c r="D39" s="34" t="s">
        <v>407</v>
      </c>
      <c r="E39" s="34" t="s">
        <v>419</v>
      </c>
      <c r="F39" s="35">
        <v>0.5</v>
      </c>
      <c r="G39" s="35">
        <v>0.60000002384185791</v>
      </c>
      <c r="H39" s="35">
        <v>0.40000000596046448</v>
      </c>
      <c r="I39" s="35">
        <v>0.20000000298023224</v>
      </c>
      <c r="J39" s="35">
        <v>0.60000002384185791</v>
      </c>
      <c r="K39" s="35"/>
      <c r="L39" s="35"/>
      <c r="M39" s="35"/>
      <c r="N39" s="35"/>
      <c r="O39" s="35"/>
      <c r="P39" s="34" t="s">
        <v>433</v>
      </c>
      <c r="Q39" s="36">
        <v>2017</v>
      </c>
      <c r="R39" s="47">
        <v>252.779</v>
      </c>
      <c r="S39" s="35">
        <v>128.63800000000001</v>
      </c>
      <c r="T39" s="35">
        <v>124.14100000000001</v>
      </c>
      <c r="U39" s="35">
        <f t="shared" si="0"/>
        <v>31.435458762110159</v>
      </c>
      <c r="V39" s="34">
        <f t="shared" si="1"/>
        <v>221.34354123788984</v>
      </c>
      <c r="W39" s="48">
        <v>0.87564054465715047</v>
      </c>
    </row>
    <row r="40" spans="1:23" x14ac:dyDescent="0.35">
      <c r="A40" s="33" t="s">
        <v>220</v>
      </c>
      <c r="B40" s="34" t="s">
        <v>18</v>
      </c>
      <c r="C40" s="34" t="s">
        <v>408</v>
      </c>
      <c r="D40" s="34" t="s">
        <v>408</v>
      </c>
      <c r="E40" s="34" t="s">
        <v>419</v>
      </c>
      <c r="F40" s="35">
        <v>3.2999999523162842</v>
      </c>
      <c r="G40" s="35">
        <v>3.2000000476837158</v>
      </c>
      <c r="H40" s="35">
        <v>3.4000000953674316</v>
      </c>
      <c r="I40" s="35">
        <v>3.7000000476837158</v>
      </c>
      <c r="J40" s="35">
        <v>2.7999999523162842</v>
      </c>
      <c r="K40" s="35"/>
      <c r="L40" s="35"/>
      <c r="M40" s="35"/>
      <c r="N40" s="35"/>
      <c r="O40" s="35"/>
      <c r="P40" s="34" t="s">
        <v>434</v>
      </c>
      <c r="Q40" s="36">
        <v>2015</v>
      </c>
      <c r="R40" s="47">
        <v>17423.080000000002</v>
      </c>
      <c r="S40" s="35">
        <v>9284.6589999999997</v>
      </c>
      <c r="T40" s="35">
        <v>8138.4210000000003</v>
      </c>
      <c r="U40" s="35">
        <f t="shared" si="0"/>
        <v>7117.0520228270943</v>
      </c>
      <c r="V40" s="34">
        <f t="shared" si="1"/>
        <v>10306.027977172907</v>
      </c>
      <c r="W40" s="48">
        <v>0.59151585007776508</v>
      </c>
    </row>
    <row r="41" spans="1:23" x14ac:dyDescent="0.35">
      <c r="A41" s="33" t="s">
        <v>225</v>
      </c>
      <c r="B41" s="34" t="s">
        <v>23</v>
      </c>
      <c r="C41" s="34" t="s">
        <v>407</v>
      </c>
      <c r="D41" s="34" t="s">
        <v>407</v>
      </c>
      <c r="E41" s="34" t="s">
        <v>419</v>
      </c>
      <c r="F41" s="35">
        <v>3.5999999046325684</v>
      </c>
      <c r="G41" s="35">
        <v>2.7999999523162842</v>
      </c>
      <c r="H41" s="35">
        <v>4.4000000953674316</v>
      </c>
      <c r="I41" s="35">
        <v>6.4000000953674316</v>
      </c>
      <c r="J41" s="35">
        <v>2.5</v>
      </c>
      <c r="K41" s="35">
        <v>7.5</v>
      </c>
      <c r="L41" s="35">
        <v>3.2999999523162842</v>
      </c>
      <c r="M41" s="35">
        <v>2.7999999523162842</v>
      </c>
      <c r="N41" s="35">
        <v>1.3999999761581421</v>
      </c>
      <c r="O41" s="35">
        <v>1.2999999523162842</v>
      </c>
      <c r="P41" s="34" t="s">
        <v>421</v>
      </c>
      <c r="Q41" s="36">
        <v>2015</v>
      </c>
      <c r="R41" s="47">
        <v>738.27300000000002</v>
      </c>
      <c r="S41" s="35">
        <v>377.61900000000003</v>
      </c>
      <c r="T41" s="35">
        <v>360.654</v>
      </c>
      <c r="U41" s="35">
        <f t="shared" si="0"/>
        <v>141.91335296154625</v>
      </c>
      <c r="V41" s="34">
        <f t="shared" si="1"/>
        <v>596.35964703845377</v>
      </c>
      <c r="W41" s="48">
        <v>0.80777659082541786</v>
      </c>
    </row>
    <row r="42" spans="1:23" x14ac:dyDescent="0.35">
      <c r="A42" s="33" t="s">
        <v>226</v>
      </c>
      <c r="B42" s="34" t="s">
        <v>24</v>
      </c>
      <c r="C42" s="34" t="s">
        <v>405</v>
      </c>
      <c r="D42" s="34" t="s">
        <v>412</v>
      </c>
      <c r="E42" s="34" t="s">
        <v>417</v>
      </c>
      <c r="F42" s="35">
        <v>14.415226936340332</v>
      </c>
      <c r="G42" s="35">
        <v>14.149535179138184</v>
      </c>
      <c r="H42" s="35">
        <v>14.693158149719238</v>
      </c>
      <c r="I42" s="35">
        <v>16.088903427124023</v>
      </c>
      <c r="J42" s="35">
        <v>10.950131416320801</v>
      </c>
      <c r="K42" s="35">
        <v>27.361249923706055</v>
      </c>
      <c r="L42" s="35">
        <v>15.811897277832031</v>
      </c>
      <c r="M42" s="35">
        <v>12.565560340881348</v>
      </c>
      <c r="N42" s="35">
        <v>9.1260166168212891</v>
      </c>
      <c r="O42" s="35">
        <v>8.0856447219848633</v>
      </c>
      <c r="P42" s="34" t="s">
        <v>439</v>
      </c>
      <c r="Q42" s="36">
        <v>2012</v>
      </c>
      <c r="R42" s="47">
        <v>23.443999999999999</v>
      </c>
      <c r="S42" s="35">
        <v>11.936</v>
      </c>
      <c r="T42" s="35">
        <v>11.507999999999999</v>
      </c>
      <c r="U42" s="35">
        <f t="shared" si="0"/>
        <v>16.653369592249383</v>
      </c>
      <c r="V42" s="34">
        <f t="shared" si="1"/>
        <v>6.7906304077506139</v>
      </c>
      <c r="W42" s="48">
        <v>0.2896532335672502</v>
      </c>
    </row>
    <row r="43" spans="1:23" x14ac:dyDescent="0.35">
      <c r="A43" s="33" t="s">
        <v>224</v>
      </c>
      <c r="B43" s="34" t="s">
        <v>22</v>
      </c>
      <c r="C43" s="34" t="s">
        <v>405</v>
      </c>
      <c r="D43" s="34" t="s">
        <v>414</v>
      </c>
      <c r="E43" s="34" t="s">
        <v>419</v>
      </c>
      <c r="F43" s="35">
        <v>6.9203767776489258</v>
      </c>
      <c r="G43" s="35">
        <v>7.7695388793945313</v>
      </c>
      <c r="H43" s="35">
        <v>6.0697331428527832</v>
      </c>
      <c r="I43" s="35">
        <v>10.202844619750977</v>
      </c>
      <c r="J43" s="35">
        <v>5.4605560302734375</v>
      </c>
      <c r="K43" s="35">
        <v>13.703915596008301</v>
      </c>
      <c r="L43" s="35">
        <v>9.9708271026611328</v>
      </c>
      <c r="M43" s="35">
        <v>7.9187765121459961</v>
      </c>
      <c r="N43" s="35">
        <v>2.2867350578308105</v>
      </c>
      <c r="O43" s="35">
        <v>1.9669251441955566</v>
      </c>
      <c r="P43" s="34" t="s">
        <v>438</v>
      </c>
      <c r="Q43" s="36">
        <v>2015</v>
      </c>
      <c r="R43" s="47">
        <v>157.352</v>
      </c>
      <c r="S43" s="35">
        <v>79.423000000000002</v>
      </c>
      <c r="T43" s="35">
        <v>77.929000000000002</v>
      </c>
      <c r="U43" s="35">
        <f t="shared" si="0"/>
        <v>52.058153212238381</v>
      </c>
      <c r="V43" s="34">
        <f t="shared" si="1"/>
        <v>105.29384678776162</v>
      </c>
      <c r="W43" s="48">
        <v>0.66916115961514067</v>
      </c>
    </row>
    <row r="44" spans="1:23" x14ac:dyDescent="0.35">
      <c r="A44" s="33" t="s">
        <v>329</v>
      </c>
      <c r="B44" s="34" t="s">
        <v>127</v>
      </c>
      <c r="C44" s="34" t="s">
        <v>408</v>
      </c>
      <c r="D44" s="34" t="s">
        <v>408</v>
      </c>
      <c r="E44" s="34" t="s">
        <v>419</v>
      </c>
      <c r="F44" s="35"/>
      <c r="G44" s="35"/>
      <c r="H44" s="35"/>
      <c r="I44" s="35"/>
      <c r="J44" s="35"/>
      <c r="K44" s="35"/>
      <c r="L44" s="35"/>
      <c r="M44" s="35"/>
      <c r="N44" s="35"/>
      <c r="O44" s="35"/>
      <c r="P44" s="34" t="s">
        <v>463</v>
      </c>
      <c r="Q44" s="36"/>
      <c r="R44" s="47"/>
      <c r="S44" s="35"/>
      <c r="T44" s="35"/>
      <c r="U44" s="35">
        <f t="shared" si="0"/>
        <v>0</v>
      </c>
      <c r="V44" s="34">
        <f t="shared" si="1"/>
        <v>0</v>
      </c>
      <c r="W44" s="48">
        <v>0.75050255585549364</v>
      </c>
    </row>
    <row r="45" spans="1:23" x14ac:dyDescent="0.35">
      <c r="A45" s="33" t="s">
        <v>227</v>
      </c>
      <c r="B45" s="34" t="s">
        <v>25</v>
      </c>
      <c r="C45" s="34" t="s">
        <v>407</v>
      </c>
      <c r="D45" s="34" t="s">
        <v>407</v>
      </c>
      <c r="E45" s="34" t="s">
        <v>419</v>
      </c>
      <c r="F45" s="35">
        <v>2.5879030227661133</v>
      </c>
      <c r="G45" s="35">
        <v>2.8940558433532715</v>
      </c>
      <c r="H45" s="35">
        <v>2.3229782581329346</v>
      </c>
      <c r="I45" s="35">
        <v>3.4158217906951904</v>
      </c>
      <c r="J45" s="35">
        <v>2.1523692607879639</v>
      </c>
      <c r="K45" s="35">
        <v>4.4550232887268066</v>
      </c>
      <c r="L45" s="35">
        <v>1.7812148332595825</v>
      </c>
      <c r="M45" s="35">
        <v>2.5374600887298584</v>
      </c>
      <c r="N45" s="35">
        <v>3.2490756511688232</v>
      </c>
      <c r="O45" s="35">
        <v>0</v>
      </c>
      <c r="P45" s="34" t="s">
        <v>440</v>
      </c>
      <c r="Q45" s="36">
        <v>2018</v>
      </c>
      <c r="R45" s="47">
        <v>71.635999999999996</v>
      </c>
      <c r="S45" s="35">
        <v>36.655000000000001</v>
      </c>
      <c r="T45" s="35">
        <v>34.981000000000002</v>
      </c>
      <c r="U45" s="35">
        <f t="shared" si="0"/>
        <v>14.800331491627944</v>
      </c>
      <c r="V45" s="34">
        <f t="shared" si="1"/>
        <v>56.835668508372052</v>
      </c>
      <c r="W45" s="48">
        <v>0.79339533905260007</v>
      </c>
    </row>
    <row r="46" spans="1:23" x14ac:dyDescent="0.35">
      <c r="A46" s="33" t="s">
        <v>221</v>
      </c>
      <c r="B46" s="34" t="s">
        <v>19</v>
      </c>
      <c r="C46" s="34" t="s">
        <v>405</v>
      </c>
      <c r="D46" s="34" t="s">
        <v>414</v>
      </c>
      <c r="E46" s="34" t="s">
        <v>419</v>
      </c>
      <c r="F46" s="35">
        <v>32.533966064453125</v>
      </c>
      <c r="G46" s="35">
        <v>38.119308471679688</v>
      </c>
      <c r="H46" s="35">
        <v>27.226865768432617</v>
      </c>
      <c r="I46" s="35">
        <v>39.879409790039063</v>
      </c>
      <c r="J46" s="35">
        <v>25.558700561523438</v>
      </c>
      <c r="K46" s="35">
        <v>49.620357513427734</v>
      </c>
      <c r="L46" s="35">
        <v>37.168567657470703</v>
      </c>
      <c r="M46" s="35">
        <v>32.700397491455078</v>
      </c>
      <c r="N46" s="35">
        <v>24.529645919799805</v>
      </c>
      <c r="O46" s="35">
        <v>21.815366744995117</v>
      </c>
      <c r="P46" s="34" t="s">
        <v>435</v>
      </c>
      <c r="Q46" s="36">
        <v>2016</v>
      </c>
      <c r="R46" s="47">
        <v>40.594000000000001</v>
      </c>
      <c r="S46" s="35">
        <v>20.96</v>
      </c>
      <c r="T46" s="35">
        <v>19.634</v>
      </c>
      <c r="U46" s="35">
        <f t="shared" si="0"/>
        <v>19.980965095700636</v>
      </c>
      <c r="V46" s="34">
        <f t="shared" si="1"/>
        <v>20.613034904299365</v>
      </c>
      <c r="W46" s="48">
        <v>0.50778526147458647</v>
      </c>
    </row>
    <row r="47" spans="1:23" x14ac:dyDescent="0.35">
      <c r="A47" s="33" t="s">
        <v>349</v>
      </c>
      <c r="B47" s="34" t="s">
        <v>147</v>
      </c>
      <c r="C47" s="34" t="s">
        <v>406</v>
      </c>
      <c r="D47" s="34" t="s">
        <v>413</v>
      </c>
      <c r="E47" s="34" t="s">
        <v>418</v>
      </c>
      <c r="F47" s="35"/>
      <c r="G47" s="35"/>
      <c r="H47" s="35"/>
      <c r="I47" s="35"/>
      <c r="J47" s="35"/>
      <c r="K47" s="35"/>
      <c r="L47" s="35"/>
      <c r="M47" s="35"/>
      <c r="N47" s="35"/>
      <c r="O47" s="35"/>
      <c r="P47" s="34" t="s">
        <v>463</v>
      </c>
      <c r="Q47" s="36"/>
      <c r="R47" s="47">
        <v>126.95099999999999</v>
      </c>
      <c r="S47" s="35">
        <v>65.204999999999998</v>
      </c>
      <c r="T47" s="35">
        <v>61.746000000000002</v>
      </c>
      <c r="U47" s="35">
        <f t="shared" si="0"/>
        <v>54.656609534518367</v>
      </c>
      <c r="V47" s="34">
        <f t="shared" si="1"/>
        <v>72.294390465481627</v>
      </c>
      <c r="W47" s="48">
        <v>0.56946688458918504</v>
      </c>
    </row>
    <row r="48" spans="1:23" x14ac:dyDescent="0.35">
      <c r="A48" s="33" t="s">
        <v>331</v>
      </c>
      <c r="B48" s="34" t="s">
        <v>129</v>
      </c>
      <c r="C48" s="34" t="s">
        <v>407</v>
      </c>
      <c r="D48" s="34" t="s">
        <v>407</v>
      </c>
      <c r="E48" s="34" t="s">
        <v>419</v>
      </c>
      <c r="F48" s="35"/>
      <c r="G48" s="35"/>
      <c r="H48" s="35"/>
      <c r="I48" s="35"/>
      <c r="J48" s="35"/>
      <c r="K48" s="35"/>
      <c r="L48" s="35"/>
      <c r="M48" s="35"/>
      <c r="N48" s="35"/>
      <c r="O48" s="35"/>
      <c r="P48" s="34" t="s">
        <v>463</v>
      </c>
      <c r="Q48" s="36"/>
      <c r="R48" s="47">
        <v>13.452</v>
      </c>
      <c r="S48" s="35">
        <v>6.923</v>
      </c>
      <c r="T48" s="35">
        <v>6.5289999999999999</v>
      </c>
      <c r="U48" s="35">
        <f t="shared" si="0"/>
        <v>3.0890144904527634</v>
      </c>
      <c r="V48" s="34">
        <f t="shared" si="1"/>
        <v>10.362985509547237</v>
      </c>
      <c r="W48" s="48">
        <v>0.77036764120928014</v>
      </c>
    </row>
    <row r="49" spans="1:23" x14ac:dyDescent="0.35">
      <c r="A49" s="33" t="s">
        <v>332</v>
      </c>
      <c r="B49" s="34" t="s">
        <v>130</v>
      </c>
      <c r="C49" s="34" t="s">
        <v>406</v>
      </c>
      <c r="D49" s="34" t="s">
        <v>415</v>
      </c>
      <c r="E49" s="34" t="s">
        <v>418</v>
      </c>
      <c r="F49" s="35"/>
      <c r="G49" s="35"/>
      <c r="H49" s="35"/>
      <c r="I49" s="35"/>
      <c r="J49" s="35"/>
      <c r="K49" s="35"/>
      <c r="L49" s="35"/>
      <c r="M49" s="35"/>
      <c r="N49" s="35"/>
      <c r="O49" s="35"/>
      <c r="P49" s="34" t="s">
        <v>463</v>
      </c>
      <c r="Q49" s="36"/>
      <c r="R49" s="47">
        <v>108.85299999999999</v>
      </c>
      <c r="S49" s="35">
        <v>55.933999999999997</v>
      </c>
      <c r="T49" s="35">
        <v>52.918999999999997</v>
      </c>
      <c r="U49" s="35">
        <f t="shared" si="0"/>
        <v>36.1278244667118</v>
      </c>
      <c r="V49" s="34">
        <f t="shared" si="1"/>
        <v>72.725175533288194</v>
      </c>
      <c r="W49" s="48">
        <v>0.66810446687999592</v>
      </c>
    </row>
    <row r="50" spans="1:23" x14ac:dyDescent="0.35">
      <c r="A50" s="33" t="s">
        <v>333</v>
      </c>
      <c r="B50" s="34" t="s">
        <v>131</v>
      </c>
      <c r="C50" s="34" t="s">
        <v>406</v>
      </c>
      <c r="D50" s="34" t="s">
        <v>415</v>
      </c>
      <c r="E50" s="34" t="s">
        <v>418</v>
      </c>
      <c r="F50" s="35"/>
      <c r="G50" s="35"/>
      <c r="H50" s="35"/>
      <c r="I50" s="35"/>
      <c r="J50" s="35"/>
      <c r="K50" s="35"/>
      <c r="L50" s="35"/>
      <c r="M50" s="35"/>
      <c r="N50" s="35"/>
      <c r="O50" s="35"/>
      <c r="P50" s="34" t="s">
        <v>463</v>
      </c>
      <c r="Q50" s="36"/>
      <c r="R50" s="47">
        <v>746.61300000000006</v>
      </c>
      <c r="S50" s="35">
        <v>375.25799999999998</v>
      </c>
      <c r="T50" s="35">
        <v>371.35500000000002</v>
      </c>
      <c r="U50" s="35">
        <f t="shared" si="0"/>
        <v>195.6726498397685</v>
      </c>
      <c r="V50" s="34">
        <f t="shared" si="1"/>
        <v>550.94035016023156</v>
      </c>
      <c r="W50" s="48">
        <v>0.73791957836286204</v>
      </c>
    </row>
    <row r="51" spans="1:23" x14ac:dyDescent="0.35">
      <c r="A51" s="33" t="s">
        <v>280</v>
      </c>
      <c r="B51" s="34" t="s">
        <v>78</v>
      </c>
      <c r="C51" s="34" t="s">
        <v>408</v>
      </c>
      <c r="D51" s="34" t="s">
        <v>408</v>
      </c>
      <c r="E51" s="34" t="s">
        <v>419</v>
      </c>
      <c r="F51" s="35">
        <v>0.20000000298023224</v>
      </c>
      <c r="G51" s="35">
        <v>0.30000001192092896</v>
      </c>
      <c r="H51" s="35">
        <v>0</v>
      </c>
      <c r="I51" s="35">
        <v>0.40000000596046448</v>
      </c>
      <c r="J51" s="35">
        <v>0</v>
      </c>
      <c r="K51" s="35"/>
      <c r="L51" s="35"/>
      <c r="M51" s="35"/>
      <c r="N51" s="35"/>
      <c r="O51" s="35"/>
      <c r="P51" s="34" t="s">
        <v>453</v>
      </c>
      <c r="Q51" s="36">
        <v>2017</v>
      </c>
      <c r="R51" s="47">
        <v>336.01100000000002</v>
      </c>
      <c r="S51" s="35">
        <v>171.892</v>
      </c>
      <c r="T51" s="35">
        <v>164.119</v>
      </c>
      <c r="U51" s="35">
        <f t="shared" si="0"/>
        <v>128.02268337261904</v>
      </c>
      <c r="V51" s="34">
        <f t="shared" si="1"/>
        <v>207.98831662738098</v>
      </c>
      <c r="W51" s="48">
        <v>0.61899258246718403</v>
      </c>
    </row>
    <row r="52" spans="1:23" x14ac:dyDescent="0.35">
      <c r="A52" s="33" t="s">
        <v>223</v>
      </c>
      <c r="B52" s="34" t="s">
        <v>21</v>
      </c>
      <c r="C52" s="34" t="s">
        <v>405</v>
      </c>
      <c r="D52" s="34" t="s">
        <v>414</v>
      </c>
      <c r="E52" s="34" t="s">
        <v>417</v>
      </c>
      <c r="F52" s="35">
        <v>16.7369384765625</v>
      </c>
      <c r="G52" s="35">
        <v>17.706125259399414</v>
      </c>
      <c r="H52" s="35">
        <v>15.76398754119873</v>
      </c>
      <c r="I52" s="35">
        <v>20.774984359741211</v>
      </c>
      <c r="J52" s="35">
        <v>11.986138343811035</v>
      </c>
      <c r="K52" s="35">
        <v>28.058588027954102</v>
      </c>
      <c r="L52" s="35">
        <v>17.40608024597168</v>
      </c>
      <c r="M52" s="35">
        <v>16.868072509765625</v>
      </c>
      <c r="N52" s="35">
        <v>15.506327629089355</v>
      </c>
      <c r="O52" s="35">
        <v>7.737633228302002</v>
      </c>
      <c r="P52" s="34" t="s">
        <v>437</v>
      </c>
      <c r="Q52" s="36">
        <v>2018</v>
      </c>
      <c r="R52" s="47">
        <v>2838.877</v>
      </c>
      <c r="S52" s="35">
        <v>1432.2840000000001</v>
      </c>
      <c r="T52" s="35">
        <v>1406.5930000000001</v>
      </c>
      <c r="U52" s="35">
        <f t="shared" si="0"/>
        <v>1576.7014415756903</v>
      </c>
      <c r="V52" s="34">
        <f t="shared" si="1"/>
        <v>1262.1755584243097</v>
      </c>
      <c r="W52" s="48">
        <v>0.44460381989931569</v>
      </c>
    </row>
    <row r="53" spans="1:23" x14ac:dyDescent="0.35">
      <c r="A53" s="33" t="s">
        <v>337</v>
      </c>
      <c r="B53" s="34" t="s">
        <v>135</v>
      </c>
      <c r="C53" s="34" t="s">
        <v>406</v>
      </c>
      <c r="D53" s="34" t="s">
        <v>415</v>
      </c>
      <c r="E53" s="34" t="s">
        <v>418</v>
      </c>
      <c r="F53" s="35"/>
      <c r="G53" s="35"/>
      <c r="H53" s="35"/>
      <c r="I53" s="35"/>
      <c r="J53" s="35"/>
      <c r="K53" s="35"/>
      <c r="L53" s="35"/>
      <c r="M53" s="35"/>
      <c r="N53" s="35"/>
      <c r="O53" s="35"/>
      <c r="P53" s="34" t="s">
        <v>463</v>
      </c>
      <c r="Q53" s="36"/>
      <c r="R53" s="47">
        <v>57.677999999999997</v>
      </c>
      <c r="S53" s="35">
        <v>29.553000000000001</v>
      </c>
      <c r="T53" s="35">
        <v>28.125</v>
      </c>
      <c r="U53" s="35">
        <f t="shared" si="0"/>
        <v>6.9939920960746917</v>
      </c>
      <c r="V53" s="34">
        <f t="shared" si="1"/>
        <v>50.684007903925306</v>
      </c>
      <c r="W53" s="48">
        <v>0.87874073136941833</v>
      </c>
    </row>
    <row r="54" spans="1:23" x14ac:dyDescent="0.35">
      <c r="A54" s="33" t="s">
        <v>335</v>
      </c>
      <c r="B54" s="34" t="s">
        <v>133</v>
      </c>
      <c r="C54" s="34" t="s">
        <v>405</v>
      </c>
      <c r="D54" s="34" t="s">
        <v>412</v>
      </c>
      <c r="E54" s="34" t="s">
        <v>417</v>
      </c>
      <c r="F54" s="35"/>
      <c r="G54" s="35"/>
      <c r="H54" s="35"/>
      <c r="I54" s="35"/>
      <c r="J54" s="35"/>
      <c r="K54" s="35"/>
      <c r="L54" s="35"/>
      <c r="M54" s="35"/>
      <c r="N54" s="35"/>
      <c r="O54" s="35"/>
      <c r="P54" s="34" t="s">
        <v>463</v>
      </c>
      <c r="Q54" s="36"/>
      <c r="R54" s="47">
        <v>20.113</v>
      </c>
      <c r="S54" s="35">
        <v>10.005000000000001</v>
      </c>
      <c r="T54" s="35">
        <v>10.108000000000001</v>
      </c>
      <c r="U54" s="35">
        <f t="shared" si="0"/>
        <v>4.46969128831552</v>
      </c>
      <c r="V54" s="34">
        <f t="shared" si="1"/>
        <v>15.64330871168448</v>
      </c>
      <c r="W54" s="48">
        <v>0.777771029268855</v>
      </c>
    </row>
    <row r="55" spans="1:23" x14ac:dyDescent="0.35">
      <c r="A55" s="33" t="s">
        <v>336</v>
      </c>
      <c r="B55" s="34" t="s">
        <v>134</v>
      </c>
      <c r="C55" s="34" t="s">
        <v>407</v>
      </c>
      <c r="D55" s="34" t="s">
        <v>407</v>
      </c>
      <c r="E55" s="34" t="s">
        <v>419</v>
      </c>
      <c r="F55" s="35"/>
      <c r="G55" s="35"/>
      <c r="H55" s="35"/>
      <c r="I55" s="35"/>
      <c r="J55" s="35"/>
      <c r="K55" s="35"/>
      <c r="L55" s="35"/>
      <c r="M55" s="35"/>
      <c r="N55" s="35"/>
      <c r="O55" s="35"/>
      <c r="P55" s="34" t="s">
        <v>463</v>
      </c>
      <c r="Q55" s="36"/>
      <c r="R55" s="47"/>
      <c r="S55" s="35"/>
      <c r="T55" s="35"/>
      <c r="U55" s="35">
        <f t="shared" si="0"/>
        <v>0</v>
      </c>
      <c r="V55" s="34">
        <f t="shared" si="1"/>
        <v>0</v>
      </c>
      <c r="W55" s="48">
        <v>0.70483662593529628</v>
      </c>
    </row>
    <row r="56" spans="1:23" x14ac:dyDescent="0.35">
      <c r="A56" s="33" t="s">
        <v>228</v>
      </c>
      <c r="B56" s="34" t="s">
        <v>26</v>
      </c>
      <c r="C56" s="34" t="s">
        <v>407</v>
      </c>
      <c r="D56" s="34" t="s">
        <v>407</v>
      </c>
      <c r="E56" s="34" t="s">
        <v>419</v>
      </c>
      <c r="F56" s="35">
        <v>3</v>
      </c>
      <c r="G56" s="35">
        <v>2.5</v>
      </c>
      <c r="H56" s="35">
        <v>4.0999999046325684</v>
      </c>
      <c r="I56" s="35">
        <v>2.2999999523162842</v>
      </c>
      <c r="J56" s="35">
        <v>3.7000000476837158</v>
      </c>
      <c r="K56" s="35">
        <v>7.1999998092651367</v>
      </c>
      <c r="L56" s="35">
        <v>4.4000000953674316</v>
      </c>
      <c r="M56" s="35">
        <v>2.0999999046325684</v>
      </c>
      <c r="N56" s="35">
        <v>2.0999999046325684</v>
      </c>
      <c r="O56" s="35">
        <v>0.89999997615814209</v>
      </c>
      <c r="P56" s="34" t="s">
        <v>441</v>
      </c>
      <c r="Q56" s="36">
        <v>2014</v>
      </c>
      <c r="R56" s="47">
        <v>200.41</v>
      </c>
      <c r="S56" s="35">
        <v>102.22799999999999</v>
      </c>
      <c r="T56" s="35">
        <v>98.182000000000002</v>
      </c>
      <c r="U56" s="35">
        <f t="shared" si="0"/>
        <v>37.929176315970324</v>
      </c>
      <c r="V56" s="34">
        <f t="shared" si="1"/>
        <v>162.48082368402967</v>
      </c>
      <c r="W56" s="48">
        <v>0.81074209712105016</v>
      </c>
    </row>
    <row r="57" spans="1:23" x14ac:dyDescent="0.35">
      <c r="A57" s="33" t="s">
        <v>230</v>
      </c>
      <c r="B57" s="34" t="s">
        <v>28</v>
      </c>
      <c r="C57" s="34" t="s">
        <v>407</v>
      </c>
      <c r="D57" s="34" t="s">
        <v>407</v>
      </c>
      <c r="E57" s="34" t="s">
        <v>419</v>
      </c>
      <c r="F57" s="35">
        <v>6</v>
      </c>
      <c r="G57" s="35">
        <v>5.4000000953674316</v>
      </c>
      <c r="H57" s="35">
        <v>6.5999999046325684</v>
      </c>
      <c r="I57" s="35">
        <v>7.6999998092651367</v>
      </c>
      <c r="J57" s="35">
        <v>5.0999999046325684</v>
      </c>
      <c r="K57" s="35"/>
      <c r="L57" s="35"/>
      <c r="M57" s="35"/>
      <c r="N57" s="35"/>
      <c r="O57" s="35"/>
      <c r="P57" s="34" t="s">
        <v>443</v>
      </c>
      <c r="Q57" s="36">
        <v>2019</v>
      </c>
      <c r="R57" s="47">
        <v>325.29199999999997</v>
      </c>
      <c r="S57" s="35">
        <v>166.22499999999999</v>
      </c>
      <c r="T57" s="35">
        <v>159.06700000000001</v>
      </c>
      <c r="U57" s="35">
        <f t="shared" si="0"/>
        <v>117.68809616433194</v>
      </c>
      <c r="V57" s="34">
        <f t="shared" si="1"/>
        <v>207.60390383566804</v>
      </c>
      <c r="W57" s="48">
        <v>0.6382078373758594</v>
      </c>
    </row>
    <row r="58" spans="1:23" x14ac:dyDescent="0.35">
      <c r="A58" s="33" t="s">
        <v>231</v>
      </c>
      <c r="B58" s="34" t="s">
        <v>29</v>
      </c>
      <c r="C58" s="34" t="s">
        <v>409</v>
      </c>
      <c r="D58" s="34" t="s">
        <v>409</v>
      </c>
      <c r="E58" s="34" t="s">
        <v>419</v>
      </c>
      <c r="F58" s="35">
        <v>9.9147443771362305</v>
      </c>
      <c r="G58" s="35">
        <v>10.320444107055664</v>
      </c>
      <c r="H58" s="35">
        <v>9.5404262542724609</v>
      </c>
      <c r="I58" s="35">
        <v>11.091192245483398</v>
      </c>
      <c r="J58" s="35">
        <v>7.9190478324890137</v>
      </c>
      <c r="K58" s="35">
        <v>14.665535926818848</v>
      </c>
      <c r="L58" s="35">
        <v>12.756222724914551</v>
      </c>
      <c r="M58" s="35">
        <v>8.5667448043823242</v>
      </c>
      <c r="N58" s="35">
        <v>9.1657085418701172</v>
      </c>
      <c r="O58" s="35">
        <v>2.2973198890686035</v>
      </c>
      <c r="P58" s="34" t="s">
        <v>444</v>
      </c>
      <c r="Q58" s="36">
        <v>2014</v>
      </c>
      <c r="R58" s="47">
        <v>2578.5360000000001</v>
      </c>
      <c r="S58" s="35">
        <v>1329.0029999999999</v>
      </c>
      <c r="T58" s="35">
        <v>1249.5329999999999</v>
      </c>
      <c r="U58" s="35">
        <f t="shared" si="0"/>
        <v>1477.3950658403844</v>
      </c>
      <c r="V58" s="34">
        <f t="shared" si="1"/>
        <v>1101.1409341596157</v>
      </c>
      <c r="W58" s="48">
        <v>0.42704113270461053</v>
      </c>
    </row>
    <row r="59" spans="1:23" x14ac:dyDescent="0.35">
      <c r="A59" s="33" t="s">
        <v>289</v>
      </c>
      <c r="B59" s="34" t="s">
        <v>87</v>
      </c>
      <c r="C59" s="34" t="s">
        <v>407</v>
      </c>
      <c r="D59" s="34" t="s">
        <v>407</v>
      </c>
      <c r="E59" s="34" t="s">
        <v>419</v>
      </c>
      <c r="F59" s="35">
        <v>14.800000190734863</v>
      </c>
      <c r="G59" s="35">
        <v>15.199999809265137</v>
      </c>
      <c r="H59" s="35">
        <v>14.300000190734863</v>
      </c>
      <c r="I59" s="35">
        <v>19.600000381469727</v>
      </c>
      <c r="J59" s="35">
        <v>11</v>
      </c>
      <c r="K59" s="35">
        <v>27.5</v>
      </c>
      <c r="L59" s="35">
        <v>16.899999618530273</v>
      </c>
      <c r="M59" s="35">
        <v>10.100000381469727</v>
      </c>
      <c r="N59" s="35">
        <v>6.9000000953674316</v>
      </c>
      <c r="O59" s="35">
        <v>6.1999998092651367</v>
      </c>
      <c r="P59" s="34" t="s">
        <v>441</v>
      </c>
      <c r="Q59" s="36">
        <v>2014</v>
      </c>
      <c r="R59" s="47">
        <v>114.453</v>
      </c>
      <c r="S59" s="35">
        <v>58.561</v>
      </c>
      <c r="T59" s="35">
        <v>55.892000000000003</v>
      </c>
      <c r="U59" s="35">
        <f t="shared" si="0"/>
        <v>32.020326916328315</v>
      </c>
      <c r="V59" s="34">
        <f t="shared" si="1"/>
        <v>82.432673083671688</v>
      </c>
      <c r="W59" s="48">
        <v>0.72023165040384862</v>
      </c>
    </row>
    <row r="60" spans="1:23" x14ac:dyDescent="0.35">
      <c r="A60" s="33" t="s">
        <v>346</v>
      </c>
      <c r="B60" s="34" t="s">
        <v>144</v>
      </c>
      <c r="C60" s="34" t="s">
        <v>405</v>
      </c>
      <c r="D60" s="34" t="s">
        <v>414</v>
      </c>
      <c r="E60" s="34" t="s">
        <v>419</v>
      </c>
      <c r="F60" s="35"/>
      <c r="G60" s="35"/>
      <c r="H60" s="35"/>
      <c r="I60" s="35"/>
      <c r="J60" s="35"/>
      <c r="K60" s="35"/>
      <c r="L60" s="35"/>
      <c r="M60" s="35"/>
      <c r="N60" s="35"/>
      <c r="O60" s="35"/>
      <c r="P60" s="34" t="s">
        <v>463</v>
      </c>
      <c r="Q60" s="36"/>
      <c r="R60" s="47">
        <v>34.587000000000003</v>
      </c>
      <c r="S60" s="35">
        <v>17.536000000000001</v>
      </c>
      <c r="T60" s="35">
        <v>17.050999999999998</v>
      </c>
      <c r="U60" s="35">
        <f t="shared" si="0"/>
        <v>9.634941350672122</v>
      </c>
      <c r="V60" s="34">
        <f t="shared" si="1"/>
        <v>24.952058649327881</v>
      </c>
      <c r="W60" s="48">
        <v>0.72142882150310461</v>
      </c>
    </row>
    <row r="61" spans="1:23" x14ac:dyDescent="0.35">
      <c r="A61" s="33" t="s">
        <v>338</v>
      </c>
      <c r="B61" s="34" t="s">
        <v>136</v>
      </c>
      <c r="C61" s="34" t="s">
        <v>405</v>
      </c>
      <c r="D61" s="34" t="s">
        <v>412</v>
      </c>
      <c r="E61" s="34" t="s">
        <v>417</v>
      </c>
      <c r="F61" s="35"/>
      <c r="G61" s="35"/>
      <c r="H61" s="35"/>
      <c r="I61" s="35"/>
      <c r="J61" s="35"/>
      <c r="K61" s="35"/>
      <c r="L61" s="35"/>
      <c r="M61" s="35"/>
      <c r="N61" s="35"/>
      <c r="O61" s="35"/>
      <c r="P61" s="34" t="s">
        <v>463</v>
      </c>
      <c r="Q61" s="36"/>
      <c r="R61" s="47">
        <v>94.498999999999995</v>
      </c>
      <c r="S61" s="35">
        <v>48.323</v>
      </c>
      <c r="T61" s="35">
        <v>46.176000000000002</v>
      </c>
      <c r="U61" s="35">
        <f t="shared" si="0"/>
        <v>56.624084197836986</v>
      </c>
      <c r="V61" s="34">
        <f t="shared" si="1"/>
        <v>37.874915802163009</v>
      </c>
      <c r="W61" s="48">
        <v>0.40079700104935512</v>
      </c>
    </row>
    <row r="62" spans="1:23" x14ac:dyDescent="0.35">
      <c r="A62" s="33" t="s">
        <v>340</v>
      </c>
      <c r="B62" s="34" t="s">
        <v>138</v>
      </c>
      <c r="C62" s="34" t="s">
        <v>406</v>
      </c>
      <c r="D62" s="34" t="s">
        <v>415</v>
      </c>
      <c r="E62" s="34" t="s">
        <v>418</v>
      </c>
      <c r="F62" s="35"/>
      <c r="G62" s="35"/>
      <c r="H62" s="35"/>
      <c r="I62" s="35"/>
      <c r="J62" s="35"/>
      <c r="K62" s="35"/>
      <c r="L62" s="35"/>
      <c r="M62" s="35"/>
      <c r="N62" s="35"/>
      <c r="O62" s="35"/>
      <c r="P62" s="34" t="s">
        <v>463</v>
      </c>
      <c r="Q62" s="36"/>
      <c r="R62" s="47">
        <v>14.882999999999999</v>
      </c>
      <c r="S62" s="35">
        <v>7.6109999999999998</v>
      </c>
      <c r="T62" s="35">
        <v>7.2720000000000002</v>
      </c>
      <c r="U62" s="35">
        <f t="shared" si="0"/>
        <v>4.6315733638509098</v>
      </c>
      <c r="V62" s="34">
        <f t="shared" si="1"/>
        <v>10.251426636149089</v>
      </c>
      <c r="W62" s="48">
        <v>0.68880109091910835</v>
      </c>
    </row>
    <row r="63" spans="1:23" x14ac:dyDescent="0.35">
      <c r="A63" s="33" t="s">
        <v>294</v>
      </c>
      <c r="B63" s="34" t="s">
        <v>92</v>
      </c>
      <c r="C63" s="34" t="s">
        <v>405</v>
      </c>
      <c r="D63" s="34" t="s">
        <v>412</v>
      </c>
      <c r="E63" s="34" t="s">
        <v>419</v>
      </c>
      <c r="F63" s="35">
        <v>4.4000000953674316</v>
      </c>
      <c r="G63" s="35">
        <v>4.1999998092651367</v>
      </c>
      <c r="H63" s="35">
        <v>4.6999998092651367</v>
      </c>
      <c r="I63" s="35">
        <v>4.3000001907348633</v>
      </c>
      <c r="J63" s="35">
        <v>5.0999999046325684</v>
      </c>
      <c r="K63" s="35">
        <v>6</v>
      </c>
      <c r="L63" s="35">
        <v>2.9000000953674316</v>
      </c>
      <c r="M63" s="35">
        <v>2.7000000476837158</v>
      </c>
      <c r="N63" s="35">
        <v>7.0999999046325684</v>
      </c>
      <c r="O63" s="35">
        <v>4.1999998092651367</v>
      </c>
      <c r="P63" s="34" t="s">
        <v>441</v>
      </c>
      <c r="Q63" s="36">
        <v>2014</v>
      </c>
      <c r="R63" s="47">
        <v>28.263000000000002</v>
      </c>
      <c r="S63" s="35">
        <v>14.262</v>
      </c>
      <c r="T63" s="35">
        <v>14.000999999999999</v>
      </c>
      <c r="U63" s="35">
        <f t="shared" si="0"/>
        <v>28.263000000000002</v>
      </c>
      <c r="V63" s="34"/>
      <c r="W63" s="48"/>
    </row>
    <row r="64" spans="1:23" x14ac:dyDescent="0.35">
      <c r="A64" s="33" t="s">
        <v>232</v>
      </c>
      <c r="B64" s="34" t="s">
        <v>30</v>
      </c>
      <c r="C64" s="34" t="s">
        <v>405</v>
      </c>
      <c r="D64" s="34" t="s">
        <v>412</v>
      </c>
      <c r="E64" s="34" t="s">
        <v>417</v>
      </c>
      <c r="F64" s="35">
        <v>30.75</v>
      </c>
      <c r="G64" s="35">
        <v>31.299999237060547</v>
      </c>
      <c r="H64" s="35">
        <v>30.200000762939453</v>
      </c>
      <c r="I64" s="35">
        <v>32.709999084472656</v>
      </c>
      <c r="J64" s="35">
        <v>21.530000686645508</v>
      </c>
      <c r="K64" s="35">
        <v>48.049999237060547</v>
      </c>
      <c r="L64" s="35">
        <v>40.450000762939453</v>
      </c>
      <c r="M64" s="35">
        <v>27.649999618530273</v>
      </c>
      <c r="N64" s="35">
        <v>24.430000305175781</v>
      </c>
      <c r="O64" s="35">
        <v>20.25</v>
      </c>
      <c r="P64" s="34" t="s">
        <v>445</v>
      </c>
      <c r="Q64" s="36">
        <v>2016</v>
      </c>
      <c r="R64" s="47">
        <v>3055.5250000000001</v>
      </c>
      <c r="S64" s="35">
        <v>1547.9469999999999</v>
      </c>
      <c r="T64" s="35">
        <v>1507.578</v>
      </c>
      <c r="U64" s="35">
        <f t="shared" si="0"/>
        <v>2421.0977787591287</v>
      </c>
      <c r="V64" s="34">
        <f t="shared" si="1"/>
        <v>634.42722124087152</v>
      </c>
      <c r="W64" s="48">
        <v>0.20763280327959074</v>
      </c>
    </row>
    <row r="65" spans="1:23" x14ac:dyDescent="0.35">
      <c r="A65" s="33" t="s">
        <v>342</v>
      </c>
      <c r="B65" s="34" t="s">
        <v>140</v>
      </c>
      <c r="C65" s="34" t="s">
        <v>408</v>
      </c>
      <c r="D65" s="34" t="s">
        <v>408</v>
      </c>
      <c r="E65" s="34" t="s">
        <v>419</v>
      </c>
      <c r="F65" s="35"/>
      <c r="G65" s="35"/>
      <c r="H65" s="35"/>
      <c r="I65" s="35"/>
      <c r="J65" s="35"/>
      <c r="K65" s="35"/>
      <c r="L65" s="35"/>
      <c r="M65" s="35"/>
      <c r="N65" s="35"/>
      <c r="O65" s="35"/>
      <c r="P65" s="34" t="s">
        <v>463</v>
      </c>
      <c r="Q65" s="36"/>
      <c r="R65" s="47">
        <v>17.879000000000001</v>
      </c>
      <c r="S65" s="35">
        <v>9.1560000000000006</v>
      </c>
      <c r="T65" s="35">
        <v>8.7230000000000008</v>
      </c>
      <c r="U65" s="35">
        <f t="shared" si="0"/>
        <v>7.8224459051939128</v>
      </c>
      <c r="V65" s="34">
        <f t="shared" si="1"/>
        <v>10.056554094806089</v>
      </c>
      <c r="W65" s="48">
        <v>0.56247855555713899</v>
      </c>
    </row>
    <row r="66" spans="1:23" x14ac:dyDescent="0.35">
      <c r="A66" s="33" t="s">
        <v>341</v>
      </c>
      <c r="B66" s="34" t="s">
        <v>139</v>
      </c>
      <c r="C66" s="34" t="s">
        <v>406</v>
      </c>
      <c r="D66" s="34" t="s">
        <v>415</v>
      </c>
      <c r="E66" s="34" t="s">
        <v>418</v>
      </c>
      <c r="F66" s="35"/>
      <c r="G66" s="35"/>
      <c r="H66" s="35"/>
      <c r="I66" s="35"/>
      <c r="J66" s="35"/>
      <c r="K66" s="35"/>
      <c r="L66" s="35"/>
      <c r="M66" s="35"/>
      <c r="N66" s="35"/>
      <c r="O66" s="35"/>
      <c r="P66" s="34" t="s">
        <v>463</v>
      </c>
      <c r="Q66" s="36"/>
      <c r="R66" s="47">
        <v>61.101999999999997</v>
      </c>
      <c r="S66" s="35">
        <v>31.266999999999999</v>
      </c>
      <c r="T66" s="35">
        <v>29.835000000000001</v>
      </c>
      <c r="U66" s="35">
        <f t="shared" si="0"/>
        <v>8.9320211618656273</v>
      </c>
      <c r="V66" s="34">
        <f t="shared" si="1"/>
        <v>52.169978838134369</v>
      </c>
      <c r="W66" s="48">
        <v>0.85381785928667431</v>
      </c>
    </row>
    <row r="67" spans="1:23" x14ac:dyDescent="0.35">
      <c r="A67" s="33" t="s">
        <v>343</v>
      </c>
      <c r="B67" s="34" t="s">
        <v>141</v>
      </c>
      <c r="C67" s="34" t="s">
        <v>406</v>
      </c>
      <c r="D67" s="34" t="s">
        <v>415</v>
      </c>
      <c r="E67" s="34" t="s">
        <v>418</v>
      </c>
      <c r="F67" s="35"/>
      <c r="G67" s="35"/>
      <c r="H67" s="35"/>
      <c r="I67" s="35"/>
      <c r="J67" s="35"/>
      <c r="K67" s="35"/>
      <c r="L67" s="35"/>
      <c r="M67" s="35"/>
      <c r="N67" s="35"/>
      <c r="O67" s="35"/>
      <c r="P67" s="34" t="s">
        <v>463</v>
      </c>
      <c r="Q67" s="36"/>
      <c r="R67" s="47">
        <v>774.87199999999996</v>
      </c>
      <c r="S67" s="35">
        <v>395.70299999999997</v>
      </c>
      <c r="T67" s="35">
        <v>379.16899999999998</v>
      </c>
      <c r="U67" s="35">
        <f t="shared" si="0"/>
        <v>151.53263226723675</v>
      </c>
      <c r="V67" s="34">
        <f t="shared" si="1"/>
        <v>623.33936773276321</v>
      </c>
      <c r="W67" s="48">
        <v>0.80444172422382432</v>
      </c>
    </row>
    <row r="68" spans="1:23" x14ac:dyDescent="0.35">
      <c r="A68" s="33" t="s">
        <v>233</v>
      </c>
      <c r="B68" s="34" t="s">
        <v>31</v>
      </c>
      <c r="C68" s="34" t="s">
        <v>405</v>
      </c>
      <c r="D68" s="34" t="s">
        <v>414</v>
      </c>
      <c r="E68" s="34" t="s">
        <v>419</v>
      </c>
      <c r="F68" s="35">
        <v>3.3297359943389893</v>
      </c>
      <c r="G68" s="35">
        <v>2.6874241828918457</v>
      </c>
      <c r="H68" s="35">
        <v>4.0560703277587891</v>
      </c>
      <c r="I68" s="35">
        <v>5.1728148460388184</v>
      </c>
      <c r="J68" s="35">
        <v>3.0275633335113525</v>
      </c>
      <c r="K68" s="35">
        <v>6.5244836807250977</v>
      </c>
      <c r="L68" s="35">
        <v>4.0596199035644531</v>
      </c>
      <c r="M68" s="35">
        <v>3.5362439155578613</v>
      </c>
      <c r="N68" s="35">
        <v>1.7927299737930298</v>
      </c>
      <c r="O68" s="35">
        <v>1.2102515697479248</v>
      </c>
      <c r="P68" s="34" t="s">
        <v>439</v>
      </c>
      <c r="Q68" s="36">
        <v>2012</v>
      </c>
      <c r="R68" s="47">
        <v>58.222999999999999</v>
      </c>
      <c r="S68" s="35">
        <v>29.396000000000001</v>
      </c>
      <c r="T68" s="35">
        <v>28.827000000000002</v>
      </c>
      <c r="U68" s="35">
        <f t="shared" ref="U68:U131" si="2">R68-V68</f>
        <v>6.1891968628737004</v>
      </c>
      <c r="V68" s="34">
        <f t="shared" ref="V68:V131" si="3">R68*W68</f>
        <v>52.033803137126299</v>
      </c>
      <c r="W68" s="48">
        <v>0.89369842050609383</v>
      </c>
    </row>
    <row r="69" spans="1:23" x14ac:dyDescent="0.35">
      <c r="A69" s="33" t="s">
        <v>237</v>
      </c>
      <c r="B69" s="34" t="s">
        <v>35</v>
      </c>
      <c r="C69" s="34" t="s">
        <v>405</v>
      </c>
      <c r="D69" s="34" t="s">
        <v>414</v>
      </c>
      <c r="E69" s="34" t="s">
        <v>417</v>
      </c>
      <c r="F69" s="35">
        <v>32.913948059082031</v>
      </c>
      <c r="G69" s="35">
        <v>35.340042114257813</v>
      </c>
      <c r="H69" s="35">
        <v>30.195158004760742</v>
      </c>
      <c r="I69" s="35">
        <v>44.589408874511719</v>
      </c>
      <c r="J69" s="35">
        <v>22.551082611083984</v>
      </c>
      <c r="K69" s="35">
        <v>43.421348571777344</v>
      </c>
      <c r="L69" s="35">
        <v>41.538414001464844</v>
      </c>
      <c r="M69" s="35">
        <v>43.869522094726563</v>
      </c>
      <c r="N69" s="35">
        <v>23.867603302001953</v>
      </c>
      <c r="O69" s="35">
        <v>12.384026527404785</v>
      </c>
      <c r="P69" s="34" t="s">
        <v>446</v>
      </c>
      <c r="Q69" s="36">
        <v>2013</v>
      </c>
      <c r="R69" s="47">
        <v>71.001999999999995</v>
      </c>
      <c r="S69" s="35">
        <v>35.856000000000002</v>
      </c>
      <c r="T69" s="35">
        <v>35.146000000000001</v>
      </c>
      <c r="U69" s="35">
        <f t="shared" si="2"/>
        <v>27.499363872694119</v>
      </c>
      <c r="V69" s="34">
        <f t="shared" si="3"/>
        <v>43.502636127305877</v>
      </c>
      <c r="W69" s="48">
        <v>0.61269592585146726</v>
      </c>
    </row>
    <row r="70" spans="1:23" x14ac:dyDescent="0.35">
      <c r="A70" s="33" t="s">
        <v>234</v>
      </c>
      <c r="B70" s="34" t="s">
        <v>32</v>
      </c>
      <c r="C70" s="34" t="s">
        <v>406</v>
      </c>
      <c r="D70" s="34" t="s">
        <v>413</v>
      </c>
      <c r="E70" s="34" t="s">
        <v>419</v>
      </c>
      <c r="F70" s="35">
        <v>1.2000000476837158</v>
      </c>
      <c r="G70" s="35">
        <v>0.78331190347671509</v>
      </c>
      <c r="H70" s="35">
        <v>1.512432336807251</v>
      </c>
      <c r="I70" s="35">
        <v>1.1917902231216431</v>
      </c>
      <c r="J70" s="35">
        <v>1.1563390493392944</v>
      </c>
      <c r="K70" s="35">
        <v>2.4499058723449707</v>
      </c>
      <c r="L70" s="35">
        <v>0.33593359589576721</v>
      </c>
      <c r="M70" s="35">
        <v>1.4600025415420532</v>
      </c>
      <c r="N70" s="35">
        <v>1.6138302087783813</v>
      </c>
      <c r="O70" s="35">
        <v>0.20215910673141479</v>
      </c>
      <c r="P70" s="34" t="s">
        <v>440</v>
      </c>
      <c r="Q70" s="36">
        <v>2018</v>
      </c>
      <c r="R70" s="47">
        <v>57.878</v>
      </c>
      <c r="S70" s="35">
        <v>29.945</v>
      </c>
      <c r="T70" s="35">
        <v>27.933</v>
      </c>
      <c r="U70" s="35">
        <f t="shared" si="2"/>
        <v>23.942868055870157</v>
      </c>
      <c r="V70" s="34">
        <f t="shared" si="3"/>
        <v>33.935131944129843</v>
      </c>
      <c r="W70" s="48">
        <v>0.58632177933117668</v>
      </c>
    </row>
    <row r="71" spans="1:23" x14ac:dyDescent="0.35">
      <c r="A71" s="33" t="s">
        <v>334</v>
      </c>
      <c r="B71" s="34" t="s">
        <v>132</v>
      </c>
      <c r="C71" s="34" t="s">
        <v>406</v>
      </c>
      <c r="D71" s="34" t="s">
        <v>415</v>
      </c>
      <c r="E71" s="34" t="s">
        <v>418</v>
      </c>
      <c r="F71" s="35"/>
      <c r="G71" s="35"/>
      <c r="H71" s="35"/>
      <c r="I71" s="35"/>
      <c r="J71" s="35"/>
      <c r="K71" s="35"/>
      <c r="L71" s="35"/>
      <c r="M71" s="35"/>
      <c r="N71" s="35"/>
      <c r="O71" s="35"/>
      <c r="P71" s="34" t="s">
        <v>463</v>
      </c>
      <c r="Q71" s="36"/>
      <c r="R71" s="47">
        <v>757.72699999999998</v>
      </c>
      <c r="S71" s="35">
        <v>389.822</v>
      </c>
      <c r="T71" s="35">
        <v>367.90499999999997</v>
      </c>
      <c r="U71" s="35">
        <f t="shared" si="2"/>
        <v>171.91652216891316</v>
      </c>
      <c r="V71" s="34">
        <f t="shared" si="3"/>
        <v>585.81047783108681</v>
      </c>
      <c r="W71" s="48">
        <v>0.77311548596141733</v>
      </c>
    </row>
    <row r="72" spans="1:23" x14ac:dyDescent="0.35">
      <c r="A72" s="33" t="s">
        <v>235</v>
      </c>
      <c r="B72" s="34" t="s">
        <v>33</v>
      </c>
      <c r="C72" s="34" t="s">
        <v>405</v>
      </c>
      <c r="D72" s="34" t="s">
        <v>414</v>
      </c>
      <c r="E72" s="34" t="s">
        <v>419</v>
      </c>
      <c r="F72" s="35">
        <v>7.057368278503418</v>
      </c>
      <c r="G72" s="35">
        <v>6.4363341331481934</v>
      </c>
      <c r="H72" s="35">
        <v>7.7166533470153809</v>
      </c>
      <c r="I72" s="35">
        <v>8.1158246994018555</v>
      </c>
      <c r="J72" s="35">
        <v>5.6733250617980957</v>
      </c>
      <c r="K72" s="35">
        <v>15.406061172485352</v>
      </c>
      <c r="L72" s="35">
        <v>6.2163176536560059</v>
      </c>
      <c r="M72" s="35">
        <v>5.908505916595459</v>
      </c>
      <c r="N72" s="35">
        <v>3.5850756168365479</v>
      </c>
      <c r="O72" s="35">
        <v>2.9908406734466553</v>
      </c>
      <c r="P72" s="34" t="s">
        <v>437</v>
      </c>
      <c r="Q72" s="36">
        <v>2018</v>
      </c>
      <c r="R72" s="47">
        <v>796.75199999999995</v>
      </c>
      <c r="S72" s="35">
        <v>406.83499999999998</v>
      </c>
      <c r="T72" s="35">
        <v>389.91699999999997</v>
      </c>
      <c r="U72" s="35">
        <f t="shared" si="2"/>
        <v>350.09548609097652</v>
      </c>
      <c r="V72" s="34">
        <f t="shared" si="3"/>
        <v>446.65651390902343</v>
      </c>
      <c r="W72" s="48">
        <v>0.56059666484555226</v>
      </c>
    </row>
    <row r="73" spans="1:23" x14ac:dyDescent="0.35">
      <c r="A73" s="33" t="s">
        <v>347</v>
      </c>
      <c r="B73" s="34" t="s">
        <v>145</v>
      </c>
      <c r="C73" s="34" t="s">
        <v>406</v>
      </c>
      <c r="D73" s="34" t="s">
        <v>415</v>
      </c>
      <c r="E73" s="34" t="s">
        <v>418</v>
      </c>
      <c r="F73" s="35"/>
      <c r="G73" s="35"/>
      <c r="H73" s="35"/>
      <c r="I73" s="35"/>
      <c r="J73" s="35"/>
      <c r="K73" s="35"/>
      <c r="L73" s="35"/>
      <c r="M73" s="35"/>
      <c r="N73" s="35"/>
      <c r="O73" s="35"/>
      <c r="P73" s="34" t="s">
        <v>463</v>
      </c>
      <c r="Q73" s="36"/>
      <c r="R73" s="47">
        <v>90.742000000000004</v>
      </c>
      <c r="S73" s="35">
        <v>46.853000000000002</v>
      </c>
      <c r="T73" s="35">
        <v>43.889000000000003</v>
      </c>
      <c r="U73" s="35">
        <f t="shared" si="2"/>
        <v>19.003178591657402</v>
      </c>
      <c r="V73" s="34">
        <f t="shared" si="3"/>
        <v>71.738821408342602</v>
      </c>
      <c r="W73" s="48">
        <v>0.79058012175555537</v>
      </c>
    </row>
    <row r="74" spans="1:23" x14ac:dyDescent="0.35">
      <c r="A74" s="33" t="s">
        <v>348</v>
      </c>
      <c r="B74" s="34" t="s">
        <v>146</v>
      </c>
      <c r="C74" s="34" t="s">
        <v>407</v>
      </c>
      <c r="D74" s="34" t="s">
        <v>407</v>
      </c>
      <c r="E74" s="34" t="s">
        <v>419</v>
      </c>
      <c r="F74" s="35"/>
      <c r="G74" s="35"/>
      <c r="H74" s="35"/>
      <c r="I74" s="35"/>
      <c r="J74" s="35"/>
      <c r="K74" s="35"/>
      <c r="L74" s="35"/>
      <c r="M74" s="35"/>
      <c r="N74" s="35"/>
      <c r="O74" s="35"/>
      <c r="P74" s="34" t="s">
        <v>463</v>
      </c>
      <c r="Q74" s="36"/>
      <c r="R74" s="47">
        <v>1.819</v>
      </c>
      <c r="S74" s="35">
        <v>0.92800000000000005</v>
      </c>
      <c r="T74" s="35">
        <v>0.89100000000000001</v>
      </c>
      <c r="U74" s="35">
        <f t="shared" si="2"/>
        <v>1.1592076537534961</v>
      </c>
      <c r="V74" s="34">
        <f t="shared" si="3"/>
        <v>0.65979234624650396</v>
      </c>
      <c r="W74" s="48">
        <v>0.36272256528120067</v>
      </c>
    </row>
    <row r="75" spans="1:23" x14ac:dyDescent="0.35">
      <c r="A75" s="33" t="s">
        <v>239</v>
      </c>
      <c r="B75" s="34" t="s">
        <v>37</v>
      </c>
      <c r="C75" s="34" t="s">
        <v>407</v>
      </c>
      <c r="D75" s="34" t="s">
        <v>407</v>
      </c>
      <c r="E75" s="34" t="s">
        <v>419</v>
      </c>
      <c r="F75" s="35">
        <v>28.700000762939453</v>
      </c>
      <c r="G75" s="35">
        <v>33.599998474121094</v>
      </c>
      <c r="H75" s="35">
        <v>24</v>
      </c>
      <c r="I75" s="35">
        <v>35.5</v>
      </c>
      <c r="J75" s="35">
        <v>17.700000762939453</v>
      </c>
      <c r="K75" s="35">
        <v>46.099998474121094</v>
      </c>
      <c r="L75" s="35">
        <v>40.799999237060547</v>
      </c>
      <c r="M75" s="35">
        <v>30</v>
      </c>
      <c r="N75" s="35">
        <v>14.300000190734863</v>
      </c>
      <c r="O75" s="35">
        <v>5</v>
      </c>
      <c r="P75" s="34" t="s">
        <v>448</v>
      </c>
      <c r="Q75" s="36">
        <v>2015</v>
      </c>
      <c r="R75" s="47">
        <v>396.21199999999999</v>
      </c>
      <c r="S75" s="35">
        <v>202.42599999999999</v>
      </c>
      <c r="T75" s="35">
        <v>193.786</v>
      </c>
      <c r="U75" s="35">
        <f t="shared" si="2"/>
        <v>193.93137172429016</v>
      </c>
      <c r="V75" s="34">
        <f t="shared" si="3"/>
        <v>202.28062827570983</v>
      </c>
      <c r="W75" s="48">
        <v>0.51053634992304586</v>
      </c>
    </row>
    <row r="76" spans="1:23" x14ac:dyDescent="0.35">
      <c r="A76" s="33" t="s">
        <v>236</v>
      </c>
      <c r="B76" s="34" t="s">
        <v>34</v>
      </c>
      <c r="C76" s="34" t="s">
        <v>405</v>
      </c>
      <c r="D76" s="34" t="s">
        <v>414</v>
      </c>
      <c r="E76" s="34" t="s">
        <v>417</v>
      </c>
      <c r="F76" s="35">
        <v>46.462314605712891</v>
      </c>
      <c r="G76" s="35">
        <v>53.88690185546875</v>
      </c>
      <c r="H76" s="35">
        <v>38.374290466308594</v>
      </c>
      <c r="I76" s="35">
        <v>61.911247253417969</v>
      </c>
      <c r="J76" s="35">
        <v>25.754949569702148</v>
      </c>
      <c r="K76" s="35">
        <v>72.490974426269531</v>
      </c>
      <c r="L76" s="35">
        <v>59.102993011474609</v>
      </c>
      <c r="M76" s="35">
        <v>56.915946960449219</v>
      </c>
      <c r="N76" s="35">
        <v>38.531684875488281</v>
      </c>
      <c r="O76" s="35">
        <v>19.950994491577148</v>
      </c>
      <c r="P76" s="34" t="s">
        <v>436</v>
      </c>
      <c r="Q76" s="36">
        <v>2018</v>
      </c>
      <c r="R76" s="47">
        <v>374.17599999999999</v>
      </c>
      <c r="S76" s="35">
        <v>188.25299999999999</v>
      </c>
      <c r="T76" s="35">
        <v>185.923</v>
      </c>
      <c r="U76" s="35">
        <f t="shared" si="2"/>
        <v>238.94998416500363</v>
      </c>
      <c r="V76" s="34">
        <f t="shared" si="3"/>
        <v>135.22601583499636</v>
      </c>
      <c r="W76" s="48">
        <v>0.36139681816844577</v>
      </c>
    </row>
    <row r="77" spans="1:23" x14ac:dyDescent="0.35">
      <c r="A77" s="33" t="s">
        <v>238</v>
      </c>
      <c r="B77" s="34" t="s">
        <v>36</v>
      </c>
      <c r="C77" s="34" t="s">
        <v>405</v>
      </c>
      <c r="D77" s="34" t="s">
        <v>414</v>
      </c>
      <c r="E77" s="34" t="s">
        <v>417</v>
      </c>
      <c r="F77" s="35">
        <v>23.269069671630859</v>
      </c>
      <c r="G77" s="35">
        <v>26.079862594604492</v>
      </c>
      <c r="H77" s="35">
        <v>20.389606475830078</v>
      </c>
      <c r="I77" s="35">
        <v>26.626745223999023</v>
      </c>
      <c r="J77" s="35">
        <v>17.722539901733398</v>
      </c>
      <c r="K77" s="35">
        <v>27.808137893676758</v>
      </c>
      <c r="L77" s="35">
        <v>26.359825134277344</v>
      </c>
      <c r="M77" s="35">
        <v>27.240560531616211</v>
      </c>
      <c r="N77" s="35">
        <v>19.61369514465332</v>
      </c>
      <c r="O77" s="35">
        <v>15.812190055847168</v>
      </c>
      <c r="P77" s="34" t="s">
        <v>447</v>
      </c>
      <c r="Q77" s="36">
        <v>2019</v>
      </c>
      <c r="R77" s="47">
        <v>57.088999999999999</v>
      </c>
      <c r="S77" s="35">
        <v>28.765000000000001</v>
      </c>
      <c r="T77" s="35">
        <v>28.324000000000002</v>
      </c>
      <c r="U77" s="35">
        <f t="shared" si="2"/>
        <v>32.335131919583404</v>
      </c>
      <c r="V77" s="34">
        <f t="shared" si="3"/>
        <v>24.753868080416595</v>
      </c>
      <c r="W77" s="48">
        <v>0.43360136068974048</v>
      </c>
    </row>
    <row r="78" spans="1:23" x14ac:dyDescent="0.35">
      <c r="A78" s="33" t="s">
        <v>240</v>
      </c>
      <c r="B78" s="34" t="s">
        <v>38</v>
      </c>
      <c r="C78" s="34" t="s">
        <v>407</v>
      </c>
      <c r="D78" s="34" t="s">
        <v>407</v>
      </c>
      <c r="E78" s="34" t="s">
        <v>419</v>
      </c>
      <c r="F78" s="35">
        <v>6.6643199920654297</v>
      </c>
      <c r="G78" s="35">
        <v>5.5089211463928223</v>
      </c>
      <c r="H78" s="35">
        <v>7.738372802734375</v>
      </c>
      <c r="I78" s="35">
        <v>7.6418361663818359</v>
      </c>
      <c r="J78" s="35">
        <v>3.9385452270507813</v>
      </c>
      <c r="K78" s="35">
        <v>11.619148254394531</v>
      </c>
      <c r="L78" s="35">
        <v>5.81622314453125</v>
      </c>
      <c r="M78" s="35">
        <v>7.1562962532043457</v>
      </c>
      <c r="N78" s="35">
        <v>3.732135534286499</v>
      </c>
      <c r="O78" s="35">
        <v>3.6427571773529053</v>
      </c>
      <c r="P78" s="34" t="s">
        <v>441</v>
      </c>
      <c r="Q78" s="36">
        <v>2014</v>
      </c>
      <c r="R78" s="47">
        <v>15.015000000000001</v>
      </c>
      <c r="S78" s="35">
        <v>7.7350000000000003</v>
      </c>
      <c r="T78" s="35">
        <v>7.28</v>
      </c>
      <c r="U78" s="35">
        <f t="shared" si="2"/>
        <v>11.020028163252263</v>
      </c>
      <c r="V78" s="34">
        <f t="shared" si="3"/>
        <v>3.9949718367477383</v>
      </c>
      <c r="W78" s="48">
        <v>0.26606539039278976</v>
      </c>
    </row>
    <row r="79" spans="1:23" x14ac:dyDescent="0.35">
      <c r="A79" s="33" t="s">
        <v>242</v>
      </c>
      <c r="B79" s="34" t="s">
        <v>40</v>
      </c>
      <c r="C79" s="34" t="s">
        <v>407</v>
      </c>
      <c r="D79" s="34" t="s">
        <v>407</v>
      </c>
      <c r="E79" s="34" t="s">
        <v>417</v>
      </c>
      <c r="F79" s="35">
        <v>6.262977123260498</v>
      </c>
      <c r="G79" s="35">
        <v>5.2011690139770508</v>
      </c>
      <c r="H79" s="35">
        <v>7.2105016708374023</v>
      </c>
      <c r="I79" s="35">
        <v>7.871424674987793</v>
      </c>
      <c r="J79" s="35">
        <v>3.4077906608581543</v>
      </c>
      <c r="K79" s="35">
        <v>14.356964111328125</v>
      </c>
      <c r="L79" s="35">
        <v>7.0345988273620605</v>
      </c>
      <c r="M79" s="35">
        <v>3.0008938312530518</v>
      </c>
      <c r="N79" s="35">
        <v>3.0619354248046875</v>
      </c>
      <c r="O79" s="35">
        <v>2.7866954803466797</v>
      </c>
      <c r="P79" s="34" t="s">
        <v>425</v>
      </c>
      <c r="Q79" s="36">
        <v>2017</v>
      </c>
      <c r="R79" s="47">
        <v>250.178</v>
      </c>
      <c r="S79" s="35">
        <v>127.282</v>
      </c>
      <c r="T79" s="35">
        <v>122.896</v>
      </c>
      <c r="U79" s="35">
        <f t="shared" si="2"/>
        <v>111.88473431534126</v>
      </c>
      <c r="V79" s="34">
        <f t="shared" si="3"/>
        <v>138.29326568465873</v>
      </c>
      <c r="W79" s="48">
        <v>0.55277948374620767</v>
      </c>
    </row>
    <row r="80" spans="1:23" x14ac:dyDescent="0.35">
      <c r="A80" s="33" t="s">
        <v>398</v>
      </c>
      <c r="B80" s="34" t="s">
        <v>196</v>
      </c>
      <c r="C80" s="34" t="s">
        <v>406</v>
      </c>
      <c r="D80" s="34" t="s">
        <v>415</v>
      </c>
      <c r="E80" s="34" t="s">
        <v>420</v>
      </c>
      <c r="F80" s="35"/>
      <c r="G80" s="35"/>
      <c r="H80" s="35"/>
      <c r="I80" s="35"/>
      <c r="J80" s="35"/>
      <c r="K80" s="35"/>
      <c r="L80" s="35"/>
      <c r="M80" s="35"/>
      <c r="N80" s="35"/>
      <c r="O80" s="35"/>
      <c r="P80" s="34" t="s">
        <v>463</v>
      </c>
      <c r="Q80" s="36"/>
      <c r="R80" s="47"/>
      <c r="S80" s="35"/>
      <c r="T80" s="35"/>
      <c r="U80" s="35">
        <f t="shared" si="2"/>
        <v>0</v>
      </c>
      <c r="V80" s="34">
        <f t="shared" si="3"/>
        <v>0</v>
      </c>
      <c r="W80" s="48">
        <v>1</v>
      </c>
    </row>
    <row r="81" spans="1:23" x14ac:dyDescent="0.35">
      <c r="A81" s="33" t="s">
        <v>241</v>
      </c>
      <c r="B81" s="34" t="s">
        <v>39</v>
      </c>
      <c r="C81" s="34" t="s">
        <v>407</v>
      </c>
      <c r="D81" s="34" t="s">
        <v>407</v>
      </c>
      <c r="E81" s="34" t="s">
        <v>419</v>
      </c>
      <c r="F81" s="35">
        <v>25.993690490722656</v>
      </c>
      <c r="G81" s="35">
        <v>21.93211555480957</v>
      </c>
      <c r="H81" s="35">
        <v>29.792430877685547</v>
      </c>
      <c r="I81" s="35">
        <v>35.355892181396484</v>
      </c>
      <c r="J81" s="35">
        <v>14.972527503967285</v>
      </c>
      <c r="K81" s="35">
        <v>37.012989044189453</v>
      </c>
      <c r="L81" s="35">
        <v>28.682168960571289</v>
      </c>
      <c r="M81" s="35">
        <v>22.525596618652344</v>
      </c>
      <c r="N81" s="35">
        <v>12.857143402099609</v>
      </c>
      <c r="O81" s="35">
        <v>16.233766555786133</v>
      </c>
      <c r="P81" s="34" t="s">
        <v>449</v>
      </c>
      <c r="Q81" s="36">
        <v>2018</v>
      </c>
      <c r="R81" s="47">
        <v>196.97900000000001</v>
      </c>
      <c r="S81" s="35">
        <v>100.65900000000001</v>
      </c>
      <c r="T81" s="35">
        <v>96.32</v>
      </c>
      <c r="U81" s="35">
        <f t="shared" si="2"/>
        <v>84.512365272379697</v>
      </c>
      <c r="V81" s="34">
        <f t="shared" si="3"/>
        <v>112.46663472762032</v>
      </c>
      <c r="W81" s="48">
        <v>0.57095748647124978</v>
      </c>
    </row>
    <row r="82" spans="1:23" x14ac:dyDescent="0.35">
      <c r="A82" s="33" t="s">
        <v>350</v>
      </c>
      <c r="B82" s="34" t="s">
        <v>148</v>
      </c>
      <c r="C82" s="34" t="s">
        <v>406</v>
      </c>
      <c r="D82" s="34" t="s">
        <v>415</v>
      </c>
      <c r="E82" s="34" t="s">
        <v>418</v>
      </c>
      <c r="F82" s="35"/>
      <c r="G82" s="35"/>
      <c r="H82" s="35"/>
      <c r="I82" s="35"/>
      <c r="J82" s="35"/>
      <c r="K82" s="35"/>
      <c r="L82" s="35"/>
      <c r="M82" s="35"/>
      <c r="N82" s="35"/>
      <c r="O82" s="35"/>
      <c r="P82" s="34" t="s">
        <v>463</v>
      </c>
      <c r="Q82" s="36"/>
      <c r="R82" s="47">
        <v>89.307000000000002</v>
      </c>
      <c r="S82" s="35">
        <v>45.771000000000001</v>
      </c>
      <c r="T82" s="35">
        <v>43.536000000000001</v>
      </c>
      <c r="U82" s="35">
        <f t="shared" si="2"/>
        <v>25.585813357874258</v>
      </c>
      <c r="V82" s="34">
        <f t="shared" si="3"/>
        <v>63.721186642125744</v>
      </c>
      <c r="W82" s="48">
        <v>0.71350719027764609</v>
      </c>
    </row>
    <row r="83" spans="1:23" x14ac:dyDescent="0.35">
      <c r="A83" s="33" t="s">
        <v>353</v>
      </c>
      <c r="B83" s="34" t="s">
        <v>151</v>
      </c>
      <c r="C83" s="34" t="s">
        <v>406</v>
      </c>
      <c r="D83" s="34" t="s">
        <v>415</v>
      </c>
      <c r="E83" s="34" t="s">
        <v>418</v>
      </c>
      <c r="F83" s="35"/>
      <c r="G83" s="35"/>
      <c r="H83" s="35"/>
      <c r="I83" s="35"/>
      <c r="J83" s="35"/>
      <c r="K83" s="35"/>
      <c r="L83" s="35"/>
      <c r="M83" s="35"/>
      <c r="N83" s="35"/>
      <c r="O83" s="35"/>
      <c r="P83" s="34" t="s">
        <v>463</v>
      </c>
      <c r="Q83" s="36"/>
      <c r="R83" s="47">
        <v>4.4610000000000003</v>
      </c>
      <c r="S83" s="35">
        <v>2.254</v>
      </c>
      <c r="T83" s="35">
        <v>2.2069999999999999</v>
      </c>
      <c r="U83" s="35">
        <f t="shared" si="2"/>
        <v>0.27600935224110401</v>
      </c>
      <c r="V83" s="34">
        <f t="shared" si="3"/>
        <v>4.1849906477588963</v>
      </c>
      <c r="W83" s="48">
        <v>0.93812836757652907</v>
      </c>
    </row>
    <row r="84" spans="1:23" x14ac:dyDescent="0.35">
      <c r="A84" s="33" t="s">
        <v>244</v>
      </c>
      <c r="B84" s="34" t="s">
        <v>42</v>
      </c>
      <c r="C84" s="34" t="s">
        <v>404</v>
      </c>
      <c r="D84" s="34" t="s">
        <v>404</v>
      </c>
      <c r="E84" s="34" t="s">
        <v>419</v>
      </c>
      <c r="F84" s="35">
        <v>7.2216286659240723</v>
      </c>
      <c r="G84" s="35">
        <v>7.5483841896057129</v>
      </c>
      <c r="H84" s="35">
        <v>6.9056601524353027</v>
      </c>
      <c r="I84" s="35">
        <v>7.9111056327819824</v>
      </c>
      <c r="J84" s="35">
        <v>5.5792932510375977</v>
      </c>
      <c r="K84" s="35">
        <v>15.320500373840332</v>
      </c>
      <c r="L84" s="35">
        <v>7.2885608673095703</v>
      </c>
      <c r="M84" s="35">
        <v>5.139559268951416</v>
      </c>
      <c r="N84" s="35">
        <v>2.7424671649932861</v>
      </c>
      <c r="O84" s="35">
        <v>1.3293719291687012</v>
      </c>
      <c r="P84" s="34" t="s">
        <v>422</v>
      </c>
      <c r="Q84" s="36">
        <v>2016</v>
      </c>
      <c r="R84" s="47">
        <v>23273.530999999999</v>
      </c>
      <c r="S84" s="35">
        <v>12203</v>
      </c>
      <c r="T84" s="35">
        <v>11070.531000000001</v>
      </c>
      <c r="U84" s="35">
        <f t="shared" si="2"/>
        <v>15353.618560940125</v>
      </c>
      <c r="V84" s="34">
        <f t="shared" si="3"/>
        <v>7919.9124390598736</v>
      </c>
      <c r="W84" s="48">
        <v>0.34029698540629155</v>
      </c>
    </row>
    <row r="85" spans="1:23" x14ac:dyDescent="0.35">
      <c r="A85" s="33" t="s">
        <v>243</v>
      </c>
      <c r="B85" s="34" t="s">
        <v>41</v>
      </c>
      <c r="C85" s="34" t="s">
        <v>408</v>
      </c>
      <c r="D85" s="34" t="s">
        <v>408</v>
      </c>
      <c r="E85" s="34" t="s">
        <v>419</v>
      </c>
      <c r="F85" s="35">
        <v>6.9255681037902832</v>
      </c>
      <c r="G85" s="35">
        <v>5.6993007659912109</v>
      </c>
      <c r="H85" s="35">
        <v>8.0721340179443359</v>
      </c>
      <c r="I85" s="35">
        <v>8.5504493713378906</v>
      </c>
      <c r="J85" s="35">
        <v>5.4946703910827637</v>
      </c>
      <c r="K85" s="35">
        <v>11.205437660217285</v>
      </c>
      <c r="L85" s="35">
        <v>8.1142454147338867</v>
      </c>
      <c r="M85" s="35">
        <v>6.2568473815917969</v>
      </c>
      <c r="N85" s="35">
        <v>5.0433788299560547</v>
      </c>
      <c r="O85" s="35">
        <v>2.6852762699127197</v>
      </c>
      <c r="P85" s="34" t="s">
        <v>450</v>
      </c>
      <c r="Q85" s="36">
        <v>2018</v>
      </c>
      <c r="R85" s="47">
        <v>4871.8779999999997</v>
      </c>
      <c r="S85" s="35">
        <v>2488.1590000000001</v>
      </c>
      <c r="T85" s="35">
        <v>2383.7190000000001</v>
      </c>
      <c r="U85" s="35">
        <f t="shared" si="2"/>
        <v>2176.5355401633565</v>
      </c>
      <c r="V85" s="34">
        <f t="shared" si="3"/>
        <v>2695.3424598366432</v>
      </c>
      <c r="W85" s="48">
        <v>0.55324506480594204</v>
      </c>
    </row>
    <row r="86" spans="1:23" x14ac:dyDescent="0.35">
      <c r="A86" s="33" t="s">
        <v>352</v>
      </c>
      <c r="B86" s="34" t="s">
        <v>150</v>
      </c>
      <c r="C86" s="34" t="s">
        <v>409</v>
      </c>
      <c r="D86" s="34" t="s">
        <v>409</v>
      </c>
      <c r="E86" s="34" t="s">
        <v>419</v>
      </c>
      <c r="F86" s="35"/>
      <c r="G86" s="35"/>
      <c r="H86" s="35"/>
      <c r="I86" s="35"/>
      <c r="J86" s="35"/>
      <c r="K86" s="35"/>
      <c r="L86" s="35"/>
      <c r="M86" s="35"/>
      <c r="N86" s="35"/>
      <c r="O86" s="35"/>
      <c r="P86" s="34" t="s">
        <v>463</v>
      </c>
      <c r="Q86" s="36"/>
      <c r="R86" s="47">
        <v>1413.912</v>
      </c>
      <c r="S86" s="35">
        <v>728.58600000000001</v>
      </c>
      <c r="T86" s="35">
        <v>685.32600000000002</v>
      </c>
      <c r="U86" s="35">
        <f t="shared" si="2"/>
        <v>354.92181566650174</v>
      </c>
      <c r="V86" s="34">
        <f t="shared" si="3"/>
        <v>1058.9901843334983</v>
      </c>
      <c r="W86" s="48">
        <v>0.74897885040476231</v>
      </c>
    </row>
    <row r="87" spans="1:23" x14ac:dyDescent="0.35">
      <c r="A87" s="33" t="s">
        <v>245</v>
      </c>
      <c r="B87" s="34" t="s">
        <v>43</v>
      </c>
      <c r="C87" s="34" t="s">
        <v>409</v>
      </c>
      <c r="D87" s="34" t="s">
        <v>409</v>
      </c>
      <c r="E87" s="34" t="s">
        <v>419</v>
      </c>
      <c r="F87" s="35">
        <v>21.100000381469727</v>
      </c>
      <c r="G87" s="35">
        <v>27.700000762939453</v>
      </c>
      <c r="H87" s="35">
        <v>14.699999809265137</v>
      </c>
      <c r="I87" s="35">
        <v>30.100000381469727</v>
      </c>
      <c r="J87" s="35">
        <v>16.600000381469727</v>
      </c>
      <c r="K87" s="35">
        <v>35.700000762939453</v>
      </c>
      <c r="L87" s="35">
        <v>23.600000381469727</v>
      </c>
      <c r="M87" s="35">
        <v>19</v>
      </c>
      <c r="N87" s="35">
        <v>12.800000190734863</v>
      </c>
      <c r="O87" s="35">
        <v>10.899999618530273</v>
      </c>
      <c r="P87" s="34" t="s">
        <v>440</v>
      </c>
      <c r="Q87" s="36">
        <v>2018</v>
      </c>
      <c r="R87" s="47">
        <v>1074.5350000000001</v>
      </c>
      <c r="S87" s="35">
        <v>552.31600000000003</v>
      </c>
      <c r="T87" s="35">
        <v>522.21900000000005</v>
      </c>
      <c r="U87" s="35">
        <f t="shared" si="2"/>
        <v>317.28060252716887</v>
      </c>
      <c r="V87" s="34">
        <f t="shared" si="3"/>
        <v>757.25439747283122</v>
      </c>
      <c r="W87" s="48">
        <v>0.70472753095323204</v>
      </c>
    </row>
    <row r="88" spans="1:23" x14ac:dyDescent="0.35">
      <c r="A88" s="33" t="s">
        <v>351</v>
      </c>
      <c r="B88" s="34" t="s">
        <v>149</v>
      </c>
      <c r="C88" s="34" t="s">
        <v>406</v>
      </c>
      <c r="D88" s="34" t="s">
        <v>415</v>
      </c>
      <c r="E88" s="34" t="s">
        <v>418</v>
      </c>
      <c r="F88" s="35"/>
      <c r="G88" s="35"/>
      <c r="H88" s="35"/>
      <c r="I88" s="35"/>
      <c r="J88" s="35"/>
      <c r="K88" s="35"/>
      <c r="L88" s="35"/>
      <c r="M88" s="35"/>
      <c r="N88" s="35"/>
      <c r="O88" s="35"/>
      <c r="P88" s="34" t="s">
        <v>463</v>
      </c>
      <c r="Q88" s="36"/>
      <c r="R88" s="47">
        <v>69.004000000000005</v>
      </c>
      <c r="S88" s="35">
        <v>35.497</v>
      </c>
      <c r="T88" s="35">
        <v>33.506999999999998</v>
      </c>
      <c r="U88" s="35">
        <f t="shared" si="2"/>
        <v>25.41416762078277</v>
      </c>
      <c r="V88" s="34">
        <f t="shared" si="3"/>
        <v>43.589832379217235</v>
      </c>
      <c r="W88" s="48">
        <v>0.63170008085353357</v>
      </c>
    </row>
    <row r="89" spans="1:23" x14ac:dyDescent="0.35">
      <c r="A89" s="33" t="s">
        <v>354</v>
      </c>
      <c r="B89" s="34" t="s">
        <v>152</v>
      </c>
      <c r="C89" s="34" t="s">
        <v>409</v>
      </c>
      <c r="D89" s="34" t="s">
        <v>409</v>
      </c>
      <c r="E89" s="34" t="s">
        <v>418</v>
      </c>
      <c r="F89" s="35"/>
      <c r="G89" s="35"/>
      <c r="H89" s="35"/>
      <c r="I89" s="35"/>
      <c r="J89" s="35"/>
      <c r="K89" s="35"/>
      <c r="L89" s="35"/>
      <c r="M89" s="35"/>
      <c r="N89" s="35"/>
      <c r="O89" s="35"/>
      <c r="P89" s="34" t="s">
        <v>463</v>
      </c>
      <c r="Q89" s="36"/>
      <c r="R89" s="47">
        <v>167.761</v>
      </c>
      <c r="S89" s="35">
        <v>86.141999999999996</v>
      </c>
      <c r="T89" s="35">
        <v>81.619</v>
      </c>
      <c r="U89" s="35">
        <f t="shared" si="2"/>
        <v>12.720186697229991</v>
      </c>
      <c r="V89" s="34">
        <f t="shared" si="3"/>
        <v>155.04081330277</v>
      </c>
      <c r="W89" s="48">
        <v>0.92417673537216638</v>
      </c>
    </row>
    <row r="90" spans="1:23" x14ac:dyDescent="0.35">
      <c r="A90" s="33" t="s">
        <v>355</v>
      </c>
      <c r="B90" s="34" t="s">
        <v>153</v>
      </c>
      <c r="C90" s="34" t="s">
        <v>406</v>
      </c>
      <c r="D90" s="34" t="s">
        <v>415</v>
      </c>
      <c r="E90" s="34" t="s">
        <v>418</v>
      </c>
      <c r="F90" s="35"/>
      <c r="G90" s="35"/>
      <c r="H90" s="35"/>
      <c r="I90" s="35"/>
      <c r="J90" s="35"/>
      <c r="K90" s="35"/>
      <c r="L90" s="35"/>
      <c r="M90" s="35"/>
      <c r="N90" s="35"/>
      <c r="O90" s="35"/>
      <c r="P90" s="34" t="s">
        <v>463</v>
      </c>
      <c r="Q90" s="36"/>
      <c r="R90" s="47">
        <v>522.57299999999998</v>
      </c>
      <c r="S90" s="35">
        <v>269.13099999999997</v>
      </c>
      <c r="T90" s="35">
        <v>253.44200000000001</v>
      </c>
      <c r="U90" s="35">
        <f t="shared" si="2"/>
        <v>154.48544296029297</v>
      </c>
      <c r="V90" s="34">
        <f t="shared" si="3"/>
        <v>368.08755703970701</v>
      </c>
      <c r="W90" s="48">
        <v>0.70437538303683322</v>
      </c>
    </row>
    <row r="91" spans="1:23" x14ac:dyDescent="0.35">
      <c r="A91" s="33" t="s">
        <v>246</v>
      </c>
      <c r="B91" s="34" t="s">
        <v>44</v>
      </c>
      <c r="C91" s="34" t="s">
        <v>407</v>
      </c>
      <c r="D91" s="34" t="s">
        <v>407</v>
      </c>
      <c r="E91" s="34" t="s">
        <v>419</v>
      </c>
      <c r="F91" s="35">
        <v>0.72722733020782471</v>
      </c>
      <c r="G91" s="35">
        <v>0.69063997268676758</v>
      </c>
      <c r="H91" s="35">
        <v>0.76335060596466064</v>
      </c>
      <c r="I91" s="35">
        <v>0.8217235803604126</v>
      </c>
      <c r="J91" s="35">
        <v>0.30110505223274231</v>
      </c>
      <c r="K91" s="35">
        <v>2.1365134716033936</v>
      </c>
      <c r="L91" s="35">
        <v>0.7320513129234314</v>
      </c>
      <c r="M91" s="35">
        <v>0</v>
      </c>
      <c r="N91" s="35">
        <v>0.44146654009819031</v>
      </c>
      <c r="O91" s="35">
        <v>0</v>
      </c>
      <c r="P91" s="34" t="s">
        <v>451</v>
      </c>
      <c r="Q91" s="36">
        <v>2011</v>
      </c>
      <c r="R91" s="47">
        <v>47.347999999999999</v>
      </c>
      <c r="S91" s="35">
        <v>24.202000000000002</v>
      </c>
      <c r="T91" s="35">
        <v>23.146000000000001</v>
      </c>
      <c r="U91" s="35">
        <f t="shared" si="2"/>
        <v>20.987383546355801</v>
      </c>
      <c r="V91" s="34">
        <f t="shared" si="3"/>
        <v>26.360616453644198</v>
      </c>
      <c r="W91" s="48">
        <v>0.55674192053823179</v>
      </c>
    </row>
    <row r="92" spans="1:23" x14ac:dyDescent="0.35">
      <c r="A92" s="33" t="s">
        <v>356</v>
      </c>
      <c r="B92" s="34" t="s">
        <v>154</v>
      </c>
      <c r="C92" s="34" t="s">
        <v>408</v>
      </c>
      <c r="D92" s="34" t="s">
        <v>408</v>
      </c>
      <c r="E92" s="34" t="s">
        <v>418</v>
      </c>
      <c r="F92" s="35"/>
      <c r="G92" s="35"/>
      <c r="H92" s="35"/>
      <c r="I92" s="35"/>
      <c r="J92" s="35"/>
      <c r="K92" s="35"/>
      <c r="L92" s="35"/>
      <c r="M92" s="35"/>
      <c r="N92" s="35"/>
      <c r="O92" s="35"/>
      <c r="P92" s="34" t="s">
        <v>463</v>
      </c>
      <c r="Q92" s="36"/>
      <c r="R92" s="47">
        <v>1070.5650000000001</v>
      </c>
      <c r="S92" s="35">
        <v>549.63900000000001</v>
      </c>
      <c r="T92" s="35">
        <v>520.92600000000004</v>
      </c>
      <c r="U92" s="35">
        <f t="shared" si="2"/>
        <v>89.761125449238079</v>
      </c>
      <c r="V92" s="34">
        <f t="shared" si="3"/>
        <v>980.80387455076198</v>
      </c>
      <c r="W92" s="48">
        <v>0.91615537080958365</v>
      </c>
    </row>
    <row r="93" spans="1:23" x14ac:dyDescent="0.35">
      <c r="A93" s="33" t="s">
        <v>247</v>
      </c>
      <c r="B93" s="34" t="s">
        <v>45</v>
      </c>
      <c r="C93" s="34" t="s">
        <v>409</v>
      </c>
      <c r="D93" s="34" t="s">
        <v>409</v>
      </c>
      <c r="E93" s="34" t="s">
        <v>419</v>
      </c>
      <c r="F93" s="35">
        <v>5.3000001907348633</v>
      </c>
      <c r="G93" s="35">
        <v>5.0999999046325684</v>
      </c>
      <c r="H93" s="35">
        <v>5.5</v>
      </c>
      <c r="I93" s="35">
        <v>5.4000000953674316</v>
      </c>
      <c r="J93" s="35">
        <v>5.3000001907348633</v>
      </c>
      <c r="K93" s="35">
        <v>13.199999809265137</v>
      </c>
      <c r="L93" s="35">
        <v>6.4000000953674316</v>
      </c>
      <c r="M93" s="35">
        <v>3.0999999046325684</v>
      </c>
      <c r="N93" s="35">
        <v>1.7000000476837158</v>
      </c>
      <c r="O93" s="35">
        <v>1.7000000476837158</v>
      </c>
      <c r="P93" s="34" t="s">
        <v>423</v>
      </c>
      <c r="Q93" s="36">
        <v>2018</v>
      </c>
      <c r="R93" s="47">
        <v>231.68</v>
      </c>
      <c r="S93" s="35">
        <v>118.21299999999999</v>
      </c>
      <c r="T93" s="35">
        <v>113.467</v>
      </c>
      <c r="U93" s="35">
        <f t="shared" si="2"/>
        <v>20.900017056076052</v>
      </c>
      <c r="V93" s="34">
        <f t="shared" si="3"/>
        <v>210.77998294392395</v>
      </c>
      <c r="W93" s="48">
        <v>0.9097892910217712</v>
      </c>
    </row>
    <row r="94" spans="1:23" x14ac:dyDescent="0.35">
      <c r="A94" s="33" t="s">
        <v>248</v>
      </c>
      <c r="B94" s="34" t="s">
        <v>46</v>
      </c>
      <c r="C94" s="34" t="s">
        <v>406</v>
      </c>
      <c r="D94" s="34" t="s">
        <v>413</v>
      </c>
      <c r="E94" s="34" t="s">
        <v>419</v>
      </c>
      <c r="F94" s="35">
        <v>0.20000000298023224</v>
      </c>
      <c r="G94" s="35">
        <v>2.6794500648975372E-2</v>
      </c>
      <c r="H94" s="35">
        <v>0.40000000596046448</v>
      </c>
      <c r="I94" s="35">
        <v>0.20000000298023224</v>
      </c>
      <c r="J94" s="35">
        <v>0.30000001192092896</v>
      </c>
      <c r="K94" s="35">
        <v>0.10000000149011612</v>
      </c>
      <c r="L94" s="35">
        <v>0.40000000596046448</v>
      </c>
      <c r="M94" s="35">
        <v>0.10000000149011612</v>
      </c>
      <c r="N94" s="35">
        <v>0.20000000298023224</v>
      </c>
      <c r="O94" s="35">
        <v>0.40000000596046448</v>
      </c>
      <c r="P94" s="34" t="s">
        <v>452</v>
      </c>
      <c r="Q94" s="36">
        <v>2015</v>
      </c>
      <c r="R94" s="47">
        <v>398.98200000000003</v>
      </c>
      <c r="S94" s="35">
        <v>205.06399999999999</v>
      </c>
      <c r="T94" s="35">
        <v>193.91800000000001</v>
      </c>
      <c r="U94" s="35">
        <f t="shared" si="2"/>
        <v>169.85437251533105</v>
      </c>
      <c r="V94" s="34">
        <f t="shared" si="3"/>
        <v>229.12762748466898</v>
      </c>
      <c r="W94" s="48">
        <v>0.57428061287143017</v>
      </c>
    </row>
    <row r="95" spans="1:23" x14ac:dyDescent="0.35">
      <c r="A95" s="33" t="s">
        <v>249</v>
      </c>
      <c r="B95" s="34" t="s">
        <v>47</v>
      </c>
      <c r="C95" s="34" t="s">
        <v>405</v>
      </c>
      <c r="D95" s="34" t="s">
        <v>412</v>
      </c>
      <c r="E95" s="34" t="s">
        <v>419</v>
      </c>
      <c r="F95" s="35">
        <v>3.269810676574707</v>
      </c>
      <c r="G95" s="35">
        <v>3.3877160549163818</v>
      </c>
      <c r="H95" s="35">
        <v>3.1538231372833252</v>
      </c>
      <c r="I95" s="35">
        <v>3.7489328384399414</v>
      </c>
      <c r="J95" s="35">
        <v>1.9532912969589233</v>
      </c>
      <c r="K95" s="35">
        <v>9.8737373352050781</v>
      </c>
      <c r="L95" s="35">
        <v>1.5008003711700439</v>
      </c>
      <c r="M95" s="35">
        <v>0.91491132974624634</v>
      </c>
      <c r="N95" s="35">
        <v>1.1965097188949585</v>
      </c>
      <c r="O95" s="35">
        <v>1.4824340343475342</v>
      </c>
      <c r="P95" s="34" t="s">
        <v>444</v>
      </c>
      <c r="Q95" s="36">
        <v>2014</v>
      </c>
      <c r="R95" s="47">
        <v>1400.1020000000001</v>
      </c>
      <c r="S95" s="35">
        <v>704.70399999999995</v>
      </c>
      <c r="T95" s="35">
        <v>695.39800000000002</v>
      </c>
      <c r="U95" s="35">
        <f t="shared" si="2"/>
        <v>1021.6604087546361</v>
      </c>
      <c r="V95" s="34">
        <f t="shared" si="3"/>
        <v>378.44159124536401</v>
      </c>
      <c r="W95" s="48">
        <v>0.27029572934355067</v>
      </c>
    </row>
    <row r="96" spans="1:23" x14ac:dyDescent="0.35">
      <c r="A96" s="33" t="s">
        <v>252</v>
      </c>
      <c r="B96" s="34" t="s">
        <v>50</v>
      </c>
      <c r="C96" s="34" t="s">
        <v>408</v>
      </c>
      <c r="D96" s="34" t="s">
        <v>408</v>
      </c>
      <c r="E96" s="34" t="s">
        <v>417</v>
      </c>
      <c r="F96" s="35">
        <v>10.346156120300293</v>
      </c>
      <c r="G96" s="35">
        <v>5.2956476211547852</v>
      </c>
      <c r="H96" s="35">
        <v>14.798837661743164</v>
      </c>
      <c r="I96" s="35">
        <v>11.234842300415039</v>
      </c>
      <c r="J96" s="35">
        <v>9.356724739074707</v>
      </c>
      <c r="K96" s="35">
        <v>15.859109878540039</v>
      </c>
      <c r="L96" s="35">
        <v>11.171296119689941</v>
      </c>
      <c r="M96" s="35">
        <v>10.616450309753418</v>
      </c>
      <c r="N96" s="35">
        <v>9.3347320556640625</v>
      </c>
      <c r="O96" s="35">
        <v>3.1863031387329102</v>
      </c>
      <c r="P96" s="34" t="s">
        <v>447</v>
      </c>
      <c r="Q96" s="36">
        <v>2019</v>
      </c>
      <c r="R96" s="47">
        <v>2.8730000000000002</v>
      </c>
      <c r="S96" s="35">
        <v>1.5109999999999999</v>
      </c>
      <c r="T96" s="35">
        <v>1.3620000000000001</v>
      </c>
      <c r="U96" s="35">
        <f t="shared" si="2"/>
        <v>1.319943748205449</v>
      </c>
      <c r="V96" s="34">
        <f t="shared" si="3"/>
        <v>1.5530562517945512</v>
      </c>
      <c r="W96" s="48">
        <v>0.54056952725184515</v>
      </c>
    </row>
    <row r="97" spans="1:23" x14ac:dyDescent="0.35">
      <c r="A97" s="33" t="s">
        <v>359</v>
      </c>
      <c r="B97" s="34" t="s">
        <v>157</v>
      </c>
      <c r="C97" s="34" t="s">
        <v>409</v>
      </c>
      <c r="D97" s="34" t="s">
        <v>409</v>
      </c>
      <c r="E97" s="34" t="s">
        <v>419</v>
      </c>
      <c r="F97" s="35"/>
      <c r="G97" s="35"/>
      <c r="H97" s="35"/>
      <c r="I97" s="35"/>
      <c r="J97" s="35"/>
      <c r="K97" s="35"/>
      <c r="L97" s="35"/>
      <c r="M97" s="35"/>
      <c r="N97" s="35"/>
      <c r="O97" s="35"/>
      <c r="P97" s="34" t="s">
        <v>463</v>
      </c>
      <c r="Q97" s="36"/>
      <c r="R97" s="47">
        <v>62.988999999999997</v>
      </c>
      <c r="S97" s="35">
        <v>33.212000000000003</v>
      </c>
      <c r="T97" s="35">
        <v>29.777000000000001</v>
      </c>
      <c r="U97" s="35">
        <f t="shared" si="2"/>
        <v>0</v>
      </c>
      <c r="V97" s="34">
        <f t="shared" si="3"/>
        <v>62.988999999999997</v>
      </c>
      <c r="W97" s="48">
        <v>1</v>
      </c>
    </row>
    <row r="98" spans="1:23" x14ac:dyDescent="0.35">
      <c r="A98" s="33" t="s">
        <v>250</v>
      </c>
      <c r="B98" s="34" t="s">
        <v>48</v>
      </c>
      <c r="C98" s="34" t="s">
        <v>406</v>
      </c>
      <c r="D98" s="34" t="s">
        <v>413</v>
      </c>
      <c r="E98" s="34" t="s">
        <v>419</v>
      </c>
      <c r="F98" s="35">
        <v>1.3999999761581421</v>
      </c>
      <c r="G98" s="35">
        <v>1.2000000476837158</v>
      </c>
      <c r="H98" s="35">
        <v>1.5</v>
      </c>
      <c r="I98" s="35">
        <v>1.3999999761581421</v>
      </c>
      <c r="J98" s="35">
        <v>1.2000000476837158</v>
      </c>
      <c r="K98" s="35">
        <v>1.7999999523162842</v>
      </c>
      <c r="L98" s="35">
        <v>0.80000001192092896</v>
      </c>
      <c r="M98" s="35">
        <v>1.8999999761581421</v>
      </c>
      <c r="N98" s="35">
        <v>1.3999999761581421</v>
      </c>
      <c r="O98" s="35">
        <v>0.89999997615814209</v>
      </c>
      <c r="P98" s="34" t="s">
        <v>440</v>
      </c>
      <c r="Q98" s="36">
        <v>2018</v>
      </c>
      <c r="R98" s="47">
        <v>155.14599999999999</v>
      </c>
      <c r="S98" s="35">
        <v>79.498999999999995</v>
      </c>
      <c r="T98" s="35">
        <v>75.647000000000006</v>
      </c>
      <c r="U98" s="35">
        <f t="shared" si="2"/>
        <v>98.749209219668501</v>
      </c>
      <c r="V98" s="34">
        <f t="shared" si="3"/>
        <v>56.396790780331493</v>
      </c>
      <c r="W98" s="48">
        <v>0.36350786214489256</v>
      </c>
    </row>
    <row r="99" spans="1:23" x14ac:dyDescent="0.35">
      <c r="A99" s="33" t="s">
        <v>253</v>
      </c>
      <c r="B99" s="34" t="s">
        <v>51</v>
      </c>
      <c r="C99" s="34" t="s">
        <v>408</v>
      </c>
      <c r="D99" s="34" t="s">
        <v>408</v>
      </c>
      <c r="E99" s="34" t="s">
        <v>417</v>
      </c>
      <c r="F99" s="35">
        <v>20</v>
      </c>
      <c r="G99" s="35">
        <v>22.299999237060547</v>
      </c>
      <c r="H99" s="35">
        <v>17.899999618530273</v>
      </c>
      <c r="I99" s="35">
        <v>21.600000381469727</v>
      </c>
      <c r="J99" s="35">
        <v>15.100000381469727</v>
      </c>
      <c r="K99" s="35">
        <v>31.5</v>
      </c>
      <c r="L99" s="35">
        <v>20.100000381469727</v>
      </c>
      <c r="M99" s="35">
        <v>18</v>
      </c>
      <c r="N99" s="35">
        <v>12.300000190734863</v>
      </c>
      <c r="O99" s="35">
        <v>12.699999809265137</v>
      </c>
      <c r="P99" s="34" t="s">
        <v>453</v>
      </c>
      <c r="Q99" s="36">
        <v>2017</v>
      </c>
      <c r="R99" s="47">
        <v>154.59800000000001</v>
      </c>
      <c r="S99" s="35">
        <v>78.772000000000006</v>
      </c>
      <c r="T99" s="35">
        <v>75.825999999999993</v>
      </c>
      <c r="U99" s="35">
        <f t="shared" si="2"/>
        <v>100.48231505758338</v>
      </c>
      <c r="V99" s="34">
        <f t="shared" si="3"/>
        <v>54.115684942416628</v>
      </c>
      <c r="W99" s="48">
        <v>0.35004130029118502</v>
      </c>
    </row>
    <row r="100" spans="1:23" x14ac:dyDescent="0.35">
      <c r="A100" s="33" t="s">
        <v>365</v>
      </c>
      <c r="B100" s="34" t="s">
        <v>163</v>
      </c>
      <c r="C100" s="34" t="s">
        <v>406</v>
      </c>
      <c r="D100" s="34" t="s">
        <v>415</v>
      </c>
      <c r="E100" s="34" t="s">
        <v>418</v>
      </c>
      <c r="F100" s="35"/>
      <c r="G100" s="35"/>
      <c r="H100" s="35"/>
      <c r="I100" s="35"/>
      <c r="J100" s="35"/>
      <c r="K100" s="35"/>
      <c r="L100" s="35"/>
      <c r="M100" s="35"/>
      <c r="N100" s="35"/>
      <c r="O100" s="35"/>
      <c r="P100" s="34" t="s">
        <v>463</v>
      </c>
      <c r="Q100" s="36"/>
      <c r="R100" s="47">
        <v>18.876000000000001</v>
      </c>
      <c r="S100" s="35">
        <v>9.7910000000000004</v>
      </c>
      <c r="T100" s="35">
        <v>9.0850000000000009</v>
      </c>
      <c r="U100" s="35">
        <f t="shared" si="2"/>
        <v>6.0135488642640347</v>
      </c>
      <c r="V100" s="34">
        <f t="shared" si="3"/>
        <v>12.862451135735967</v>
      </c>
      <c r="W100" s="48">
        <v>0.68141826317736631</v>
      </c>
    </row>
    <row r="101" spans="1:23" x14ac:dyDescent="0.35">
      <c r="A101" s="33" t="s">
        <v>360</v>
      </c>
      <c r="B101" s="34" t="s">
        <v>158</v>
      </c>
      <c r="C101" s="34" t="s">
        <v>409</v>
      </c>
      <c r="D101" s="34" t="s">
        <v>409</v>
      </c>
      <c r="E101" s="34" t="s">
        <v>419</v>
      </c>
      <c r="F101" s="35"/>
      <c r="G101" s="35"/>
      <c r="H101" s="35"/>
      <c r="I101" s="35"/>
      <c r="J101" s="35"/>
      <c r="K101" s="35"/>
      <c r="L101" s="35"/>
      <c r="M101" s="35"/>
      <c r="N101" s="35"/>
      <c r="O101" s="35"/>
      <c r="P101" s="34" t="s">
        <v>463</v>
      </c>
      <c r="Q101" s="36"/>
      <c r="R101" s="47">
        <v>120.979</v>
      </c>
      <c r="S101" s="35">
        <v>63.029000000000003</v>
      </c>
      <c r="T101" s="35">
        <v>57.95</v>
      </c>
      <c r="U101" s="35">
        <f t="shared" si="2"/>
        <v>13.800301425992799</v>
      </c>
      <c r="V101" s="34">
        <f t="shared" si="3"/>
        <v>107.1786985740072</v>
      </c>
      <c r="W101" s="48">
        <v>0.885928124501006</v>
      </c>
    </row>
    <row r="102" spans="1:23" x14ac:dyDescent="0.35">
      <c r="A102" s="33" t="s">
        <v>257</v>
      </c>
      <c r="B102" s="34" t="s">
        <v>55</v>
      </c>
      <c r="C102" s="34" t="s">
        <v>405</v>
      </c>
      <c r="D102" s="34" t="s">
        <v>412</v>
      </c>
      <c r="E102" s="34" t="s">
        <v>417</v>
      </c>
      <c r="F102" s="35">
        <v>14.100000381469727</v>
      </c>
      <c r="G102" s="35">
        <v>8.8000001907348633</v>
      </c>
      <c r="H102" s="35">
        <v>19.200000762939453</v>
      </c>
      <c r="I102" s="35">
        <v>17.5</v>
      </c>
      <c r="J102" s="35">
        <v>6.5</v>
      </c>
      <c r="K102" s="35">
        <v>23.200000762939453</v>
      </c>
      <c r="L102" s="35">
        <v>19.899999618530273</v>
      </c>
      <c r="M102" s="35">
        <v>12.800000190734863</v>
      </c>
      <c r="N102" s="35">
        <v>5.5</v>
      </c>
      <c r="O102" s="35">
        <v>4.8000001907348633</v>
      </c>
      <c r="P102" s="34" t="s">
        <v>440</v>
      </c>
      <c r="Q102" s="36">
        <v>2018</v>
      </c>
      <c r="R102" s="47">
        <v>46.723999999999997</v>
      </c>
      <c r="S102" s="35">
        <v>23.431999999999999</v>
      </c>
      <c r="T102" s="35">
        <v>23.292000000000002</v>
      </c>
      <c r="U102" s="35">
        <f t="shared" si="2"/>
        <v>33.569879106146239</v>
      </c>
      <c r="V102" s="34">
        <f t="shared" si="3"/>
        <v>13.154120893853758</v>
      </c>
      <c r="W102" s="48">
        <v>0.28152814172274976</v>
      </c>
    </row>
    <row r="103" spans="1:23" x14ac:dyDescent="0.35">
      <c r="A103" s="33" t="s">
        <v>254</v>
      </c>
      <c r="B103" s="34" t="s">
        <v>52</v>
      </c>
      <c r="C103" s="34" t="s">
        <v>405</v>
      </c>
      <c r="D103" s="34" t="s">
        <v>414</v>
      </c>
      <c r="E103" s="34" t="s">
        <v>417</v>
      </c>
      <c r="F103" s="35">
        <v>19.617954254150391</v>
      </c>
      <c r="G103" s="35">
        <v>18.398393630981445</v>
      </c>
      <c r="H103" s="35">
        <v>20.885934829711914</v>
      </c>
      <c r="I103" s="35">
        <v>28.502771377563477</v>
      </c>
      <c r="J103" s="35">
        <v>14.385272979736328</v>
      </c>
      <c r="K103" s="35">
        <v>37.810279846191406</v>
      </c>
      <c r="L103" s="35">
        <v>24.220853805541992</v>
      </c>
      <c r="M103" s="35">
        <v>20.679903030395508</v>
      </c>
      <c r="N103" s="35">
        <v>14.745932579040527</v>
      </c>
      <c r="O103" s="35">
        <v>9.4525537490844727</v>
      </c>
      <c r="P103" s="34" t="s">
        <v>446</v>
      </c>
      <c r="Q103" s="36">
        <v>2013</v>
      </c>
      <c r="R103" s="47">
        <v>138.46</v>
      </c>
      <c r="S103" s="35">
        <v>70.661000000000001</v>
      </c>
      <c r="T103" s="35">
        <v>67.799000000000007</v>
      </c>
      <c r="U103" s="35">
        <f t="shared" si="2"/>
        <v>67.635753964754628</v>
      </c>
      <c r="V103" s="34">
        <f t="shared" si="3"/>
        <v>70.82424603524538</v>
      </c>
      <c r="W103" s="48">
        <v>0.51151412707818411</v>
      </c>
    </row>
    <row r="104" spans="1:23" x14ac:dyDescent="0.35">
      <c r="A104" s="33" t="s">
        <v>361</v>
      </c>
      <c r="B104" s="34" t="s">
        <v>159</v>
      </c>
      <c r="C104" s="34" t="s">
        <v>409</v>
      </c>
      <c r="D104" s="34" t="s">
        <v>409</v>
      </c>
      <c r="E104" s="34" t="s">
        <v>419</v>
      </c>
      <c r="F104" s="35"/>
      <c r="G104" s="35"/>
      <c r="H104" s="35"/>
      <c r="I104" s="35"/>
      <c r="J104" s="35"/>
      <c r="K104" s="35"/>
      <c r="L104" s="35"/>
      <c r="M104" s="35"/>
      <c r="N104" s="35"/>
      <c r="O104" s="35"/>
      <c r="P104" s="34" t="s">
        <v>463</v>
      </c>
      <c r="Q104" s="36"/>
      <c r="R104" s="47">
        <v>132.95599999999999</v>
      </c>
      <c r="S104" s="35">
        <v>68.290000000000006</v>
      </c>
      <c r="T104" s="35">
        <v>64.665999999999997</v>
      </c>
      <c r="U104" s="35">
        <f t="shared" si="2"/>
        <v>26.455629571271999</v>
      </c>
      <c r="V104" s="34">
        <f t="shared" si="3"/>
        <v>106.50037042872799</v>
      </c>
      <c r="W104" s="48">
        <v>0.80101966386419565</v>
      </c>
    </row>
    <row r="105" spans="1:23" x14ac:dyDescent="0.35">
      <c r="A105" s="33" t="s">
        <v>362</v>
      </c>
      <c r="B105" s="34" t="s">
        <v>160</v>
      </c>
      <c r="C105" s="34" t="s">
        <v>406</v>
      </c>
      <c r="D105" s="34" t="s">
        <v>415</v>
      </c>
      <c r="E105" s="34" t="s">
        <v>418</v>
      </c>
      <c r="F105" s="35"/>
      <c r="G105" s="35"/>
      <c r="H105" s="35"/>
      <c r="I105" s="35"/>
      <c r="J105" s="35"/>
      <c r="K105" s="35"/>
      <c r="L105" s="35"/>
      <c r="M105" s="35"/>
      <c r="N105" s="35"/>
      <c r="O105" s="35"/>
      <c r="P105" s="34" t="s">
        <v>463</v>
      </c>
      <c r="Q105" s="36"/>
      <c r="R105" s="47"/>
      <c r="S105" s="35"/>
      <c r="T105" s="35"/>
      <c r="U105" s="35">
        <f t="shared" si="2"/>
        <v>0</v>
      </c>
      <c r="V105" s="34">
        <f t="shared" si="3"/>
        <v>0</v>
      </c>
      <c r="W105" s="48">
        <v>0.14336259992137335</v>
      </c>
    </row>
    <row r="106" spans="1:23" x14ac:dyDescent="0.35">
      <c r="A106" s="33" t="s">
        <v>363</v>
      </c>
      <c r="B106" s="34" t="s">
        <v>161</v>
      </c>
      <c r="C106" s="34" t="s">
        <v>406</v>
      </c>
      <c r="D106" s="34" t="s">
        <v>415</v>
      </c>
      <c r="E106" s="34" t="s">
        <v>418</v>
      </c>
      <c r="F106" s="35"/>
      <c r="G106" s="35"/>
      <c r="H106" s="35"/>
      <c r="I106" s="35"/>
      <c r="J106" s="35"/>
      <c r="K106" s="35"/>
      <c r="L106" s="35"/>
      <c r="M106" s="35"/>
      <c r="N106" s="35"/>
      <c r="O106" s="35"/>
      <c r="P106" s="34" t="s">
        <v>463</v>
      </c>
      <c r="Q106" s="36"/>
      <c r="R106" s="47">
        <v>31.216999999999999</v>
      </c>
      <c r="S106" s="35">
        <v>16.077000000000002</v>
      </c>
      <c r="T106" s="35">
        <v>15.14</v>
      </c>
      <c r="U106" s="35">
        <f t="shared" si="2"/>
        <v>10.08972812939448</v>
      </c>
      <c r="V106" s="34">
        <f t="shared" si="3"/>
        <v>21.127271870605519</v>
      </c>
      <c r="W106" s="48">
        <v>0.67678738734040811</v>
      </c>
    </row>
    <row r="107" spans="1:23" x14ac:dyDescent="0.35">
      <c r="A107" s="33" t="s">
        <v>364</v>
      </c>
      <c r="B107" s="34" t="s">
        <v>162</v>
      </c>
      <c r="C107" s="34" t="s">
        <v>406</v>
      </c>
      <c r="D107" s="34" t="s">
        <v>415</v>
      </c>
      <c r="E107" s="34" t="s">
        <v>418</v>
      </c>
      <c r="F107" s="35"/>
      <c r="G107" s="35"/>
      <c r="H107" s="35"/>
      <c r="I107" s="35"/>
      <c r="J107" s="35"/>
      <c r="K107" s="35"/>
      <c r="L107" s="35"/>
      <c r="M107" s="35"/>
      <c r="N107" s="35"/>
      <c r="O107" s="35"/>
      <c r="P107" s="34" t="s">
        <v>463</v>
      </c>
      <c r="Q107" s="36"/>
      <c r="R107" s="47">
        <v>6.5819999999999999</v>
      </c>
      <c r="S107" s="35">
        <v>3.3860000000000001</v>
      </c>
      <c r="T107" s="35">
        <v>3.1960000000000002</v>
      </c>
      <c r="U107" s="35">
        <f t="shared" si="2"/>
        <v>0.59360771173649685</v>
      </c>
      <c r="V107" s="34">
        <f t="shared" si="3"/>
        <v>5.988392288263503</v>
      </c>
      <c r="W107" s="48">
        <v>0.90981347436394766</v>
      </c>
    </row>
    <row r="108" spans="1:23" x14ac:dyDescent="0.35">
      <c r="A108" s="33" t="s">
        <v>259</v>
      </c>
      <c r="B108" s="34" t="s">
        <v>57</v>
      </c>
      <c r="C108" s="34" t="s">
        <v>405</v>
      </c>
      <c r="D108" s="34" t="s">
        <v>412</v>
      </c>
      <c r="E108" s="34" t="s">
        <v>417</v>
      </c>
      <c r="F108" s="35">
        <v>35.599998474121094</v>
      </c>
      <c r="G108" s="35">
        <v>33.099998474121094</v>
      </c>
      <c r="H108" s="35">
        <v>38</v>
      </c>
      <c r="I108" s="35">
        <v>39.900001525878906</v>
      </c>
      <c r="J108" s="35">
        <v>20.5</v>
      </c>
      <c r="K108" s="35">
        <v>61.200000762939453</v>
      </c>
      <c r="L108" s="35">
        <v>46.900001525878906</v>
      </c>
      <c r="M108" s="35">
        <v>31.700000762939453</v>
      </c>
      <c r="N108" s="35">
        <v>24.399999618530273</v>
      </c>
      <c r="O108" s="35">
        <v>12.199999809265137</v>
      </c>
      <c r="P108" s="34" t="s">
        <v>440</v>
      </c>
      <c r="Q108" s="36">
        <v>2018</v>
      </c>
      <c r="R108" s="47">
        <v>746.54700000000003</v>
      </c>
      <c r="S108" s="35">
        <v>377.47399999999999</v>
      </c>
      <c r="T108" s="35">
        <v>369.07299999999998</v>
      </c>
      <c r="U108" s="35">
        <f t="shared" si="2"/>
        <v>468.90202161059688</v>
      </c>
      <c r="V108" s="34">
        <f t="shared" si="3"/>
        <v>277.64497838940315</v>
      </c>
      <c r="W108" s="48">
        <v>0.37190555770688666</v>
      </c>
    </row>
    <row r="109" spans="1:23" x14ac:dyDescent="0.35">
      <c r="A109" s="33" t="s">
        <v>269</v>
      </c>
      <c r="B109" s="34" t="s">
        <v>67</v>
      </c>
      <c r="C109" s="34" t="s">
        <v>405</v>
      </c>
      <c r="D109" s="34" t="s">
        <v>412</v>
      </c>
      <c r="E109" s="34" t="s">
        <v>417</v>
      </c>
      <c r="F109" s="35">
        <v>7.9646120071411133</v>
      </c>
      <c r="G109" s="35">
        <v>7.887239933013916</v>
      </c>
      <c r="H109" s="35">
        <v>8.0389347076416016</v>
      </c>
      <c r="I109" s="35">
        <v>8.3241548538208008</v>
      </c>
      <c r="J109" s="35">
        <v>5.3792099952697754</v>
      </c>
      <c r="K109" s="35">
        <v>13.889278411865234</v>
      </c>
      <c r="L109" s="35">
        <v>9.1162509918212891</v>
      </c>
      <c r="M109" s="35">
        <v>7.7128925323486328</v>
      </c>
      <c r="N109" s="35">
        <v>5.5042848587036133</v>
      </c>
      <c r="O109" s="35">
        <v>4.1836934089660645</v>
      </c>
      <c r="P109" s="34" t="s">
        <v>422</v>
      </c>
      <c r="Q109" s="36">
        <v>2016</v>
      </c>
      <c r="R109" s="47">
        <v>554.06500000000005</v>
      </c>
      <c r="S109" s="35">
        <v>279.82499999999999</v>
      </c>
      <c r="T109" s="35">
        <v>274.24</v>
      </c>
      <c r="U109" s="35">
        <f t="shared" si="2"/>
        <v>460.22292367911518</v>
      </c>
      <c r="V109" s="34">
        <f t="shared" si="3"/>
        <v>93.8420763208849</v>
      </c>
      <c r="W109" s="48">
        <v>0.16937015751019266</v>
      </c>
    </row>
    <row r="110" spans="1:23" x14ac:dyDescent="0.35">
      <c r="A110" s="33" t="s">
        <v>372</v>
      </c>
      <c r="B110" s="34" t="s">
        <v>170</v>
      </c>
      <c r="C110" s="34" t="s">
        <v>408</v>
      </c>
      <c r="D110" s="34" t="s">
        <v>408</v>
      </c>
      <c r="E110" s="34" t="s">
        <v>419</v>
      </c>
      <c r="F110" s="35"/>
      <c r="G110" s="35"/>
      <c r="H110" s="35"/>
      <c r="I110" s="35"/>
      <c r="J110" s="35"/>
      <c r="K110" s="35"/>
      <c r="L110" s="35"/>
      <c r="M110" s="35"/>
      <c r="N110" s="35"/>
      <c r="O110" s="35"/>
      <c r="P110" s="34" t="s">
        <v>463</v>
      </c>
      <c r="Q110" s="36"/>
      <c r="R110" s="47">
        <v>507.60700000000003</v>
      </c>
      <c r="S110" s="35">
        <v>261.46199999999999</v>
      </c>
      <c r="T110" s="35">
        <v>246.14500000000001</v>
      </c>
      <c r="U110" s="35">
        <f t="shared" si="2"/>
        <v>121.64410370440368</v>
      </c>
      <c r="V110" s="34">
        <f t="shared" si="3"/>
        <v>385.96289629559635</v>
      </c>
      <c r="W110" s="48">
        <v>0.76035771038538935</v>
      </c>
    </row>
    <row r="111" spans="1:23" x14ac:dyDescent="0.35">
      <c r="A111" s="33" t="s">
        <v>260</v>
      </c>
      <c r="B111" s="34" t="s">
        <v>58</v>
      </c>
      <c r="C111" s="34" t="s">
        <v>404</v>
      </c>
      <c r="D111" s="34" t="s">
        <v>404</v>
      </c>
      <c r="E111" s="34" t="s">
        <v>419</v>
      </c>
      <c r="F111" s="35">
        <v>3.980919361114502</v>
      </c>
      <c r="G111" s="35">
        <v>3.8307080268859863</v>
      </c>
      <c r="H111" s="35">
        <v>4.1142187118530273</v>
      </c>
      <c r="I111" s="35">
        <v>5.7883663177490234</v>
      </c>
      <c r="J111" s="35">
        <v>0.40425914525985718</v>
      </c>
      <c r="K111" s="35">
        <v>6.0362119674682617</v>
      </c>
      <c r="L111" s="35">
        <v>5.6779446601867676</v>
      </c>
      <c r="M111" s="35">
        <v>4.1742458343505859</v>
      </c>
      <c r="N111" s="35">
        <v>1.7932089567184448</v>
      </c>
      <c r="O111" s="35">
        <v>0</v>
      </c>
      <c r="P111" s="34" t="s">
        <v>425</v>
      </c>
      <c r="Q111" s="36">
        <v>2017</v>
      </c>
      <c r="R111" s="47">
        <v>7.6109999999999998</v>
      </c>
      <c r="S111" s="35">
        <v>3.9980000000000002</v>
      </c>
      <c r="T111" s="35">
        <v>3.613</v>
      </c>
      <c r="U111" s="35">
        <f t="shared" si="2"/>
        <v>4.5812066564774154</v>
      </c>
      <c r="V111" s="34">
        <f t="shared" si="3"/>
        <v>3.0297933435225843</v>
      </c>
      <c r="W111" s="48">
        <v>0.398080849234343</v>
      </c>
    </row>
    <row r="112" spans="1:23" x14ac:dyDescent="0.35">
      <c r="A112" s="33" t="s">
        <v>263</v>
      </c>
      <c r="B112" s="34" t="s">
        <v>61</v>
      </c>
      <c r="C112" s="34" t="s">
        <v>405</v>
      </c>
      <c r="D112" s="34" t="s">
        <v>414</v>
      </c>
      <c r="E112" s="34" t="s">
        <v>417</v>
      </c>
      <c r="F112" s="35">
        <v>59</v>
      </c>
      <c r="G112" s="35">
        <v>63</v>
      </c>
      <c r="H112" s="35">
        <v>55.400001525878906</v>
      </c>
      <c r="I112" s="35">
        <v>67.699996948242188</v>
      </c>
      <c r="J112" s="35">
        <v>32.200000762939453</v>
      </c>
      <c r="K112" s="35">
        <v>83</v>
      </c>
      <c r="L112" s="35">
        <v>77.099998474121094</v>
      </c>
      <c r="M112" s="35">
        <v>67</v>
      </c>
      <c r="N112" s="35">
        <v>51</v>
      </c>
      <c r="O112" s="35">
        <v>28.799999237060547</v>
      </c>
      <c r="P112" s="34" t="s">
        <v>452</v>
      </c>
      <c r="Q112" s="36">
        <v>2015</v>
      </c>
      <c r="R112" s="47">
        <v>635.00800000000004</v>
      </c>
      <c r="S112" s="35">
        <v>322.95299999999997</v>
      </c>
      <c r="T112" s="35">
        <v>312.05500000000001</v>
      </c>
      <c r="U112" s="35">
        <f t="shared" si="2"/>
        <v>366.04201598496439</v>
      </c>
      <c r="V112" s="34">
        <f t="shared" si="3"/>
        <v>268.96598401503564</v>
      </c>
      <c r="W112" s="48">
        <v>0.42356314253526828</v>
      </c>
    </row>
    <row r="113" spans="1:23" x14ac:dyDescent="0.35">
      <c r="A113" s="33" t="s">
        <v>369</v>
      </c>
      <c r="B113" s="34" t="s">
        <v>167</v>
      </c>
      <c r="C113" s="34" t="s">
        <v>406</v>
      </c>
      <c r="D113" s="34" t="s">
        <v>415</v>
      </c>
      <c r="E113" s="34" t="s">
        <v>418</v>
      </c>
      <c r="F113" s="35"/>
      <c r="G113" s="35"/>
      <c r="H113" s="35"/>
      <c r="I113" s="35"/>
      <c r="J113" s="35"/>
      <c r="K113" s="35"/>
      <c r="L113" s="35"/>
      <c r="M113" s="35"/>
      <c r="N113" s="35"/>
      <c r="O113" s="35"/>
      <c r="P113" s="34" t="s">
        <v>463</v>
      </c>
      <c r="Q113" s="36"/>
      <c r="R113" s="47">
        <v>4.3490000000000002</v>
      </c>
      <c r="S113" s="35">
        <v>2.2509999999999999</v>
      </c>
      <c r="T113" s="35">
        <v>2.0979999999999999</v>
      </c>
      <c r="U113" s="35">
        <f t="shared" si="2"/>
        <v>0.23431450465066206</v>
      </c>
      <c r="V113" s="34">
        <f t="shared" si="3"/>
        <v>4.1146854953493381</v>
      </c>
      <c r="W113" s="48">
        <v>0.94612221093339566</v>
      </c>
    </row>
    <row r="114" spans="1:23" x14ac:dyDescent="0.35">
      <c r="A114" s="33" t="s">
        <v>368</v>
      </c>
      <c r="B114" s="34" t="s">
        <v>166</v>
      </c>
      <c r="C114" s="34" t="s">
        <v>408</v>
      </c>
      <c r="D114" s="34" t="s">
        <v>408</v>
      </c>
      <c r="E114" s="34" t="s">
        <v>419</v>
      </c>
      <c r="F114" s="35"/>
      <c r="G114" s="35"/>
      <c r="H114" s="35"/>
      <c r="I114" s="35"/>
      <c r="J114" s="35"/>
      <c r="K114" s="35"/>
      <c r="L114" s="35"/>
      <c r="M114" s="35"/>
      <c r="N114" s="35"/>
      <c r="O114" s="35"/>
      <c r="P114" s="34" t="s">
        <v>463</v>
      </c>
      <c r="Q114" s="36"/>
      <c r="R114" s="47"/>
      <c r="S114" s="35"/>
      <c r="T114" s="35"/>
      <c r="U114" s="35">
        <f t="shared" si="2"/>
        <v>0</v>
      </c>
      <c r="V114" s="34">
        <f t="shared" si="3"/>
        <v>0</v>
      </c>
      <c r="W114" s="48">
        <v>0.77030865010250726</v>
      </c>
    </row>
    <row r="115" spans="1:23" x14ac:dyDescent="0.35">
      <c r="A115" s="33" t="s">
        <v>268</v>
      </c>
      <c r="B115" s="34" t="s">
        <v>66</v>
      </c>
      <c r="C115" s="34" t="s">
        <v>405</v>
      </c>
      <c r="D115" s="34" t="s">
        <v>414</v>
      </c>
      <c r="E115" s="34" t="s">
        <v>417</v>
      </c>
      <c r="F115" s="35">
        <v>41.028606414794922</v>
      </c>
      <c r="G115" s="35">
        <v>41.810173034667969</v>
      </c>
      <c r="H115" s="35">
        <v>40.184776306152344</v>
      </c>
      <c r="I115" s="35">
        <v>52.321678161621094</v>
      </c>
      <c r="J115" s="35">
        <v>27.614814758300781</v>
      </c>
      <c r="K115" s="35">
        <v>62.397457122802734</v>
      </c>
      <c r="L115" s="35">
        <v>50.845413208007813</v>
      </c>
      <c r="M115" s="35">
        <v>39.571819305419922</v>
      </c>
      <c r="N115" s="35">
        <v>31.066387176513672</v>
      </c>
      <c r="O115" s="35">
        <v>17.129081726074219</v>
      </c>
      <c r="P115" s="34" t="s">
        <v>452</v>
      </c>
      <c r="Q115" s="36">
        <v>2015</v>
      </c>
      <c r="R115" s="47">
        <v>127.422</v>
      </c>
      <c r="S115" s="35">
        <v>64.760000000000005</v>
      </c>
      <c r="T115" s="35">
        <v>62.661999999999999</v>
      </c>
      <c r="U115" s="35">
        <f t="shared" si="2"/>
        <v>59.032100560608342</v>
      </c>
      <c r="V115" s="34">
        <f t="shared" si="3"/>
        <v>68.389899439391655</v>
      </c>
      <c r="W115" s="48">
        <v>0.53671971433026999</v>
      </c>
    </row>
    <row r="116" spans="1:23" x14ac:dyDescent="0.35">
      <c r="A116" s="33" t="s">
        <v>371</v>
      </c>
      <c r="B116" s="34" t="s">
        <v>169</v>
      </c>
      <c r="C116" s="34" t="s">
        <v>405</v>
      </c>
      <c r="D116" s="34" t="s">
        <v>412</v>
      </c>
      <c r="E116" s="34" t="s">
        <v>419</v>
      </c>
      <c r="F116" s="35"/>
      <c r="G116" s="35"/>
      <c r="H116" s="35"/>
      <c r="I116" s="35"/>
      <c r="J116" s="35"/>
      <c r="K116" s="35"/>
      <c r="L116" s="35"/>
      <c r="M116" s="35"/>
      <c r="N116" s="35"/>
      <c r="O116" s="35"/>
      <c r="P116" s="34" t="s">
        <v>463</v>
      </c>
      <c r="Q116" s="36"/>
      <c r="R116" s="47">
        <v>13.183999999999999</v>
      </c>
      <c r="S116" s="35">
        <v>6.7210000000000001</v>
      </c>
      <c r="T116" s="35">
        <v>6.4630000000000001</v>
      </c>
      <c r="U116" s="35">
        <f t="shared" si="2"/>
        <v>7.805816971335986</v>
      </c>
      <c r="V116" s="34">
        <f t="shared" si="3"/>
        <v>5.3781830286640133</v>
      </c>
      <c r="W116" s="48">
        <v>0.40793257195570493</v>
      </c>
    </row>
    <row r="117" spans="1:23" x14ac:dyDescent="0.35">
      <c r="A117" s="33" t="s">
        <v>261</v>
      </c>
      <c r="B117" s="34" t="s">
        <v>59</v>
      </c>
      <c r="C117" s="34" t="s">
        <v>407</v>
      </c>
      <c r="D117" s="34" t="s">
        <v>407</v>
      </c>
      <c r="E117" s="34" t="s">
        <v>419</v>
      </c>
      <c r="F117" s="35">
        <v>6</v>
      </c>
      <c r="G117" s="35">
        <v>5.4000000953674316</v>
      </c>
      <c r="H117" s="35">
        <v>6.5</v>
      </c>
      <c r="I117" s="35">
        <v>8.8000001907348633</v>
      </c>
      <c r="J117" s="35">
        <v>4.9000000953674316</v>
      </c>
      <c r="K117" s="35"/>
      <c r="L117" s="35"/>
      <c r="M117" s="35"/>
      <c r="N117" s="35"/>
      <c r="O117" s="35"/>
      <c r="P117" s="34" t="s">
        <v>454</v>
      </c>
      <c r="Q117" s="36">
        <v>2018</v>
      </c>
      <c r="R117" s="47">
        <v>2246.7890000000002</v>
      </c>
      <c r="S117" s="35">
        <v>1148.575</v>
      </c>
      <c r="T117" s="35">
        <v>1098.2139999999999</v>
      </c>
      <c r="U117" s="35">
        <f t="shared" si="2"/>
        <v>445.84843368854058</v>
      </c>
      <c r="V117" s="34">
        <f t="shared" si="3"/>
        <v>1800.9405663114596</v>
      </c>
      <c r="W117" s="48">
        <v>0.80156194743318554</v>
      </c>
    </row>
    <row r="118" spans="1:23" x14ac:dyDescent="0.35">
      <c r="A118" s="33" t="s">
        <v>344</v>
      </c>
      <c r="B118" s="34" t="s">
        <v>142</v>
      </c>
      <c r="C118" s="34" t="s">
        <v>408</v>
      </c>
      <c r="D118" s="34" t="s">
        <v>408</v>
      </c>
      <c r="E118" s="34" t="s">
        <v>419</v>
      </c>
      <c r="F118" s="35"/>
      <c r="G118" s="35"/>
      <c r="H118" s="35"/>
      <c r="I118" s="35"/>
      <c r="J118" s="35"/>
      <c r="K118" s="35"/>
      <c r="L118" s="35"/>
      <c r="M118" s="35"/>
      <c r="N118" s="35"/>
      <c r="O118" s="35"/>
      <c r="P118" s="34" t="s">
        <v>463</v>
      </c>
      <c r="Q118" s="36"/>
      <c r="R118" s="47">
        <v>2.3620000000000001</v>
      </c>
      <c r="S118" s="35">
        <v>1.222</v>
      </c>
      <c r="T118" s="35">
        <v>1.1399999999999999</v>
      </c>
      <c r="U118" s="35">
        <v>0</v>
      </c>
      <c r="V118" s="34">
        <v>0</v>
      </c>
      <c r="W118" s="48">
        <v>0</v>
      </c>
    </row>
    <row r="119" spans="1:23" x14ac:dyDescent="0.35">
      <c r="A119" s="33" t="s">
        <v>367</v>
      </c>
      <c r="B119" s="34" t="s">
        <v>165</v>
      </c>
      <c r="C119" s="34" t="s">
        <v>406</v>
      </c>
      <c r="D119" s="34" t="s">
        <v>415</v>
      </c>
      <c r="E119" s="34" t="s">
        <v>418</v>
      </c>
      <c r="F119" s="35"/>
      <c r="G119" s="35"/>
      <c r="H119" s="35"/>
      <c r="I119" s="35"/>
      <c r="J119" s="35"/>
      <c r="K119" s="35"/>
      <c r="L119" s="35"/>
      <c r="M119" s="35"/>
      <c r="N119" s="35"/>
      <c r="O119" s="35"/>
      <c r="P119" s="34" t="s">
        <v>463</v>
      </c>
      <c r="Q119" s="36"/>
      <c r="R119" s="47"/>
      <c r="S119" s="35"/>
      <c r="T119" s="35"/>
      <c r="U119" s="35">
        <f t="shared" si="2"/>
        <v>0</v>
      </c>
      <c r="V119" s="34">
        <f t="shared" si="3"/>
        <v>0</v>
      </c>
      <c r="W119" s="48">
        <v>1</v>
      </c>
    </row>
    <row r="120" spans="1:23" x14ac:dyDescent="0.35">
      <c r="A120" s="33" t="s">
        <v>266</v>
      </c>
      <c r="B120" s="34" t="s">
        <v>64</v>
      </c>
      <c r="C120" s="34" t="s">
        <v>408</v>
      </c>
      <c r="D120" s="34" t="s">
        <v>408</v>
      </c>
      <c r="E120" s="34" t="s">
        <v>419</v>
      </c>
      <c r="F120" s="35">
        <v>4.4000000953674316</v>
      </c>
      <c r="G120" s="35">
        <v>3.2999999523162842</v>
      </c>
      <c r="H120" s="35">
        <v>5.3000001907348633</v>
      </c>
      <c r="I120" s="35">
        <v>4.3000001907348633</v>
      </c>
      <c r="J120" s="35">
        <v>4.4000000953674316</v>
      </c>
      <c r="K120" s="35">
        <v>6.0999999046325684</v>
      </c>
      <c r="L120" s="35">
        <v>3</v>
      </c>
      <c r="M120" s="35">
        <v>5.3000001907348633</v>
      </c>
      <c r="N120" s="35">
        <v>2.5</v>
      </c>
      <c r="O120" s="35">
        <v>4.6999998092651367</v>
      </c>
      <c r="P120" s="34" t="s">
        <v>440</v>
      </c>
      <c r="Q120" s="36">
        <v>2018</v>
      </c>
      <c r="R120" s="47">
        <v>75.370999999999995</v>
      </c>
      <c r="S120" s="35">
        <v>38.156999999999996</v>
      </c>
      <c r="T120" s="35">
        <v>37.213999999999999</v>
      </c>
      <c r="U120" s="35">
        <f t="shared" si="2"/>
        <v>23.783001449817604</v>
      </c>
      <c r="V120" s="34">
        <f t="shared" si="3"/>
        <v>51.587998550182391</v>
      </c>
      <c r="W120" s="48">
        <v>0.68445421382471239</v>
      </c>
    </row>
    <row r="121" spans="1:23" x14ac:dyDescent="0.35">
      <c r="A121" s="33" t="s">
        <v>265</v>
      </c>
      <c r="B121" s="34" t="s">
        <v>63</v>
      </c>
      <c r="C121" s="34" t="s">
        <v>406</v>
      </c>
      <c r="D121" s="34" t="s">
        <v>413</v>
      </c>
      <c r="E121" s="34" t="s">
        <v>418</v>
      </c>
      <c r="F121" s="35">
        <v>1.2886022329330444</v>
      </c>
      <c r="G121" s="35">
        <v>1.6495676040649414</v>
      </c>
      <c r="H121" s="35">
        <v>0.98554462194442749</v>
      </c>
      <c r="I121" s="35">
        <v>3.3793833255767822</v>
      </c>
      <c r="J121" s="35">
        <v>0.24004007875919342</v>
      </c>
      <c r="K121" s="35">
        <v>5.6315975189208984</v>
      </c>
      <c r="L121" s="35">
        <v>0.14654465019702911</v>
      </c>
      <c r="M121" s="35">
        <v>0</v>
      </c>
      <c r="N121" s="35">
        <v>0</v>
      </c>
      <c r="O121" s="35">
        <v>0.39466473460197449</v>
      </c>
      <c r="P121" s="34" t="s">
        <v>440</v>
      </c>
      <c r="Q121" s="36">
        <v>2018</v>
      </c>
      <c r="R121" s="47">
        <v>7.3010000000000002</v>
      </c>
      <c r="S121" s="35">
        <v>3.7890000000000001</v>
      </c>
      <c r="T121" s="35">
        <v>3.512</v>
      </c>
      <c r="U121" s="35">
        <f t="shared" si="2"/>
        <v>2.4229491099283402</v>
      </c>
      <c r="V121" s="34">
        <f t="shared" si="3"/>
        <v>4.8780508900716599</v>
      </c>
      <c r="W121" s="48">
        <v>0.66813462403392132</v>
      </c>
    </row>
    <row r="122" spans="1:23" x14ac:dyDescent="0.35">
      <c r="A122" s="33" t="s">
        <v>370</v>
      </c>
      <c r="B122" s="34" t="s">
        <v>168</v>
      </c>
      <c r="C122" s="34" t="s">
        <v>407</v>
      </c>
      <c r="D122" s="34" t="s">
        <v>407</v>
      </c>
      <c r="E122" s="34" t="s">
        <v>420</v>
      </c>
      <c r="F122" s="35"/>
      <c r="G122" s="35"/>
      <c r="H122" s="35"/>
      <c r="I122" s="35"/>
      <c r="J122" s="35"/>
      <c r="K122" s="35"/>
      <c r="L122" s="35"/>
      <c r="M122" s="35"/>
      <c r="N122" s="35"/>
      <c r="O122" s="35"/>
      <c r="P122" s="34" t="s">
        <v>463</v>
      </c>
      <c r="Q122" s="36"/>
      <c r="R122" s="47"/>
      <c r="S122" s="35"/>
      <c r="T122" s="35"/>
      <c r="U122" s="35">
        <f t="shared" si="2"/>
        <v>0</v>
      </c>
      <c r="V122" s="34">
        <f t="shared" si="3"/>
        <v>0</v>
      </c>
      <c r="W122" s="48">
        <v>9.0716894099557924E-2</v>
      </c>
    </row>
    <row r="123" spans="1:23" x14ac:dyDescent="0.35">
      <c r="A123" s="33" t="s">
        <v>366</v>
      </c>
      <c r="B123" s="34" t="s">
        <v>164</v>
      </c>
      <c r="C123" s="34" t="s">
        <v>409</v>
      </c>
      <c r="D123" s="34" t="s">
        <v>409</v>
      </c>
      <c r="E123" s="34" t="s">
        <v>419</v>
      </c>
      <c r="F123" s="35"/>
      <c r="G123" s="35"/>
      <c r="H123" s="35"/>
      <c r="I123" s="35"/>
      <c r="J123" s="35"/>
      <c r="K123" s="35"/>
      <c r="L123" s="35"/>
      <c r="M123" s="35"/>
      <c r="N123" s="35"/>
      <c r="O123" s="35"/>
      <c r="P123" s="34" t="s">
        <v>463</v>
      </c>
      <c r="Q123" s="36"/>
      <c r="R123" s="47">
        <v>697.83299999999997</v>
      </c>
      <c r="S123" s="35">
        <v>357.798</v>
      </c>
      <c r="T123" s="35">
        <v>340.03500000000003</v>
      </c>
      <c r="U123" s="35">
        <f t="shared" si="2"/>
        <v>262.0177662497353</v>
      </c>
      <c r="V123" s="34">
        <f t="shared" si="3"/>
        <v>435.81523375026467</v>
      </c>
      <c r="W123" s="48">
        <v>0.6245265468246195</v>
      </c>
    </row>
    <row r="124" spans="1:23" x14ac:dyDescent="0.35">
      <c r="A124" s="33" t="s">
        <v>267</v>
      </c>
      <c r="B124" s="34" t="s">
        <v>65</v>
      </c>
      <c r="C124" s="34" t="s">
        <v>405</v>
      </c>
      <c r="D124" s="34" t="s">
        <v>412</v>
      </c>
      <c r="E124" s="34" t="s">
        <v>417</v>
      </c>
      <c r="F124" s="35">
        <v>33.099998474121094</v>
      </c>
      <c r="G124" s="35">
        <v>38.299999237060547</v>
      </c>
      <c r="H124" s="35">
        <v>28</v>
      </c>
      <c r="I124" s="35">
        <v>41.200000762939453</v>
      </c>
      <c r="J124" s="35">
        <v>18.5</v>
      </c>
      <c r="K124" s="35">
        <v>49.799999237060547</v>
      </c>
      <c r="L124" s="35">
        <v>49.099998474121094</v>
      </c>
      <c r="M124" s="35">
        <v>38.200000762939453</v>
      </c>
      <c r="N124" s="35">
        <v>26.600000381469727</v>
      </c>
      <c r="O124" s="35">
        <v>12.699999809265137</v>
      </c>
      <c r="P124" s="34" t="s">
        <v>455</v>
      </c>
      <c r="Q124" s="36">
        <v>2011</v>
      </c>
      <c r="R124" s="47">
        <v>936.43399999999997</v>
      </c>
      <c r="S124" s="35">
        <v>470.08499999999998</v>
      </c>
      <c r="T124" s="35">
        <v>466.34899999999999</v>
      </c>
      <c r="U124" s="35">
        <f t="shared" si="2"/>
        <v>599.43132343164734</v>
      </c>
      <c r="V124" s="34">
        <f t="shared" si="3"/>
        <v>337.00267656835268</v>
      </c>
      <c r="W124" s="48">
        <v>0.35987872777830865</v>
      </c>
    </row>
    <row r="125" spans="1:23" x14ac:dyDescent="0.35">
      <c r="A125" s="33" t="s">
        <v>264</v>
      </c>
      <c r="B125" s="34" t="s">
        <v>62</v>
      </c>
      <c r="C125" s="34" t="s">
        <v>408</v>
      </c>
      <c r="D125" s="34" t="s">
        <v>408</v>
      </c>
      <c r="E125" s="34" t="s">
        <v>417</v>
      </c>
      <c r="F125" s="35">
        <v>16.5</v>
      </c>
      <c r="G125" s="35">
        <v>17.399999618530273</v>
      </c>
      <c r="H125" s="35">
        <v>15.5</v>
      </c>
      <c r="I125" s="35">
        <v>18.5</v>
      </c>
      <c r="J125" s="35">
        <v>10</v>
      </c>
      <c r="K125" s="35">
        <v>30</v>
      </c>
      <c r="L125" s="35">
        <v>18</v>
      </c>
      <c r="M125" s="35">
        <v>14.5</v>
      </c>
      <c r="N125" s="35">
        <v>8.6999998092651367</v>
      </c>
      <c r="O125" s="35">
        <v>6.0999999046325684</v>
      </c>
      <c r="P125" s="34" t="s">
        <v>422</v>
      </c>
      <c r="Q125" s="36">
        <v>2016</v>
      </c>
      <c r="R125" s="47">
        <v>889.25400000000002</v>
      </c>
      <c r="S125" s="35">
        <v>448.26100000000002</v>
      </c>
      <c r="T125" s="35">
        <v>440.99299999999999</v>
      </c>
      <c r="U125" s="35">
        <f t="shared" si="2"/>
        <v>617.33206090300314</v>
      </c>
      <c r="V125" s="34">
        <f t="shared" si="3"/>
        <v>271.92193909699682</v>
      </c>
      <c r="W125" s="48">
        <v>0.30578657964653161</v>
      </c>
    </row>
    <row r="126" spans="1:23" x14ac:dyDescent="0.35">
      <c r="A126" s="33" t="s">
        <v>270</v>
      </c>
      <c r="B126" s="34" t="s">
        <v>68</v>
      </c>
      <c r="C126" s="34" t="s">
        <v>405</v>
      </c>
      <c r="D126" s="34" t="s">
        <v>412</v>
      </c>
      <c r="E126" s="34" t="s">
        <v>419</v>
      </c>
      <c r="F126" s="35">
        <v>11.666725158691406</v>
      </c>
      <c r="G126" s="35">
        <v>12.109652519226074</v>
      </c>
      <c r="H126" s="35">
        <v>11.236189842224121</v>
      </c>
      <c r="I126" s="35">
        <v>12.848743438720703</v>
      </c>
      <c r="J126" s="35">
        <v>9.7608823776245117</v>
      </c>
      <c r="K126" s="35">
        <v>16.066398620605469</v>
      </c>
      <c r="L126" s="35">
        <v>15.933963775634766</v>
      </c>
      <c r="M126" s="35">
        <v>9.2921924591064453</v>
      </c>
      <c r="N126" s="35">
        <v>13.35158634185791</v>
      </c>
      <c r="O126" s="35">
        <v>2.7144467830657959</v>
      </c>
      <c r="P126" s="34" t="s">
        <v>446</v>
      </c>
      <c r="Q126" s="36">
        <v>2013</v>
      </c>
      <c r="R126" s="47">
        <v>64.012</v>
      </c>
      <c r="S126" s="35">
        <v>31.997</v>
      </c>
      <c r="T126" s="35">
        <v>32.015000000000001</v>
      </c>
      <c r="U126" s="35">
        <f t="shared" si="2"/>
        <v>31.985209341831151</v>
      </c>
      <c r="V126" s="34">
        <f t="shared" si="3"/>
        <v>32.026790658168849</v>
      </c>
      <c r="W126" s="48">
        <v>0.50032479313517542</v>
      </c>
    </row>
    <row r="127" spans="1:23" x14ac:dyDescent="0.35">
      <c r="A127" s="33" t="s">
        <v>274</v>
      </c>
      <c r="B127" s="34" t="s">
        <v>72</v>
      </c>
      <c r="C127" s="34" t="s">
        <v>408</v>
      </c>
      <c r="D127" s="34" t="s">
        <v>408</v>
      </c>
      <c r="E127" s="34" t="s">
        <v>419</v>
      </c>
      <c r="F127" s="35"/>
      <c r="G127" s="35"/>
      <c r="H127" s="35"/>
      <c r="I127" s="35"/>
      <c r="J127" s="35"/>
      <c r="K127" s="35"/>
      <c r="L127" s="35"/>
      <c r="M127" s="35"/>
      <c r="N127" s="35"/>
      <c r="O127" s="35"/>
      <c r="P127" s="34" t="s">
        <v>463</v>
      </c>
      <c r="Q127" s="36"/>
      <c r="R127" s="47"/>
      <c r="S127" s="35"/>
      <c r="T127" s="35"/>
      <c r="U127" s="35">
        <f t="shared" si="2"/>
        <v>0</v>
      </c>
      <c r="V127" s="34">
        <f t="shared" si="3"/>
        <v>0</v>
      </c>
      <c r="W127" s="48">
        <v>1</v>
      </c>
    </row>
    <row r="128" spans="1:23" x14ac:dyDescent="0.35">
      <c r="A128" s="33" t="s">
        <v>273</v>
      </c>
      <c r="B128" s="34" t="s">
        <v>71</v>
      </c>
      <c r="C128" s="34" t="s">
        <v>404</v>
      </c>
      <c r="D128" s="34" t="s">
        <v>404</v>
      </c>
      <c r="E128" s="34" t="s">
        <v>417</v>
      </c>
      <c r="F128" s="35">
        <v>4.3248758316040039</v>
      </c>
      <c r="G128" s="35">
        <v>4.4802284240722656</v>
      </c>
      <c r="H128" s="35">
        <v>4.1706876754760742</v>
      </c>
      <c r="I128" s="35">
        <v>5.2070164680480957</v>
      </c>
      <c r="J128" s="35">
        <v>3.8487906455993652</v>
      </c>
      <c r="K128" s="35">
        <v>6.3582763671875</v>
      </c>
      <c r="L128" s="35">
        <v>6.9239616394042969</v>
      </c>
      <c r="M128" s="35">
        <v>3.5356454849243164</v>
      </c>
      <c r="N128" s="35">
        <v>2.0743072032928467</v>
      </c>
      <c r="O128" s="35">
        <v>1.3782354593276978</v>
      </c>
      <c r="P128" s="34" t="s">
        <v>427</v>
      </c>
      <c r="Q128" s="36">
        <v>2019</v>
      </c>
      <c r="R128" s="47">
        <v>545.37800000000004</v>
      </c>
      <c r="S128" s="35">
        <v>275.26900000000001</v>
      </c>
      <c r="T128" s="35">
        <v>270.10899999999998</v>
      </c>
      <c r="U128" s="35">
        <f t="shared" si="2"/>
        <v>437.72247249883418</v>
      </c>
      <c r="V128" s="34">
        <f t="shared" si="3"/>
        <v>107.65552750116588</v>
      </c>
      <c r="W128" s="48">
        <v>0.19739616834776222</v>
      </c>
    </row>
    <row r="129" spans="1:23" x14ac:dyDescent="0.35">
      <c r="A129" s="33" t="s">
        <v>375</v>
      </c>
      <c r="B129" s="34" t="s">
        <v>173</v>
      </c>
      <c r="C129" s="34" t="s">
        <v>406</v>
      </c>
      <c r="D129" s="34" t="s">
        <v>415</v>
      </c>
      <c r="E129" s="34" t="s">
        <v>418</v>
      </c>
      <c r="F129" s="35"/>
      <c r="G129" s="35"/>
      <c r="H129" s="35"/>
      <c r="I129" s="35"/>
      <c r="J129" s="35"/>
      <c r="K129" s="35"/>
      <c r="L129" s="35"/>
      <c r="M129" s="35"/>
      <c r="N129" s="35"/>
      <c r="O129" s="35"/>
      <c r="P129" s="34" t="s">
        <v>463</v>
      </c>
      <c r="Q129" s="36"/>
      <c r="R129" s="47">
        <v>177.46799999999999</v>
      </c>
      <c r="S129" s="35">
        <v>91.087999999999994</v>
      </c>
      <c r="T129" s="35">
        <v>86.38</v>
      </c>
      <c r="U129" s="35">
        <f t="shared" si="2"/>
        <v>15.102366197021524</v>
      </c>
      <c r="V129" s="34">
        <f t="shared" si="3"/>
        <v>162.36563380297846</v>
      </c>
      <c r="W129" s="48">
        <v>0.91490090496866183</v>
      </c>
    </row>
    <row r="130" spans="1:23" x14ac:dyDescent="0.35">
      <c r="A130" s="33" t="s">
        <v>377</v>
      </c>
      <c r="B130" s="34" t="s">
        <v>175</v>
      </c>
      <c r="C130" s="34" t="s">
        <v>408</v>
      </c>
      <c r="D130" s="34" t="s">
        <v>408</v>
      </c>
      <c r="E130" s="34" t="s">
        <v>418</v>
      </c>
      <c r="F130" s="35"/>
      <c r="G130" s="35"/>
      <c r="H130" s="35"/>
      <c r="I130" s="35"/>
      <c r="J130" s="35"/>
      <c r="K130" s="35"/>
      <c r="L130" s="35"/>
      <c r="M130" s="35"/>
      <c r="N130" s="35"/>
      <c r="O130" s="35"/>
      <c r="P130" s="34" t="s">
        <v>463</v>
      </c>
      <c r="Q130" s="36"/>
      <c r="R130" s="47">
        <v>60.914000000000001</v>
      </c>
      <c r="S130" s="35">
        <v>31.163</v>
      </c>
      <c r="T130" s="35">
        <v>29.751000000000001</v>
      </c>
      <c r="U130" s="35">
        <f t="shared" si="2"/>
        <v>8.2004622100649414</v>
      </c>
      <c r="V130" s="34">
        <f t="shared" si="3"/>
        <v>52.71353778993506</v>
      </c>
      <c r="W130" s="48">
        <v>0.86537639606551953</v>
      </c>
    </row>
    <row r="131" spans="1:23" x14ac:dyDescent="0.35">
      <c r="A131" s="33" t="s">
        <v>373</v>
      </c>
      <c r="B131" s="34" t="s">
        <v>171</v>
      </c>
      <c r="C131" s="34" t="s">
        <v>407</v>
      </c>
      <c r="D131" s="34" t="s">
        <v>407</v>
      </c>
      <c r="E131" s="34" t="s">
        <v>419</v>
      </c>
      <c r="F131" s="35"/>
      <c r="G131" s="35"/>
      <c r="H131" s="35"/>
      <c r="I131" s="35"/>
      <c r="J131" s="35"/>
      <c r="K131" s="35"/>
      <c r="L131" s="35"/>
      <c r="M131" s="35"/>
      <c r="N131" s="35"/>
      <c r="O131" s="35"/>
      <c r="P131" s="34" t="s">
        <v>463</v>
      </c>
      <c r="Q131" s="36"/>
      <c r="R131" s="47">
        <v>133.023</v>
      </c>
      <c r="S131" s="35">
        <v>68.131</v>
      </c>
      <c r="T131" s="35">
        <v>64.891999999999996</v>
      </c>
      <c r="U131" s="35">
        <f t="shared" si="2"/>
        <v>55.174867024452965</v>
      </c>
      <c r="V131" s="34">
        <f t="shared" si="3"/>
        <v>77.848132975547031</v>
      </c>
      <c r="W131" s="48">
        <v>0.58522310409137546</v>
      </c>
    </row>
    <row r="132" spans="1:23" x14ac:dyDescent="0.35">
      <c r="A132" s="33" t="s">
        <v>271</v>
      </c>
      <c r="B132" s="34" t="s">
        <v>69</v>
      </c>
      <c r="C132" s="34" t="s">
        <v>405</v>
      </c>
      <c r="D132" s="34" t="s">
        <v>414</v>
      </c>
      <c r="E132" s="34" t="s">
        <v>417</v>
      </c>
      <c r="F132" s="35">
        <v>69.712318420410156</v>
      </c>
      <c r="G132" s="35">
        <v>72.586090087890625</v>
      </c>
      <c r="H132" s="35">
        <v>67.231361389160156</v>
      </c>
      <c r="I132" s="35">
        <v>79.27703857421875</v>
      </c>
      <c r="J132" s="35">
        <v>36.926261901855469</v>
      </c>
      <c r="K132" s="35">
        <v>89.89208984375</v>
      </c>
      <c r="L132" s="35">
        <v>80.468826293945313</v>
      </c>
      <c r="M132" s="35">
        <v>79.649459838867188</v>
      </c>
      <c r="N132" s="35">
        <v>71.953010559082031</v>
      </c>
      <c r="O132" s="35">
        <v>40.954643249511719</v>
      </c>
      <c r="P132" s="34" t="s">
        <v>439</v>
      </c>
      <c r="Q132" s="36">
        <v>2012</v>
      </c>
      <c r="R132" s="47">
        <v>797.322</v>
      </c>
      <c r="S132" s="35">
        <v>405.46300000000002</v>
      </c>
      <c r="T132" s="35">
        <v>391.85899999999998</v>
      </c>
      <c r="U132" s="35">
        <f t="shared" ref="U132:U195" si="4">R132-V132</f>
        <v>666.36012271435538</v>
      </c>
      <c r="V132" s="34">
        <f t="shared" ref="V132:V195" si="5">R132*W132</f>
        <v>130.96187728564465</v>
      </c>
      <c r="W132" s="48">
        <v>0.16425218078222431</v>
      </c>
    </row>
    <row r="133" spans="1:23" x14ac:dyDescent="0.35">
      <c r="A133" s="33" t="s">
        <v>272</v>
      </c>
      <c r="B133" s="34" t="s">
        <v>70</v>
      </c>
      <c r="C133" s="34" t="s">
        <v>405</v>
      </c>
      <c r="D133" s="34" t="s">
        <v>414</v>
      </c>
      <c r="E133" s="34" t="s">
        <v>419</v>
      </c>
      <c r="F133" s="35">
        <v>26.600000381469727</v>
      </c>
      <c r="G133" s="35">
        <v>28.600000381469727</v>
      </c>
      <c r="H133" s="35">
        <v>24.600000381469727</v>
      </c>
      <c r="I133" s="35">
        <v>38.799999237060547</v>
      </c>
      <c r="J133" s="35">
        <v>11.199999809265137</v>
      </c>
      <c r="K133" s="35">
        <v>67.900001525878906</v>
      </c>
      <c r="L133" s="35">
        <v>34</v>
      </c>
      <c r="M133" s="35">
        <v>17</v>
      </c>
      <c r="N133" s="35">
        <v>7.4000000953674316</v>
      </c>
      <c r="O133" s="35">
        <v>4.6999998092651367</v>
      </c>
      <c r="P133" s="34" t="s">
        <v>436</v>
      </c>
      <c r="Q133" s="36">
        <v>2018</v>
      </c>
      <c r="R133" s="47">
        <v>6202.8440000000001</v>
      </c>
      <c r="S133" s="35">
        <v>3171.7460000000001</v>
      </c>
      <c r="T133" s="35">
        <v>3031.098</v>
      </c>
      <c r="U133" s="35">
        <f t="shared" si="4"/>
        <v>3080.1041137016409</v>
      </c>
      <c r="V133" s="34">
        <f t="shared" si="5"/>
        <v>3122.7398862983591</v>
      </c>
      <c r="W133" s="48">
        <v>0.50343679226792726</v>
      </c>
    </row>
    <row r="134" spans="1:23" x14ac:dyDescent="0.35">
      <c r="A134" s="33" t="s">
        <v>374</v>
      </c>
      <c r="B134" s="34" t="s">
        <v>172</v>
      </c>
      <c r="C134" s="34" t="s">
        <v>408</v>
      </c>
      <c r="D134" s="34" t="s">
        <v>408</v>
      </c>
      <c r="E134" s="34" t="s">
        <v>419</v>
      </c>
      <c r="F134" s="35"/>
      <c r="G134" s="35"/>
      <c r="H134" s="35"/>
      <c r="I134" s="35"/>
      <c r="J134" s="35"/>
      <c r="K134" s="35"/>
      <c r="L134" s="35"/>
      <c r="M134" s="35"/>
      <c r="N134" s="35"/>
      <c r="O134" s="35"/>
      <c r="P134" s="34" t="s">
        <v>463</v>
      </c>
      <c r="Q134" s="36"/>
      <c r="R134" s="47"/>
      <c r="S134" s="35"/>
      <c r="T134" s="35"/>
      <c r="U134" s="35">
        <f t="shared" si="4"/>
        <v>0</v>
      </c>
      <c r="V134" s="34">
        <f t="shared" si="5"/>
        <v>0</v>
      </c>
      <c r="W134" s="48">
        <v>0.44766009852216743</v>
      </c>
    </row>
    <row r="135" spans="1:23" x14ac:dyDescent="0.35">
      <c r="A135" s="33" t="s">
        <v>262</v>
      </c>
      <c r="B135" s="34" t="s">
        <v>60</v>
      </c>
      <c r="C135" s="34" t="s">
        <v>406</v>
      </c>
      <c r="D135" s="34" t="s">
        <v>413</v>
      </c>
      <c r="E135" s="34" t="s">
        <v>418</v>
      </c>
      <c r="F135" s="35">
        <v>1.7417478561401367</v>
      </c>
      <c r="G135" s="35">
        <v>2.4302301406860352</v>
      </c>
      <c r="H135" s="35">
        <v>1.0304182767868042</v>
      </c>
      <c r="I135" s="35">
        <v>0.24665707349777222</v>
      </c>
      <c r="J135" s="35">
        <v>2.7257168292999268</v>
      </c>
      <c r="K135" s="35">
        <v>4.4317102432250977</v>
      </c>
      <c r="L135" s="35">
        <v>2.8405699729919434</v>
      </c>
      <c r="M135" s="35">
        <v>0</v>
      </c>
      <c r="N135" s="35">
        <v>0</v>
      </c>
      <c r="O135" s="35">
        <v>0</v>
      </c>
      <c r="P135" s="34" t="s">
        <v>447</v>
      </c>
      <c r="Q135" s="36">
        <v>2019</v>
      </c>
      <c r="R135" s="47">
        <v>23.382999999999999</v>
      </c>
      <c r="S135" s="35">
        <v>12.125</v>
      </c>
      <c r="T135" s="35">
        <v>11.257999999999999</v>
      </c>
      <c r="U135" s="35">
        <f t="shared" si="4"/>
        <v>9.8294568833088398</v>
      </c>
      <c r="V135" s="34">
        <f t="shared" si="5"/>
        <v>13.553543116691159</v>
      </c>
      <c r="W135" s="48">
        <v>0.57963234472442204</v>
      </c>
    </row>
    <row r="136" spans="1:23" x14ac:dyDescent="0.35">
      <c r="A136" s="33" t="s">
        <v>376</v>
      </c>
      <c r="B136" s="34" t="s">
        <v>174</v>
      </c>
      <c r="C136" s="34" t="s">
        <v>406</v>
      </c>
      <c r="D136" s="34" t="s">
        <v>415</v>
      </c>
      <c r="E136" s="34" t="s">
        <v>418</v>
      </c>
      <c r="F136" s="35"/>
      <c r="G136" s="35"/>
      <c r="H136" s="35"/>
      <c r="I136" s="35"/>
      <c r="J136" s="35"/>
      <c r="K136" s="35"/>
      <c r="L136" s="35"/>
      <c r="M136" s="35"/>
      <c r="N136" s="35"/>
      <c r="O136" s="35"/>
      <c r="P136" s="34" t="s">
        <v>463</v>
      </c>
      <c r="Q136" s="36"/>
      <c r="R136" s="47">
        <v>61.847999999999999</v>
      </c>
      <c r="S136" s="35">
        <v>31.739000000000001</v>
      </c>
      <c r="T136" s="35">
        <v>30.109000000000002</v>
      </c>
      <c r="U136" s="35">
        <f t="shared" si="4"/>
        <v>10.979187644103341</v>
      </c>
      <c r="V136" s="34">
        <f t="shared" si="5"/>
        <v>50.868812355896658</v>
      </c>
      <c r="W136" s="48">
        <v>0.82248112074596846</v>
      </c>
    </row>
    <row r="137" spans="1:23" x14ac:dyDescent="0.35">
      <c r="A137" s="33" t="s">
        <v>275</v>
      </c>
      <c r="B137" s="34" t="s">
        <v>73</v>
      </c>
      <c r="C137" s="34" t="s">
        <v>409</v>
      </c>
      <c r="D137" s="34" t="s">
        <v>409</v>
      </c>
      <c r="E137" s="34" t="s">
        <v>419</v>
      </c>
      <c r="F137" s="35"/>
      <c r="G137" s="35"/>
      <c r="H137" s="35"/>
      <c r="I137" s="35"/>
      <c r="J137" s="35"/>
      <c r="K137" s="35"/>
      <c r="L137" s="35"/>
      <c r="M137" s="35"/>
      <c r="N137" s="35"/>
      <c r="O137" s="35"/>
      <c r="P137" s="34" t="s">
        <v>463</v>
      </c>
      <c r="Q137" s="36"/>
      <c r="R137" s="47">
        <v>78.938999999999993</v>
      </c>
      <c r="S137" s="35">
        <v>39.837000000000003</v>
      </c>
      <c r="T137" s="35">
        <v>39.101999999999997</v>
      </c>
      <c r="U137" s="35">
        <f t="shared" si="4"/>
        <v>12.204465403961052</v>
      </c>
      <c r="V137" s="34">
        <f t="shared" si="5"/>
        <v>66.734534596038941</v>
      </c>
      <c r="W137" s="48">
        <v>0.84539371661712148</v>
      </c>
    </row>
    <row r="138" spans="1:23" x14ac:dyDescent="0.35">
      <c r="A138" s="33" t="s">
        <v>276</v>
      </c>
      <c r="B138" s="34" t="s">
        <v>74</v>
      </c>
      <c r="C138" s="34" t="s">
        <v>404</v>
      </c>
      <c r="D138" s="34" t="s">
        <v>404</v>
      </c>
      <c r="E138" s="34" t="s">
        <v>419</v>
      </c>
      <c r="F138" s="35">
        <v>26.928409576416016</v>
      </c>
      <c r="G138" s="35">
        <v>31.929603576660156</v>
      </c>
      <c r="H138" s="35">
        <v>21.730133056640625</v>
      </c>
      <c r="I138" s="35">
        <v>31.395618438720703</v>
      </c>
      <c r="J138" s="35">
        <v>18.489433288574219</v>
      </c>
      <c r="K138" s="35">
        <v>55.127853393554688</v>
      </c>
      <c r="L138" s="35">
        <v>30.595491409301758</v>
      </c>
      <c r="M138" s="35">
        <v>19.154817581176758</v>
      </c>
      <c r="N138" s="35">
        <v>15.075692176818848</v>
      </c>
      <c r="O138" s="35">
        <v>6.8733272552490234</v>
      </c>
      <c r="P138" s="34" t="s">
        <v>423</v>
      </c>
      <c r="Q138" s="36">
        <v>2018</v>
      </c>
      <c r="R138" s="47">
        <v>5312.5420000000004</v>
      </c>
      <c r="S138" s="35">
        <v>2758.739</v>
      </c>
      <c r="T138" s="35">
        <v>2553.8029999999999</v>
      </c>
      <c r="U138" s="35">
        <f t="shared" si="4"/>
        <v>3364.6444113337666</v>
      </c>
      <c r="V138" s="34">
        <f t="shared" si="5"/>
        <v>1947.8975886662338</v>
      </c>
      <c r="W138" s="48">
        <v>0.36666017674142315</v>
      </c>
    </row>
    <row r="139" spans="1:23" x14ac:dyDescent="0.35">
      <c r="A139" s="33" t="s">
        <v>378</v>
      </c>
      <c r="B139" s="34" t="s">
        <v>176</v>
      </c>
      <c r="C139" s="34" t="s">
        <v>408</v>
      </c>
      <c r="D139" s="34" t="s">
        <v>408</v>
      </c>
      <c r="E139" s="34" t="s">
        <v>419</v>
      </c>
      <c r="F139" s="35"/>
      <c r="G139" s="35"/>
      <c r="H139" s="35"/>
      <c r="I139" s="35"/>
      <c r="J139" s="35"/>
      <c r="K139" s="35"/>
      <c r="L139" s="35"/>
      <c r="M139" s="35"/>
      <c r="N139" s="35"/>
      <c r="O139" s="35"/>
      <c r="P139" s="34" t="s">
        <v>463</v>
      </c>
      <c r="Q139" s="36"/>
      <c r="R139" s="47"/>
      <c r="S139" s="35"/>
      <c r="T139" s="35"/>
      <c r="U139" s="35">
        <f t="shared" si="4"/>
        <v>0</v>
      </c>
      <c r="V139" s="34">
        <f t="shared" si="5"/>
        <v>0</v>
      </c>
      <c r="W139" s="48">
        <v>0.79930795847750891</v>
      </c>
    </row>
    <row r="140" spans="1:23" x14ac:dyDescent="0.35">
      <c r="A140" s="33" t="s">
        <v>277</v>
      </c>
      <c r="B140" s="34" t="s">
        <v>75</v>
      </c>
      <c r="C140" s="34" t="s">
        <v>407</v>
      </c>
      <c r="D140" s="34" t="s">
        <v>407</v>
      </c>
      <c r="E140" s="34" t="s">
        <v>419</v>
      </c>
      <c r="F140" s="35">
        <v>3.9000000953674316</v>
      </c>
      <c r="G140" s="35">
        <v>3.4133903980255127</v>
      </c>
      <c r="H140" s="35">
        <v>4.4000000953674316</v>
      </c>
      <c r="I140" s="35">
        <v>7.2956447601318359</v>
      </c>
      <c r="J140" s="35">
        <v>1.7000000476837158</v>
      </c>
      <c r="K140" s="35">
        <v>8.6921787261962891</v>
      </c>
      <c r="L140" s="35">
        <v>4.3000001907348633</v>
      </c>
      <c r="M140" s="35">
        <v>3.234102725982666</v>
      </c>
      <c r="N140" s="35">
        <v>0.34281837940216064</v>
      </c>
      <c r="O140" s="35">
        <v>0.53887569904327393</v>
      </c>
      <c r="P140" s="34" t="s">
        <v>457</v>
      </c>
      <c r="Q140" s="36">
        <v>2013</v>
      </c>
      <c r="R140" s="47">
        <v>77.55</v>
      </c>
      <c r="S140" s="35">
        <v>39.616999999999997</v>
      </c>
      <c r="T140" s="35">
        <v>37.933</v>
      </c>
      <c r="U140" s="35">
        <f t="shared" si="4"/>
        <v>25.041782683397805</v>
      </c>
      <c r="V140" s="34">
        <f t="shared" si="5"/>
        <v>52.508217316602192</v>
      </c>
      <c r="W140" s="48">
        <v>0.67708855340557306</v>
      </c>
    </row>
    <row r="141" spans="1:23" x14ac:dyDescent="0.35">
      <c r="A141" s="33" t="s">
        <v>379</v>
      </c>
      <c r="B141" s="34" t="s">
        <v>177</v>
      </c>
      <c r="C141" s="34" t="s">
        <v>408</v>
      </c>
      <c r="D141" s="34" t="s">
        <v>408</v>
      </c>
      <c r="E141" s="34" t="s">
        <v>419</v>
      </c>
      <c r="F141" s="35"/>
      <c r="G141" s="35"/>
      <c r="H141" s="35"/>
      <c r="I141" s="35"/>
      <c r="J141" s="35"/>
      <c r="K141" s="35"/>
      <c r="L141" s="35"/>
      <c r="M141" s="35"/>
      <c r="N141" s="35"/>
      <c r="O141" s="35"/>
      <c r="P141" s="34" t="s">
        <v>463</v>
      </c>
      <c r="Q141" s="36"/>
      <c r="R141" s="47">
        <v>210.98400000000001</v>
      </c>
      <c r="S141" s="35">
        <v>109.044</v>
      </c>
      <c r="T141" s="35">
        <v>101.94</v>
      </c>
      <c r="U141" s="35">
        <f t="shared" si="4"/>
        <v>183.20011815527658</v>
      </c>
      <c r="V141" s="34">
        <f t="shared" si="5"/>
        <v>27.783881844723421</v>
      </c>
      <c r="W141" s="48">
        <v>0.13168715089638749</v>
      </c>
    </row>
    <row r="142" spans="1:23" x14ac:dyDescent="0.35">
      <c r="A142" s="33" t="s">
        <v>281</v>
      </c>
      <c r="B142" s="34" t="s">
        <v>79</v>
      </c>
      <c r="C142" s="34" t="s">
        <v>407</v>
      </c>
      <c r="D142" s="34" t="s">
        <v>407</v>
      </c>
      <c r="E142" s="34" t="s">
        <v>419</v>
      </c>
      <c r="F142" s="35">
        <v>7.6999998092651367</v>
      </c>
      <c r="G142" s="35">
        <v>6.5999999046325684</v>
      </c>
      <c r="H142" s="35">
        <v>8.6000003814697266</v>
      </c>
      <c r="I142" s="35">
        <v>10.600000381469727</v>
      </c>
      <c r="J142" s="35">
        <v>5.4000000953674316</v>
      </c>
      <c r="K142" s="35">
        <v>13.199999809265137</v>
      </c>
      <c r="L142" s="35">
        <v>7.3000001907348633</v>
      </c>
      <c r="M142" s="35">
        <v>6</v>
      </c>
      <c r="N142" s="35">
        <v>3.2999999523162842</v>
      </c>
      <c r="O142" s="35">
        <v>3.0999999046325684</v>
      </c>
      <c r="P142" s="34" t="s">
        <v>459</v>
      </c>
      <c r="Q142" s="36">
        <v>2017</v>
      </c>
      <c r="R142" s="47">
        <v>136.85900000000001</v>
      </c>
      <c r="S142" s="35">
        <v>69.962000000000003</v>
      </c>
      <c r="T142" s="35">
        <v>66.897000000000006</v>
      </c>
      <c r="U142" s="35">
        <f t="shared" si="4"/>
        <v>52.574936337413817</v>
      </c>
      <c r="V142" s="34">
        <f t="shared" si="5"/>
        <v>84.284063662586192</v>
      </c>
      <c r="W142" s="48">
        <v>0.61584597039716926</v>
      </c>
    </row>
    <row r="143" spans="1:23" x14ac:dyDescent="0.35">
      <c r="A143" s="33" t="s">
        <v>278</v>
      </c>
      <c r="B143" s="34" t="s">
        <v>76</v>
      </c>
      <c r="C143" s="34" t="s">
        <v>407</v>
      </c>
      <c r="D143" s="34" t="s">
        <v>407</v>
      </c>
      <c r="E143" s="34" t="s">
        <v>419</v>
      </c>
      <c r="F143" s="35">
        <v>7</v>
      </c>
      <c r="G143" s="35">
        <v>7.0999999046325684</v>
      </c>
      <c r="H143" s="35">
        <v>7</v>
      </c>
      <c r="I143" s="35">
        <v>9.3999996185302734</v>
      </c>
      <c r="J143" s="35">
        <v>5.6999998092651367</v>
      </c>
      <c r="K143" s="35">
        <v>13</v>
      </c>
      <c r="L143" s="35">
        <v>7</v>
      </c>
      <c r="M143" s="35">
        <v>6.3000001907348633</v>
      </c>
      <c r="N143" s="35">
        <v>3.5999999046325684</v>
      </c>
      <c r="O143" s="35">
        <v>3</v>
      </c>
      <c r="P143" s="34" t="s">
        <v>439</v>
      </c>
      <c r="Q143" s="36">
        <v>2012</v>
      </c>
      <c r="R143" s="47">
        <v>524.19000000000005</v>
      </c>
      <c r="S143" s="35">
        <v>264.798</v>
      </c>
      <c r="T143" s="35">
        <v>259.392</v>
      </c>
      <c r="U143" s="35">
        <f t="shared" si="4"/>
        <v>115.80998128214969</v>
      </c>
      <c r="V143" s="34">
        <f t="shared" si="5"/>
        <v>408.38001871785036</v>
      </c>
      <c r="W143" s="48">
        <v>0.77906869401905854</v>
      </c>
    </row>
    <row r="144" spans="1:23" x14ac:dyDescent="0.35">
      <c r="A144" s="33" t="s">
        <v>279</v>
      </c>
      <c r="B144" s="34" t="s">
        <v>77</v>
      </c>
      <c r="C144" s="34" t="s">
        <v>408</v>
      </c>
      <c r="D144" s="34" t="s">
        <v>408</v>
      </c>
      <c r="E144" s="34" t="s">
        <v>419</v>
      </c>
      <c r="F144" s="35">
        <v>4.3036718368530273</v>
      </c>
      <c r="G144" s="35">
        <v>3.1776976585388184</v>
      </c>
      <c r="H144" s="35">
        <v>5.3405170440673828</v>
      </c>
      <c r="I144" s="35">
        <v>4.3459358215332031</v>
      </c>
      <c r="J144" s="35">
        <v>4.2417335510253906</v>
      </c>
      <c r="K144" s="35">
        <v>9.0311260223388672</v>
      </c>
      <c r="L144" s="35">
        <v>4.7501091957092285</v>
      </c>
      <c r="M144" s="35">
        <v>2.0723505020141602</v>
      </c>
      <c r="N144" s="35">
        <v>2.1033437252044678</v>
      </c>
      <c r="O144" s="35">
        <v>2.0673425197601318</v>
      </c>
      <c r="P144" s="34" t="s">
        <v>458</v>
      </c>
      <c r="Q144" s="36">
        <v>2017</v>
      </c>
      <c r="R144" s="47">
        <v>2296.2370000000001</v>
      </c>
      <c r="S144" s="35">
        <v>1179.393</v>
      </c>
      <c r="T144" s="35">
        <v>1116.8440000000001</v>
      </c>
      <c r="U144" s="35">
        <f t="shared" si="4"/>
        <v>1219.1333612445851</v>
      </c>
      <c r="V144" s="34">
        <f t="shared" si="5"/>
        <v>1077.103638755415</v>
      </c>
      <c r="W144" s="48">
        <v>0.4690733747236957</v>
      </c>
    </row>
    <row r="145" spans="1:23" x14ac:dyDescent="0.35">
      <c r="A145" s="33" t="s">
        <v>380</v>
      </c>
      <c r="B145" s="34" t="s">
        <v>178</v>
      </c>
      <c r="C145" s="34" t="s">
        <v>406</v>
      </c>
      <c r="D145" s="34" t="s">
        <v>415</v>
      </c>
      <c r="E145" s="34" t="s">
        <v>418</v>
      </c>
      <c r="F145" s="35"/>
      <c r="G145" s="35"/>
      <c r="H145" s="35"/>
      <c r="I145" s="35"/>
      <c r="J145" s="35"/>
      <c r="K145" s="35"/>
      <c r="L145" s="35"/>
      <c r="M145" s="35"/>
      <c r="N145" s="35"/>
      <c r="O145" s="35"/>
      <c r="P145" s="34" t="s">
        <v>463</v>
      </c>
      <c r="Q145" s="36"/>
      <c r="R145" s="47">
        <v>380.98</v>
      </c>
      <c r="S145" s="35">
        <v>195.292</v>
      </c>
      <c r="T145" s="35">
        <v>185.68799999999999</v>
      </c>
      <c r="U145" s="35">
        <f t="shared" si="4"/>
        <v>152.17204144450764</v>
      </c>
      <c r="V145" s="34">
        <f t="shared" si="5"/>
        <v>228.80795855549238</v>
      </c>
      <c r="W145" s="48">
        <v>0.60057734935033957</v>
      </c>
    </row>
    <row r="146" spans="1:23" x14ac:dyDescent="0.35">
      <c r="A146" s="33" t="s">
        <v>381</v>
      </c>
      <c r="B146" s="34" t="s">
        <v>179</v>
      </c>
      <c r="C146" s="34" t="s">
        <v>406</v>
      </c>
      <c r="D146" s="34" t="s">
        <v>415</v>
      </c>
      <c r="E146" s="34" t="s">
        <v>418</v>
      </c>
      <c r="F146" s="35"/>
      <c r="G146" s="35"/>
      <c r="H146" s="35"/>
      <c r="I146" s="35"/>
      <c r="J146" s="35"/>
      <c r="K146" s="35"/>
      <c r="L146" s="35"/>
      <c r="M146" s="35"/>
      <c r="N146" s="35"/>
      <c r="O146" s="35"/>
      <c r="P146" s="34" t="s">
        <v>463</v>
      </c>
      <c r="Q146" s="36"/>
      <c r="R146" s="47">
        <v>86.025999999999996</v>
      </c>
      <c r="S146" s="35">
        <v>44.353999999999999</v>
      </c>
      <c r="T146" s="35">
        <v>41.671999999999997</v>
      </c>
      <c r="U146" s="35">
        <f t="shared" si="4"/>
        <v>29.927575305921678</v>
      </c>
      <c r="V146" s="34">
        <f t="shared" si="5"/>
        <v>56.098424694078318</v>
      </c>
      <c r="W146" s="48">
        <v>0.65211011431518751</v>
      </c>
    </row>
    <row r="147" spans="1:23" x14ac:dyDescent="0.35">
      <c r="A147" s="33" t="s">
        <v>283</v>
      </c>
      <c r="B147" s="34" t="s">
        <v>81</v>
      </c>
      <c r="C147" s="34" t="s">
        <v>409</v>
      </c>
      <c r="D147" s="34" t="s">
        <v>409</v>
      </c>
      <c r="E147" s="34" t="s">
        <v>419</v>
      </c>
      <c r="F147" s="35">
        <v>2.7007684707641602</v>
      </c>
      <c r="G147" s="35">
        <v>3.1388516426086426</v>
      </c>
      <c r="H147" s="35">
        <v>2.3625373840332031</v>
      </c>
      <c r="I147" s="35"/>
      <c r="J147" s="35"/>
      <c r="K147" s="35"/>
      <c r="L147" s="35"/>
      <c r="M147" s="35"/>
      <c r="N147" s="35"/>
      <c r="O147" s="35"/>
      <c r="P147" s="34" t="s">
        <v>428</v>
      </c>
      <c r="Q147" s="36">
        <v>2012</v>
      </c>
      <c r="R147" s="47">
        <v>27.225999999999999</v>
      </c>
      <c r="S147" s="35">
        <v>13.993</v>
      </c>
      <c r="T147" s="35">
        <v>13.233000000000001</v>
      </c>
      <c r="U147" s="35">
        <f t="shared" si="4"/>
        <v>0.23542969494766197</v>
      </c>
      <c r="V147" s="34">
        <f t="shared" si="5"/>
        <v>26.990570305052337</v>
      </c>
      <c r="W147" s="48">
        <v>0.99135276225124291</v>
      </c>
    </row>
    <row r="148" spans="1:23" x14ac:dyDescent="0.35">
      <c r="A148" s="33" t="s">
        <v>358</v>
      </c>
      <c r="B148" s="34" t="s">
        <v>156</v>
      </c>
      <c r="C148" s="34" t="s">
        <v>408</v>
      </c>
      <c r="D148" s="34" t="s">
        <v>408</v>
      </c>
      <c r="E148" s="34" t="s">
        <v>419</v>
      </c>
      <c r="F148" s="35"/>
      <c r="G148" s="35"/>
      <c r="H148" s="35"/>
      <c r="I148" s="35"/>
      <c r="J148" s="35"/>
      <c r="K148" s="35"/>
      <c r="L148" s="35"/>
      <c r="M148" s="35"/>
      <c r="N148" s="35"/>
      <c r="O148" s="35"/>
      <c r="P148" s="34" t="s">
        <v>463</v>
      </c>
      <c r="Q148" s="36"/>
      <c r="R148" s="47">
        <v>449.82900000000001</v>
      </c>
      <c r="S148" s="35">
        <v>230.82300000000001</v>
      </c>
      <c r="T148" s="35">
        <v>219.006</v>
      </c>
      <c r="U148" s="35">
        <f t="shared" si="4"/>
        <v>83.401134171832382</v>
      </c>
      <c r="V148" s="34">
        <f t="shared" si="5"/>
        <v>366.42786582816763</v>
      </c>
      <c r="W148" s="48">
        <v>0.81459369188773423</v>
      </c>
    </row>
    <row r="149" spans="1:23" x14ac:dyDescent="0.35">
      <c r="A149" s="33" t="s">
        <v>258</v>
      </c>
      <c r="B149" s="34" t="s">
        <v>56</v>
      </c>
      <c r="C149" s="34" t="s">
        <v>406</v>
      </c>
      <c r="D149" s="34" t="s">
        <v>413</v>
      </c>
      <c r="E149" s="34" t="s">
        <v>418</v>
      </c>
      <c r="F149" s="35">
        <v>2.678642749786377</v>
      </c>
      <c r="G149" s="35">
        <v>1.4217977523803711</v>
      </c>
      <c r="H149" s="35">
        <v>3.8454759120941162</v>
      </c>
      <c r="I149" s="35">
        <v>2.426466703414917</v>
      </c>
      <c r="J149" s="35">
        <v>3.2550699710845947</v>
      </c>
      <c r="K149" s="35">
        <v>7.6868176460266113</v>
      </c>
      <c r="L149" s="35">
        <v>3.1452319622039795</v>
      </c>
      <c r="M149" s="35">
        <v>1.901710033416748</v>
      </c>
      <c r="N149" s="35">
        <v>0.83155465126037598</v>
      </c>
      <c r="O149" s="35">
        <v>0.93843573331832886</v>
      </c>
      <c r="P149" s="34" t="s">
        <v>428</v>
      </c>
      <c r="Q149" s="36">
        <v>2012</v>
      </c>
      <c r="R149" s="47">
        <v>44.609000000000002</v>
      </c>
      <c r="S149" s="35">
        <v>23.02</v>
      </c>
      <c r="T149" s="35">
        <v>21.588999999999999</v>
      </c>
      <c r="U149" s="35">
        <f t="shared" si="4"/>
        <v>25.592845740169981</v>
      </c>
      <c r="V149" s="34">
        <f t="shared" si="5"/>
        <v>19.016154259830021</v>
      </c>
      <c r="W149" s="48">
        <v>0.4262851500780116</v>
      </c>
    </row>
    <row r="150" spans="1:23" x14ac:dyDescent="0.35">
      <c r="A150" s="33" t="s">
        <v>284</v>
      </c>
      <c r="B150" s="34" t="s">
        <v>82</v>
      </c>
      <c r="C150" s="34" t="s">
        <v>406</v>
      </c>
      <c r="D150" s="34" t="s">
        <v>413</v>
      </c>
      <c r="E150" s="34" t="s">
        <v>418</v>
      </c>
      <c r="F150" s="35">
        <v>10</v>
      </c>
      <c r="G150" s="35">
        <v>10.199999809265137</v>
      </c>
      <c r="H150" s="35">
        <v>9.6999998092651367</v>
      </c>
      <c r="I150" s="35"/>
      <c r="J150" s="35"/>
      <c r="K150" s="35"/>
      <c r="L150" s="35"/>
      <c r="M150" s="35"/>
      <c r="N150" s="35"/>
      <c r="O150" s="35"/>
      <c r="P150" s="34" t="s">
        <v>460</v>
      </c>
      <c r="Q150" s="36">
        <v>2016</v>
      </c>
      <c r="R150" s="47">
        <v>187.29499999999999</v>
      </c>
      <c r="S150" s="35">
        <v>96.28</v>
      </c>
      <c r="T150" s="35">
        <v>91.015000000000001</v>
      </c>
      <c r="U150" s="35">
        <f t="shared" si="4"/>
        <v>86.159950444914074</v>
      </c>
      <c r="V150" s="34">
        <f t="shared" si="5"/>
        <v>101.13504955508591</v>
      </c>
      <c r="W150" s="48">
        <v>0.53997730614851391</v>
      </c>
    </row>
    <row r="151" spans="1:23" x14ac:dyDescent="0.35">
      <c r="A151" s="33" t="s">
        <v>382</v>
      </c>
      <c r="B151" s="34" t="s">
        <v>180</v>
      </c>
      <c r="C151" s="34" t="s">
        <v>406</v>
      </c>
      <c r="D151" s="34" t="s">
        <v>413</v>
      </c>
      <c r="E151" s="34" t="s">
        <v>418</v>
      </c>
      <c r="F151" s="35"/>
      <c r="G151" s="35"/>
      <c r="H151" s="35"/>
      <c r="I151" s="35"/>
      <c r="J151" s="35"/>
      <c r="K151" s="35"/>
      <c r="L151" s="35"/>
      <c r="M151" s="35"/>
      <c r="N151" s="35"/>
      <c r="O151" s="35"/>
      <c r="P151" s="34" t="s">
        <v>463</v>
      </c>
      <c r="Q151" s="36"/>
      <c r="R151" s="47">
        <v>1878.549</v>
      </c>
      <c r="S151" s="35">
        <v>964.74599999999998</v>
      </c>
      <c r="T151" s="35">
        <v>913.803</v>
      </c>
      <c r="U151" s="35">
        <f t="shared" si="4"/>
        <v>480.29380119711141</v>
      </c>
      <c r="V151" s="34">
        <f t="shared" si="5"/>
        <v>1398.2551988028886</v>
      </c>
      <c r="W151" s="48">
        <v>0.74432724342185841</v>
      </c>
    </row>
    <row r="152" spans="1:23" x14ac:dyDescent="0.35">
      <c r="A152" s="33" t="s">
        <v>285</v>
      </c>
      <c r="B152" s="34" t="s">
        <v>83</v>
      </c>
      <c r="C152" s="34" t="s">
        <v>405</v>
      </c>
      <c r="D152" s="34" t="s">
        <v>412</v>
      </c>
      <c r="E152" s="34" t="s">
        <v>417</v>
      </c>
      <c r="F152" s="35">
        <v>25.799999237060547</v>
      </c>
      <c r="G152" s="35">
        <v>25.600000381469727</v>
      </c>
      <c r="H152" s="35">
        <v>26</v>
      </c>
      <c r="I152" s="35">
        <v>26.100000381469727</v>
      </c>
      <c r="J152" s="35">
        <v>24.200000762939453</v>
      </c>
      <c r="K152" s="35">
        <v>33.900001525878906</v>
      </c>
      <c r="L152" s="35">
        <v>28.899999618530273</v>
      </c>
      <c r="M152" s="35">
        <v>23.899999618530273</v>
      </c>
      <c r="N152" s="35">
        <v>20.700000762939453</v>
      </c>
      <c r="O152" s="35">
        <v>24.399999618530273</v>
      </c>
      <c r="P152" s="34" t="s">
        <v>448</v>
      </c>
      <c r="Q152" s="36">
        <v>2015</v>
      </c>
      <c r="R152" s="47">
        <v>335.35399999999998</v>
      </c>
      <c r="S152" s="35">
        <v>168.34299999999999</v>
      </c>
      <c r="T152" s="35">
        <v>167.011</v>
      </c>
      <c r="U152" s="35">
        <f t="shared" si="4"/>
        <v>277.63667800369819</v>
      </c>
      <c r="V152" s="34">
        <f t="shared" si="5"/>
        <v>57.71732199630177</v>
      </c>
      <c r="W152" s="48">
        <v>0.17210864339265902</v>
      </c>
    </row>
    <row r="153" spans="1:23" x14ac:dyDescent="0.35">
      <c r="A153" s="33" t="s">
        <v>357</v>
      </c>
      <c r="B153" s="34" t="s">
        <v>155</v>
      </c>
      <c r="C153" s="34" t="s">
        <v>407</v>
      </c>
      <c r="D153" s="34" t="s">
        <v>407</v>
      </c>
      <c r="E153" s="34" t="s">
        <v>419</v>
      </c>
      <c r="F153" s="35"/>
      <c r="G153" s="35"/>
      <c r="H153" s="35"/>
      <c r="I153" s="35"/>
      <c r="J153" s="35"/>
      <c r="K153" s="35"/>
      <c r="L153" s="35"/>
      <c r="M153" s="35"/>
      <c r="N153" s="35"/>
      <c r="O153" s="35"/>
      <c r="P153" s="34" t="s">
        <v>463</v>
      </c>
      <c r="Q153" s="36"/>
      <c r="R153" s="47"/>
      <c r="S153" s="35"/>
      <c r="T153" s="35"/>
      <c r="U153" s="35">
        <f t="shared" si="4"/>
        <v>0</v>
      </c>
      <c r="V153" s="34">
        <f t="shared" si="5"/>
        <v>0</v>
      </c>
      <c r="W153" s="48">
        <v>0.30775290957923007</v>
      </c>
    </row>
    <row r="154" spans="1:23" x14ac:dyDescent="0.35">
      <c r="A154" s="33" t="s">
        <v>255</v>
      </c>
      <c r="B154" s="34" t="s">
        <v>53</v>
      </c>
      <c r="C154" s="34" t="s">
        <v>407</v>
      </c>
      <c r="D154" s="34" t="s">
        <v>407</v>
      </c>
      <c r="E154" s="34" t="s">
        <v>419</v>
      </c>
      <c r="F154" s="35">
        <v>1.0938211679458618</v>
      </c>
      <c r="G154" s="35">
        <v>0.95882099866867065</v>
      </c>
      <c r="H154" s="35">
        <v>1.2105785608291626</v>
      </c>
      <c r="I154" s="35">
        <v>1.089452862739563</v>
      </c>
      <c r="J154" s="35">
        <v>1.1168113946914673</v>
      </c>
      <c r="K154" s="35">
        <v>0</v>
      </c>
      <c r="L154" s="35">
        <v>1.8571276664733887</v>
      </c>
      <c r="M154" s="35">
        <v>2.4705629348754883</v>
      </c>
      <c r="N154" s="35">
        <v>0</v>
      </c>
      <c r="O154" s="35">
        <v>0.98877179622650146</v>
      </c>
      <c r="P154" s="34" t="s">
        <v>428</v>
      </c>
      <c r="Q154" s="36">
        <v>2012</v>
      </c>
      <c r="R154" s="47">
        <v>2.234</v>
      </c>
      <c r="S154" s="35">
        <v>1.1299999999999999</v>
      </c>
      <c r="T154" s="35">
        <v>1.1040000000000001</v>
      </c>
      <c r="U154" s="35">
        <f t="shared" si="4"/>
        <v>1.816748429038165</v>
      </c>
      <c r="V154" s="34">
        <f t="shared" si="5"/>
        <v>0.41725157096183496</v>
      </c>
      <c r="W154" s="48">
        <v>0.18677330839831466</v>
      </c>
    </row>
    <row r="155" spans="1:23" x14ac:dyDescent="0.35">
      <c r="A155" s="33" t="s">
        <v>399</v>
      </c>
      <c r="B155" s="34" t="s">
        <v>197</v>
      </c>
      <c r="C155" s="34" t="s">
        <v>407</v>
      </c>
      <c r="D155" s="34" t="s">
        <v>407</v>
      </c>
      <c r="E155" s="34" t="s">
        <v>419</v>
      </c>
      <c r="F155" s="35"/>
      <c r="G155" s="35"/>
      <c r="H155" s="35"/>
      <c r="I155" s="35"/>
      <c r="J155" s="35"/>
      <c r="K155" s="35"/>
      <c r="L155" s="35"/>
      <c r="M155" s="35"/>
      <c r="N155" s="35"/>
      <c r="O155" s="35"/>
      <c r="P155" s="34" t="s">
        <v>463</v>
      </c>
      <c r="Q155" s="36"/>
      <c r="R155" s="47">
        <v>1.651</v>
      </c>
      <c r="S155" s="35">
        <v>0.82599999999999996</v>
      </c>
      <c r="T155" s="35">
        <v>0.82499999999999996</v>
      </c>
      <c r="U155" s="35">
        <f t="shared" si="4"/>
        <v>0.78921395644283121</v>
      </c>
      <c r="V155" s="34">
        <f t="shared" si="5"/>
        <v>0.86178604355716881</v>
      </c>
      <c r="W155" s="48">
        <v>0.52197822141560801</v>
      </c>
    </row>
    <row r="156" spans="1:23" x14ac:dyDescent="0.35">
      <c r="A156" s="33" t="s">
        <v>403</v>
      </c>
      <c r="B156" s="34" t="s">
        <v>201</v>
      </c>
      <c r="C156" s="34" t="s">
        <v>408</v>
      </c>
      <c r="D156" s="34" t="s">
        <v>408</v>
      </c>
      <c r="E156" s="34" t="s">
        <v>419</v>
      </c>
      <c r="F156" s="35"/>
      <c r="G156" s="35"/>
      <c r="H156" s="35"/>
      <c r="I156" s="35"/>
      <c r="J156" s="35"/>
      <c r="K156" s="35"/>
      <c r="L156" s="35"/>
      <c r="M156" s="35"/>
      <c r="N156" s="35"/>
      <c r="O156" s="35"/>
      <c r="P156" s="34" t="s">
        <v>463</v>
      </c>
      <c r="Q156" s="36"/>
      <c r="R156" s="47">
        <v>5.0979999999999999</v>
      </c>
      <c r="S156" s="35">
        <v>2.6429999999999998</v>
      </c>
      <c r="T156" s="35">
        <v>2.4550000000000001</v>
      </c>
      <c r="U156" s="35">
        <f t="shared" si="4"/>
        <v>4.1679589367459977</v>
      </c>
      <c r="V156" s="34">
        <f t="shared" si="5"/>
        <v>0.93004106325400249</v>
      </c>
      <c r="W156" s="48">
        <v>0.18243253496547715</v>
      </c>
    </row>
    <row r="157" spans="1:23" x14ac:dyDescent="0.35">
      <c r="A157" s="33" t="s">
        <v>386</v>
      </c>
      <c r="B157" s="34" t="s">
        <v>184</v>
      </c>
      <c r="C157" s="34" t="s">
        <v>406</v>
      </c>
      <c r="D157" s="34" t="s">
        <v>415</v>
      </c>
      <c r="E157" s="34" t="s">
        <v>418</v>
      </c>
      <c r="F157" s="35"/>
      <c r="G157" s="35"/>
      <c r="H157" s="35"/>
      <c r="I157" s="35"/>
      <c r="J157" s="35"/>
      <c r="K157" s="35"/>
      <c r="L157" s="35"/>
      <c r="M157" s="35"/>
      <c r="N157" s="35"/>
      <c r="O157" s="35"/>
      <c r="P157" s="34" t="s">
        <v>463</v>
      </c>
      <c r="Q157" s="36"/>
      <c r="R157" s="47"/>
      <c r="S157" s="35"/>
      <c r="T157" s="35"/>
      <c r="U157" s="35">
        <f t="shared" si="4"/>
        <v>0</v>
      </c>
      <c r="V157" s="34">
        <f t="shared" si="5"/>
        <v>0</v>
      </c>
      <c r="W157" s="48">
        <v>0.97225616115862545</v>
      </c>
    </row>
    <row r="158" spans="1:23" x14ac:dyDescent="0.35">
      <c r="A158" s="33" t="s">
        <v>292</v>
      </c>
      <c r="B158" s="34" t="s">
        <v>90</v>
      </c>
      <c r="C158" s="34" t="s">
        <v>405</v>
      </c>
      <c r="D158" s="34" t="s">
        <v>414</v>
      </c>
      <c r="E158" s="34" t="s">
        <v>417</v>
      </c>
      <c r="F158" s="35">
        <v>8</v>
      </c>
      <c r="G158" s="35">
        <v>7.1999998092651367</v>
      </c>
      <c r="H158" s="35">
        <v>8.8999996185302734</v>
      </c>
      <c r="I158" s="35">
        <v>10.899999618530273</v>
      </c>
      <c r="J158" s="35">
        <v>6.5999999046325684</v>
      </c>
      <c r="K158" s="35">
        <v>15</v>
      </c>
      <c r="L158" s="35">
        <v>11.699999809265137</v>
      </c>
      <c r="M158" s="35">
        <v>5.8000001907348633</v>
      </c>
      <c r="N158" s="35">
        <v>7</v>
      </c>
      <c r="O158" s="35">
        <v>1.5</v>
      </c>
      <c r="P158" s="34" t="s">
        <v>441</v>
      </c>
      <c r="Q158" s="36">
        <v>2014</v>
      </c>
      <c r="R158" s="47">
        <v>6.1829999999999998</v>
      </c>
      <c r="S158" s="35">
        <v>3.1259999999999999</v>
      </c>
      <c r="T158" s="35">
        <v>3.0569999999999999</v>
      </c>
      <c r="U158" s="35">
        <f t="shared" si="4"/>
        <v>1.6815836565813287</v>
      </c>
      <c r="V158" s="34">
        <f t="shared" si="5"/>
        <v>4.5014163434186711</v>
      </c>
      <c r="W158" s="48">
        <v>0.72803110842935004</v>
      </c>
    </row>
    <row r="159" spans="1:23" x14ac:dyDescent="0.35">
      <c r="A159" s="33" t="s">
        <v>383</v>
      </c>
      <c r="B159" s="34" t="s">
        <v>181</v>
      </c>
      <c r="C159" s="34" t="s">
        <v>409</v>
      </c>
      <c r="D159" s="34" t="s">
        <v>409</v>
      </c>
      <c r="E159" s="34" t="s">
        <v>419</v>
      </c>
      <c r="F159" s="35"/>
      <c r="G159" s="35"/>
      <c r="H159" s="35"/>
      <c r="I159" s="35"/>
      <c r="J159" s="35"/>
      <c r="K159" s="35"/>
      <c r="L159" s="35"/>
      <c r="M159" s="35"/>
      <c r="N159" s="35"/>
      <c r="O159" s="35"/>
      <c r="P159" s="34" t="s">
        <v>463</v>
      </c>
      <c r="Q159" s="36"/>
      <c r="R159" s="47">
        <v>606.25099999999998</v>
      </c>
      <c r="S159" s="35">
        <v>308.017</v>
      </c>
      <c r="T159" s="35">
        <v>298.23399999999998</v>
      </c>
      <c r="U159" s="35">
        <f t="shared" si="4"/>
        <v>97.948898968309379</v>
      </c>
      <c r="V159" s="34">
        <f t="shared" si="5"/>
        <v>508.3021010316906</v>
      </c>
      <c r="W159" s="48">
        <v>0.8384350723243188</v>
      </c>
    </row>
    <row r="160" spans="1:23" x14ac:dyDescent="0.35">
      <c r="A160" s="33" t="s">
        <v>287</v>
      </c>
      <c r="B160" s="34" t="s">
        <v>85</v>
      </c>
      <c r="C160" s="34" t="s">
        <v>405</v>
      </c>
      <c r="D160" s="34" t="s">
        <v>414</v>
      </c>
      <c r="E160" s="34" t="s">
        <v>417</v>
      </c>
      <c r="F160" s="35">
        <v>39.283191680908203</v>
      </c>
      <c r="G160" s="35">
        <v>36.296733856201172</v>
      </c>
      <c r="H160" s="35">
        <v>42.458568572998047</v>
      </c>
      <c r="I160" s="35">
        <v>49.572227478027344</v>
      </c>
      <c r="J160" s="35">
        <v>25.070901870727539</v>
      </c>
      <c r="K160" s="35">
        <v>56.753467559814453</v>
      </c>
      <c r="L160" s="35">
        <v>46.560985565185547</v>
      </c>
      <c r="M160" s="35">
        <v>38.863914489746094</v>
      </c>
      <c r="N160" s="35">
        <v>34.481697082519531</v>
      </c>
      <c r="O160" s="35">
        <v>16.602270126342773</v>
      </c>
      <c r="P160" s="34" t="s">
        <v>461</v>
      </c>
      <c r="Q160" s="36">
        <v>2019</v>
      </c>
      <c r="R160" s="47">
        <v>496.37799999999999</v>
      </c>
      <c r="S160" s="35">
        <v>251.58699999999999</v>
      </c>
      <c r="T160" s="35">
        <v>244.791</v>
      </c>
      <c r="U160" s="35">
        <f t="shared" si="4"/>
        <v>262.12579844092431</v>
      </c>
      <c r="V160" s="34">
        <f t="shared" si="5"/>
        <v>234.25220155907564</v>
      </c>
      <c r="W160" s="48">
        <v>0.47192301342741955</v>
      </c>
    </row>
    <row r="161" spans="1:23" x14ac:dyDescent="0.35">
      <c r="A161" s="33" t="s">
        <v>290</v>
      </c>
      <c r="B161" s="34" t="s">
        <v>88</v>
      </c>
      <c r="C161" s="34" t="s">
        <v>406</v>
      </c>
      <c r="D161" s="34" t="s">
        <v>413</v>
      </c>
      <c r="E161" s="34" t="s">
        <v>418</v>
      </c>
      <c r="F161" s="35">
        <v>0.89999997615814209</v>
      </c>
      <c r="G161" s="35">
        <v>1.1000000238418579</v>
      </c>
      <c r="H161" s="35">
        <v>0.69999998807907104</v>
      </c>
      <c r="I161" s="35">
        <v>1.7999999523162842</v>
      </c>
      <c r="J161" s="35">
        <v>0.20000000298023224</v>
      </c>
      <c r="K161" s="35">
        <v>4.5999999046325684</v>
      </c>
      <c r="L161" s="35">
        <v>0</v>
      </c>
      <c r="M161" s="35">
        <v>0</v>
      </c>
      <c r="N161" s="35">
        <v>0</v>
      </c>
      <c r="O161" s="35">
        <v>0</v>
      </c>
      <c r="P161" s="34" t="s">
        <v>441</v>
      </c>
      <c r="Q161" s="36">
        <v>2014</v>
      </c>
      <c r="R161" s="47">
        <v>87.227000000000004</v>
      </c>
      <c r="S161" s="35">
        <v>45.091999999999999</v>
      </c>
      <c r="T161" s="35">
        <v>42.134999999999998</v>
      </c>
      <c r="U161" s="35">
        <f t="shared" si="4"/>
        <v>38.299822147318196</v>
      </c>
      <c r="V161" s="34">
        <f t="shared" si="5"/>
        <v>48.927177852681808</v>
      </c>
      <c r="W161" s="48">
        <v>0.56091781045641609</v>
      </c>
    </row>
    <row r="162" spans="1:23" x14ac:dyDescent="0.35">
      <c r="A162" s="33" t="s">
        <v>391</v>
      </c>
      <c r="B162" s="34" t="s">
        <v>189</v>
      </c>
      <c r="C162" s="34" t="s">
        <v>405</v>
      </c>
      <c r="D162" s="34" t="s">
        <v>412</v>
      </c>
      <c r="E162" s="34" t="s">
        <v>419</v>
      </c>
      <c r="F162" s="35"/>
      <c r="G162" s="35"/>
      <c r="H162" s="35"/>
      <c r="I162" s="35"/>
      <c r="J162" s="35"/>
      <c r="K162" s="35"/>
      <c r="L162" s="35"/>
      <c r="M162" s="35"/>
      <c r="N162" s="35"/>
      <c r="O162" s="35"/>
      <c r="P162" s="34" t="s">
        <v>463</v>
      </c>
      <c r="Q162" s="36"/>
      <c r="R162" s="47">
        <v>1.607</v>
      </c>
      <c r="S162" s="35">
        <v>0.82699999999999996</v>
      </c>
      <c r="T162" s="35">
        <v>0.78</v>
      </c>
      <c r="U162" s="35">
        <f t="shared" si="4"/>
        <v>0.69598700057751883</v>
      </c>
      <c r="V162" s="34">
        <f t="shared" si="5"/>
        <v>0.91101299942248115</v>
      </c>
      <c r="W162" s="48">
        <v>0.56690292434504119</v>
      </c>
    </row>
    <row r="163" spans="1:23" x14ac:dyDescent="0.35">
      <c r="A163" s="33" t="s">
        <v>288</v>
      </c>
      <c r="B163" s="34" t="s">
        <v>86</v>
      </c>
      <c r="C163" s="34" t="s">
        <v>405</v>
      </c>
      <c r="D163" s="34" t="s">
        <v>414</v>
      </c>
      <c r="E163" s="34" t="s">
        <v>417</v>
      </c>
      <c r="F163" s="35">
        <v>19</v>
      </c>
      <c r="G163" s="35">
        <v>17.600000381469727</v>
      </c>
      <c r="H163" s="35">
        <v>20.200000762939453</v>
      </c>
      <c r="I163" s="35">
        <v>29.299999237060547</v>
      </c>
      <c r="J163" s="35">
        <v>8</v>
      </c>
      <c r="K163" s="35">
        <v>38.799999237060547</v>
      </c>
      <c r="L163" s="35">
        <v>29</v>
      </c>
      <c r="M163" s="35">
        <v>16.600000381469727</v>
      </c>
      <c r="N163" s="35">
        <v>9.5</v>
      </c>
      <c r="O163" s="35">
        <v>7.0999999046325684</v>
      </c>
      <c r="P163" s="34" t="s">
        <v>453</v>
      </c>
      <c r="Q163" s="36">
        <v>2017</v>
      </c>
      <c r="R163" s="47">
        <v>217.62200000000001</v>
      </c>
      <c r="S163" s="35">
        <v>108.999</v>
      </c>
      <c r="T163" s="35">
        <v>108.623</v>
      </c>
      <c r="U163" s="35">
        <f t="shared" si="4"/>
        <v>126.10191448352657</v>
      </c>
      <c r="V163" s="34">
        <f t="shared" si="5"/>
        <v>91.520085516473443</v>
      </c>
      <c r="W163" s="48">
        <v>0.42054610984401136</v>
      </c>
    </row>
    <row r="164" spans="1:23" x14ac:dyDescent="0.35">
      <c r="A164" s="33" t="s">
        <v>384</v>
      </c>
      <c r="B164" s="34" t="s">
        <v>182</v>
      </c>
      <c r="C164" s="34" t="s">
        <v>408</v>
      </c>
      <c r="D164" s="34" t="s">
        <v>408</v>
      </c>
      <c r="E164" s="34" t="s">
        <v>419</v>
      </c>
      <c r="F164" s="35"/>
      <c r="G164" s="35"/>
      <c r="H164" s="35"/>
      <c r="I164" s="35"/>
      <c r="J164" s="35"/>
      <c r="K164" s="35"/>
      <c r="L164" s="35"/>
      <c r="M164" s="35"/>
      <c r="N164" s="35"/>
      <c r="O164" s="35"/>
      <c r="P164" s="34" t="s">
        <v>463</v>
      </c>
      <c r="Q164" s="36"/>
      <c r="R164" s="47">
        <v>43.465000000000003</v>
      </c>
      <c r="S164" s="35">
        <v>22.425000000000001</v>
      </c>
      <c r="T164" s="35">
        <v>21.04</v>
      </c>
      <c r="U164" s="35">
        <f t="shared" si="4"/>
        <v>0</v>
      </c>
      <c r="V164" s="34">
        <f t="shared" si="5"/>
        <v>43.465000000000003</v>
      </c>
      <c r="W164" s="48">
        <v>1</v>
      </c>
    </row>
    <row r="165" spans="1:23" x14ac:dyDescent="0.35">
      <c r="A165" s="33" t="s">
        <v>388</v>
      </c>
      <c r="B165" s="34" t="s">
        <v>186</v>
      </c>
      <c r="C165" s="34" t="s">
        <v>406</v>
      </c>
      <c r="D165" s="34" t="s">
        <v>415</v>
      </c>
      <c r="E165" s="34" t="s">
        <v>418</v>
      </c>
      <c r="F165" s="35"/>
      <c r="G165" s="35"/>
      <c r="H165" s="35"/>
      <c r="I165" s="35"/>
      <c r="J165" s="35"/>
      <c r="K165" s="35"/>
      <c r="L165" s="35"/>
      <c r="M165" s="35"/>
      <c r="N165" s="35"/>
      <c r="O165" s="35"/>
      <c r="P165" s="34" t="s">
        <v>463</v>
      </c>
      <c r="Q165" s="36"/>
      <c r="R165" s="47">
        <v>56.338000000000001</v>
      </c>
      <c r="S165" s="35">
        <v>28.803999999999998</v>
      </c>
      <c r="T165" s="35">
        <v>27.533999999999999</v>
      </c>
      <c r="U165" s="35">
        <f t="shared" si="4"/>
        <v>26.070002674218728</v>
      </c>
      <c r="V165" s="34">
        <f t="shared" si="5"/>
        <v>30.267997325781273</v>
      </c>
      <c r="W165" s="48">
        <v>0.5372572211612282</v>
      </c>
    </row>
    <row r="166" spans="1:23" x14ac:dyDescent="0.35">
      <c r="A166" s="33" t="s">
        <v>389</v>
      </c>
      <c r="B166" s="34" t="s">
        <v>187</v>
      </c>
      <c r="C166" s="34" t="s">
        <v>406</v>
      </c>
      <c r="D166" s="34" t="s">
        <v>415</v>
      </c>
      <c r="E166" s="34" t="s">
        <v>418</v>
      </c>
      <c r="F166" s="35"/>
      <c r="G166" s="35"/>
      <c r="H166" s="35"/>
      <c r="I166" s="35"/>
      <c r="J166" s="35"/>
      <c r="K166" s="35"/>
      <c r="L166" s="35"/>
      <c r="M166" s="35"/>
      <c r="N166" s="35"/>
      <c r="O166" s="35"/>
      <c r="P166" s="34" t="s">
        <v>463</v>
      </c>
      <c r="Q166" s="36"/>
      <c r="R166" s="47">
        <v>21.754999999999999</v>
      </c>
      <c r="S166" s="35">
        <v>11.183999999999999</v>
      </c>
      <c r="T166" s="35">
        <v>10.571</v>
      </c>
      <c r="U166" s="35">
        <f t="shared" si="4"/>
        <v>9.8896787931349284</v>
      </c>
      <c r="V166" s="34">
        <f t="shared" si="5"/>
        <v>11.865321206865071</v>
      </c>
      <c r="W166" s="48">
        <v>0.54540662867685918</v>
      </c>
    </row>
    <row r="167" spans="1:23" x14ac:dyDescent="0.35">
      <c r="A167" s="33" t="s">
        <v>385</v>
      </c>
      <c r="B167" s="34" t="s">
        <v>183</v>
      </c>
      <c r="C167" s="34" t="s">
        <v>408</v>
      </c>
      <c r="D167" s="34" t="s">
        <v>408</v>
      </c>
      <c r="E167" s="34" t="s">
        <v>417</v>
      </c>
      <c r="F167" s="35"/>
      <c r="G167" s="35"/>
      <c r="H167" s="35"/>
      <c r="I167" s="35"/>
      <c r="J167" s="35"/>
      <c r="K167" s="35"/>
      <c r="L167" s="35"/>
      <c r="M167" s="35"/>
      <c r="N167" s="35"/>
      <c r="O167" s="35"/>
      <c r="P167" s="34" t="s">
        <v>463</v>
      </c>
      <c r="Q167" s="36"/>
      <c r="R167" s="47">
        <v>19.239999999999998</v>
      </c>
      <c r="S167" s="35">
        <v>9.9250000000000007</v>
      </c>
      <c r="T167" s="35">
        <v>9.3149999999999995</v>
      </c>
      <c r="U167" s="35">
        <f t="shared" si="4"/>
        <v>14.670754282578805</v>
      </c>
      <c r="V167" s="34">
        <f t="shared" si="5"/>
        <v>4.569245717421194</v>
      </c>
      <c r="W167" s="48">
        <v>0.23748678364975023</v>
      </c>
    </row>
    <row r="168" spans="1:23" x14ac:dyDescent="0.35">
      <c r="A168" s="33" t="s">
        <v>387</v>
      </c>
      <c r="B168" s="34" t="s">
        <v>185</v>
      </c>
      <c r="C168" s="34" t="s">
        <v>405</v>
      </c>
      <c r="D168" s="34" t="s">
        <v>412</v>
      </c>
      <c r="E168" s="34" t="s">
        <v>417</v>
      </c>
      <c r="F168" s="35"/>
      <c r="G168" s="35"/>
      <c r="H168" s="35"/>
      <c r="I168" s="35"/>
      <c r="J168" s="35"/>
      <c r="K168" s="35"/>
      <c r="L168" s="35"/>
      <c r="M168" s="35"/>
      <c r="N168" s="35"/>
      <c r="O168" s="35"/>
      <c r="P168" s="34" t="s">
        <v>463</v>
      </c>
      <c r="Q168" s="36"/>
      <c r="R168" s="47">
        <v>493.53300000000002</v>
      </c>
      <c r="S168" s="35">
        <v>248.529</v>
      </c>
      <c r="T168" s="35">
        <v>245.00399999999999</v>
      </c>
      <c r="U168" s="35">
        <f t="shared" si="4"/>
        <v>271.5878509365578</v>
      </c>
      <c r="V168" s="34">
        <f t="shared" si="5"/>
        <v>221.94514906344222</v>
      </c>
      <c r="W168" s="48">
        <v>0.44970680595510776</v>
      </c>
    </row>
    <row r="169" spans="1:23" x14ac:dyDescent="0.35">
      <c r="A169" s="33" t="s">
        <v>311</v>
      </c>
      <c r="B169" s="34" t="s">
        <v>109</v>
      </c>
      <c r="C169" s="34" t="s">
        <v>405</v>
      </c>
      <c r="D169" s="34" t="s">
        <v>412</v>
      </c>
      <c r="E169" s="34" t="s">
        <v>419</v>
      </c>
      <c r="F169" s="35">
        <v>5.1999998092651367</v>
      </c>
      <c r="G169" s="35">
        <v>4.3000001907348633</v>
      </c>
      <c r="H169" s="35">
        <v>6.0999999046325684</v>
      </c>
      <c r="I169" s="35">
        <v>4.5999999046325684</v>
      </c>
      <c r="J169" s="35">
        <v>5.5999999046325684</v>
      </c>
      <c r="K169" s="35">
        <v>9.1999998092651367</v>
      </c>
      <c r="L169" s="35">
        <v>5.6999998092651367</v>
      </c>
      <c r="M169" s="35">
        <v>3.2999999523162842</v>
      </c>
      <c r="N169" s="35">
        <v>3.9000000953674316</v>
      </c>
      <c r="O169" s="35">
        <v>2.4000000953674316</v>
      </c>
      <c r="P169" s="34" t="s">
        <v>445</v>
      </c>
      <c r="Q169" s="36">
        <v>2016</v>
      </c>
      <c r="R169" s="47">
        <v>1169.5170000000001</v>
      </c>
      <c r="S169" s="35">
        <v>591.596</v>
      </c>
      <c r="T169" s="35">
        <v>577.92100000000005</v>
      </c>
      <c r="U169" s="35">
        <f t="shared" si="4"/>
        <v>393.48304219177044</v>
      </c>
      <c r="V169" s="34">
        <f t="shared" si="5"/>
        <v>776.03395780822962</v>
      </c>
      <c r="W169" s="48">
        <v>0.66355081440306518</v>
      </c>
    </row>
    <row r="170" spans="1:23" x14ac:dyDescent="0.35">
      <c r="A170" s="33" t="s">
        <v>291</v>
      </c>
      <c r="B170" s="34" t="s">
        <v>89</v>
      </c>
      <c r="C170" s="34" t="s">
        <v>405</v>
      </c>
      <c r="D170" s="34" t="s">
        <v>412</v>
      </c>
      <c r="E170" s="34" t="s">
        <v>417</v>
      </c>
      <c r="F170" s="35">
        <v>62.96673583984375</v>
      </c>
      <c r="G170" s="35">
        <v>67.330413818359375</v>
      </c>
      <c r="H170" s="35">
        <v>58.961849212646484</v>
      </c>
      <c r="I170" s="35">
        <v>69.371719360351563</v>
      </c>
      <c r="J170" s="35">
        <v>43.566753387451172</v>
      </c>
      <c r="K170" s="35">
        <v>85.100021362304688</v>
      </c>
      <c r="L170" s="35">
        <v>73.554359436035156</v>
      </c>
      <c r="M170" s="35">
        <v>66.5406494140625</v>
      </c>
      <c r="N170" s="35">
        <v>55.373615264892578</v>
      </c>
      <c r="O170" s="35">
        <v>33.984016418457031</v>
      </c>
      <c r="P170" s="34" t="s">
        <v>431</v>
      </c>
      <c r="Q170" s="36">
        <v>2010</v>
      </c>
      <c r="R170" s="47">
        <v>319.98099999999999</v>
      </c>
      <c r="S170" s="35">
        <v>162.006</v>
      </c>
      <c r="T170" s="35">
        <v>157.97499999999999</v>
      </c>
      <c r="U170" s="35">
        <f t="shared" si="4"/>
        <v>257.21693108689931</v>
      </c>
      <c r="V170" s="34">
        <f t="shared" si="5"/>
        <v>62.764068913100665</v>
      </c>
      <c r="W170" s="48">
        <v>0.19614936172179182</v>
      </c>
    </row>
    <row r="171" spans="1:23" x14ac:dyDescent="0.35">
      <c r="A171" s="33" t="s">
        <v>339</v>
      </c>
      <c r="B171" s="34" t="s">
        <v>137</v>
      </c>
      <c r="C171" s="34" t="s">
        <v>406</v>
      </c>
      <c r="D171" s="34" t="s">
        <v>415</v>
      </c>
      <c r="E171" s="34" t="s">
        <v>418</v>
      </c>
      <c r="F171" s="35"/>
      <c r="G171" s="35"/>
      <c r="H171" s="35"/>
      <c r="I171" s="35"/>
      <c r="J171" s="35"/>
      <c r="K171" s="35"/>
      <c r="L171" s="35"/>
      <c r="M171" s="35"/>
      <c r="N171" s="35"/>
      <c r="O171" s="35"/>
      <c r="P171" s="34" t="s">
        <v>463</v>
      </c>
      <c r="Q171" s="36"/>
      <c r="R171" s="47">
        <v>432.08600000000001</v>
      </c>
      <c r="S171" s="35">
        <v>222.422</v>
      </c>
      <c r="T171" s="35">
        <v>209.66399999999999</v>
      </c>
      <c r="U171" s="35">
        <f t="shared" si="4"/>
        <v>85.028578135713133</v>
      </c>
      <c r="V171" s="34">
        <f t="shared" si="5"/>
        <v>347.05742186428688</v>
      </c>
      <c r="W171" s="48">
        <v>0.8032137626867959</v>
      </c>
    </row>
    <row r="172" spans="1:23" x14ac:dyDescent="0.35">
      <c r="A172" s="33" t="s">
        <v>256</v>
      </c>
      <c r="B172" s="34" t="s">
        <v>54</v>
      </c>
      <c r="C172" s="34" t="s">
        <v>404</v>
      </c>
      <c r="D172" s="34" t="s">
        <v>404</v>
      </c>
      <c r="E172" s="34" t="s">
        <v>419</v>
      </c>
      <c r="F172" s="35">
        <v>0.89038199186325073</v>
      </c>
      <c r="G172" s="35">
        <v>0.74520868062973022</v>
      </c>
      <c r="H172" s="35">
        <v>1.0363925695419312</v>
      </c>
      <c r="I172" s="35">
        <v>0.92053991556167603</v>
      </c>
      <c r="J172" s="35">
        <v>0.7326163649559021</v>
      </c>
      <c r="K172" s="35">
        <v>2.2044360637664795</v>
      </c>
      <c r="L172" s="35">
        <v>0.79001933336257935</v>
      </c>
      <c r="M172" s="35">
        <v>0.40807569026947021</v>
      </c>
      <c r="N172" s="35">
        <v>0.3224356472492218</v>
      </c>
      <c r="O172" s="35">
        <v>0.4402981698513031</v>
      </c>
      <c r="P172" s="34" t="s">
        <v>445</v>
      </c>
      <c r="Q172" s="36">
        <v>2016</v>
      </c>
      <c r="R172" s="47">
        <v>335.45800000000003</v>
      </c>
      <c r="S172" s="35">
        <v>170.57599999999999</v>
      </c>
      <c r="T172" s="35">
        <v>164.88200000000001</v>
      </c>
      <c r="U172" s="35">
        <f t="shared" si="4"/>
        <v>273.48018219830692</v>
      </c>
      <c r="V172" s="34">
        <f t="shared" si="5"/>
        <v>61.977817801693078</v>
      </c>
      <c r="W172" s="48">
        <v>0.18475581980961275</v>
      </c>
    </row>
    <row r="173" spans="1:23" x14ac:dyDescent="0.35">
      <c r="A173" s="33" t="s">
        <v>282</v>
      </c>
      <c r="B173" s="34" t="s">
        <v>80</v>
      </c>
      <c r="C173" s="34" t="s">
        <v>409</v>
      </c>
      <c r="D173" s="34" t="s">
        <v>409</v>
      </c>
      <c r="E173" s="34" t="s">
        <v>419</v>
      </c>
      <c r="F173" s="35">
        <v>4.9289350509643555</v>
      </c>
      <c r="G173" s="35">
        <v>2.1764147281646729</v>
      </c>
      <c r="H173" s="35">
        <v>7.5876369476318359</v>
      </c>
      <c r="I173" s="35">
        <v>5.6241283416748047</v>
      </c>
      <c r="J173" s="35">
        <v>4.7721943855285645</v>
      </c>
      <c r="K173" s="35">
        <v>6.2542757987976074</v>
      </c>
      <c r="L173" s="35">
        <v>5.4054460525512695</v>
      </c>
      <c r="M173" s="35">
        <v>6.6849894523620605</v>
      </c>
      <c r="N173" s="35">
        <v>4.3466591835021973</v>
      </c>
      <c r="O173" s="35">
        <v>2.2781679630279541</v>
      </c>
      <c r="P173" s="34" t="s">
        <v>441</v>
      </c>
      <c r="Q173" s="36">
        <v>2014</v>
      </c>
      <c r="R173" s="47">
        <v>137.34200000000001</v>
      </c>
      <c r="S173" s="35">
        <v>70.221000000000004</v>
      </c>
      <c r="T173" s="35">
        <v>67.120999999999995</v>
      </c>
      <c r="U173" s="35">
        <f t="shared" si="4"/>
        <v>32.736195262168764</v>
      </c>
      <c r="V173" s="34">
        <f t="shared" si="5"/>
        <v>104.60580473783125</v>
      </c>
      <c r="W173" s="48">
        <v>0.76164468798933493</v>
      </c>
    </row>
    <row r="174" spans="1:23" x14ac:dyDescent="0.35">
      <c r="A174" s="33" t="s">
        <v>286</v>
      </c>
      <c r="B174" s="34" t="s">
        <v>84</v>
      </c>
      <c r="C174" s="34" t="s">
        <v>405</v>
      </c>
      <c r="D174" s="34" t="s">
        <v>412</v>
      </c>
      <c r="E174" s="34" t="s">
        <v>417</v>
      </c>
      <c r="F174" s="35">
        <v>20.799999237060547</v>
      </c>
      <c r="G174" s="35">
        <v>24.5</v>
      </c>
      <c r="H174" s="35">
        <v>16.200000762939453</v>
      </c>
      <c r="I174" s="35">
        <v>26.200000762939453</v>
      </c>
      <c r="J174" s="35">
        <v>8.3000001907348633</v>
      </c>
      <c r="K174" s="35">
        <v>32.700000762939453</v>
      </c>
      <c r="L174" s="35">
        <v>30.899999618530273</v>
      </c>
      <c r="M174" s="35">
        <v>21.799999237060547</v>
      </c>
      <c r="N174" s="35">
        <v>11</v>
      </c>
      <c r="O174" s="35">
        <v>2.5</v>
      </c>
      <c r="P174" s="34" t="s">
        <v>441</v>
      </c>
      <c r="Q174" s="36">
        <v>2014</v>
      </c>
      <c r="R174" s="47">
        <v>1181.559</v>
      </c>
      <c r="S174" s="35">
        <v>599.11</v>
      </c>
      <c r="T174" s="35">
        <v>582.44899999999996</v>
      </c>
      <c r="U174" s="35">
        <f t="shared" si="4"/>
        <v>772.24919003774994</v>
      </c>
      <c r="V174" s="34">
        <f t="shared" si="5"/>
        <v>409.30980996225003</v>
      </c>
      <c r="W174" s="48">
        <v>0.34641504145137908</v>
      </c>
    </row>
    <row r="175" spans="1:23" x14ac:dyDescent="0.35">
      <c r="A175" s="33" t="s">
        <v>293</v>
      </c>
      <c r="B175" s="34" t="s">
        <v>91</v>
      </c>
      <c r="C175" s="34" t="s">
        <v>407</v>
      </c>
      <c r="D175" s="34" t="s">
        <v>407</v>
      </c>
      <c r="E175" s="34" t="s">
        <v>419</v>
      </c>
      <c r="F175" s="35">
        <v>6.5999999046325684</v>
      </c>
      <c r="G175" s="35">
        <v>5.5</v>
      </c>
      <c r="H175" s="35">
        <v>7.8000001907348633</v>
      </c>
      <c r="I175" s="35">
        <v>10.600000381469727</v>
      </c>
      <c r="J175" s="35">
        <v>4.6999998092651367</v>
      </c>
      <c r="K175" s="35">
        <v>13.699999809265137</v>
      </c>
      <c r="L175" s="35">
        <v>6.6999998092651367</v>
      </c>
      <c r="M175" s="35">
        <v>4.0999999046325684</v>
      </c>
      <c r="N175" s="35">
        <v>1.7999999523162842</v>
      </c>
      <c r="O175" s="35">
        <v>2.7999999523162842</v>
      </c>
      <c r="P175" s="34" t="s">
        <v>440</v>
      </c>
      <c r="Q175" s="36">
        <v>2018</v>
      </c>
      <c r="R175" s="47">
        <v>10.581</v>
      </c>
      <c r="S175" s="35">
        <v>5.4809999999999999</v>
      </c>
      <c r="T175" s="35">
        <v>5.0999999999999996</v>
      </c>
      <c r="U175" s="35">
        <f t="shared" si="4"/>
        <v>3.5912405644192082</v>
      </c>
      <c r="V175" s="34">
        <f t="shared" si="5"/>
        <v>6.9897594355807913</v>
      </c>
      <c r="W175" s="48">
        <v>0.66059535351864584</v>
      </c>
    </row>
    <row r="176" spans="1:23" x14ac:dyDescent="0.35">
      <c r="A176" s="33" t="s">
        <v>390</v>
      </c>
      <c r="B176" s="34" t="s">
        <v>188</v>
      </c>
      <c r="C176" s="34" t="s">
        <v>406</v>
      </c>
      <c r="D176" s="34" t="s">
        <v>415</v>
      </c>
      <c r="E176" s="34" t="s">
        <v>418</v>
      </c>
      <c r="F176" s="35"/>
      <c r="G176" s="35"/>
      <c r="H176" s="35"/>
      <c r="I176" s="35"/>
      <c r="J176" s="35"/>
      <c r="K176" s="35"/>
      <c r="L176" s="35"/>
      <c r="M176" s="35"/>
      <c r="N176" s="35"/>
      <c r="O176" s="35"/>
      <c r="P176" s="34" t="s">
        <v>463</v>
      </c>
      <c r="Q176" s="36"/>
      <c r="R176" s="47">
        <v>118.621</v>
      </c>
      <c r="S176" s="35">
        <v>60.871000000000002</v>
      </c>
      <c r="T176" s="35">
        <v>57.75</v>
      </c>
      <c r="U176" s="35">
        <f t="shared" si="4"/>
        <v>14.909370179777852</v>
      </c>
      <c r="V176" s="34">
        <f t="shared" si="5"/>
        <v>103.71162982022214</v>
      </c>
      <c r="W176" s="48">
        <v>0.87431087092691973</v>
      </c>
    </row>
    <row r="177" spans="1:23" x14ac:dyDescent="0.35">
      <c r="A177" s="33" t="s">
        <v>328</v>
      </c>
      <c r="B177" s="34" t="s">
        <v>126</v>
      </c>
      <c r="C177" s="34" t="s">
        <v>406</v>
      </c>
      <c r="D177" s="34" t="s">
        <v>415</v>
      </c>
      <c r="E177" s="34" t="s">
        <v>418</v>
      </c>
      <c r="F177" s="35"/>
      <c r="G177" s="35"/>
      <c r="H177" s="35"/>
      <c r="I177" s="35"/>
      <c r="J177" s="35"/>
      <c r="K177" s="35"/>
      <c r="L177" s="35"/>
      <c r="M177" s="35"/>
      <c r="N177" s="35"/>
      <c r="O177" s="35"/>
      <c r="P177" s="34" t="s">
        <v>463</v>
      </c>
      <c r="Q177" s="36"/>
      <c r="R177" s="47">
        <v>86.52</v>
      </c>
      <c r="S177" s="35">
        <v>44.447000000000003</v>
      </c>
      <c r="T177" s="35">
        <v>42.073</v>
      </c>
      <c r="U177" s="35">
        <f t="shared" si="4"/>
        <v>22.670519363569944</v>
      </c>
      <c r="V177" s="34">
        <f t="shared" si="5"/>
        <v>63.849480636430052</v>
      </c>
      <c r="W177" s="48">
        <v>0.73797365506738388</v>
      </c>
    </row>
    <row r="178" spans="1:23" x14ac:dyDescent="0.35">
      <c r="A178" s="33" t="s">
        <v>392</v>
      </c>
      <c r="B178" s="34" t="s">
        <v>190</v>
      </c>
      <c r="C178" s="34" t="s">
        <v>409</v>
      </c>
      <c r="D178" s="34" t="s">
        <v>409</v>
      </c>
      <c r="E178" s="34" t="s">
        <v>419</v>
      </c>
      <c r="F178" s="35"/>
      <c r="G178" s="35"/>
      <c r="H178" s="35"/>
      <c r="I178" s="35"/>
      <c r="J178" s="35"/>
      <c r="K178" s="35"/>
      <c r="L178" s="35"/>
      <c r="M178" s="35"/>
      <c r="N178" s="35"/>
      <c r="O178" s="35"/>
      <c r="P178" s="34" t="s">
        <v>463</v>
      </c>
      <c r="Q178" s="36"/>
      <c r="R178" s="47">
        <v>344.65100000000001</v>
      </c>
      <c r="S178" s="35">
        <v>175.821</v>
      </c>
      <c r="T178" s="35">
        <v>168.83</v>
      </c>
      <c r="U178" s="35">
        <f t="shared" si="4"/>
        <v>157.98043773965435</v>
      </c>
      <c r="V178" s="34">
        <f t="shared" si="5"/>
        <v>186.67056226034566</v>
      </c>
      <c r="W178" s="48">
        <v>0.54162199517873344</v>
      </c>
    </row>
    <row r="179" spans="1:23" x14ac:dyDescent="0.35">
      <c r="A179" s="33" t="s">
        <v>298</v>
      </c>
      <c r="B179" s="34" t="s">
        <v>96</v>
      </c>
      <c r="C179" s="34" t="s">
        <v>406</v>
      </c>
      <c r="D179" s="34" t="s">
        <v>413</v>
      </c>
      <c r="E179" s="34" t="s">
        <v>419</v>
      </c>
      <c r="F179" s="35">
        <v>2.7900981903076172</v>
      </c>
      <c r="G179" s="35">
        <v>4.4372024536132813</v>
      </c>
      <c r="H179" s="35">
        <v>1.262717604637146</v>
      </c>
      <c r="I179" s="35">
        <v>2.9120743274688721</v>
      </c>
      <c r="J179" s="35">
        <v>2.4238698482513428</v>
      </c>
      <c r="K179" s="35">
        <v>3.9314033985137939</v>
      </c>
      <c r="L179" s="35">
        <v>2.9198188781738281</v>
      </c>
      <c r="M179" s="35">
        <v>2.4191081523895264</v>
      </c>
      <c r="N179" s="35">
        <v>1.9792457818984985</v>
      </c>
      <c r="O179" s="35">
        <v>2.2818818092346191</v>
      </c>
      <c r="P179" s="34" t="s">
        <v>458</v>
      </c>
      <c r="Q179" s="36">
        <v>2017</v>
      </c>
      <c r="R179" s="47">
        <v>245.12899999999999</v>
      </c>
      <c r="S179" s="35">
        <v>125.824</v>
      </c>
      <c r="T179" s="35">
        <v>119.30500000000001</v>
      </c>
      <c r="U179" s="35">
        <f t="shared" si="4"/>
        <v>178.61477211343845</v>
      </c>
      <c r="V179" s="34">
        <f t="shared" si="5"/>
        <v>66.514227886561542</v>
      </c>
      <c r="W179" s="48">
        <v>0.27134377363168594</v>
      </c>
    </row>
    <row r="180" spans="1:23" x14ac:dyDescent="0.35">
      <c r="A180" s="33" t="s">
        <v>297</v>
      </c>
      <c r="B180" s="34" t="s">
        <v>95</v>
      </c>
      <c r="C180" s="34" t="s">
        <v>408</v>
      </c>
      <c r="D180" s="34" t="s">
        <v>408</v>
      </c>
      <c r="E180" s="34" t="s">
        <v>419</v>
      </c>
      <c r="F180" s="35">
        <v>3.3654584884643555</v>
      </c>
      <c r="G180" s="35">
        <v>1.605355978012085</v>
      </c>
      <c r="H180" s="35">
        <v>5.1435418128967285</v>
      </c>
      <c r="I180" s="35">
        <v>3.6090602874755859</v>
      </c>
      <c r="J180" s="35">
        <v>3.0297129154205322</v>
      </c>
      <c r="K180" s="35">
        <v>6.846005916595459</v>
      </c>
      <c r="L180" s="35">
        <v>2.9959838390350342</v>
      </c>
      <c r="M180" s="35">
        <v>4.812157154083252</v>
      </c>
      <c r="N180" s="35">
        <v>1.4338544607162476</v>
      </c>
      <c r="O180" s="35">
        <v>1.088982105255127</v>
      </c>
      <c r="P180" s="34" t="s">
        <v>427</v>
      </c>
      <c r="Q180" s="36">
        <v>2019</v>
      </c>
      <c r="R180" s="47">
        <v>758.03599999999994</v>
      </c>
      <c r="S180" s="35">
        <v>389.67200000000003</v>
      </c>
      <c r="T180" s="35">
        <v>368.36399999999998</v>
      </c>
      <c r="U180" s="35">
        <f t="shared" si="4"/>
        <v>379.40706456785375</v>
      </c>
      <c r="V180" s="34">
        <f t="shared" si="5"/>
        <v>378.62893543214619</v>
      </c>
      <c r="W180" s="48">
        <v>0.49948674658214942</v>
      </c>
    </row>
    <row r="181" spans="1:23" x14ac:dyDescent="0.35">
      <c r="A181" s="33" t="s">
        <v>300</v>
      </c>
      <c r="B181" s="34" t="s">
        <v>98</v>
      </c>
      <c r="C181" s="34" t="s">
        <v>408</v>
      </c>
      <c r="D181" s="34" t="s">
        <v>408</v>
      </c>
      <c r="E181" s="34" t="s">
        <v>417</v>
      </c>
      <c r="F181" s="35">
        <v>8.696843147277832</v>
      </c>
      <c r="G181" s="35">
        <v>7.8183236122131348</v>
      </c>
      <c r="H181" s="35">
        <v>9.5540771484375</v>
      </c>
      <c r="I181" s="35">
        <v>9.6525249481201172</v>
      </c>
      <c r="J181" s="35">
        <v>5.4780831336975098</v>
      </c>
      <c r="K181" s="35">
        <v>15.644895553588867</v>
      </c>
      <c r="L181" s="35">
        <v>10.781561851501465</v>
      </c>
      <c r="M181" s="35">
        <v>8.4170293807983398</v>
      </c>
      <c r="N181" s="35">
        <v>4.7942962646484375</v>
      </c>
      <c r="O181" s="35">
        <v>3.4502263069152832</v>
      </c>
      <c r="P181" s="34" t="s">
        <v>445</v>
      </c>
      <c r="Q181" s="36">
        <v>2016</v>
      </c>
      <c r="R181" s="47">
        <v>31.088999999999999</v>
      </c>
      <c r="S181" s="35">
        <v>15.842000000000001</v>
      </c>
      <c r="T181" s="35">
        <v>15.247</v>
      </c>
      <c r="U181" s="35">
        <f t="shared" si="4"/>
        <v>21.582639937950027</v>
      </c>
      <c r="V181" s="34">
        <f t="shared" si="5"/>
        <v>9.5063600620499731</v>
      </c>
      <c r="W181" s="48">
        <v>0.30577889485187604</v>
      </c>
    </row>
    <row r="182" spans="1:23" x14ac:dyDescent="0.35">
      <c r="A182" s="33" t="s">
        <v>296</v>
      </c>
      <c r="B182" s="34" t="s">
        <v>94</v>
      </c>
      <c r="C182" s="34" t="s">
        <v>405</v>
      </c>
      <c r="D182" s="34" t="s">
        <v>414</v>
      </c>
      <c r="E182" s="34" t="s">
        <v>417</v>
      </c>
      <c r="F182" s="35">
        <v>12.141843795776367</v>
      </c>
      <c r="G182" s="35">
        <v>14.349491119384766</v>
      </c>
      <c r="H182" s="35">
        <v>9.9686412811279297</v>
      </c>
      <c r="I182" s="35">
        <v>13.788092613220215</v>
      </c>
      <c r="J182" s="35">
        <v>9.5819997787475586</v>
      </c>
      <c r="K182" s="35">
        <v>20.083822250366211</v>
      </c>
      <c r="L182" s="35">
        <v>14.17497444152832</v>
      </c>
      <c r="M182" s="35">
        <v>9.2936172485351563</v>
      </c>
      <c r="N182" s="35">
        <v>6.825589656829834</v>
      </c>
      <c r="O182" s="35">
        <v>10.112199783325195</v>
      </c>
      <c r="P182" s="34" t="s">
        <v>453</v>
      </c>
      <c r="Q182" s="36">
        <v>2017</v>
      </c>
      <c r="R182" s="47">
        <v>228.71199999999999</v>
      </c>
      <c r="S182" s="35">
        <v>114.667</v>
      </c>
      <c r="T182" s="35">
        <v>114.045</v>
      </c>
      <c r="U182" s="35">
        <f t="shared" si="4"/>
        <v>133.33532203101367</v>
      </c>
      <c r="V182" s="34">
        <f t="shared" si="5"/>
        <v>95.376677968986314</v>
      </c>
      <c r="W182" s="48">
        <v>0.41701650096622089</v>
      </c>
    </row>
    <row r="183" spans="1:23" x14ac:dyDescent="0.35">
      <c r="A183" s="33" t="s">
        <v>394</v>
      </c>
      <c r="B183" s="34" t="s">
        <v>192</v>
      </c>
      <c r="C183" s="34" t="s">
        <v>408</v>
      </c>
      <c r="D183" s="34" t="s">
        <v>408</v>
      </c>
      <c r="E183" s="34" t="s">
        <v>420</v>
      </c>
      <c r="F183" s="35"/>
      <c r="G183" s="35"/>
      <c r="H183" s="35"/>
      <c r="I183" s="35"/>
      <c r="J183" s="35"/>
      <c r="K183" s="35"/>
      <c r="L183" s="35"/>
      <c r="M183" s="35"/>
      <c r="N183" s="35"/>
      <c r="O183" s="35"/>
      <c r="P183" s="34" t="s">
        <v>463</v>
      </c>
      <c r="Q183" s="36"/>
      <c r="R183" s="47"/>
      <c r="S183" s="35"/>
      <c r="T183" s="35"/>
      <c r="U183" s="35">
        <f t="shared" si="4"/>
        <v>0</v>
      </c>
      <c r="V183" s="34">
        <f t="shared" si="5"/>
        <v>0</v>
      </c>
      <c r="W183" s="48">
        <v>0</v>
      </c>
    </row>
    <row r="184" spans="1:23" x14ac:dyDescent="0.35">
      <c r="A184" s="33" t="s">
        <v>301</v>
      </c>
      <c r="B184" s="34" t="s">
        <v>99</v>
      </c>
      <c r="C184" s="34" t="s">
        <v>408</v>
      </c>
      <c r="D184" s="34" t="s">
        <v>408</v>
      </c>
      <c r="E184" s="34" t="s">
        <v>419</v>
      </c>
      <c r="F184" s="35">
        <v>10.736469268798828</v>
      </c>
      <c r="G184" s="35">
        <v>7.7510061264038086</v>
      </c>
      <c r="H184" s="35">
        <v>13.792392730712891</v>
      </c>
      <c r="I184" s="35">
        <v>11.670567512512207</v>
      </c>
      <c r="J184" s="35">
        <v>7.5681118965148926</v>
      </c>
      <c r="K184" s="35">
        <v>17.880712509155273</v>
      </c>
      <c r="L184" s="35">
        <v>15.48281192779541</v>
      </c>
      <c r="M184" s="35">
        <v>10.136999130249023</v>
      </c>
      <c r="N184" s="35">
        <v>5.1834025382995605</v>
      </c>
      <c r="O184" s="35">
        <v>5.2699413299560547</v>
      </c>
      <c r="P184" s="34" t="s">
        <v>427</v>
      </c>
      <c r="Q184" s="36">
        <v>2019</v>
      </c>
      <c r="R184" s="47">
        <v>2.4980000000000002</v>
      </c>
      <c r="S184" s="35">
        <v>1.2809999999999999</v>
      </c>
      <c r="T184" s="35">
        <v>1.2170000000000001</v>
      </c>
      <c r="U184" s="35">
        <f t="shared" si="4"/>
        <v>1.9201793813298109</v>
      </c>
      <c r="V184" s="34">
        <f t="shared" si="5"/>
        <v>0.57782061867018941</v>
      </c>
      <c r="W184" s="48">
        <v>0.23131329810656098</v>
      </c>
    </row>
    <row r="185" spans="1:23" x14ac:dyDescent="0.35">
      <c r="A185" s="33" t="s">
        <v>302</v>
      </c>
      <c r="B185" s="34" t="s">
        <v>100</v>
      </c>
      <c r="C185" s="34" t="s">
        <v>407</v>
      </c>
      <c r="D185" s="34" t="s">
        <v>407</v>
      </c>
      <c r="E185" s="34" t="s">
        <v>419</v>
      </c>
      <c r="F185" s="35">
        <v>2.3791792392730713</v>
      </c>
      <c r="G185" s="35">
        <v>2.7916529178619385</v>
      </c>
      <c r="H185" s="35">
        <v>2.0157694816589355</v>
      </c>
      <c r="I185" s="35">
        <v>2.2150180339813232</v>
      </c>
      <c r="J185" s="35">
        <v>2.499549388885498</v>
      </c>
      <c r="K185" s="35">
        <v>4.0383315086364746</v>
      </c>
      <c r="L185" s="35">
        <v>2.1262199878692627</v>
      </c>
      <c r="M185" s="35">
        <v>2.2187790870666504</v>
      </c>
      <c r="N185" s="35">
        <v>1.9912667274475098</v>
      </c>
      <c r="O185" s="35">
        <v>1.1277090311050415</v>
      </c>
      <c r="P185" s="34" t="s">
        <v>451</v>
      </c>
      <c r="Q185" s="36">
        <v>2011</v>
      </c>
      <c r="R185" s="47">
        <v>18.818000000000001</v>
      </c>
      <c r="S185" s="35">
        <v>9.5630000000000006</v>
      </c>
      <c r="T185" s="35">
        <v>9.2550000000000008</v>
      </c>
      <c r="U185" s="35">
        <f t="shared" si="4"/>
        <v>8.8098008841627351</v>
      </c>
      <c r="V185" s="34">
        <f t="shared" si="5"/>
        <v>10.008199115837266</v>
      </c>
      <c r="W185" s="48">
        <v>0.53184180655953162</v>
      </c>
    </row>
    <row r="186" spans="1:23" x14ac:dyDescent="0.35">
      <c r="A186" s="33" t="s">
        <v>303</v>
      </c>
      <c r="B186" s="34" t="s">
        <v>101</v>
      </c>
      <c r="C186" s="34" t="s">
        <v>409</v>
      </c>
      <c r="D186" s="34" t="s">
        <v>409</v>
      </c>
      <c r="E186" s="34" t="s">
        <v>419</v>
      </c>
      <c r="F186" s="35">
        <v>7</v>
      </c>
      <c r="G186" s="35">
        <v>6.8000001907348633</v>
      </c>
      <c r="H186" s="35">
        <v>7.0999999046325684</v>
      </c>
      <c r="I186" s="35">
        <v>12.100000381469727</v>
      </c>
      <c r="J186" s="35">
        <v>4.6999998092651367</v>
      </c>
      <c r="K186" s="35">
        <v>14.199999809265137</v>
      </c>
      <c r="L186" s="35">
        <v>9.1000003814697266</v>
      </c>
      <c r="M186" s="35">
        <v>5</v>
      </c>
      <c r="N186" s="35">
        <v>4.1999998092651367</v>
      </c>
      <c r="O186" s="35">
        <v>2.5</v>
      </c>
      <c r="P186" s="34" t="s">
        <v>440</v>
      </c>
      <c r="Q186" s="36">
        <v>2018</v>
      </c>
      <c r="R186" s="47">
        <v>209.04499999999999</v>
      </c>
      <c r="S186" s="35">
        <v>107.521</v>
      </c>
      <c r="T186" s="35">
        <v>101.524</v>
      </c>
      <c r="U186" s="35">
        <f t="shared" si="4"/>
        <v>64.918772604302831</v>
      </c>
      <c r="V186" s="34">
        <f t="shared" si="5"/>
        <v>144.12622739569716</v>
      </c>
      <c r="W186" s="48">
        <v>0.68945072781313665</v>
      </c>
    </row>
    <row r="187" spans="1:23" x14ac:dyDescent="0.35">
      <c r="A187" s="33" t="s">
        <v>304</v>
      </c>
      <c r="B187" s="34" t="s">
        <v>102</v>
      </c>
      <c r="C187" s="34" t="s">
        <v>406</v>
      </c>
      <c r="D187" s="34" t="s">
        <v>413</v>
      </c>
      <c r="E187" s="34" t="s">
        <v>419</v>
      </c>
      <c r="F187" s="35">
        <v>2.5191102027893066</v>
      </c>
      <c r="G187" s="35">
        <v>3.3815102577209473</v>
      </c>
      <c r="H187" s="35">
        <v>1.6633079051971436</v>
      </c>
      <c r="I187" s="35">
        <v>3.0418405532836914</v>
      </c>
      <c r="J187" s="35">
        <v>2.3577353954315186</v>
      </c>
      <c r="K187" s="35">
        <v>5.9495205879211426</v>
      </c>
      <c r="L187" s="35">
        <v>2.4611902236938477</v>
      </c>
      <c r="M187" s="35">
        <v>1.0195661783218384</v>
      </c>
      <c r="N187" s="35">
        <v>1.5344498157501221</v>
      </c>
      <c r="O187" s="35">
        <v>0.39067345857620239</v>
      </c>
      <c r="P187" s="34" t="s">
        <v>462</v>
      </c>
      <c r="Q187" s="36">
        <v>2013</v>
      </c>
      <c r="R187" s="47">
        <v>1374.4849999999999</v>
      </c>
      <c r="S187" s="35">
        <v>703.10500000000002</v>
      </c>
      <c r="T187" s="35">
        <v>671.38</v>
      </c>
      <c r="U187" s="35">
        <f t="shared" si="4"/>
        <v>341.65752132738294</v>
      </c>
      <c r="V187" s="34">
        <f t="shared" si="5"/>
        <v>1032.827478672617</v>
      </c>
      <c r="W187" s="48">
        <v>0.75142870142098095</v>
      </c>
    </row>
    <row r="188" spans="1:23" x14ac:dyDescent="0.35">
      <c r="A188" s="33" t="s">
        <v>299</v>
      </c>
      <c r="B188" s="34" t="s">
        <v>97</v>
      </c>
      <c r="C188" s="34" t="s">
        <v>406</v>
      </c>
      <c r="D188" s="34" t="s">
        <v>413</v>
      </c>
      <c r="E188" s="34" t="s">
        <v>419</v>
      </c>
      <c r="F188" s="35">
        <v>0.36983773112297058</v>
      </c>
      <c r="G188" s="35">
        <v>0.38029801845550537</v>
      </c>
      <c r="H188" s="35">
        <v>0.35968917608261108</v>
      </c>
      <c r="I188" s="35">
        <v>0.47797253727912903</v>
      </c>
      <c r="J188" s="35">
        <v>0.19885367155075073</v>
      </c>
      <c r="K188" s="35">
        <v>1.2871456146240234</v>
      </c>
      <c r="L188" s="35">
        <v>6.8869128823280334E-2</v>
      </c>
      <c r="M188" s="35">
        <v>0.37752491235733032</v>
      </c>
      <c r="N188" s="35">
        <v>6.6129475831985474E-2</v>
      </c>
      <c r="O188" s="35">
        <v>0</v>
      </c>
      <c r="P188" s="34" t="s">
        <v>429</v>
      </c>
      <c r="Q188" s="36">
        <v>2016</v>
      </c>
      <c r="R188" s="47">
        <v>140.84299999999999</v>
      </c>
      <c r="S188" s="35">
        <v>71.432000000000002</v>
      </c>
      <c r="T188" s="35">
        <v>69.411000000000001</v>
      </c>
      <c r="U188" s="35">
        <f t="shared" si="4"/>
        <v>68.177386087007932</v>
      </c>
      <c r="V188" s="34">
        <f t="shared" si="5"/>
        <v>72.665613912992058</v>
      </c>
      <c r="W188" s="48">
        <v>0.5159334430038558</v>
      </c>
    </row>
    <row r="189" spans="1:23" x14ac:dyDescent="0.35">
      <c r="A189" s="33" t="s">
        <v>393</v>
      </c>
      <c r="B189" s="34" t="s">
        <v>191</v>
      </c>
      <c r="C189" s="34" t="s">
        <v>407</v>
      </c>
      <c r="D189" s="34" t="s">
        <v>407</v>
      </c>
      <c r="E189" s="34" t="s">
        <v>420</v>
      </c>
      <c r="F189" s="35"/>
      <c r="G189" s="35"/>
      <c r="H189" s="35"/>
      <c r="I189" s="35"/>
      <c r="J189" s="35"/>
      <c r="K189" s="35"/>
      <c r="L189" s="35"/>
      <c r="M189" s="35"/>
      <c r="N189" s="35"/>
      <c r="O189" s="35"/>
      <c r="P189" s="34" t="s">
        <v>463</v>
      </c>
      <c r="Q189" s="36"/>
      <c r="R189" s="47"/>
      <c r="S189" s="35"/>
      <c r="T189" s="35"/>
      <c r="U189" s="35">
        <f t="shared" si="4"/>
        <v>0</v>
      </c>
      <c r="V189" s="34">
        <f t="shared" si="5"/>
        <v>0</v>
      </c>
      <c r="W189" s="48">
        <v>0.9309846230848372</v>
      </c>
    </row>
    <row r="190" spans="1:23" x14ac:dyDescent="0.35">
      <c r="A190" s="33" t="s">
        <v>395</v>
      </c>
      <c r="B190" s="34" t="s">
        <v>193</v>
      </c>
      <c r="C190" s="34" t="s">
        <v>408</v>
      </c>
      <c r="D190" s="34" t="s">
        <v>408</v>
      </c>
      <c r="E190" s="34" t="s">
        <v>417</v>
      </c>
      <c r="F190" s="35"/>
      <c r="G190" s="35"/>
      <c r="H190" s="35"/>
      <c r="I190" s="35"/>
      <c r="J190" s="35"/>
      <c r="K190" s="35"/>
      <c r="L190" s="35"/>
      <c r="M190" s="35"/>
      <c r="N190" s="35"/>
      <c r="O190" s="35"/>
      <c r="P190" s="34" t="s">
        <v>463</v>
      </c>
      <c r="Q190" s="36"/>
      <c r="R190" s="47"/>
      <c r="S190" s="35"/>
      <c r="T190" s="35"/>
      <c r="U190" s="35">
        <f t="shared" si="4"/>
        <v>0</v>
      </c>
      <c r="V190" s="34">
        <f t="shared" si="5"/>
        <v>0</v>
      </c>
      <c r="W190" s="48">
        <v>0.62390360591831306</v>
      </c>
    </row>
    <row r="191" spans="1:23" x14ac:dyDescent="0.35">
      <c r="A191" s="33" t="s">
        <v>306</v>
      </c>
      <c r="B191" s="34" t="s">
        <v>104</v>
      </c>
      <c r="C191" s="34" t="s">
        <v>405</v>
      </c>
      <c r="D191" s="34" t="s">
        <v>412</v>
      </c>
      <c r="E191" s="34" t="s">
        <v>417</v>
      </c>
      <c r="F191" s="35">
        <v>22.785627365112305</v>
      </c>
      <c r="G191" s="35">
        <v>23.437490463256836</v>
      </c>
      <c r="H191" s="35">
        <v>22.160148620605469</v>
      </c>
      <c r="I191" s="35">
        <v>22.577821731567383</v>
      </c>
      <c r="J191" s="35">
        <v>23.644618988037109</v>
      </c>
      <c r="K191" s="35">
        <v>29.114631652832031</v>
      </c>
      <c r="L191" s="35">
        <v>21.697525024414063</v>
      </c>
      <c r="M191" s="35">
        <v>20.986297607421875</v>
      </c>
      <c r="N191" s="35">
        <v>18.719400405883789</v>
      </c>
      <c r="O191" s="35">
        <v>24.514530181884766</v>
      </c>
      <c r="P191" s="34" t="s">
        <v>445</v>
      </c>
      <c r="Q191" s="36">
        <v>2016</v>
      </c>
      <c r="R191" s="47">
        <v>1446.672</v>
      </c>
      <c r="S191" s="35">
        <v>730.01300000000003</v>
      </c>
      <c r="T191" s="35">
        <v>716.65899999999999</v>
      </c>
      <c r="U191" s="35">
        <f t="shared" si="4"/>
        <v>1102.7336842894906</v>
      </c>
      <c r="V191" s="34">
        <f t="shared" si="5"/>
        <v>343.93831571050947</v>
      </c>
      <c r="W191" s="48">
        <v>0.23774450304596306</v>
      </c>
    </row>
    <row r="192" spans="1:23" x14ac:dyDescent="0.35">
      <c r="A192" s="33" t="s">
        <v>307</v>
      </c>
      <c r="B192" s="34" t="s">
        <v>105</v>
      </c>
      <c r="C192" s="34" t="s">
        <v>406</v>
      </c>
      <c r="D192" s="34" t="s">
        <v>413</v>
      </c>
      <c r="E192" s="34" t="s">
        <v>418</v>
      </c>
      <c r="F192" s="35">
        <v>0.89999997615814209</v>
      </c>
      <c r="G192" s="35">
        <v>1.1000000238418579</v>
      </c>
      <c r="H192" s="35">
        <v>0.69999998807907104</v>
      </c>
      <c r="I192" s="35">
        <v>0.20000000298023224</v>
      </c>
      <c r="J192" s="35">
        <v>1.2999999523162842</v>
      </c>
      <c r="K192" s="35">
        <v>0.20000000298023224</v>
      </c>
      <c r="L192" s="35">
        <v>1.2999999523162842</v>
      </c>
      <c r="M192" s="35">
        <v>0.5</v>
      </c>
      <c r="N192" s="35">
        <v>0</v>
      </c>
      <c r="O192" s="35">
        <v>2.2000000476837158</v>
      </c>
      <c r="P192" s="34" t="s">
        <v>428</v>
      </c>
      <c r="Q192" s="36">
        <v>2012</v>
      </c>
      <c r="R192" s="47">
        <v>490.47899999999998</v>
      </c>
      <c r="S192" s="35">
        <v>252.57300000000001</v>
      </c>
      <c r="T192" s="35">
        <v>237.90600000000001</v>
      </c>
      <c r="U192" s="35">
        <f t="shared" si="4"/>
        <v>150.31977597636717</v>
      </c>
      <c r="V192" s="34">
        <f t="shared" si="5"/>
        <v>340.15922402363282</v>
      </c>
      <c r="W192" s="48">
        <v>0.69352454238332906</v>
      </c>
    </row>
    <row r="193" spans="1:23" x14ac:dyDescent="0.35">
      <c r="A193" s="33" t="s">
        <v>316</v>
      </c>
      <c r="B193" s="34" t="s">
        <v>114</v>
      </c>
      <c r="C193" s="34" t="s">
        <v>409</v>
      </c>
      <c r="D193" s="34" t="s">
        <v>409</v>
      </c>
      <c r="E193" s="34" t="s">
        <v>419</v>
      </c>
      <c r="F193" s="35"/>
      <c r="G193" s="35"/>
      <c r="H193" s="35"/>
      <c r="I193" s="35"/>
      <c r="J193" s="35"/>
      <c r="K193" s="35"/>
      <c r="L193" s="35"/>
      <c r="M193" s="35"/>
      <c r="N193" s="35"/>
      <c r="O193" s="35"/>
      <c r="P193" s="34" t="s">
        <v>463</v>
      </c>
      <c r="Q193" s="36"/>
      <c r="R193" s="47">
        <v>104.005</v>
      </c>
      <c r="S193" s="35">
        <v>52.972000000000001</v>
      </c>
      <c r="T193" s="35">
        <v>51.033000000000001</v>
      </c>
      <c r="U193" s="35">
        <f t="shared" si="4"/>
        <v>14.017283013410193</v>
      </c>
      <c r="V193" s="34">
        <f t="shared" si="5"/>
        <v>89.987716986589803</v>
      </c>
      <c r="W193" s="48">
        <v>0.8652249121348955</v>
      </c>
    </row>
    <row r="194" spans="1:23" x14ac:dyDescent="0.35">
      <c r="A194" s="33" t="s">
        <v>345</v>
      </c>
      <c r="B194" s="34" t="s">
        <v>143</v>
      </c>
      <c r="C194" s="34" t="s">
        <v>406</v>
      </c>
      <c r="D194" s="34" t="s">
        <v>415</v>
      </c>
      <c r="E194" s="34" t="s">
        <v>418</v>
      </c>
      <c r="F194" s="35"/>
      <c r="G194" s="35"/>
      <c r="H194" s="35"/>
      <c r="I194" s="35"/>
      <c r="J194" s="35"/>
      <c r="K194" s="35"/>
      <c r="L194" s="35"/>
      <c r="M194" s="35"/>
      <c r="N194" s="35"/>
      <c r="O194" s="35"/>
      <c r="P194" s="34" t="s">
        <v>463</v>
      </c>
      <c r="Q194" s="36"/>
      <c r="R194" s="47">
        <v>817.31799999999998</v>
      </c>
      <c r="S194" s="35">
        <v>418.57400000000001</v>
      </c>
      <c r="T194" s="35">
        <v>398.74400000000003</v>
      </c>
      <c r="U194" s="35">
        <f t="shared" si="4"/>
        <v>135.68800209771132</v>
      </c>
      <c r="V194" s="34">
        <f t="shared" si="5"/>
        <v>681.62999790228866</v>
      </c>
      <c r="W194" s="48">
        <v>0.83398383236670259</v>
      </c>
    </row>
    <row r="195" spans="1:23" x14ac:dyDescent="0.35">
      <c r="A195" s="33" t="s">
        <v>305</v>
      </c>
      <c r="B195" s="34" t="s">
        <v>103</v>
      </c>
      <c r="C195" s="34" t="s">
        <v>405</v>
      </c>
      <c r="D195" s="34" t="s">
        <v>412</v>
      </c>
      <c r="E195" s="34" t="s">
        <v>417</v>
      </c>
      <c r="F195" s="35">
        <v>57</v>
      </c>
      <c r="G195" s="35">
        <v>58.299999237060547</v>
      </c>
      <c r="H195" s="35">
        <v>55.799999237060547</v>
      </c>
      <c r="I195" s="35">
        <v>62.299999237060547</v>
      </c>
      <c r="J195" s="35">
        <v>46</v>
      </c>
      <c r="K195" s="35">
        <v>76.800003051757813</v>
      </c>
      <c r="L195" s="35">
        <v>67.400001525878906</v>
      </c>
      <c r="M195" s="35">
        <v>61.299999237060547</v>
      </c>
      <c r="N195" s="35">
        <v>43.900001525878906</v>
      </c>
      <c r="O195" s="35">
        <v>43.599998474121094</v>
      </c>
      <c r="P195" s="34" t="s">
        <v>422</v>
      </c>
      <c r="Q195" s="36">
        <v>2016</v>
      </c>
      <c r="R195" s="47">
        <v>1730.09</v>
      </c>
      <c r="S195" s="35">
        <v>875.17700000000002</v>
      </c>
      <c r="T195" s="35">
        <v>854.91300000000001</v>
      </c>
      <c r="U195" s="35">
        <f t="shared" si="4"/>
        <v>1145.7395903997322</v>
      </c>
      <c r="V195" s="34">
        <f t="shared" si="5"/>
        <v>584.35040960026788</v>
      </c>
      <c r="W195" s="48">
        <v>0.33775723205166663</v>
      </c>
    </row>
    <row r="196" spans="1:23" x14ac:dyDescent="0.35">
      <c r="A196" s="33" t="s">
        <v>396</v>
      </c>
      <c r="B196" s="34" t="s">
        <v>194</v>
      </c>
      <c r="C196" s="34" t="s">
        <v>410</v>
      </c>
      <c r="D196" s="34" t="s">
        <v>410</v>
      </c>
      <c r="E196" s="34" t="s">
        <v>418</v>
      </c>
      <c r="F196" s="35"/>
      <c r="G196" s="35"/>
      <c r="H196" s="35"/>
      <c r="I196" s="35"/>
      <c r="J196" s="35"/>
      <c r="K196" s="35"/>
      <c r="L196" s="35"/>
      <c r="M196" s="35"/>
      <c r="N196" s="35"/>
      <c r="O196" s="35"/>
      <c r="P196" s="34" t="s">
        <v>463</v>
      </c>
      <c r="Q196" s="36"/>
      <c r="R196" s="47">
        <v>3955.6439999999998</v>
      </c>
      <c r="S196" s="35">
        <v>2022.06</v>
      </c>
      <c r="T196" s="35">
        <v>1933.5840000000001</v>
      </c>
      <c r="U196" s="35">
        <v>0</v>
      </c>
      <c r="V196" s="34">
        <v>0</v>
      </c>
      <c r="W196" s="48">
        <v>0</v>
      </c>
    </row>
    <row r="197" spans="1:23" x14ac:dyDescent="0.35">
      <c r="A197" s="33" t="s">
        <v>308</v>
      </c>
      <c r="B197" s="34" t="s">
        <v>106</v>
      </c>
      <c r="C197" s="34" t="s">
        <v>407</v>
      </c>
      <c r="D197" s="34" t="s">
        <v>407</v>
      </c>
      <c r="E197" s="34" t="s">
        <v>419</v>
      </c>
      <c r="F197" s="35">
        <v>9.2928094863891602</v>
      </c>
      <c r="G197" s="35">
        <v>11.264247894287109</v>
      </c>
      <c r="H197" s="35">
        <v>6.9152050018310547</v>
      </c>
      <c r="I197" s="35">
        <v>8.9286737442016602</v>
      </c>
      <c r="J197" s="35">
        <v>9.3320751190185547</v>
      </c>
      <c r="K197" s="35">
        <v>8.1418247222900391</v>
      </c>
      <c r="L197" s="35">
        <v>1.6289886236190796</v>
      </c>
      <c r="M197" s="35">
        <v>6.615473747253418</v>
      </c>
      <c r="N197" s="35">
        <v>21.23505973815918</v>
      </c>
      <c r="O197" s="35">
        <v>0.62060022354125977</v>
      </c>
      <c r="P197" s="34" t="s">
        <v>442</v>
      </c>
      <c r="Q197" s="36">
        <v>2013</v>
      </c>
      <c r="R197" s="47">
        <v>47.625</v>
      </c>
      <c r="S197" s="35">
        <v>24.298999999999999</v>
      </c>
      <c r="T197" s="35">
        <v>23.326000000000001</v>
      </c>
      <c r="U197" s="35">
        <f t="shared" ref="U197:U204" si="6">R197-V197</f>
        <v>2.2221790730270357</v>
      </c>
      <c r="V197" s="34">
        <f t="shared" ref="V197:V204" si="7">R197*W197</f>
        <v>45.402820926972964</v>
      </c>
      <c r="W197" s="48">
        <v>0.95334007195743764</v>
      </c>
    </row>
    <row r="198" spans="1:23" x14ac:dyDescent="0.35">
      <c r="A198" s="33" t="s">
        <v>397</v>
      </c>
      <c r="B198" s="34" t="s">
        <v>195</v>
      </c>
      <c r="C198" s="34" t="s">
        <v>406</v>
      </c>
      <c r="D198" s="34" t="s">
        <v>413</v>
      </c>
      <c r="E198" s="34" t="s">
        <v>419</v>
      </c>
      <c r="F198" s="35"/>
      <c r="G198" s="35"/>
      <c r="H198" s="35"/>
      <c r="I198" s="35"/>
      <c r="J198" s="35"/>
      <c r="K198" s="35"/>
      <c r="L198" s="35"/>
      <c r="M198" s="35"/>
      <c r="N198" s="35"/>
      <c r="O198" s="35"/>
      <c r="P198" s="34" t="s">
        <v>463</v>
      </c>
      <c r="Q198" s="36"/>
      <c r="R198" s="47">
        <v>659.495</v>
      </c>
      <c r="S198" s="35">
        <v>338.36399999999998</v>
      </c>
      <c r="T198" s="35">
        <v>321.13099999999997</v>
      </c>
      <c r="U198" s="35">
        <f t="shared" si="6"/>
        <v>326.59472023818574</v>
      </c>
      <c r="V198" s="34">
        <f t="shared" si="7"/>
        <v>332.90027976181426</v>
      </c>
      <c r="W198" s="48">
        <v>0.50478059691402399</v>
      </c>
    </row>
    <row r="199" spans="1:23" x14ac:dyDescent="0.35">
      <c r="A199" s="33" t="s">
        <v>402</v>
      </c>
      <c r="B199" s="34" t="s">
        <v>200</v>
      </c>
      <c r="C199" s="34" t="s">
        <v>408</v>
      </c>
      <c r="D199" s="34" t="s">
        <v>408</v>
      </c>
      <c r="E199" s="34" t="s">
        <v>417</v>
      </c>
      <c r="F199" s="35"/>
      <c r="G199" s="35"/>
      <c r="H199" s="35"/>
      <c r="I199" s="35"/>
      <c r="J199" s="35"/>
      <c r="K199" s="35"/>
      <c r="L199" s="35"/>
      <c r="M199" s="35"/>
      <c r="N199" s="35"/>
      <c r="O199" s="35"/>
      <c r="P199" s="34" t="s">
        <v>463</v>
      </c>
      <c r="Q199" s="36"/>
      <c r="R199" s="47">
        <v>7.7779999999999996</v>
      </c>
      <c r="S199" s="35">
        <v>4.0270000000000001</v>
      </c>
      <c r="T199" s="35">
        <v>3.7509999999999999</v>
      </c>
      <c r="U199" s="35">
        <f t="shared" si="6"/>
        <v>5.8122227586426902</v>
      </c>
      <c r="V199" s="34">
        <f t="shared" si="7"/>
        <v>1.9657772413573089</v>
      </c>
      <c r="W199" s="48">
        <v>0.25273556715830664</v>
      </c>
    </row>
    <row r="200" spans="1:23" x14ac:dyDescent="0.35">
      <c r="A200" s="33" t="s">
        <v>400</v>
      </c>
      <c r="B200" s="34" t="s">
        <v>198</v>
      </c>
      <c r="C200" s="34" t="s">
        <v>407</v>
      </c>
      <c r="D200" s="34" t="s">
        <v>407</v>
      </c>
      <c r="E200" s="34" t="s">
        <v>419</v>
      </c>
      <c r="F200" s="35"/>
      <c r="G200" s="35"/>
      <c r="H200" s="35"/>
      <c r="I200" s="35"/>
      <c r="J200" s="35"/>
      <c r="K200" s="35"/>
      <c r="L200" s="35"/>
      <c r="M200" s="35"/>
      <c r="N200" s="35"/>
      <c r="O200" s="35"/>
      <c r="P200" s="34" t="s">
        <v>463</v>
      </c>
      <c r="Q200" s="36"/>
      <c r="R200" s="47">
        <v>545.96400000000006</v>
      </c>
      <c r="S200" s="35">
        <v>278.572</v>
      </c>
      <c r="T200" s="35">
        <v>267.392</v>
      </c>
      <c r="U200" s="35">
        <f t="shared" si="6"/>
        <v>64.381902891432048</v>
      </c>
      <c r="V200" s="34">
        <f t="shared" si="7"/>
        <v>481.58209710856801</v>
      </c>
      <c r="W200" s="48">
        <v>0.88207665177295203</v>
      </c>
    </row>
    <row r="201" spans="1:23" x14ac:dyDescent="0.35">
      <c r="A201" s="33" t="s">
        <v>309</v>
      </c>
      <c r="B201" s="34" t="s">
        <v>107</v>
      </c>
      <c r="C201" s="34" t="s">
        <v>408</v>
      </c>
      <c r="D201" s="34" t="s">
        <v>408</v>
      </c>
      <c r="E201" s="34" t="s">
        <v>419</v>
      </c>
      <c r="F201" s="35">
        <v>6.0178432464599609</v>
      </c>
      <c r="G201" s="35">
        <v>5.8731575012207031</v>
      </c>
      <c r="H201" s="35">
        <v>6.1581621170043945</v>
      </c>
      <c r="I201" s="35">
        <v>7.1711101531982422</v>
      </c>
      <c r="J201" s="35">
        <v>3.1563000679016113</v>
      </c>
      <c r="K201" s="35">
        <v>16.385068893432617</v>
      </c>
      <c r="L201" s="35">
        <v>4.6288270950317383</v>
      </c>
      <c r="M201" s="35">
        <v>3.0127730369567871</v>
      </c>
      <c r="N201" s="35">
        <v>1.7342320680618286</v>
      </c>
      <c r="O201" s="35">
        <v>1.3925423622131348</v>
      </c>
      <c r="P201" s="34" t="s">
        <v>441</v>
      </c>
      <c r="Q201" s="36">
        <v>2014</v>
      </c>
      <c r="R201" s="47">
        <v>1535.5250000000001</v>
      </c>
      <c r="S201" s="35">
        <v>810.65300000000002</v>
      </c>
      <c r="T201" s="35">
        <v>724.87199999999996</v>
      </c>
      <c r="U201" s="35">
        <f t="shared" si="6"/>
        <v>983.97490140831144</v>
      </c>
      <c r="V201" s="34">
        <f t="shared" si="7"/>
        <v>551.55009859168865</v>
      </c>
      <c r="W201" s="48">
        <v>0.35919317405557616</v>
      </c>
    </row>
    <row r="202" spans="1:23" x14ac:dyDescent="0.35">
      <c r="A202" s="33" t="s">
        <v>310</v>
      </c>
      <c r="B202" s="34" t="s">
        <v>108</v>
      </c>
      <c r="C202" s="34" t="s">
        <v>409</v>
      </c>
      <c r="D202" s="34" t="s">
        <v>409</v>
      </c>
      <c r="E202" s="34" t="s">
        <v>417</v>
      </c>
      <c r="F202" s="35">
        <v>21.608430862426758</v>
      </c>
      <c r="G202" s="35">
        <v>31.706941604614258</v>
      </c>
      <c r="H202" s="35">
        <v>11.989450454711914</v>
      </c>
      <c r="I202" s="35">
        <v>27.168645858764648</v>
      </c>
      <c r="J202" s="35">
        <v>8.1489639282226563</v>
      </c>
      <c r="K202" s="35">
        <v>45.085926055908203</v>
      </c>
      <c r="L202" s="35">
        <v>26.677431106567383</v>
      </c>
      <c r="M202" s="35">
        <v>18.849763870239258</v>
      </c>
      <c r="N202" s="35">
        <v>12.161515235900879</v>
      </c>
      <c r="O202" s="35">
        <v>4.0844755172729492</v>
      </c>
      <c r="P202" s="34" t="s">
        <v>446</v>
      </c>
      <c r="Q202" s="36">
        <v>2013</v>
      </c>
      <c r="R202" s="47">
        <v>799.75800000000004</v>
      </c>
      <c r="S202" s="35">
        <v>407.96499999999997</v>
      </c>
      <c r="T202" s="35">
        <v>391.79300000000001</v>
      </c>
      <c r="U202" s="35">
        <f t="shared" si="6"/>
        <v>506.7073093313557</v>
      </c>
      <c r="V202" s="34">
        <f t="shared" si="7"/>
        <v>293.05069066864434</v>
      </c>
      <c r="W202" s="48">
        <v>0.36642420665831954</v>
      </c>
    </row>
    <row r="203" spans="1:23" x14ac:dyDescent="0.35">
      <c r="A203" s="33" t="s">
        <v>312</v>
      </c>
      <c r="B203" s="34" t="s">
        <v>110</v>
      </c>
      <c r="C203" s="34" t="s">
        <v>405</v>
      </c>
      <c r="D203" s="34" t="s">
        <v>412</v>
      </c>
      <c r="E203" s="34" t="s">
        <v>417</v>
      </c>
      <c r="F203" s="35">
        <v>23.263792037963867</v>
      </c>
      <c r="G203" s="35">
        <v>26.749197006225586</v>
      </c>
      <c r="H203" s="35">
        <v>19.574533462524414</v>
      </c>
      <c r="I203" s="35">
        <v>28.904020309448242</v>
      </c>
      <c r="J203" s="35">
        <v>14.350410461425781</v>
      </c>
      <c r="K203" s="35">
        <v>41.767276763916016</v>
      </c>
      <c r="L203" s="35">
        <v>31.961282730102539</v>
      </c>
      <c r="M203" s="35">
        <v>22.589887619018555</v>
      </c>
      <c r="N203" s="35">
        <v>16.91380500793457</v>
      </c>
      <c r="O203" s="35">
        <v>8.6700344085693359</v>
      </c>
      <c r="P203" s="34" t="s">
        <v>436</v>
      </c>
      <c r="Q203" s="36">
        <v>2018</v>
      </c>
      <c r="R203" s="47">
        <v>545.13800000000003</v>
      </c>
      <c r="S203" s="35">
        <v>275.13799999999998</v>
      </c>
      <c r="T203" s="35">
        <v>270</v>
      </c>
      <c r="U203" s="35">
        <f t="shared" si="6"/>
        <v>307.88890453251145</v>
      </c>
      <c r="V203" s="34">
        <f t="shared" si="7"/>
        <v>237.24909546748859</v>
      </c>
      <c r="W203" s="48">
        <v>0.43520924145351925</v>
      </c>
    </row>
    <row r="204" spans="1:23" ht="15" thickBot="1" x14ac:dyDescent="0.4">
      <c r="A204" s="37" t="s">
        <v>313</v>
      </c>
      <c r="B204" s="38" t="s">
        <v>111</v>
      </c>
      <c r="C204" s="38" t="s">
        <v>405</v>
      </c>
      <c r="D204" s="38" t="s">
        <v>412</v>
      </c>
      <c r="E204" s="38" t="s">
        <v>419</v>
      </c>
      <c r="F204" s="39">
        <v>19.100000381469727</v>
      </c>
      <c r="G204" s="39">
        <v>16.399999618530273</v>
      </c>
      <c r="H204" s="39">
        <v>21.799999237060547</v>
      </c>
      <c r="I204" s="39">
        <v>21.700000762939453</v>
      </c>
      <c r="J204" s="39">
        <v>9.3000001907348633</v>
      </c>
      <c r="K204" s="39">
        <v>28</v>
      </c>
      <c r="L204" s="39">
        <v>24.100000381469727</v>
      </c>
      <c r="M204" s="39">
        <v>16.200000762939453</v>
      </c>
      <c r="N204" s="39">
        <v>13.600000381469727</v>
      </c>
      <c r="O204" s="39">
        <v>4.9000000953674316</v>
      </c>
      <c r="P204" s="38" t="s">
        <v>427</v>
      </c>
      <c r="Q204" s="40">
        <v>2019</v>
      </c>
      <c r="R204" s="49">
        <v>452.96800000000002</v>
      </c>
      <c r="S204" s="39">
        <v>227.411</v>
      </c>
      <c r="T204" s="39">
        <v>225.55699999999999</v>
      </c>
      <c r="U204" s="39">
        <f t="shared" si="6"/>
        <v>307.07365895104442</v>
      </c>
      <c r="V204" s="38">
        <f t="shared" si="7"/>
        <v>145.89434104895562</v>
      </c>
      <c r="W204" s="50">
        <v>0.32208531518552219</v>
      </c>
    </row>
    <row r="207" spans="1:23" hidden="1" x14ac:dyDescent="0.35">
      <c r="B207" s="61" t="s">
        <v>502</v>
      </c>
      <c r="C207" s="62"/>
      <c r="D207" s="62"/>
      <c r="E207" s="62"/>
      <c r="F207" s="62"/>
      <c r="G207" s="62"/>
      <c r="H207" s="63"/>
    </row>
    <row r="208" spans="1:23" hidden="1" x14ac:dyDescent="0.35">
      <c r="B208" s="51" t="s">
        <v>481</v>
      </c>
      <c r="C208" s="1" t="s">
        <v>408</v>
      </c>
      <c r="D208" s="1"/>
      <c r="E208" s="1"/>
      <c r="F208" s="2">
        <f t="shared" ref="F208:F220" si="8">H208/G208</f>
        <v>0.9132983911062621</v>
      </c>
      <c r="G208" s="3">
        <f>SUMIF($C$3:$C$204,C208,$R$3:$R$204)</f>
        <v>31457.64000000001</v>
      </c>
      <c r="H208" s="4" cm="1">
        <f t="array" ref="H208">SUMPRODUCT(($C$3:$C$204=C208)*($F$3:$F$204&lt;&gt;""),($R$3:$R$204))</f>
        <v>28730.212000000003</v>
      </c>
    </row>
    <row r="209" spans="2:15" hidden="1" x14ac:dyDescent="0.35">
      <c r="B209" s="51" t="s">
        <v>482</v>
      </c>
      <c r="C209" s="1" t="s">
        <v>406</v>
      </c>
      <c r="D209" s="1"/>
      <c r="E209" s="1"/>
      <c r="F209" s="2">
        <f t="shared" si="8"/>
        <v>0.28293708406070145</v>
      </c>
      <c r="G209" s="3">
        <f t="shared" ref="G209" si="9">SUMIF($C$3:$C$204,C209,$R$3:$R$204)</f>
        <v>12169.444000000001</v>
      </c>
      <c r="H209" s="4" cm="1">
        <f t="array" ref="H209">SUMPRODUCT(($C$3:$C$204=C209)*($F$3:$F$204&lt;&gt;""),($R$3:$R$204))</f>
        <v>3443.1869999999994</v>
      </c>
    </row>
    <row r="210" spans="2:15" hidden="1" x14ac:dyDescent="0.35">
      <c r="B210" s="51" t="s">
        <v>483</v>
      </c>
      <c r="C210" s="1"/>
      <c r="D210" s="1" t="s">
        <v>413</v>
      </c>
      <c r="E210" s="1"/>
      <c r="F210" s="2">
        <f t="shared" si="8"/>
        <v>0.54186271993387836</v>
      </c>
      <c r="G210" s="3">
        <f>SUMIF($D$3:$D$204,D210,$R$3:$R$204)</f>
        <v>6354.3529999999992</v>
      </c>
      <c r="H210" s="4" cm="1">
        <f t="array" ref="H210">SUMPRODUCT(($D$3:$D$204=D210)*($F$3:$F$204&lt;&gt;""),($R$3:$R$204))</f>
        <v>3443.1869999999994</v>
      </c>
    </row>
    <row r="211" spans="2:15" hidden="1" x14ac:dyDescent="0.35">
      <c r="B211" s="51" t="s">
        <v>484</v>
      </c>
      <c r="C211" s="1"/>
      <c r="D211" s="1" t="s">
        <v>415</v>
      </c>
      <c r="E211" s="1"/>
      <c r="F211" s="2">
        <f t="shared" si="8"/>
        <v>0</v>
      </c>
      <c r="G211" s="3">
        <f>SUMIF($D$3:$D$204,D211,$R$3:$R$204)</f>
        <v>5815.0910000000003</v>
      </c>
      <c r="H211" s="4" cm="1">
        <f t="array" ref="H211">SUMPRODUCT(($D$3:$D$204=D211)*($F$3:$F$204&lt;&gt;""),($R$3:$R$204))</f>
        <v>0</v>
      </c>
    </row>
    <row r="212" spans="2:15" hidden="1" x14ac:dyDescent="0.35">
      <c r="B212" s="51" t="s">
        <v>485</v>
      </c>
      <c r="C212" s="1" t="s">
        <v>407</v>
      </c>
      <c r="D212" s="1"/>
      <c r="E212" s="1"/>
      <c r="F212" s="2">
        <f t="shared" si="8"/>
        <v>0.90869840239572619</v>
      </c>
      <c r="G212" s="3">
        <f t="shared" ref="G212:G216" si="10">SUMIF($C$3:$C$204,C212,$R$3:$R$204)</f>
        <v>10291.660000000002</v>
      </c>
      <c r="H212" s="4" cm="1">
        <f t="array" ref="H212">SUMPRODUCT(($C$3:$C$204=C212)*($F$3:$F$204&lt;&gt;""),($R$3:$R$204))</f>
        <v>9352.0150000000012</v>
      </c>
    </row>
    <row r="213" spans="2:15" hidden="1" x14ac:dyDescent="0.35">
      <c r="B213" s="51" t="s">
        <v>486</v>
      </c>
      <c r="C213" s="1" t="s">
        <v>409</v>
      </c>
      <c r="D213" s="1"/>
      <c r="E213" s="1"/>
      <c r="F213" s="2">
        <f t="shared" si="8"/>
        <v>0.61574518291770763</v>
      </c>
      <c r="G213" s="3">
        <f t="shared" si="10"/>
        <v>9766.4409999999989</v>
      </c>
      <c r="H213" s="4" cm="1">
        <f t="array" ref="H213">SUMPRODUCT(($C$3:$C$204=C213)*($F$3:$F$204&lt;&gt;""),($R$3:$R$204))</f>
        <v>6013.6389999999992</v>
      </c>
    </row>
    <row r="214" spans="2:15" hidden="1" x14ac:dyDescent="0.35">
      <c r="B214" s="51" t="s">
        <v>487</v>
      </c>
      <c r="C214" s="1" t="s">
        <v>410</v>
      </c>
      <c r="D214" s="1"/>
      <c r="E214" s="1"/>
      <c r="F214" s="2">
        <f t="shared" si="8"/>
        <v>0</v>
      </c>
      <c r="G214" s="3">
        <f t="shared" si="10"/>
        <v>4348.9089999999997</v>
      </c>
      <c r="H214" s="4" cm="1">
        <f t="array" ref="H214">SUMPRODUCT(($C$3:$C$204=C214)*($F$3:$F$204&lt;&gt;""),($R$3:$R$204))</f>
        <v>0</v>
      </c>
    </row>
    <row r="215" spans="2:15" hidden="1" x14ac:dyDescent="0.35">
      <c r="B215" s="51" t="s">
        <v>488</v>
      </c>
      <c r="C215" s="1" t="s">
        <v>404</v>
      </c>
      <c r="D215" s="1"/>
      <c r="E215" s="1"/>
      <c r="F215" s="2">
        <f t="shared" si="8"/>
        <v>1</v>
      </c>
      <c r="G215" s="3">
        <f t="shared" si="10"/>
        <v>33490.762999999999</v>
      </c>
      <c r="H215" s="4" cm="1">
        <f t="array" ref="H215">SUMPRODUCT(($C$3:$C$204=C215)*($F$3:$F$204&lt;&gt;""),($R$3:$R$204))</f>
        <v>33490.762999999999</v>
      </c>
    </row>
    <row r="216" spans="2:15" hidden="1" x14ac:dyDescent="0.35">
      <c r="B216" s="51" t="s">
        <v>489</v>
      </c>
      <c r="C216" s="1" t="s">
        <v>405</v>
      </c>
      <c r="D216" s="1"/>
      <c r="E216" s="1"/>
      <c r="F216" s="2">
        <f t="shared" si="8"/>
        <v>0.97900895948014122</v>
      </c>
      <c r="G216" s="3">
        <f t="shared" si="10"/>
        <v>31835.106</v>
      </c>
      <c r="H216" s="4" cm="1">
        <f t="array" ref="H216">SUMPRODUCT(($C$3:$C$204=C216)*($F$3:$F$204&lt;&gt;""),($R$3:$R$204))</f>
        <v>31166.853999999999</v>
      </c>
    </row>
    <row r="217" spans="2:15" hidden="1" x14ac:dyDescent="0.35">
      <c r="B217" s="51" t="s">
        <v>490</v>
      </c>
      <c r="C217" s="1"/>
      <c r="D217" s="1" t="s">
        <v>412</v>
      </c>
      <c r="E217" s="1"/>
      <c r="F217" s="2">
        <f t="shared" si="8"/>
        <v>0.96138839050897307</v>
      </c>
      <c r="G217" s="3">
        <f>SUMIF($D$3:$D$204,D217,$R$3:$R$204)</f>
        <v>16133.386000000002</v>
      </c>
      <c r="H217" s="4" cm="1">
        <f t="array" ref="H217">SUMPRODUCT(($D$3:$D$204=D217)*($F$3:$F$204&lt;&gt;""),($R$3:$R$204))</f>
        <v>15510.45</v>
      </c>
    </row>
    <row r="218" spans="2:15" hidden="1" x14ac:dyDescent="0.35">
      <c r="B218" s="51" t="s">
        <v>491</v>
      </c>
      <c r="C218" s="1"/>
      <c r="D218" s="1" t="s">
        <v>414</v>
      </c>
      <c r="E218" s="1"/>
      <c r="F218" s="2">
        <f t="shared" si="8"/>
        <v>0.99711394675233012</v>
      </c>
      <c r="G218" s="3">
        <f>SUMIF($D$3:$D$204,D218,$R$3:$R$204)</f>
        <v>15701.720000000001</v>
      </c>
      <c r="H218" s="4" cm="1">
        <f t="array" ref="H218">SUMPRODUCT(($D$3:$D$204=D218)*($F$3:$F$204&lt;&gt;""),($R$3:$R$204))</f>
        <v>15656.403999999999</v>
      </c>
    </row>
    <row r="219" spans="2:15" hidden="1" x14ac:dyDescent="0.35">
      <c r="B219" s="51" t="s">
        <v>492</v>
      </c>
      <c r="C219" s="1"/>
      <c r="D219" s="1"/>
      <c r="E219" s="1" t="s">
        <v>493</v>
      </c>
      <c r="F219" s="2">
        <f t="shared" si="8"/>
        <v>0.97703221834867438</v>
      </c>
      <c r="G219" s="3">
        <f>SUMIF($E$3:$E$204,"Least Developed",$R$3:$R$204)</f>
        <v>27654.521000000001</v>
      </c>
      <c r="H219" s="4" cm="1">
        <f t="array" ref="H219">SUMPRODUCT(($E$3:$E$204="Least Developed")*($F$3:$F$204&lt;&gt;""),($R$3:$R$204))</f>
        <v>27019.358</v>
      </c>
    </row>
    <row r="220" spans="2:15" ht="15" hidden="1" thickBot="1" x14ac:dyDescent="0.4">
      <c r="B220" s="52" t="s">
        <v>494</v>
      </c>
      <c r="C220" s="5"/>
      <c r="D220" s="5"/>
      <c r="E220" s="5"/>
      <c r="F220" s="6">
        <f t="shared" si="8"/>
        <v>0.84130699706327894</v>
      </c>
      <c r="G220" s="7">
        <f>SUM(R3:R204)</f>
        <v>133359.96300000005</v>
      </c>
      <c r="H220" s="8">
        <f>SUMIF(F3:F204,"&lt;&gt;",R3:R204)</f>
        <v>112196.67000000003</v>
      </c>
    </row>
    <row r="223" spans="2:15" ht="15" thickBot="1" x14ac:dyDescent="0.4"/>
    <row r="224" spans="2:15" x14ac:dyDescent="0.35">
      <c r="B224" s="64" t="s">
        <v>545</v>
      </c>
      <c r="C224" s="65"/>
      <c r="D224" s="65"/>
      <c r="E224" s="65"/>
      <c r="F224" s="65"/>
      <c r="G224" s="65"/>
      <c r="H224" s="65"/>
      <c r="I224" s="65"/>
      <c r="J224" s="65"/>
      <c r="K224" s="65"/>
      <c r="L224" s="65"/>
      <c r="M224" s="65"/>
      <c r="N224" s="65"/>
      <c r="O224" s="66"/>
    </row>
    <row r="225" spans="2:15" x14ac:dyDescent="0.35">
      <c r="B225" s="53"/>
      <c r="C225" s="31"/>
      <c r="D225" s="31"/>
      <c r="E225" s="31"/>
      <c r="F225" s="31" t="s">
        <v>467</v>
      </c>
      <c r="G225" s="31" t="s">
        <v>479</v>
      </c>
      <c r="H225" s="31" t="s">
        <v>480</v>
      </c>
      <c r="I225" s="31" t="s">
        <v>503</v>
      </c>
      <c r="J225" s="31" t="s">
        <v>504</v>
      </c>
      <c r="K225" s="31" t="s">
        <v>472</v>
      </c>
      <c r="L225" s="31" t="s">
        <v>473</v>
      </c>
      <c r="M225" s="31" t="s">
        <v>474</v>
      </c>
      <c r="N225" s="31" t="s">
        <v>475</v>
      </c>
      <c r="O225" s="32" t="s">
        <v>476</v>
      </c>
    </row>
    <row r="226" spans="2:15" x14ac:dyDescent="0.35">
      <c r="B226" s="51" t="s">
        <v>481</v>
      </c>
      <c r="C226" s="1" t="s">
        <v>408</v>
      </c>
      <c r="D226" s="1"/>
      <c r="E226" s="1"/>
      <c r="F226" s="72" cm="1">
        <f t="array" ref="F226">IF($F208&gt;0.5,SUMPRODUCT(($C$3:$C$204=$C226)*($F$3:$F$204),($R$3:$R$204))/SUMIFS($R$3:$R$204,$C$3:$C$204,$C226,$F$3:$F$204,"&lt;&gt;"),"–")</f>
        <v>4.8841105274406793</v>
      </c>
      <c r="G226" s="72" cm="1">
        <f t="array" ref="G226">IF($F208&gt;0.5,SUMPRODUCT(($C$3:$C$204=$C226)*($G$3:$G$204),($S$3:$S$204))/SUMIFS($S$3:$S$204,$C$3:$C$204,$C226,$G$3:$G$204,"&lt;&gt;"),"–")</f>
        <v>4.4656222399938583</v>
      </c>
      <c r="H226" s="72" cm="1">
        <f t="array" ref="H226">IF($F208&gt;0.5,SUMPRODUCT(($C$3:$C$204=$C226)*(H$3:H$204),(T$3:T$204))/SUMIFS(T$3:T$204,$C$3:$C$204,$C226,H$3:H$204,"&lt;&gt;"),"–")</f>
        <v>5.2958964634342074</v>
      </c>
      <c r="I226" s="72" cm="1">
        <f t="array" ref="I226">IF($F208&gt;0.5,SUMPRODUCT(($C$3:$C$204=$C226)*(I$3:I$204),(U$3:U$204))/SUMIFS(U$3:U$204,$C$3:$C$204,$C226,I$3:I$204,"&lt;&gt;"),"–")</f>
        <v>6.1143917891123216</v>
      </c>
      <c r="J226" s="72" cm="1">
        <f t="array" ref="J226">IF($F208&gt;0.5,SUMPRODUCT(($C$3:$C$204=$C226)*(J$3:J$204),(V$3:V$204))/SUMIFS(V$3:V$204,$C$3:$C$204,$C226,J$3:J$204,"&lt;&gt;"),"–")</f>
        <v>3.6060754169300369</v>
      </c>
      <c r="K226" s="72" cm="1">
        <f t="array" ref="K226">IF($F208&gt;0.5,SUMPRODUCT(($C$3:$C$204=$C226)*(K$3:K$204),($R$3:$R$204))/SUMIFS($R$3:$R$204,$C$3:$C$204,$C226,K$3:K$204,"&lt;&gt;"),"–")</f>
        <v>13.884794599409151</v>
      </c>
      <c r="L226" s="72" cm="1">
        <f t="array" ref="L226">IF($F208&gt;0.5,SUMPRODUCT(($C$3:$C$204=$C226)*(L$3:L$204),($R$3:$R$204))/SUMIFS($R$3:$R$204,$C$3:$C$204,$C226,L$3:L$204,"&lt;&gt;"),"–")</f>
        <v>8.1926382154548332</v>
      </c>
      <c r="M226" s="72" cm="1">
        <f t="array" ref="M226">IF($F208&gt;0.5,SUMPRODUCT(($C$3:$C$204=$C226)*(M$3:M$204),($R$3:$R$204))/SUMIFS($R$3:$R$204,$C$3:$C$204,$C226,M$3:M$204,"&lt;&gt;"),"–")</f>
        <v>6.2221604203213188</v>
      </c>
      <c r="N226" s="72" cm="1">
        <f t="array" ref="N226">IF($F208&gt;0.5,SUMPRODUCT(($C$3:$C$204=$C226)*(N$3:N$204),($R$3:$R$204))/SUMIFS($R$3:$R$204,$C$3:$C$204,$C226,N$3:N$204,"&lt;&gt;"),"–")</f>
        <v>4.4822518180012603</v>
      </c>
      <c r="O226" s="73" cm="1">
        <f t="array" ref="O226">IF($F208&gt;0.5,SUMPRODUCT(($C$3:$C$204=$C226)*(O$3:O$204),($R$3:$R$204))/SUMIFS($R$3:$R$204,$C$3:$C$204,$C226,O$3:O$204,"&lt;&gt;"),"–")</f>
        <v>3.0864620325622734</v>
      </c>
    </row>
    <row r="227" spans="2:15" x14ac:dyDescent="0.35">
      <c r="B227" s="51" t="s">
        <v>482</v>
      </c>
      <c r="C227" s="1" t="s">
        <v>406</v>
      </c>
      <c r="D227" s="1"/>
      <c r="E227" s="1"/>
      <c r="F227" s="78" t="str" cm="1">
        <f t="array" ref="F227">IF($F209&gt;0.5,SUMPRODUCT(($C$3:$C$204=$C227)*($F$3:$F$204),($R$3:$R$204))/SUMIFS($R$3:$R$204,$C$3:$C$204,$C227,$F$3:$F$204,"&lt;&gt;"),"–")</f>
        <v>–</v>
      </c>
      <c r="G227" s="78" t="str" cm="1">
        <f t="array" ref="G227">IF($F209&gt;0.5,SUMPRODUCT(($C$3:$C$204=$C227)*($G$3:$G$204),($S$3:$S$204))/SUMIFS($S$3:$S$204,$C$3:$C$204,$C227,$G$3:$G$204,"&lt;&gt;"),"–")</f>
        <v>–</v>
      </c>
      <c r="H227" s="78" t="str" cm="1">
        <f t="array" ref="H227">IF($F209&gt;0.5,SUMPRODUCT(($C$3:$C$204=$C227)*(H$3:H$204),(T$3:T$204))/SUMIFS(T$3:T$204,$C$3:$C$204,$C227,H$3:H$204,"&lt;&gt;"),"–")</f>
        <v>–</v>
      </c>
      <c r="I227" s="78" t="str" cm="1">
        <f t="array" ref="I227">IF($F209&gt;0.5,SUMPRODUCT(($C$3:$C$204=$C227)*(I$3:I$204),(U$3:U$204))/SUMIFS(U$3:U$204,$C$3:$C$204,$C227,I$3:I$204,"&lt;&gt;"),"–")</f>
        <v>–</v>
      </c>
      <c r="J227" s="78" t="str" cm="1">
        <f t="array" ref="J227">IF($F209&gt;0.5,SUMPRODUCT(($C$3:$C$204=$C227)*(J$3:J$204),(V$3:V$204))/SUMIFS(V$3:V$204,$C$3:$C$204,$C227,J$3:J$204,"&lt;&gt;"),"–")</f>
        <v>–</v>
      </c>
      <c r="K227" s="78" t="str" cm="1">
        <f t="array" ref="K227">IF($F209&gt;0.5,SUMPRODUCT(($C$3:$C$204=$C227)*(K$3:K$204),($R$3:$R$204))/SUMIFS($R$3:$R$204,$C$3:$C$204,$C227,K$3:K$204,"&lt;&gt;"),"–")</f>
        <v>–</v>
      </c>
      <c r="L227" s="78" t="str" cm="1">
        <f t="array" ref="L227">IF($F209&gt;0.5,SUMPRODUCT(($C$3:$C$204=$C227)*(L$3:L$204),($R$3:$R$204))/SUMIFS($R$3:$R$204,$C$3:$C$204,$C227,L$3:L$204,"&lt;&gt;"),"–")</f>
        <v>–</v>
      </c>
      <c r="M227" s="78" t="str" cm="1">
        <f t="array" ref="M227">IF($F209&gt;0.5,SUMPRODUCT(($C$3:$C$204=$C227)*(M$3:M$204),($R$3:$R$204))/SUMIFS($R$3:$R$204,$C$3:$C$204,$C227,M$3:M$204,"&lt;&gt;"),"–")</f>
        <v>–</v>
      </c>
      <c r="N227" s="78" t="str" cm="1">
        <f t="array" ref="N227">IF($F209&gt;0.5,SUMPRODUCT(($C$3:$C$204=$C227)*(N$3:N$204),($R$3:$R$204))/SUMIFS($R$3:$R$204,$C$3:$C$204,$C227,N$3:N$204,"&lt;&gt;"),"–")</f>
        <v>–</v>
      </c>
      <c r="O227" s="79" t="str" cm="1">
        <f t="array" ref="O227">IF($F209&gt;0.5,SUMPRODUCT(($C$3:$C$204=$C227)*(O$3:O$204),($R$3:$R$204))/SUMIFS($R$3:$R$204,$C$3:$C$204,$C227,O$3:O$204,"&lt;&gt;"),"–")</f>
        <v>–</v>
      </c>
    </row>
    <row r="228" spans="2:15" x14ac:dyDescent="0.35">
      <c r="B228" s="51" t="s">
        <v>483</v>
      </c>
      <c r="C228" s="1"/>
      <c r="D228" s="1" t="s">
        <v>413</v>
      </c>
      <c r="E228" s="1"/>
      <c r="F228" s="72" cm="1">
        <f t="array" ref="F228">IF($F210&gt;0.5,SUMPRODUCT(($D$3:$D$204=$D228)*($F$3:$F$204),($R$3:$R$204))/SUMIFS($R$3:$R$204,$D$3:$D$204,$D228,$F$3:$F$204,"&lt;&gt;"),"–")</f>
        <v>2.1140201769228368</v>
      </c>
      <c r="G228" s="72" cm="1">
        <f t="array" ref="G228">IF($F210&gt;0.5,SUMPRODUCT(($D$3:$D$204=$D228)*($G$3:$G$204),($S$3:$S$204))/SUMIFS($S$3:$S$204,$D$3:$D$204,$D228,$G$3:$G$204,"&lt;&gt;"),"–")</f>
        <v>2.580489972338968</v>
      </c>
      <c r="H228" s="72" cm="1">
        <f t="array" ref="H228">IF($F210&gt;0.5,SUMPRODUCT(($D$3:$D$204=$D228)*(H$3:H$204),(T$3:T$204))/SUMIFS(T$3:T$204,$D$3:$D$204,$D228,H$3:H$204,"&lt;&gt;"),"–")</f>
        <v>1.648097081820868</v>
      </c>
      <c r="I228" s="72" cm="1">
        <f t="array" ref="I228">IF($F210&gt;0.5,SUMPRODUCT(($D$3:$D$204=$D228)*(I$3:I$204),(U$3:U$204))/SUMIFS(U$3:U$204,$D$3:$D$204,$D228,I$3:I$204,"&lt;&gt;"),"–")</f>
        <v>1.7051928961750005</v>
      </c>
      <c r="J228" s="72" cm="1">
        <f t="array" ref="J228">IF($F210&gt;0.5,SUMPRODUCT(($D$3:$D$204=$D228)*(J$3:J$204),(V$3:V$204))/SUMIFS(V$3:V$204,$D$3:$D$204,$D228,J$3:J$204,"&lt;&gt;"),"–")</f>
        <v>1.6615335335598242</v>
      </c>
      <c r="K228" s="72" cm="1">
        <f t="array" ref="K228">IF($F210&gt;0.5,SUMPRODUCT(($D$3:$D$204=$D228)*(K$3:K$204),($R$3:$R$204))/SUMIFS($R$3:$R$204,$D$3:$D$204,$D228,K$3:K$204,"&lt;&gt;"),"–")</f>
        <v>3.4008041119016008</v>
      </c>
      <c r="L228" s="72" cm="1">
        <f t="array" ref="L228">IF($F210&gt;0.5,SUMPRODUCT(($D$3:$D$204=$D228)*(L$3:L$204),($R$3:$R$204))/SUMIFS($R$3:$R$204,$D$3:$D$204,$D228,L$3:L$204,"&lt;&gt;"),"–")</f>
        <v>1.669994505012947</v>
      </c>
      <c r="M228" s="72" cm="1">
        <f t="array" ref="M228">IF($F210&gt;0.5,SUMPRODUCT(($D$3:$D$204=$D228)*(M$3:M$204),($R$3:$R$204))/SUMIFS($R$3:$R$204,$D$3:$D$204,$D228,M$3:M$204,"&lt;&gt;"),"–")</f>
        <v>0.91977161052677814</v>
      </c>
      <c r="N228" s="72" cm="1">
        <f t="array" ref="N228">IF($F210&gt;0.5,SUMPRODUCT(($D$3:$D$204=$D228)*(N$3:N$204),($R$3:$R$204))/SUMIFS($R$3:$R$204,$D$3:$D$204,$D228,N$3:N$204,"&lt;&gt;"),"–")</f>
        <v>0.93833098621801203</v>
      </c>
      <c r="O228" s="73" cm="1">
        <f t="array" ref="O228">IF($F210&gt;0.5,SUMPRODUCT(($D$3:$D$204=$D228)*(O$3:O$204),($R$3:$R$204))/SUMIFS($R$3:$R$204,$D$3:$D$204,$D228,O$3:O$204,"&lt;&gt;"),"–")</f>
        <v>0.79555492951429674</v>
      </c>
    </row>
    <row r="229" spans="2:15" x14ac:dyDescent="0.35">
      <c r="B229" s="51" t="s">
        <v>484</v>
      </c>
      <c r="C229" s="1"/>
      <c r="D229" s="1" t="s">
        <v>415</v>
      </c>
      <c r="E229" s="1"/>
      <c r="F229" s="78" t="str" cm="1">
        <f t="array" ref="F229">IF($F211&gt;0.5,SUMPRODUCT(($D$3:$D$204=$D229)*($F$3:$F$204),($R$3:$R$204))/SUMIFS($R$3:$R$204,$D$3:$D$204,$D229,$F$3:$F$204,"&lt;&gt;"),"–")</f>
        <v>–</v>
      </c>
      <c r="G229" s="78" t="str" cm="1">
        <f t="array" ref="G229">IF($F211&gt;0.5,SUMPRODUCT(($D$3:$D$204=$D229)*($G$3:$G$204),($S$3:$S$204))/SUMIFS($S$3:$S$204,$D$3:$D$204,$D229,$G$3:$G$204,"&lt;&gt;"),"–")</f>
        <v>–</v>
      </c>
      <c r="H229" s="78" t="str" cm="1">
        <f t="array" ref="H229">IF($F211&gt;0.5,SUMPRODUCT(($D$3:$D$204=$D229)*(H$3:H$204),(T$3:T$204))/SUMIFS(T$3:T$204,$D$3:$D$204,$D229,H$3:H$204,"&lt;&gt;"),"–")</f>
        <v>–</v>
      </c>
      <c r="I229" s="78" t="str" cm="1">
        <f t="array" ref="I229">IF($F211&gt;0.5,SUMPRODUCT(($D$3:$D$204=$D229)*(I$3:I$204),(U$3:U$204))/SUMIFS(U$3:U$204,$D$3:$D$204,$D229,I$3:I$204,"&lt;&gt;"),"–")</f>
        <v>–</v>
      </c>
      <c r="J229" s="78" t="str" cm="1">
        <f t="array" ref="J229">IF($F211&gt;0.5,SUMPRODUCT(($D$3:$D$204=$D229)*(J$3:J$204),(V$3:V$204))/SUMIFS(V$3:V$204,$D$3:$D$204,$D229,J$3:J$204,"&lt;&gt;"),"–")</f>
        <v>–</v>
      </c>
      <c r="K229" s="78" t="str" cm="1">
        <f t="array" ref="K229">IF($F211&gt;0.5,SUMPRODUCT(($D$3:$D$204=$D229)*(K$3:K$204),($R$3:$R$204))/SUMIFS($R$3:$R$204,$D$3:$D$204,$D229,K$3:K$204,"&lt;&gt;"),"–")</f>
        <v>–</v>
      </c>
      <c r="L229" s="78" t="str" cm="1">
        <f t="array" ref="L229">IF($F211&gt;0.5,SUMPRODUCT(($D$3:$D$204=$D229)*(L$3:L$204),($R$3:$R$204))/SUMIFS($R$3:$R$204,$D$3:$D$204,$D229,L$3:L$204,"&lt;&gt;"),"–")</f>
        <v>–</v>
      </c>
      <c r="M229" s="78" t="str" cm="1">
        <f t="array" ref="M229">IF($F211&gt;0.5,SUMPRODUCT(($D$3:$D$204=$D229)*(M$3:M$204),($R$3:$R$204))/SUMIFS($R$3:$R$204,$D$3:$D$204,$D229,M$3:M$204,"&lt;&gt;"),"–")</f>
        <v>–</v>
      </c>
      <c r="N229" s="78" t="str" cm="1">
        <f t="array" ref="N229">IF($F211&gt;0.5,SUMPRODUCT(($D$3:$D$204=$D229)*(N$3:N$204),($R$3:$R$204))/SUMIFS($R$3:$R$204,$D$3:$D$204,$D229,N$3:N$204,"&lt;&gt;"),"–")</f>
        <v>–</v>
      </c>
      <c r="O229" s="79" t="str" cm="1">
        <f t="array" ref="O229">IF($F211&gt;0.5,SUMPRODUCT(($D$3:$D$204=$D229)*(O$3:O$204),($R$3:$R$204))/SUMIFS($R$3:$R$204,$D$3:$D$204,$D229,O$3:O$204,"&lt;&gt;"),"–")</f>
        <v>–</v>
      </c>
    </row>
    <row r="230" spans="2:15" x14ac:dyDescent="0.35">
      <c r="B230" s="51" t="s">
        <v>485</v>
      </c>
      <c r="C230" s="1" t="s">
        <v>407</v>
      </c>
      <c r="D230" s="1"/>
      <c r="E230" s="1"/>
      <c r="F230" s="72" cm="1">
        <f t="array" ref="F230">IF($F212&gt;0.5,SUMPRODUCT(($C$3:$C$204=$C230)*($F$3:$F$204),($R$3:$R$204))/SUMIFS($R$3:$R$204,$C$3:$C$204,$C230,$F$3:$F$204,"&lt;&gt;"),"–")</f>
        <v>5.2243258696775783</v>
      </c>
      <c r="G230" s="72" cm="1">
        <f t="array" ref="G230">IF($F212&gt;0.5,SUMPRODUCT(($C$3:$C$204=$C230)*($G$3:$G$204),($S$3:$S$204))/SUMIFS($S$3:$S$204,$C$3:$C$204,$C230,$G$3:$G$204,"&lt;&gt;"),"–")</f>
        <v>5.0757390389358283</v>
      </c>
      <c r="H230" s="72" cm="1">
        <f t="array" ref="H230">IF($F212&gt;0.5,SUMPRODUCT(($C$3:$C$204=$C230)*(H$3:H$204),(T$3:T$204))/SUMIFS(T$3:T$204,$C$3:$C$204,$C230,H$3:H$204,"&lt;&gt;"),"–")</f>
        <v>5.3602395987552409</v>
      </c>
      <c r="I230" s="72" cm="1">
        <f t="array" ref="I230">IF($F212&gt;0.5,SUMPRODUCT(($C$3:$C$204=$C230)*(I$3:I$204),(U$3:U$204))/SUMIFS(U$3:U$204,$C$3:$C$204,$C230,I$3:I$204,"&lt;&gt;"),"–")</f>
        <v>10.713375532250426</v>
      </c>
      <c r="J230" s="72" cm="1">
        <f t="array" ref="J230">IF($F212&gt;0.5,SUMPRODUCT(($C$3:$C$204=$C230)*(J$3:J$204),(V$3:V$204))/SUMIFS(V$3:V$204,$C$3:$C$204,$C230,J$3:J$204,"&lt;&gt;"),"–")</f>
        <v>3.6474187958759954</v>
      </c>
      <c r="K230" s="72" cm="1">
        <f t="array" ref="K230">IF($F212&gt;0.5,SUMPRODUCT(($C$3:$C$204=$C230)*(K$3:K$204),($R$3:$R$204))/SUMIFS($R$3:$R$204,$C$3:$C$204,$C230,K$3:K$204,"&lt;&gt;"),"–")</f>
        <v>8.7357862067598031</v>
      </c>
      <c r="L230" s="72" cm="1">
        <f t="array" ref="L230">IF($F212&gt;0.5,SUMPRODUCT(($C$3:$C$204=$C230)*(L$3:L$204),($R$3:$R$204))/SUMIFS($R$3:$R$204,$C$3:$C$204,$C230,L$3:L$204,"&lt;&gt;"),"–")</f>
        <v>6.1245051314770498</v>
      </c>
      <c r="M230" s="72" cm="1">
        <f t="array" ref="M230">IF($F212&gt;0.5,SUMPRODUCT(($C$3:$C$204=$C230)*(M$3:M$204),($R$3:$R$204))/SUMIFS($R$3:$R$204,$C$3:$C$204,$C230,M$3:M$204,"&lt;&gt;"),"–")</f>
        <v>4.3053064250044262</v>
      </c>
      <c r="N230" s="72" cm="1">
        <f t="array" ref="N230">IF($F212&gt;0.5,SUMPRODUCT(($C$3:$C$204=$C230)*(N$3:N$204),($R$3:$R$204))/SUMIFS($R$3:$R$204,$C$3:$C$204,$C230,N$3:N$204,"&lt;&gt;"),"–")</f>
        <v>2.5279711699406482</v>
      </c>
      <c r="O230" s="73" cm="1">
        <f t="array" ref="O230">IF($F212&gt;0.5,SUMPRODUCT(($C$3:$C$204=$C230)*(O$3:O$204),($R$3:$R$204))/SUMIFS($R$3:$R$204,$C$3:$C$204,$C230,O$3:O$204,"&lt;&gt;"),"–")</f>
        <v>1.7552714470075192</v>
      </c>
    </row>
    <row r="231" spans="2:15" x14ac:dyDescent="0.35">
      <c r="B231" s="51" t="s">
        <v>486</v>
      </c>
      <c r="C231" s="1" t="s">
        <v>409</v>
      </c>
      <c r="D231" s="1"/>
      <c r="E231" s="1"/>
      <c r="F231" s="72" cm="1">
        <f t="array" ref="F231">IF($F213&gt;0.5,SUMPRODUCT(($C$3:$C$204=$C231)*($F$3:$F$204),($R$3:$R$204))/SUMIFS($R$3:$R$204,$C$3:$C$204,$C231,$F$3:$F$204,"&lt;&gt;"),"–")</f>
        <v>12.342537167591372</v>
      </c>
      <c r="G231" s="72" cm="1">
        <f t="array" ref="G231">IF($F213&gt;0.5,SUMPRODUCT(($C$3:$C$204=$C231)*($G$3:$G$204),($S$3:$S$204))/SUMIFS($S$3:$S$204,$C$3:$C$204,$C231,$G$3:$G$204,"&lt;&gt;"),"–")</f>
        <v>15.086904397854752</v>
      </c>
      <c r="H231" s="72" cm="1">
        <f t="array" ref="H231">IF($F213&gt;0.5,SUMPRODUCT(($C$3:$C$204=$C231)*(H$3:H$204),(T$3:T$204))/SUMIFS(T$3:T$204,$C$3:$C$204,$C231,H$3:H$204,"&lt;&gt;"),"–")</f>
        <v>9.6986849745951567</v>
      </c>
      <c r="I231" s="72" cm="1">
        <f t="array" ref="I231">IF($F213&gt;0.5,SUMPRODUCT(($C$3:$C$204=$C231)*(I$3:I$204),(U$3:U$204))/SUMIFS(U$3:U$204,$C$3:$C$204,$C231,I$3:I$204,"&lt;&gt;"),"–")</f>
        <v>16.018733095055296</v>
      </c>
      <c r="J231" s="72" cm="1">
        <f t="array" ref="J231">IF($F213&gt;0.5,SUMPRODUCT(($C$3:$C$204=$C231)*(J$3:J$204),(V$3:V$204))/SUMIFS(V$3:V$204,$C$3:$C$204,$C231,J$3:J$204,"&lt;&gt;"),"–")</f>
        <v>8.6777031479353326</v>
      </c>
      <c r="K231" s="72" cm="1">
        <f t="array" ref="K231">IF($F213&gt;0.5,SUMPRODUCT(($C$3:$C$204=$C231)*(K$3:K$204),($R$3:$R$204))/SUMIFS($R$3:$R$204,$C$3:$C$204,$C231,K$3:K$204,"&lt;&gt;"),"–")</f>
        <v>21.767970695328447</v>
      </c>
      <c r="L231" s="72" cm="1">
        <f t="array" ref="L231">IF($F213&gt;0.5,SUMPRODUCT(($C$3:$C$204=$C231)*(L$3:L$204),($R$3:$R$204))/SUMIFS($R$3:$R$204,$C$3:$C$204,$C231,L$3:L$204,"&lt;&gt;"),"–")</f>
        <v>14.905190259089874</v>
      </c>
      <c r="M231" s="72" cm="1">
        <f t="array" ref="M231">IF($F213&gt;0.5,SUMPRODUCT(($C$3:$C$204=$C231)*(M$3:M$204),($R$3:$R$204))/SUMIFS($R$3:$R$204,$C$3:$C$204,$C231,M$3:M$204,"&lt;&gt;"),"–")</f>
        <v>10.845564621424321</v>
      </c>
      <c r="N231" s="72" cm="1">
        <f t="array" ref="N231">IF($F213&gt;0.5,SUMPRODUCT(($C$3:$C$204=$C231)*(N$3:N$204),($R$3:$R$204))/SUMIFS($R$3:$R$204,$C$3:$C$204,$C231,N$3:N$204,"&lt;&gt;"),"–")</f>
        <v>8.6519433404780948</v>
      </c>
      <c r="O231" s="73" cm="1">
        <f t="array" ref="O231">IF($F213&gt;0.5,SUMPRODUCT(($C$3:$C$204=$C231)*(O$3:O$204),($R$3:$R$204))/SUMIFS($R$3:$R$204,$C$3:$C$204,$C231,O$3:O$204,"&lt;&gt;"),"–")</f>
        <v>3.9890061084263375</v>
      </c>
    </row>
    <row r="232" spans="2:15" x14ac:dyDescent="0.35">
      <c r="B232" s="51" t="s">
        <v>487</v>
      </c>
      <c r="C232" s="1" t="s">
        <v>410</v>
      </c>
      <c r="D232" s="1"/>
      <c r="E232" s="1"/>
      <c r="F232" s="78" t="str" cm="1">
        <f t="array" ref="F232">IF($F214&gt;0.5,SUMPRODUCT(($C$3:$C$204=$C232)*($F$3:$F$204),($R$3:$R$204))/SUMIFS($R$3:$R$204,$C$3:$C$204,$C232,$F$3:$F$204,"&lt;&gt;"),"–")</f>
        <v>–</v>
      </c>
      <c r="G232" s="78" t="str" cm="1">
        <f t="array" ref="G232">IF($F214&gt;0.5,SUMPRODUCT(($C$3:$C$204=$C232)*($G$3:$G$204),($S$3:$S$204))/SUMIFS($S$3:$S$204,$C$3:$C$204,$C232,$G$3:$G$204,"&lt;&gt;"),"–")</f>
        <v>–</v>
      </c>
      <c r="H232" s="78" t="str" cm="1">
        <f t="array" ref="H232">IF($F214&gt;0.5,SUMPRODUCT(($C$3:$C$204=$C232)*(H$3:H$204),(T$3:T$204))/SUMIFS(T$3:T$204,$C$3:$C$204,$C232,H$3:H$204,"&lt;&gt;"),"–")</f>
        <v>–</v>
      </c>
      <c r="I232" s="78" t="str" cm="1">
        <f t="array" ref="I232">IF($F214&gt;0.5,SUMPRODUCT(($C$3:$C$204=$C232)*(I$3:I$204),(U$3:U$204))/SUMIFS(U$3:U$204,$C$3:$C$204,$C232,I$3:I$204,"&lt;&gt;"),"–")</f>
        <v>–</v>
      </c>
      <c r="J232" s="78" t="str" cm="1">
        <f t="array" ref="J232">IF($F214&gt;0.5,SUMPRODUCT(($C$3:$C$204=$C232)*(J$3:J$204),(V$3:V$204))/SUMIFS(V$3:V$204,$C$3:$C$204,$C232,J$3:J$204,"&lt;&gt;"),"–")</f>
        <v>–</v>
      </c>
      <c r="K232" s="78" t="str" cm="1">
        <f t="array" ref="K232">IF($F214&gt;0.5,SUMPRODUCT(($C$3:$C$204=$C232)*(K$3:K$204),($R$3:$R$204))/SUMIFS($R$3:$R$204,$C$3:$C$204,$C232,K$3:K$204,"&lt;&gt;"),"–")</f>
        <v>–</v>
      </c>
      <c r="L232" s="78" t="str" cm="1">
        <f t="array" ref="L232">IF($F214&gt;0.5,SUMPRODUCT(($C$3:$C$204=$C232)*(L$3:L$204),($R$3:$R$204))/SUMIFS($R$3:$R$204,$C$3:$C$204,$C232,L$3:L$204,"&lt;&gt;"),"–")</f>
        <v>–</v>
      </c>
      <c r="M232" s="78" t="str" cm="1">
        <f t="array" ref="M232">IF($F214&gt;0.5,SUMPRODUCT(($C$3:$C$204=$C232)*(M$3:M$204),($R$3:$R$204))/SUMIFS($R$3:$R$204,$C$3:$C$204,$C232,M$3:M$204,"&lt;&gt;"),"–")</f>
        <v>–</v>
      </c>
      <c r="N232" s="78" t="str" cm="1">
        <f t="array" ref="N232">IF($F214&gt;0.5,SUMPRODUCT(($C$3:$C$204=$C232)*(N$3:N$204),($R$3:$R$204))/SUMIFS($R$3:$R$204,$C$3:$C$204,$C232,N$3:N$204,"&lt;&gt;"),"–")</f>
        <v>–</v>
      </c>
      <c r="O232" s="79" t="str" cm="1">
        <f t="array" ref="O232">IF($F214&gt;0.5,SUMPRODUCT(($C$3:$C$204=$C232)*(O$3:O$204),($R$3:$R$204))/SUMIFS($R$3:$R$204,$C$3:$C$204,$C232,O$3:O$204,"&lt;&gt;"),"–")</f>
        <v>–</v>
      </c>
    </row>
    <row r="233" spans="2:15" x14ac:dyDescent="0.35">
      <c r="B233" s="51" t="s">
        <v>488</v>
      </c>
      <c r="C233" s="1" t="s">
        <v>404</v>
      </c>
      <c r="D233" s="1"/>
      <c r="E233" s="1"/>
      <c r="F233" s="72" cm="1">
        <f t="array" ref="F233">IF($F215&gt;0.5,SUMPRODUCT(($C$3:$C$204=$C233)*($F$3:$F$204),($R$3:$R$204))/SUMIFS($R$3:$R$204,$C$3:$C$204,$C233,$F$3:$F$204,"&lt;&gt;"),"–")</f>
        <v>11.807019605216261</v>
      </c>
      <c r="G233" s="72" cm="1">
        <f t="array" ref="G233">IF($F215&gt;0.5,SUMPRODUCT(($C$3:$C$204=$C233)*($G$3:$G$204),($S$3:$S$204))/SUMIFS($S$3:$S$204,$C$3:$C$204,$C233,$G$3:$G$204,"&lt;&gt;"),"–")</f>
        <v>12.87597180618911</v>
      </c>
      <c r="H233" s="72" cm="1">
        <f t="array" ref="H233">IF($F215&gt;0.5,SUMPRODUCT(($C$3:$C$204=$C233)*(H$3:H$204),(T$3:T$204))/SUMIFS(T$3:T$204,$C$3:$C$204,$C233,H$3:H$204,"&lt;&gt;"),"–")</f>
        <v>10.755350257026798</v>
      </c>
      <c r="I233" s="72" cm="1">
        <f t="array" ref="I233">IF($F215&gt;0.5,SUMPRODUCT(($C$3:$C$204=$C233)*(I$3:I$204),(U$3:U$204))/SUMIFS(U$3:U$204,$C$3:$C$204,$C233,I$3:I$204,"&lt;&gt;"),"–")</f>
        <v>13.191228776746854</v>
      </c>
      <c r="J233" s="72" cm="1">
        <f t="array" ref="J233">IF($F215&gt;0.5,SUMPRODUCT(($C$3:$C$204=$C233)*(J$3:J$204),(V$3:V$204))/SUMIFS(V$3:V$204,$C$3:$C$204,$C233,J$3:J$204,"&lt;&gt;"),"–")</f>
        <v>8.7721994216824761</v>
      </c>
      <c r="K233" s="72" cm="1">
        <f t="array" ref="K233">IF($F215&gt;0.5,SUMPRODUCT(($C$3:$C$204=$C233)*(K$3:K$204),($R$3:$R$204))/SUMIFS($R$3:$R$204,$C$3:$C$204,$C233,K$3:K$204,"&lt;&gt;"),"–")</f>
        <v>22.820821645956777</v>
      </c>
      <c r="L233" s="72" cm="1">
        <f t="array" ref="L233">IF($F215&gt;0.5,SUMPRODUCT(($C$3:$C$204=$C233)*(L$3:L$204),($R$3:$R$204))/SUMIFS($R$3:$R$204,$C$3:$C$204,$C233,L$3:L$204,"&lt;&gt;"),"–")</f>
        <v>12.871036327417528</v>
      </c>
      <c r="M233" s="72" cm="1">
        <f t="array" ref="M233">IF($F215&gt;0.5,SUMPRODUCT(($C$3:$C$204=$C233)*(M$3:M$204),($R$3:$R$204))/SUMIFS($R$3:$R$204,$C$3:$C$204,$C233,M$3:M$204,"&lt;&gt;"),"–")</f>
        <v>9.2599783325595038</v>
      </c>
      <c r="N233" s="72" cm="1">
        <f t="array" ref="N233">IF($F215&gt;0.5,SUMPRODUCT(($C$3:$C$204=$C233)*(N$3:N$204),($R$3:$R$204))/SUMIFS($R$3:$R$204,$C$3:$C$204,$C233,N$3:N$204,"&lt;&gt;"),"–")</f>
        <v>6.3198555118080106</v>
      </c>
      <c r="O233" s="73" cm="1">
        <f t="array" ref="O233">IF($F215&gt;0.5,SUMPRODUCT(($C$3:$C$204=$C233)*(O$3:O$204),($R$3:$R$204))/SUMIFS($R$3:$R$204,$C$3:$C$204,$C233,O$3:O$204,"&lt;&gt;"),"–")</f>
        <v>3.3569485334305451</v>
      </c>
    </row>
    <row r="234" spans="2:15" x14ac:dyDescent="0.35">
      <c r="B234" s="51" t="s">
        <v>489</v>
      </c>
      <c r="C234" s="1" t="s">
        <v>405</v>
      </c>
      <c r="D234" s="1"/>
      <c r="E234" s="1"/>
      <c r="F234" s="72" cm="1">
        <f t="array" ref="F234">IF($F216&gt;0.5,SUMPRODUCT(($C$3:$C$204=$C234)*($F$3:$F$204),($R$3:$R$204))/SUMIFS($R$3:$R$204,$C$3:$C$204,$C234,$F$3:$F$204,"&lt;&gt;"),"–")</f>
        <v>27.688729751386479</v>
      </c>
      <c r="G234" s="72" cm="1">
        <f t="array" ref="G234">IF($F216&gt;0.5,SUMPRODUCT(($C$3:$C$204=$C234)*($G$3:$G$204),($S$3:$S$204))/SUMIFS($S$3:$S$204,$C$3:$C$204,$C234,$G$3:$G$204,"&lt;&gt;"),"–")</f>
        <v>29.184899578956355</v>
      </c>
      <c r="H234" s="72" cm="1">
        <f t="array" ref="H234">IF($F216&gt;0.5,SUMPRODUCT(($C$3:$C$204=$C234)*(H$3:H$204),(T$3:T$204))/SUMIFS(T$3:T$204,$C$3:$C$204,$C234,H$3:H$204,"&lt;&gt;"),"–")</f>
        <v>26.169450365605961</v>
      </c>
      <c r="I234" s="72" cm="1">
        <f t="array" ref="I234">IF($F216&gt;0.5,SUMPRODUCT(($C$3:$C$204=$C234)*(I$3:I$204),(U$3:U$204))/SUMIFS(U$3:U$204,$C$3:$C$204,$C234,I$3:I$204,"&lt;&gt;"),"–")</f>
        <v>34.762218036899988</v>
      </c>
      <c r="J234" s="72" cm="1">
        <f t="array" ref="J234">IF($F216&gt;0.5,SUMPRODUCT(($C$3:$C$204=$C234)*(J$3:J$204),(V$3:V$204))/SUMIFS(V$3:V$204,$C$3:$C$204,$C234,J$3:J$204,"&lt;&gt;"),"–")</f>
        <v>15.317887739879398</v>
      </c>
      <c r="K234" s="72" cm="1">
        <f t="array" ref="K234">IF($F216&gt;0.5,SUMPRODUCT(($C$3:$C$204=$C234)*(K$3:K$204),($R$3:$R$204))/SUMIFS($R$3:$R$204,$C$3:$C$204,$C234,K$3:K$204,"&lt;&gt;"),"–")</f>
        <v>47.459743002851738</v>
      </c>
      <c r="L234" s="72" cm="1">
        <f t="array" ref="L234">IF($F216&gt;0.5,SUMPRODUCT(($C$3:$C$204=$C234)*(L$3:L$204),($R$3:$R$204))/SUMIFS($R$3:$R$204,$C$3:$C$204,$C234,L$3:L$204,"&lt;&gt;"),"–")</f>
        <v>34.416195991854714</v>
      </c>
      <c r="M234" s="72" cm="1">
        <f t="array" ref="M234">IF($F216&gt;0.5,SUMPRODUCT(($C$3:$C$204=$C234)*(M$3:M$204),($R$3:$R$204))/SUMIFS($R$3:$R$204,$C$3:$C$204,$C234,M$3:M$204,"&lt;&gt;"),"–")</f>
        <v>26.207322938581314</v>
      </c>
      <c r="N234" s="72" cm="1">
        <f t="array" ref="N234">IF($F216&gt;0.5,SUMPRODUCT(($C$3:$C$204=$C234)*(N$3:N$204),($R$3:$R$204))/SUMIFS($R$3:$R$204,$C$3:$C$204,$C234,N$3:N$204,"&lt;&gt;"),"–")</f>
        <v>19.436070903918566</v>
      </c>
      <c r="O234" s="73" cm="1">
        <f t="array" ref="O234">IF($F216&gt;0.5,SUMPRODUCT(($C$3:$C$204=$C234)*(O$3:O$204),($R$3:$R$204))/SUMIFS($R$3:$R$204,$C$3:$C$204,$C234,O$3:O$204,"&lt;&gt;"),"–")</f>
        <v>13.337237985384006</v>
      </c>
    </row>
    <row r="235" spans="2:15" x14ac:dyDescent="0.35">
      <c r="B235" s="51" t="s">
        <v>490</v>
      </c>
      <c r="C235" s="1"/>
      <c r="D235" s="1" t="s">
        <v>412</v>
      </c>
      <c r="E235" s="1"/>
      <c r="F235" s="72" cm="1">
        <f t="array" ref="F235">IF($F217&gt;0.5,SUMPRODUCT(($D$3:$D$204=$D235)*($F$3:$F$204),($R$3:$R$204))/SUMIFS($R$3:$R$204,$D$3:$D$204,$D235,$F$3:$F$204,"&lt;&gt;"),"–")</f>
        <v>25.908902130802399</v>
      </c>
      <c r="G235" s="72" cm="1">
        <f t="array" ref="G235">IF($F217&gt;0.5,SUMPRODUCT(($D$3:$D$204=$D235)*($G$3:$G$204),($S$3:$S$204))/SUMIFS($S$3:$S$204,$D$3:$D$204,$D235,$G$3:$G$204,"&lt;&gt;"),"–")</f>
        <v>26.849646418739898</v>
      </c>
      <c r="H235" s="72" cm="1">
        <f t="array" ref="H235">IF($F217&gt;0.5,SUMPRODUCT(($D$3:$D$204=$D235)*(H$3:H$204),(T$3:T$204))/SUMIFS(T$3:T$204,$D$3:$D$204,$D235,H$3:H$204,"&lt;&gt;"),"–")</f>
        <v>24.902098341776604</v>
      </c>
      <c r="I235" s="72" cm="1">
        <f t="array" ref="I235">IF($F217&gt;0.5,SUMPRODUCT(($D$3:$D$204=$D235)*(I$3:I$204),(U$3:U$204))/SUMIFS(U$3:U$204,$D$3:$D$204,$D235,I$3:I$204,"&lt;&gt;"),"–")</f>
        <v>30.026705361145236</v>
      </c>
      <c r="J235" s="72" cm="1">
        <f t="array" ref="J235">IF($F217&gt;0.5,SUMPRODUCT(($D$3:$D$204=$D235)*(J$3:J$204),(V$3:V$204))/SUMIFS(V$3:V$204,$D$3:$D$204,$D235,J$3:J$204,"&lt;&gt;"),"–")</f>
        <v>16.782712402375374</v>
      </c>
      <c r="K235" s="72" cm="1">
        <f t="array" ref="K235">IF($F217&gt;0.5,SUMPRODUCT(($D$3:$D$204=$D235)*(K$3:K$204),($R$3:$R$204))/SUMIFS($R$3:$R$204,$D$3:$D$204,$D235,K$3:K$204,"&lt;&gt;"),"–")</f>
        <v>39.657298915931563</v>
      </c>
      <c r="L235" s="72" cm="1">
        <f t="array" ref="L235">IF($F217&gt;0.5,SUMPRODUCT(($D$3:$D$204=$D235)*(L$3:L$204),($R$3:$R$204))/SUMIFS($R$3:$R$204,$D$3:$D$204,$D235,L$3:L$204,"&lt;&gt;"),"–")</f>
        <v>32.825781582056734</v>
      </c>
      <c r="M235" s="72" cm="1">
        <f t="array" ref="M235">IF($F217&gt;0.5,SUMPRODUCT(($D$3:$D$204=$D235)*(M$3:M$204),($R$3:$R$204))/SUMIFS($R$3:$R$204,$D$3:$D$204,$D235,M$3:M$204,"&lt;&gt;"),"–")</f>
        <v>25.392355372342735</v>
      </c>
      <c r="N235" s="72" cm="1">
        <f t="array" ref="N235">IF($F217&gt;0.5,SUMPRODUCT(($D$3:$D$204=$D235)*(N$3:N$204),($R$3:$R$204))/SUMIFS($R$3:$R$204,$D$3:$D$204,$D235,N$3:N$204,"&lt;&gt;"),"–")</f>
        <v>19.294833095444229</v>
      </c>
      <c r="O235" s="73" cm="1">
        <f t="array" ref="O235">IF($F217&gt;0.5,SUMPRODUCT(($D$3:$D$204=$D235)*(O$3:O$204),($R$3:$R$204))/SUMIFS($R$3:$R$204,$D$3:$D$204,$D235,O$3:O$204,"&lt;&gt;"),"–")</f>
        <v>15.735749338845279</v>
      </c>
    </row>
    <row r="236" spans="2:15" x14ac:dyDescent="0.35">
      <c r="B236" s="51" t="s">
        <v>491</v>
      </c>
      <c r="C236" s="1"/>
      <c r="D236" s="1" t="s">
        <v>414</v>
      </c>
      <c r="E236" s="1"/>
      <c r="F236" s="72" cm="1">
        <f t="array" ref="F236">IF($F218&gt;0.5,SUMPRODUCT(($D$3:$D$204=$D236)*($F$3:$F$204),($R$3:$R$204))/SUMIFS($R$3:$R$204,$D$3:$D$204,$D236,$F$3:$F$204,"&lt;&gt;"),"–")</f>
        <v>29.451965250271677</v>
      </c>
      <c r="G236" s="72" cm="1">
        <f t="array" ref="G236">IF($F218&gt;0.5,SUMPRODUCT(($D$3:$D$204=$D236)*($G$3:$G$204),($S$3:$S$204))/SUMIFS($S$3:$S$204,$D$3:$D$204,$D236,$G$3:$G$204,"&lt;&gt;"),"–")</f>
        <v>31.484470628370342</v>
      </c>
      <c r="H236" s="72" cm="1">
        <f t="array" ref="H236">IF($F218&gt;0.5,SUMPRODUCT(($D$3:$D$204=$D236)*(H$3:H$204),(T$3:T$204))/SUMIFS(T$3:T$204,$D$3:$D$204,$D236,H$3:H$204,"&lt;&gt;"),"–")</f>
        <v>27.432786977581745</v>
      </c>
      <c r="I236" s="72" cm="1">
        <f t="array" ref="I236">IF($F218&gt;0.5,SUMPRODUCT(($D$3:$D$204=$D236)*(I$3:I$204),(U$3:U$204))/SUMIFS(U$3:U$204,$D$3:$D$204,$D236,I$3:I$204,"&lt;&gt;"),"–")</f>
        <v>40.513597030499305</v>
      </c>
      <c r="J236" s="72" cm="1">
        <f t="array" ref="J236">IF($F218&gt;0.5,SUMPRODUCT(($D$3:$D$204=$D236)*(J$3:J$204),(V$3:V$204))/SUMIFS(V$3:V$204,$D$3:$D$204,$D236,J$3:J$204,"&lt;&gt;"),"–")</f>
        <v>14.25787550578813</v>
      </c>
      <c r="K236" s="72" cm="1">
        <f t="array" ref="K236">IF($F218&gt;0.5,SUMPRODUCT(($D$3:$D$204=$D236)*(K$3:K$204),($R$3:$R$204))/SUMIFS($R$3:$R$204,$D$3:$D$204,$D236,K$3:K$204,"&lt;&gt;"),"–")</f>
        <v>55.162449350193135</v>
      </c>
      <c r="L236" s="72" cm="1">
        <f t="array" ref="L236">IF($F218&gt;0.5,SUMPRODUCT(($D$3:$D$204=$D236)*(L$3:L$204),($R$3:$R$204))/SUMIFS($R$3:$R$204,$D$3:$D$204,$D236,L$3:L$204,"&lt;&gt;"),"–")</f>
        <v>35.986280318353224</v>
      </c>
      <c r="M236" s="72" cm="1">
        <f t="array" ref="M236">IF($F218&gt;0.5,SUMPRODUCT(($D$3:$D$204=$D236)*(M$3:M$204),($R$3:$R$204))/SUMIFS($R$3:$R$204,$D$3:$D$204,$D236,M$3:M$204,"&lt;&gt;"),"–")</f>
        <v>27.011872868758541</v>
      </c>
      <c r="N236" s="72" cm="1">
        <f t="array" ref="N236">IF($F218&gt;0.5,SUMPRODUCT(($D$3:$D$204=$D236)*(N$3:N$204),($R$3:$R$204))/SUMIFS($R$3:$R$204,$D$3:$D$204,$D236,N$3:N$204,"&lt;&gt;"),"–")</f>
        <v>19.575503285836383</v>
      </c>
      <c r="O236" s="73" cm="1">
        <f t="array" ref="O236">IF($F218&gt;0.5,SUMPRODUCT(($D$3:$D$204=$D236)*(O$3:O$204),($R$3:$R$204))/SUMIFS($R$3:$R$204,$D$3:$D$204,$D236,O$3:O$204,"&lt;&gt;"),"–")</f>
        <v>10.969386524910524</v>
      </c>
    </row>
    <row r="237" spans="2:15" x14ac:dyDescent="0.35">
      <c r="B237" s="51" t="s">
        <v>492</v>
      </c>
      <c r="C237" s="1"/>
      <c r="D237" s="1"/>
      <c r="E237" s="1" t="s">
        <v>493</v>
      </c>
      <c r="F237" s="72" cm="1">
        <f t="array" ref="F237">IF(F219&gt;0.5,SUMPRODUCT(($E$3:$E$204="Least Developed")*($F$3:$F$204),($R$3:$R$204))/SUMIFS($R$3:$R$204,$E$3:$E$204,"Least Developed",$F$3:$F$204,"&lt;&gt;"),"–")</f>
        <v>29.034672964432048</v>
      </c>
      <c r="G237" s="72" cm="1">
        <f t="array" ref="G237">IF(F219&gt;0.5,SUMPRODUCT(($E$3:$E$204="Least Developed")*($G$3:$G$204),($S$3:$S$204))/SUMIFS($S$3:$S$204,$E$3:$E$204,"Least Developed",$G$3:$G$204,"&lt;&gt;"),"–")</f>
        <v>30.729358614590765</v>
      </c>
      <c r="H237" s="72" cm="1">
        <f t="array" ref="H237">IF(F219&gt;0.5,SUMPRODUCT(($E$3:$E$204="Least Developed")*($H$3:$H$204),($T$3:$T$204))/SUMIFS($T$3:$T$204,$E$3:$E$204,"Least Developed",$H$3:$H$204,"&lt;&gt;"),"–")</f>
        <v>27.378890274294999</v>
      </c>
      <c r="I237" s="72"/>
      <c r="J237" s="72"/>
      <c r="K237" s="74"/>
      <c r="L237" s="74"/>
      <c r="M237" s="74"/>
      <c r="N237" s="74"/>
      <c r="O237" s="75"/>
    </row>
    <row r="238" spans="2:15" ht="15" thickBot="1" x14ac:dyDescent="0.4">
      <c r="B238" s="52" t="s">
        <v>494</v>
      </c>
      <c r="C238" s="5"/>
      <c r="D238" s="5"/>
      <c r="E238" s="5"/>
      <c r="F238" s="76">
        <f>(SUMPRODUCT(F3:$F$204,R3:R204))/(SUMIF(F3:F204,"&lt;&gt;",R3:R204))</f>
        <v>13.628557134408535</v>
      </c>
      <c r="G238" s="76">
        <f>(SUMPRODUCT($G3:G$204,S3:S204))/(SUMIF(G3:G204,"&lt;&gt;",S3:S204))</f>
        <v>14.290173629662508</v>
      </c>
      <c r="H238" s="76">
        <f>(SUMPRODUCT(H3:H204,T3:T204))/(SUMIF(H3:H204,"&lt;&gt;",T3:T204))</f>
        <v>12.959367255807271</v>
      </c>
      <c r="I238" s="76">
        <f t="shared" ref="I238:J238" si="11">(SUMPRODUCT(I3:I204,U3:U204))/(SUMIF(I3:I204,"&lt;&gt;",U3:U204))</f>
        <v>18.282132211512295</v>
      </c>
      <c r="J238" s="76">
        <f t="shared" si="11"/>
        <v>7.7981287272583737</v>
      </c>
      <c r="K238" s="76">
        <f>(SUMPRODUCT(K3:K204,$R$3:$R$204))/(SUMIF(K3:K204,"&lt;&gt;",$R$3:$R$204))</f>
        <v>28.372110226920427</v>
      </c>
      <c r="L238" s="76">
        <f t="shared" ref="L238:O238" si="12">(SUMPRODUCT(L3:L204,$R$3:$R$204))/(SUMIF(L3:L204,"&lt;&gt;",$R$3:$R$204))</f>
        <v>18.899592082389482</v>
      </c>
      <c r="M238" s="76">
        <f t="shared" si="12"/>
        <v>14.120134478905008</v>
      </c>
      <c r="N238" s="76">
        <f t="shared" si="12"/>
        <v>10.25671892563655</v>
      </c>
      <c r="O238" s="77">
        <f t="shared" si="12"/>
        <v>6.5595194357878714</v>
      </c>
    </row>
  </sheetData>
  <mergeCells count="13">
    <mergeCell ref="A1:A2"/>
    <mergeCell ref="C1:C2"/>
    <mergeCell ref="D1:D2"/>
    <mergeCell ref="E1:E2"/>
    <mergeCell ref="F1:F2"/>
    <mergeCell ref="R1:W1"/>
    <mergeCell ref="B207:H207"/>
    <mergeCell ref="B224:O224"/>
    <mergeCell ref="G1:H1"/>
    <mergeCell ref="I1:J1"/>
    <mergeCell ref="K1:O1"/>
    <mergeCell ref="P1:Q1"/>
    <mergeCell ref="B1:B2"/>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38"/>
  <sheetViews>
    <sheetView workbookViewId="0">
      <selection sqref="A1:A2"/>
    </sheetView>
  </sheetViews>
  <sheetFormatPr defaultRowHeight="14.5" x14ac:dyDescent="0.35"/>
  <cols>
    <col min="1" max="1" width="6" bestFit="1" customWidth="1"/>
    <col min="2" max="2" width="37.08984375" bestFit="1" customWidth="1"/>
    <col min="3" max="3" width="7.453125" bestFit="1" customWidth="1"/>
    <col min="4" max="4" width="20" bestFit="1" customWidth="1"/>
    <col min="5" max="5" width="21.6328125" bestFit="1" customWidth="1"/>
    <col min="6" max="6" width="5.81640625" bestFit="1" customWidth="1"/>
    <col min="7" max="7" width="8.26953125" bestFit="1" customWidth="1"/>
    <col min="8" max="8" width="10.36328125" customWidth="1"/>
    <col min="9" max="9" width="6.54296875" bestFit="1" customWidth="1"/>
    <col min="10" max="10" width="7.453125" bestFit="1" customWidth="1"/>
    <col min="11" max="11" width="8.7265625" bestFit="1" customWidth="1"/>
    <col min="12" max="12" width="8.453125" bestFit="1" customWidth="1"/>
    <col min="13" max="13" width="8.1796875" bestFit="1" customWidth="1"/>
    <col min="14" max="14" width="7.90625" bestFit="1" customWidth="1"/>
    <col min="15" max="15" width="8.1796875" bestFit="1" customWidth="1"/>
    <col min="16" max="16" width="32.90625" customWidth="1"/>
    <col min="17" max="17" width="13.1796875" bestFit="1" customWidth="1"/>
    <col min="18" max="18" width="11.90625" style="30" hidden="1" customWidth="1"/>
    <col min="19" max="19" width="10.90625" style="30" hidden="1" customWidth="1"/>
    <col min="20" max="20" width="10.26953125" style="30" hidden="1" customWidth="1"/>
    <col min="21" max="21" width="11.7265625" style="30" hidden="1" customWidth="1"/>
    <col min="22" max="22" width="12.54296875" style="30" hidden="1" customWidth="1"/>
    <col min="23" max="23" width="14.36328125" style="30" hidden="1" customWidth="1"/>
  </cols>
  <sheetData>
    <row r="1" spans="1:23" s="80" customFormat="1" x14ac:dyDescent="0.35">
      <c r="A1" s="59" t="s">
        <v>464</v>
      </c>
      <c r="B1" s="69" t="s">
        <v>511</v>
      </c>
      <c r="C1" s="69" t="s">
        <v>465</v>
      </c>
      <c r="D1" s="69" t="s">
        <v>466</v>
      </c>
      <c r="E1" s="69" t="s">
        <v>416</v>
      </c>
      <c r="F1" s="69" t="s">
        <v>467</v>
      </c>
      <c r="G1" s="67" t="s">
        <v>468</v>
      </c>
      <c r="H1" s="67"/>
      <c r="I1" s="67" t="s">
        <v>469</v>
      </c>
      <c r="J1" s="67"/>
      <c r="K1" s="67" t="s">
        <v>470</v>
      </c>
      <c r="L1" s="67"/>
      <c r="M1" s="67"/>
      <c r="N1" s="67"/>
      <c r="O1" s="67"/>
      <c r="P1" s="67" t="s">
        <v>471</v>
      </c>
      <c r="Q1" s="68"/>
      <c r="R1" s="58" t="s">
        <v>495</v>
      </c>
      <c r="S1" s="58"/>
      <c r="T1" s="58"/>
      <c r="U1" s="58"/>
      <c r="V1" s="58"/>
      <c r="W1" s="58"/>
    </row>
    <row r="2" spans="1:23" s="80" customFormat="1" ht="29.5" thickBot="1" x14ac:dyDescent="0.4">
      <c r="A2" s="60"/>
      <c r="B2" s="70"/>
      <c r="C2" s="70"/>
      <c r="D2" s="70" t="s">
        <v>411</v>
      </c>
      <c r="E2" s="70"/>
      <c r="F2" s="70"/>
      <c r="G2" s="31" t="s">
        <v>479</v>
      </c>
      <c r="H2" s="31" t="s">
        <v>480</v>
      </c>
      <c r="I2" s="31" t="s">
        <v>503</v>
      </c>
      <c r="J2" s="31" t="s">
        <v>504</v>
      </c>
      <c r="K2" s="31" t="s">
        <v>472</v>
      </c>
      <c r="L2" s="31" t="s">
        <v>473</v>
      </c>
      <c r="M2" s="31" t="s">
        <v>474</v>
      </c>
      <c r="N2" s="31" t="s">
        <v>475</v>
      </c>
      <c r="O2" s="31" t="s">
        <v>476</v>
      </c>
      <c r="P2" s="31" t="s">
        <v>477</v>
      </c>
      <c r="Q2" s="32" t="s">
        <v>478</v>
      </c>
      <c r="R2" s="41" t="s">
        <v>496</v>
      </c>
      <c r="S2" s="42" t="s">
        <v>497</v>
      </c>
      <c r="T2" s="42" t="s">
        <v>498</v>
      </c>
      <c r="U2" s="42" t="s">
        <v>499</v>
      </c>
      <c r="V2" s="42" t="s">
        <v>500</v>
      </c>
      <c r="W2" s="42" t="s">
        <v>501</v>
      </c>
    </row>
    <row r="3" spans="1:23" x14ac:dyDescent="0.35">
      <c r="A3" s="33" t="s">
        <v>202</v>
      </c>
      <c r="B3" s="34" t="s">
        <v>0</v>
      </c>
      <c r="C3" s="34" t="s">
        <v>404</v>
      </c>
      <c r="D3" s="34" t="s">
        <v>404</v>
      </c>
      <c r="E3" s="34" t="s">
        <v>417</v>
      </c>
      <c r="F3" s="35">
        <v>57.790977478027344</v>
      </c>
      <c r="G3" s="35">
        <v>72.725257873535156</v>
      </c>
      <c r="H3" s="35">
        <v>42.885772705078125</v>
      </c>
      <c r="I3" s="35">
        <v>62.708984375</v>
      </c>
      <c r="J3" s="35">
        <v>44.534233093261719</v>
      </c>
      <c r="K3" s="35">
        <v>69.791000366210938</v>
      </c>
      <c r="L3" s="35">
        <v>64.022758483886719</v>
      </c>
      <c r="M3" s="35">
        <v>63.875</v>
      </c>
      <c r="N3" s="35">
        <v>54.083175659179688</v>
      </c>
      <c r="O3" s="35">
        <v>39.933971405029297</v>
      </c>
      <c r="P3" s="34" t="s">
        <v>421</v>
      </c>
      <c r="Q3" s="36">
        <v>2015</v>
      </c>
      <c r="R3" s="43">
        <v>1087.479</v>
      </c>
      <c r="S3" s="44">
        <v>557.20399999999995</v>
      </c>
      <c r="T3" s="44">
        <v>530.27499999999998</v>
      </c>
      <c r="U3" s="44">
        <f>R3-V3</f>
        <v>810.22740157873488</v>
      </c>
      <c r="V3" s="45">
        <f>R3*W3</f>
        <v>277.25159842126516</v>
      </c>
      <c r="W3" s="46">
        <v>0.25494892169988126</v>
      </c>
    </row>
    <row r="4" spans="1:23" x14ac:dyDescent="0.35">
      <c r="A4" s="33" t="s">
        <v>204</v>
      </c>
      <c r="B4" s="34" t="s">
        <v>2</v>
      </c>
      <c r="C4" s="34" t="s">
        <v>406</v>
      </c>
      <c r="D4" s="34" t="s">
        <v>413</v>
      </c>
      <c r="E4" s="34" t="s">
        <v>418</v>
      </c>
      <c r="F4" s="35">
        <v>12.199999809265137</v>
      </c>
      <c r="G4" s="35">
        <v>12</v>
      </c>
      <c r="H4" s="35">
        <v>12.399999618530273</v>
      </c>
      <c r="I4" s="35">
        <v>16</v>
      </c>
      <c r="J4" s="35">
        <v>9.3000001907348633</v>
      </c>
      <c r="K4" s="35">
        <v>26.600000381469727</v>
      </c>
      <c r="L4" s="35">
        <v>11.399999618530273</v>
      </c>
      <c r="M4" s="35">
        <v>10.5</v>
      </c>
      <c r="N4" s="35">
        <v>5.4000000953674316</v>
      </c>
      <c r="O4" s="35">
        <v>4.6999998092651367</v>
      </c>
      <c r="P4" s="34" t="s">
        <v>423</v>
      </c>
      <c r="Q4" s="36">
        <v>2018</v>
      </c>
      <c r="R4" s="47">
        <v>34.344000000000001</v>
      </c>
      <c r="S4" s="35">
        <v>17.891999999999999</v>
      </c>
      <c r="T4" s="35">
        <v>16.452000000000002</v>
      </c>
      <c r="U4" s="35">
        <f t="shared" ref="U4:U67" si="0">R4-V4</f>
        <v>13.628082644171837</v>
      </c>
      <c r="V4" s="34">
        <f t="shared" ref="V4:V67" si="1">R4*W4</f>
        <v>20.715917355828164</v>
      </c>
      <c r="W4" s="48">
        <v>0.60318883519182864</v>
      </c>
    </row>
    <row r="5" spans="1:23" x14ac:dyDescent="0.35">
      <c r="A5" s="33" t="s">
        <v>229</v>
      </c>
      <c r="B5" s="34" t="s">
        <v>27</v>
      </c>
      <c r="C5" s="34" t="s">
        <v>409</v>
      </c>
      <c r="D5" s="34" t="s">
        <v>409</v>
      </c>
      <c r="E5" s="34" t="s">
        <v>419</v>
      </c>
      <c r="F5" s="35">
        <v>25.412433624267578</v>
      </c>
      <c r="G5" s="35">
        <v>22.504201889038086</v>
      </c>
      <c r="H5" s="35">
        <v>28.206544876098633</v>
      </c>
      <c r="I5" s="35">
        <v>32.561485290527344</v>
      </c>
      <c r="J5" s="35">
        <v>21.144168853759766</v>
      </c>
      <c r="K5" s="35">
        <v>40.2415771484375</v>
      </c>
      <c r="L5" s="35">
        <v>28.993839263916016</v>
      </c>
      <c r="M5" s="35">
        <v>24.439426422119141</v>
      </c>
      <c r="N5" s="35">
        <v>19.872516632080078</v>
      </c>
      <c r="O5" s="35">
        <v>11.878175735473633</v>
      </c>
      <c r="P5" s="34" t="s">
        <v>442</v>
      </c>
      <c r="Q5" s="36">
        <v>2013</v>
      </c>
      <c r="R5" s="47">
        <v>955.51700000000005</v>
      </c>
      <c r="S5" s="35">
        <v>487.91399999999999</v>
      </c>
      <c r="T5" s="35">
        <v>467.60300000000001</v>
      </c>
      <c r="U5" s="35">
        <f t="shared" si="0"/>
        <v>261.53486604368766</v>
      </c>
      <c r="V5" s="34">
        <f t="shared" si="1"/>
        <v>693.9821339563124</v>
      </c>
      <c r="W5" s="48">
        <v>0.72628967768894992</v>
      </c>
    </row>
    <row r="6" spans="1:23" x14ac:dyDescent="0.35">
      <c r="A6" s="33" t="s">
        <v>315</v>
      </c>
      <c r="B6" s="34" t="s">
        <v>113</v>
      </c>
      <c r="C6" s="34" t="s">
        <v>406</v>
      </c>
      <c r="D6" s="34" t="s">
        <v>415</v>
      </c>
      <c r="E6" s="34" t="s">
        <v>418</v>
      </c>
      <c r="F6" s="35"/>
      <c r="G6" s="35"/>
      <c r="H6" s="35"/>
      <c r="I6" s="35"/>
      <c r="J6" s="35"/>
      <c r="K6" s="35"/>
      <c r="L6" s="35"/>
      <c r="M6" s="35"/>
      <c r="N6" s="35"/>
      <c r="O6" s="35"/>
      <c r="P6" s="34" t="s">
        <v>463</v>
      </c>
      <c r="Q6" s="36"/>
      <c r="R6" s="47"/>
      <c r="S6" s="35"/>
      <c r="T6" s="35"/>
      <c r="U6" s="35">
        <f t="shared" si="0"/>
        <v>0</v>
      </c>
      <c r="V6" s="34">
        <f t="shared" si="1"/>
        <v>0</v>
      </c>
      <c r="W6" s="48">
        <v>0.88061544059360908</v>
      </c>
    </row>
    <row r="7" spans="1:23" x14ac:dyDescent="0.35">
      <c r="A7" s="33" t="s">
        <v>203</v>
      </c>
      <c r="B7" s="34" t="s">
        <v>1</v>
      </c>
      <c r="C7" s="34" t="s">
        <v>405</v>
      </c>
      <c r="D7" s="34" t="s">
        <v>412</v>
      </c>
      <c r="E7" s="34" t="s">
        <v>417</v>
      </c>
      <c r="F7" s="35">
        <v>28.510435104370117</v>
      </c>
      <c r="G7" s="35">
        <v>35.406719207763672</v>
      </c>
      <c r="H7" s="35">
        <v>21.075096130371094</v>
      </c>
      <c r="I7" s="35">
        <v>52.517494201660156</v>
      </c>
      <c r="J7" s="35">
        <v>19.263463973999023</v>
      </c>
      <c r="K7" s="35">
        <v>58.480487823486328</v>
      </c>
      <c r="L7" s="35">
        <v>50.302082061767578</v>
      </c>
      <c r="M7" s="35">
        <v>27.247579574584961</v>
      </c>
      <c r="N7" s="35">
        <v>16.990280151367188</v>
      </c>
      <c r="O7" s="35">
        <v>9.2689476013183594</v>
      </c>
      <c r="P7" s="34" t="s">
        <v>422</v>
      </c>
      <c r="Q7" s="36">
        <v>2016</v>
      </c>
      <c r="R7" s="47">
        <v>1053.992</v>
      </c>
      <c r="S7" s="35">
        <v>531.47299999999996</v>
      </c>
      <c r="T7" s="35">
        <v>522.51900000000001</v>
      </c>
      <c r="U7" s="35">
        <f t="shared" si="0"/>
        <v>363.47538845159443</v>
      </c>
      <c r="V7" s="34">
        <f t="shared" si="1"/>
        <v>690.51661154840554</v>
      </c>
      <c r="W7" s="48">
        <v>0.65514407277133557</v>
      </c>
    </row>
    <row r="8" spans="1:23" x14ac:dyDescent="0.35">
      <c r="A8" s="33" t="s">
        <v>314</v>
      </c>
      <c r="B8" s="34" t="s">
        <v>112</v>
      </c>
      <c r="C8" s="34" t="s">
        <v>407</v>
      </c>
      <c r="D8" s="34" t="s">
        <v>407</v>
      </c>
      <c r="E8" s="34" t="s">
        <v>420</v>
      </c>
      <c r="F8" s="35"/>
      <c r="G8" s="35"/>
      <c r="H8" s="35"/>
      <c r="I8" s="35"/>
      <c r="J8" s="35"/>
      <c r="K8" s="35"/>
      <c r="L8" s="35"/>
      <c r="M8" s="35"/>
      <c r="N8" s="35"/>
      <c r="O8" s="35"/>
      <c r="P8" s="34" t="s">
        <v>463</v>
      </c>
      <c r="Q8" s="36"/>
      <c r="R8" s="47"/>
      <c r="S8" s="35"/>
      <c r="T8" s="35"/>
      <c r="U8" s="35">
        <f t="shared" si="0"/>
        <v>0</v>
      </c>
      <c r="V8" s="34">
        <f t="shared" si="1"/>
        <v>0</v>
      </c>
      <c r="W8" s="48">
        <v>1</v>
      </c>
    </row>
    <row r="9" spans="1:23" x14ac:dyDescent="0.35">
      <c r="A9" s="33" t="s">
        <v>317</v>
      </c>
      <c r="B9" s="34" t="s">
        <v>115</v>
      </c>
      <c r="C9" s="34" t="s">
        <v>407</v>
      </c>
      <c r="D9" s="34" t="s">
        <v>407</v>
      </c>
      <c r="E9" s="34" t="s">
        <v>419</v>
      </c>
      <c r="F9" s="35"/>
      <c r="G9" s="35"/>
      <c r="H9" s="35"/>
      <c r="I9" s="35"/>
      <c r="J9" s="35"/>
      <c r="K9" s="35"/>
      <c r="L9" s="35"/>
      <c r="M9" s="35"/>
      <c r="N9" s="35"/>
      <c r="O9" s="35"/>
      <c r="P9" s="34" t="s">
        <v>463</v>
      </c>
      <c r="Q9" s="36"/>
      <c r="R9" s="47">
        <v>1.488</v>
      </c>
      <c r="S9" s="35">
        <v>0.75600000000000001</v>
      </c>
      <c r="T9" s="35">
        <v>0.73199999999999998</v>
      </c>
      <c r="U9" s="35">
        <f t="shared" si="0"/>
        <v>1.1219563318777293</v>
      </c>
      <c r="V9" s="34">
        <f t="shared" si="1"/>
        <v>0.36604366812227079</v>
      </c>
      <c r="W9" s="48">
        <v>0.24599708879184864</v>
      </c>
    </row>
    <row r="10" spans="1:23" x14ac:dyDescent="0.35">
      <c r="A10" s="33" t="s">
        <v>205</v>
      </c>
      <c r="B10" s="34" t="s">
        <v>3</v>
      </c>
      <c r="C10" s="34" t="s">
        <v>407</v>
      </c>
      <c r="D10" s="34" t="s">
        <v>407</v>
      </c>
      <c r="E10" s="34" t="s">
        <v>419</v>
      </c>
      <c r="F10" s="35">
        <v>12.600000381469727</v>
      </c>
      <c r="G10" s="35">
        <v>12.100000381469727</v>
      </c>
      <c r="H10" s="35">
        <v>13.100000381469727</v>
      </c>
      <c r="I10" s="35"/>
      <c r="J10" s="35"/>
      <c r="K10" s="35">
        <v>23.700000762939453</v>
      </c>
      <c r="L10" s="35">
        <v>17</v>
      </c>
      <c r="M10" s="35">
        <v>10.600000381469727</v>
      </c>
      <c r="N10" s="35">
        <v>6.6999998092651367</v>
      </c>
      <c r="O10" s="35">
        <v>1.7000000476837158</v>
      </c>
      <c r="P10" s="34" t="s">
        <v>424</v>
      </c>
      <c r="Q10" s="36">
        <v>2012</v>
      </c>
      <c r="R10" s="47">
        <v>746.92399999999998</v>
      </c>
      <c r="S10" s="35">
        <v>380.36500000000001</v>
      </c>
      <c r="T10" s="35">
        <v>366.55900000000003</v>
      </c>
      <c r="U10" s="35">
        <f t="shared" si="0"/>
        <v>60.721450677913822</v>
      </c>
      <c r="V10" s="34">
        <f t="shared" si="1"/>
        <v>686.20254932208616</v>
      </c>
      <c r="W10" s="48">
        <v>0.91870464641929583</v>
      </c>
    </row>
    <row r="11" spans="1:23" x14ac:dyDescent="0.35">
      <c r="A11" s="33" t="s">
        <v>206</v>
      </c>
      <c r="B11" s="34" t="s">
        <v>4</v>
      </c>
      <c r="C11" s="34" t="s">
        <v>406</v>
      </c>
      <c r="D11" s="34" t="s">
        <v>413</v>
      </c>
      <c r="E11" s="34" t="s">
        <v>419</v>
      </c>
      <c r="F11" s="35">
        <v>6.5999999046325684</v>
      </c>
      <c r="G11" s="35">
        <v>4.4000000953674316</v>
      </c>
      <c r="H11" s="35">
        <v>8.6999998092651367</v>
      </c>
      <c r="I11" s="35">
        <v>8.8999996185302734</v>
      </c>
      <c r="J11" s="35">
        <v>4.8000001907348633</v>
      </c>
      <c r="K11" s="35">
        <v>11.600000381469727</v>
      </c>
      <c r="L11" s="35">
        <v>6.3000001907348633</v>
      </c>
      <c r="M11" s="35">
        <v>9.5</v>
      </c>
      <c r="N11" s="35">
        <v>4.5999999046325684</v>
      </c>
      <c r="O11" s="35">
        <v>1.5</v>
      </c>
      <c r="P11" s="34" t="s">
        <v>422</v>
      </c>
      <c r="Q11" s="36">
        <v>2016</v>
      </c>
      <c r="R11" s="47">
        <v>43.1</v>
      </c>
      <c r="S11" s="35">
        <v>22.882999999999999</v>
      </c>
      <c r="T11" s="35">
        <v>20.216999999999999</v>
      </c>
      <c r="U11" s="35">
        <f t="shared" si="0"/>
        <v>15.882937387020171</v>
      </c>
      <c r="V11" s="34">
        <f t="shared" si="1"/>
        <v>27.217062612979831</v>
      </c>
      <c r="W11" s="48">
        <v>0.63148637153085452</v>
      </c>
    </row>
    <row r="12" spans="1:23" x14ac:dyDescent="0.35">
      <c r="A12" s="33" t="s">
        <v>318</v>
      </c>
      <c r="B12" s="34" t="s">
        <v>116</v>
      </c>
      <c r="C12" s="34" t="s">
        <v>408</v>
      </c>
      <c r="D12" s="34" t="s">
        <v>408</v>
      </c>
      <c r="E12" s="34" t="s">
        <v>418</v>
      </c>
      <c r="F12" s="35"/>
      <c r="G12" s="35"/>
      <c r="H12" s="35"/>
      <c r="I12" s="35"/>
      <c r="J12" s="35"/>
      <c r="K12" s="35"/>
      <c r="L12" s="35"/>
      <c r="M12" s="35"/>
      <c r="N12" s="35"/>
      <c r="O12" s="35"/>
      <c r="P12" s="34" t="s">
        <v>463</v>
      </c>
      <c r="Q12" s="36"/>
      <c r="R12" s="47">
        <v>324.60199999999998</v>
      </c>
      <c r="S12" s="35">
        <v>166.55600000000001</v>
      </c>
      <c r="T12" s="35">
        <v>158.04599999999999</v>
      </c>
      <c r="U12" s="35">
        <f t="shared" si="0"/>
        <v>45.406180659106099</v>
      </c>
      <c r="V12" s="34">
        <f t="shared" si="1"/>
        <v>279.19581934089388</v>
      </c>
      <c r="W12" s="48">
        <v>0.86011737247735343</v>
      </c>
    </row>
    <row r="13" spans="1:23" x14ac:dyDescent="0.35">
      <c r="A13" s="33" t="s">
        <v>319</v>
      </c>
      <c r="B13" s="34" t="s">
        <v>117</v>
      </c>
      <c r="C13" s="34" t="s">
        <v>406</v>
      </c>
      <c r="D13" s="34" t="s">
        <v>415</v>
      </c>
      <c r="E13" s="34" t="s">
        <v>418</v>
      </c>
      <c r="F13" s="35"/>
      <c r="G13" s="35"/>
      <c r="H13" s="35"/>
      <c r="I13" s="35"/>
      <c r="J13" s="35"/>
      <c r="K13" s="35"/>
      <c r="L13" s="35"/>
      <c r="M13" s="35"/>
      <c r="N13" s="35"/>
      <c r="O13" s="35"/>
      <c r="P13" s="34" t="s">
        <v>463</v>
      </c>
      <c r="Q13" s="36"/>
      <c r="R13" s="47">
        <v>85.099000000000004</v>
      </c>
      <c r="S13" s="35">
        <v>43.924999999999997</v>
      </c>
      <c r="T13" s="35">
        <v>41.173999999999999</v>
      </c>
      <c r="U13" s="35">
        <f t="shared" si="0"/>
        <v>35.488607518436162</v>
      </c>
      <c r="V13" s="34">
        <f t="shared" si="1"/>
        <v>49.610392481563842</v>
      </c>
      <c r="W13" s="48">
        <v>0.58297268453875883</v>
      </c>
    </row>
    <row r="14" spans="1:23" x14ac:dyDescent="0.35">
      <c r="A14" s="33" t="s">
        <v>320</v>
      </c>
      <c r="B14" s="34" t="s">
        <v>118</v>
      </c>
      <c r="C14" s="34" t="s">
        <v>406</v>
      </c>
      <c r="D14" s="34" t="s">
        <v>413</v>
      </c>
      <c r="E14" s="34" t="s">
        <v>419</v>
      </c>
      <c r="F14" s="35"/>
      <c r="G14" s="35"/>
      <c r="H14" s="35"/>
      <c r="I14" s="35"/>
      <c r="J14" s="35"/>
      <c r="K14" s="35"/>
      <c r="L14" s="35"/>
      <c r="M14" s="35"/>
      <c r="N14" s="35"/>
      <c r="O14" s="35"/>
      <c r="P14" s="34" t="s">
        <v>463</v>
      </c>
      <c r="Q14" s="36"/>
      <c r="R14" s="47">
        <v>178.52199999999999</v>
      </c>
      <c r="S14" s="35">
        <v>95.442999999999998</v>
      </c>
      <c r="T14" s="35">
        <v>83.078999999999994</v>
      </c>
      <c r="U14" s="35">
        <f t="shared" si="0"/>
        <v>79.120758190367241</v>
      </c>
      <c r="V14" s="34">
        <f t="shared" si="1"/>
        <v>99.401241809632751</v>
      </c>
      <c r="W14" s="48">
        <v>0.55680107667196621</v>
      </c>
    </row>
    <row r="15" spans="1:23" x14ac:dyDescent="0.35">
      <c r="A15" s="33" t="s">
        <v>324</v>
      </c>
      <c r="B15" s="34" t="s">
        <v>122</v>
      </c>
      <c r="C15" s="34" t="s">
        <v>407</v>
      </c>
      <c r="D15" s="34" t="s">
        <v>407</v>
      </c>
      <c r="E15" s="34" t="s">
        <v>419</v>
      </c>
      <c r="F15" s="35"/>
      <c r="G15" s="35"/>
      <c r="H15" s="35"/>
      <c r="I15" s="35"/>
      <c r="J15" s="35"/>
      <c r="K15" s="35"/>
      <c r="L15" s="35"/>
      <c r="M15" s="35"/>
      <c r="N15" s="35"/>
      <c r="O15" s="35"/>
      <c r="P15" s="34" t="s">
        <v>463</v>
      </c>
      <c r="Q15" s="36"/>
      <c r="R15" s="47">
        <v>4.9740000000000002</v>
      </c>
      <c r="S15" s="35">
        <v>2.5830000000000002</v>
      </c>
      <c r="T15" s="35">
        <v>2.391</v>
      </c>
      <c r="U15" s="35">
        <f t="shared" si="0"/>
        <v>0.84434112476051038</v>
      </c>
      <c r="V15" s="34">
        <f t="shared" si="1"/>
        <v>4.1296588752394898</v>
      </c>
      <c r="W15" s="48">
        <v>0.83024907021300565</v>
      </c>
    </row>
    <row r="16" spans="1:23" x14ac:dyDescent="0.35">
      <c r="A16" s="33" t="s">
        <v>323</v>
      </c>
      <c r="B16" s="34" t="s">
        <v>121</v>
      </c>
      <c r="C16" s="34" t="s">
        <v>409</v>
      </c>
      <c r="D16" s="34" t="s">
        <v>409</v>
      </c>
      <c r="E16" s="34" t="s">
        <v>419</v>
      </c>
      <c r="F16" s="35"/>
      <c r="G16" s="35"/>
      <c r="H16" s="35"/>
      <c r="I16" s="35"/>
      <c r="J16" s="35"/>
      <c r="K16" s="35"/>
      <c r="L16" s="35"/>
      <c r="M16" s="35"/>
      <c r="N16" s="35"/>
      <c r="O16" s="35"/>
      <c r="P16" s="34" t="s">
        <v>463</v>
      </c>
      <c r="Q16" s="36"/>
      <c r="R16" s="47">
        <v>22.526</v>
      </c>
      <c r="S16" s="35">
        <v>12.053000000000001</v>
      </c>
      <c r="T16" s="35">
        <v>10.473000000000001</v>
      </c>
      <c r="U16" s="35">
        <f t="shared" si="0"/>
        <v>2.4131390772007251</v>
      </c>
      <c r="V16" s="34">
        <f t="shared" si="1"/>
        <v>20.112860922799275</v>
      </c>
      <c r="W16" s="48">
        <v>0.89287316535555694</v>
      </c>
    </row>
    <row r="17" spans="1:23" x14ac:dyDescent="0.35">
      <c r="A17" s="33" t="s">
        <v>210</v>
      </c>
      <c r="B17" s="34" t="s">
        <v>8</v>
      </c>
      <c r="C17" s="34" t="s">
        <v>404</v>
      </c>
      <c r="D17" s="34" t="s">
        <v>404</v>
      </c>
      <c r="E17" s="34" t="s">
        <v>417</v>
      </c>
      <c r="F17" s="35">
        <v>31.399999618530273</v>
      </c>
      <c r="G17" s="35">
        <v>26.100000381469727</v>
      </c>
      <c r="H17" s="35">
        <v>36.5</v>
      </c>
      <c r="I17" s="35">
        <v>31.700000762939453</v>
      </c>
      <c r="J17" s="35">
        <v>30.299999237060547</v>
      </c>
      <c r="K17" s="35">
        <v>45.099998474121094</v>
      </c>
      <c r="L17" s="35">
        <v>35.299999237060547</v>
      </c>
      <c r="M17" s="35">
        <v>29</v>
      </c>
      <c r="N17" s="35">
        <v>28.200000762939453</v>
      </c>
      <c r="O17" s="35">
        <v>18.799999237060547</v>
      </c>
      <c r="P17" s="34" t="s">
        <v>427</v>
      </c>
      <c r="Q17" s="36">
        <v>2019</v>
      </c>
      <c r="R17" s="47">
        <v>2916.4949999999999</v>
      </c>
      <c r="S17" s="35">
        <v>1489.2639999999999</v>
      </c>
      <c r="T17" s="35">
        <v>1427.231</v>
      </c>
      <c r="U17" s="35">
        <f t="shared" si="0"/>
        <v>1848.1199120420579</v>
      </c>
      <c r="V17" s="34">
        <f t="shared" si="1"/>
        <v>1068.375087957942</v>
      </c>
      <c r="W17" s="48">
        <v>0.36632159079921001</v>
      </c>
    </row>
    <row r="18" spans="1:23" x14ac:dyDescent="0.35">
      <c r="A18" s="33" t="s">
        <v>215</v>
      </c>
      <c r="B18" s="34" t="s">
        <v>13</v>
      </c>
      <c r="C18" s="34" t="s">
        <v>407</v>
      </c>
      <c r="D18" s="34" t="s">
        <v>407</v>
      </c>
      <c r="E18" s="34" t="s">
        <v>419</v>
      </c>
      <c r="F18" s="35">
        <v>0.62935549020767212</v>
      </c>
      <c r="G18" s="35">
        <v>1.2790144681930542</v>
      </c>
      <c r="H18" s="35">
        <v>0</v>
      </c>
      <c r="I18" s="35">
        <v>1.1895253658294678</v>
      </c>
      <c r="J18" s="35">
        <v>0.34474369883537292</v>
      </c>
      <c r="K18" s="35">
        <v>0</v>
      </c>
      <c r="L18" s="35">
        <v>0.91304516792297363</v>
      </c>
      <c r="M18" s="35">
        <v>0</v>
      </c>
      <c r="N18" s="35">
        <v>1.0394929647445679</v>
      </c>
      <c r="O18" s="35">
        <v>0.7465280294418335</v>
      </c>
      <c r="P18" s="34" t="s">
        <v>428</v>
      </c>
      <c r="Q18" s="36">
        <v>2012</v>
      </c>
      <c r="R18" s="47">
        <v>2.9780000000000002</v>
      </c>
      <c r="S18" s="35">
        <v>1.5169999999999999</v>
      </c>
      <c r="T18" s="35">
        <v>1.4610000000000001</v>
      </c>
      <c r="U18" s="35">
        <f t="shared" si="0"/>
        <v>2.0504451513331565</v>
      </c>
      <c r="V18" s="34">
        <f t="shared" si="1"/>
        <v>0.92755484866684357</v>
      </c>
      <c r="W18" s="48">
        <v>0.31146905596603208</v>
      </c>
    </row>
    <row r="19" spans="1:23" x14ac:dyDescent="0.35">
      <c r="A19" s="33" t="s">
        <v>212</v>
      </c>
      <c r="B19" s="34" t="s">
        <v>10</v>
      </c>
      <c r="C19" s="34" t="s">
        <v>406</v>
      </c>
      <c r="D19" s="34" t="s">
        <v>413</v>
      </c>
      <c r="E19" s="34" t="s">
        <v>418</v>
      </c>
      <c r="F19" s="35">
        <v>1.253821849822998</v>
      </c>
      <c r="G19" s="35">
        <v>1.8455110788345337</v>
      </c>
      <c r="H19" s="35">
        <v>0.74274188280105591</v>
      </c>
      <c r="I19" s="35">
        <v>1.3638455867767334</v>
      </c>
      <c r="J19" s="35">
        <v>1.1844152212142944</v>
      </c>
      <c r="K19" s="35">
        <v>0</v>
      </c>
      <c r="L19" s="35">
        <v>2.6529314517974854</v>
      </c>
      <c r="M19" s="35">
        <v>0</v>
      </c>
      <c r="N19" s="35">
        <v>0</v>
      </c>
      <c r="O19" s="35">
        <v>3.4874134063720703</v>
      </c>
      <c r="P19" s="34" t="s">
        <v>428</v>
      </c>
      <c r="Q19" s="36">
        <v>2012</v>
      </c>
      <c r="R19" s="47">
        <v>121.80200000000001</v>
      </c>
      <c r="S19" s="35">
        <v>62.768000000000001</v>
      </c>
      <c r="T19" s="35">
        <v>59.033999999999999</v>
      </c>
      <c r="U19" s="35">
        <f t="shared" si="0"/>
        <v>26.071939902114991</v>
      </c>
      <c r="V19" s="34">
        <f t="shared" si="1"/>
        <v>95.730060097885016</v>
      </c>
      <c r="W19" s="48">
        <v>0.78594817899447467</v>
      </c>
    </row>
    <row r="20" spans="1:23" x14ac:dyDescent="0.35">
      <c r="A20" s="33" t="s">
        <v>321</v>
      </c>
      <c r="B20" s="34" t="s">
        <v>119</v>
      </c>
      <c r="C20" s="34" t="s">
        <v>406</v>
      </c>
      <c r="D20" s="34" t="s">
        <v>415</v>
      </c>
      <c r="E20" s="34" t="s">
        <v>418</v>
      </c>
      <c r="F20" s="35"/>
      <c r="G20" s="35"/>
      <c r="H20" s="35"/>
      <c r="I20" s="35"/>
      <c r="J20" s="35"/>
      <c r="K20" s="35"/>
      <c r="L20" s="35"/>
      <c r="M20" s="35"/>
      <c r="N20" s="35"/>
      <c r="O20" s="35"/>
      <c r="P20" s="34" t="s">
        <v>463</v>
      </c>
      <c r="Q20" s="36"/>
      <c r="R20" s="47">
        <v>132.19300000000001</v>
      </c>
      <c r="S20" s="35">
        <v>68.2</v>
      </c>
      <c r="T20" s="35">
        <v>63.993000000000002</v>
      </c>
      <c r="U20" s="35">
        <f t="shared" si="0"/>
        <v>2.6424070692930286</v>
      </c>
      <c r="V20" s="34">
        <f t="shared" si="1"/>
        <v>129.55059293070698</v>
      </c>
      <c r="W20" s="48">
        <v>0.98001099098066446</v>
      </c>
    </row>
    <row r="21" spans="1:23" x14ac:dyDescent="0.35">
      <c r="A21" s="33" t="s">
        <v>213</v>
      </c>
      <c r="B21" s="34" t="s">
        <v>11</v>
      </c>
      <c r="C21" s="34" t="s">
        <v>407</v>
      </c>
      <c r="D21" s="34" t="s">
        <v>407</v>
      </c>
      <c r="E21" s="34" t="s">
        <v>419</v>
      </c>
      <c r="F21" s="35">
        <v>32.700000762939453</v>
      </c>
      <c r="G21" s="35">
        <v>35.099998474121094</v>
      </c>
      <c r="H21" s="35">
        <v>30.399999618530273</v>
      </c>
      <c r="I21" s="35">
        <v>38.400001525878906</v>
      </c>
      <c r="J21" s="35">
        <v>24.100000381469727</v>
      </c>
      <c r="K21" s="35">
        <v>54.400001525878906</v>
      </c>
      <c r="L21" s="35">
        <v>42.799999237060547</v>
      </c>
      <c r="M21" s="35">
        <v>39.900001525878906</v>
      </c>
      <c r="N21" s="35">
        <v>13.300000190734863</v>
      </c>
      <c r="O21" s="35">
        <v>7.4000000953674316</v>
      </c>
      <c r="P21" s="34" t="s">
        <v>429</v>
      </c>
      <c r="Q21" s="36">
        <v>2016</v>
      </c>
      <c r="R21" s="47">
        <v>7.867</v>
      </c>
      <c r="S21" s="35">
        <v>3.9689999999999999</v>
      </c>
      <c r="T21" s="35">
        <v>3.8980000000000001</v>
      </c>
      <c r="U21" s="35">
        <f t="shared" si="0"/>
        <v>4.2698454963341037</v>
      </c>
      <c r="V21" s="34">
        <f t="shared" si="1"/>
        <v>3.5971545036658963</v>
      </c>
      <c r="W21" s="48">
        <v>0.45724602817667426</v>
      </c>
    </row>
    <row r="22" spans="1:23" x14ac:dyDescent="0.35">
      <c r="A22" s="33" t="s">
        <v>208</v>
      </c>
      <c r="B22" s="34" t="s">
        <v>6</v>
      </c>
      <c r="C22" s="34" t="s">
        <v>405</v>
      </c>
      <c r="D22" s="34" t="s">
        <v>414</v>
      </c>
      <c r="E22" s="34" t="s">
        <v>417</v>
      </c>
      <c r="F22" s="35">
        <v>58.400001525878906</v>
      </c>
      <c r="G22" s="35">
        <v>66.099998474121094</v>
      </c>
      <c r="H22" s="35">
        <v>49.900001525878906</v>
      </c>
      <c r="I22" s="35">
        <v>64.699996948242188</v>
      </c>
      <c r="J22" s="35">
        <v>49.5</v>
      </c>
      <c r="K22" s="35">
        <v>82.300003051757813</v>
      </c>
      <c r="L22" s="35">
        <v>72.699996948242188</v>
      </c>
      <c r="M22" s="35">
        <v>60.799999237060547</v>
      </c>
      <c r="N22" s="35">
        <v>47.700000762939453</v>
      </c>
      <c r="O22" s="35">
        <v>36.099998474121094</v>
      </c>
      <c r="P22" s="34" t="s">
        <v>423</v>
      </c>
      <c r="Q22" s="36">
        <v>2018</v>
      </c>
      <c r="R22" s="47">
        <v>348.16300000000001</v>
      </c>
      <c r="S22" s="35">
        <v>176.63200000000001</v>
      </c>
      <c r="T22" s="35">
        <v>171.53100000000001</v>
      </c>
      <c r="U22" s="35">
        <f t="shared" si="0"/>
        <v>183.43933581938686</v>
      </c>
      <c r="V22" s="34">
        <f t="shared" si="1"/>
        <v>164.72366418061316</v>
      </c>
      <c r="W22" s="48">
        <v>0.47312225647358608</v>
      </c>
    </row>
    <row r="23" spans="1:23" x14ac:dyDescent="0.35">
      <c r="A23" s="33" t="s">
        <v>216</v>
      </c>
      <c r="B23" s="34" t="s">
        <v>14</v>
      </c>
      <c r="C23" s="34" t="s">
        <v>404</v>
      </c>
      <c r="D23" s="34" t="s">
        <v>404</v>
      </c>
      <c r="E23" s="34" t="s">
        <v>417</v>
      </c>
      <c r="F23" s="35">
        <v>39.377956390380859</v>
      </c>
      <c r="G23" s="35">
        <v>40.069839477539063</v>
      </c>
      <c r="H23" s="35">
        <v>38.692710876464844</v>
      </c>
      <c r="I23" s="35">
        <v>44.484809875488281</v>
      </c>
      <c r="J23" s="35">
        <v>27.107358932495117</v>
      </c>
      <c r="K23" s="35">
        <v>54.904644012451172</v>
      </c>
      <c r="L23" s="35">
        <v>53.202449798583984</v>
      </c>
      <c r="M23" s="35">
        <v>41.555980682373047</v>
      </c>
      <c r="N23" s="35">
        <v>26.699579238891602</v>
      </c>
      <c r="O23" s="35">
        <v>24.161981582641602</v>
      </c>
      <c r="P23" s="34" t="s">
        <v>431</v>
      </c>
      <c r="Q23" s="36">
        <v>2010</v>
      </c>
      <c r="R23" s="47">
        <v>12.269</v>
      </c>
      <c r="S23" s="35">
        <v>6.2350000000000003</v>
      </c>
      <c r="T23" s="35">
        <v>6.0339999999999998</v>
      </c>
      <c r="U23" s="35">
        <f t="shared" si="0"/>
        <v>7.2515358886927919</v>
      </c>
      <c r="V23" s="34">
        <f t="shared" si="1"/>
        <v>5.0174641113072083</v>
      </c>
      <c r="W23" s="48">
        <v>0.40895461009921008</v>
      </c>
    </row>
    <row r="24" spans="1:23" x14ac:dyDescent="0.35">
      <c r="A24" s="33" t="s">
        <v>325</v>
      </c>
      <c r="B24" s="34" t="s">
        <v>123</v>
      </c>
      <c r="C24" s="34" t="s">
        <v>407</v>
      </c>
      <c r="D24" s="34" t="s">
        <v>407</v>
      </c>
      <c r="E24" s="34" t="s">
        <v>419</v>
      </c>
      <c r="F24" s="35"/>
      <c r="G24" s="35"/>
      <c r="H24" s="35"/>
      <c r="I24" s="35"/>
      <c r="J24" s="35"/>
      <c r="K24" s="35"/>
      <c r="L24" s="35"/>
      <c r="M24" s="35"/>
      <c r="N24" s="35"/>
      <c r="O24" s="35"/>
      <c r="P24" s="34" t="s">
        <v>463</v>
      </c>
      <c r="Q24" s="36"/>
      <c r="R24" s="47">
        <v>237.274</v>
      </c>
      <c r="S24" s="35">
        <v>121.248</v>
      </c>
      <c r="T24" s="35">
        <v>116.026</v>
      </c>
      <c r="U24" s="35">
        <f t="shared" si="0"/>
        <v>72.546391680428684</v>
      </c>
      <c r="V24" s="34">
        <f t="shared" si="1"/>
        <v>164.72760831957132</v>
      </c>
      <c r="W24" s="48">
        <v>0.69425056398750529</v>
      </c>
    </row>
    <row r="25" spans="1:23" x14ac:dyDescent="0.35">
      <c r="A25" s="33" t="s">
        <v>211</v>
      </c>
      <c r="B25" s="34" t="s">
        <v>9</v>
      </c>
      <c r="C25" s="34" t="s">
        <v>406</v>
      </c>
      <c r="D25" s="34" t="s">
        <v>413</v>
      </c>
      <c r="E25" s="34" t="s">
        <v>418</v>
      </c>
      <c r="F25" s="35">
        <v>6.6999998092651367</v>
      </c>
      <c r="G25" s="35">
        <v>5.6999998092651367</v>
      </c>
      <c r="H25" s="35">
        <v>7.8000001907348633</v>
      </c>
      <c r="I25" s="35">
        <v>6.6999998092651367</v>
      </c>
      <c r="J25" s="35">
        <v>6.8000001907348633</v>
      </c>
      <c r="K25" s="35">
        <v>15</v>
      </c>
      <c r="L25" s="35">
        <v>8.3999996185302734</v>
      </c>
      <c r="M25" s="35">
        <v>7.9000000953674316</v>
      </c>
      <c r="N25" s="35">
        <v>3</v>
      </c>
      <c r="O25" s="35">
        <v>2.7999999523162842</v>
      </c>
      <c r="P25" s="34" t="s">
        <v>424</v>
      </c>
      <c r="Q25" s="36">
        <v>2012</v>
      </c>
      <c r="R25" s="47">
        <v>31.184000000000001</v>
      </c>
      <c r="S25" s="35">
        <v>16.015000000000001</v>
      </c>
      <c r="T25" s="35">
        <v>15.169</v>
      </c>
      <c r="U25" s="35">
        <f t="shared" si="0"/>
        <v>16.139231379336522</v>
      </c>
      <c r="V25" s="34">
        <f t="shared" si="1"/>
        <v>15.044768620663477</v>
      </c>
      <c r="W25" s="48">
        <v>0.48245153349998321</v>
      </c>
    </row>
    <row r="26" spans="1:23" x14ac:dyDescent="0.35">
      <c r="A26" s="33" t="s">
        <v>217</v>
      </c>
      <c r="B26" s="34" t="s">
        <v>15</v>
      </c>
      <c r="C26" s="34" t="s">
        <v>405</v>
      </c>
      <c r="D26" s="34" t="s">
        <v>412</v>
      </c>
      <c r="E26" s="34" t="s">
        <v>419</v>
      </c>
      <c r="F26" s="35">
        <v>32.299999237060547</v>
      </c>
      <c r="G26" s="35">
        <v>28</v>
      </c>
      <c r="H26" s="35">
        <v>36.299999237060547</v>
      </c>
      <c r="I26" s="35">
        <v>46.099998474121094</v>
      </c>
      <c r="J26" s="35">
        <v>25.799999237060547</v>
      </c>
      <c r="K26" s="35"/>
      <c r="L26" s="35"/>
      <c r="M26" s="35"/>
      <c r="N26" s="35"/>
      <c r="O26" s="35"/>
      <c r="P26" s="34" t="s">
        <v>432</v>
      </c>
      <c r="Q26" s="36">
        <v>2017</v>
      </c>
      <c r="R26" s="47">
        <v>54.18</v>
      </c>
      <c r="S26" s="35">
        <v>27.378</v>
      </c>
      <c r="T26" s="35">
        <v>26.802</v>
      </c>
      <c r="U26" s="35">
        <f t="shared" si="0"/>
        <v>16.553896342406851</v>
      </c>
      <c r="V26" s="34">
        <f t="shared" si="1"/>
        <v>37.626103657593148</v>
      </c>
      <c r="W26" s="48">
        <v>0.694464814647345</v>
      </c>
    </row>
    <row r="27" spans="1:23" x14ac:dyDescent="0.35">
      <c r="A27" s="33" t="s">
        <v>214</v>
      </c>
      <c r="B27" s="34" t="s">
        <v>12</v>
      </c>
      <c r="C27" s="34" t="s">
        <v>407</v>
      </c>
      <c r="D27" s="34" t="s">
        <v>407</v>
      </c>
      <c r="E27" s="34" t="s">
        <v>419</v>
      </c>
      <c r="F27" s="35">
        <v>7.6559438705444336</v>
      </c>
      <c r="G27" s="35">
        <v>7.2619595527648926</v>
      </c>
      <c r="H27" s="35">
        <v>8.0348052978515625</v>
      </c>
      <c r="I27" s="35">
        <v>12.231770515441895</v>
      </c>
      <c r="J27" s="35">
        <v>6.7518234252929688</v>
      </c>
      <c r="K27" s="35">
        <v>11.512577056884766</v>
      </c>
      <c r="L27" s="35">
        <v>8.1486892700195313</v>
      </c>
      <c r="M27" s="35">
        <v>7.1040096282958984</v>
      </c>
      <c r="N27" s="35">
        <v>3.5564682483673096</v>
      </c>
      <c r="O27" s="35">
        <v>0.91689860820770264</v>
      </c>
      <c r="P27" s="34" t="s">
        <v>430</v>
      </c>
      <c r="Q27" s="36">
        <v>2019</v>
      </c>
      <c r="R27" s="47">
        <v>2921.0250000000001</v>
      </c>
      <c r="S27" s="35">
        <v>1493.902</v>
      </c>
      <c r="T27" s="35">
        <v>1427.123</v>
      </c>
      <c r="U27" s="35">
        <f t="shared" si="0"/>
        <v>392.32037568105306</v>
      </c>
      <c r="V27" s="34">
        <f t="shared" si="1"/>
        <v>2528.704624318947</v>
      </c>
      <c r="W27" s="48">
        <v>0.86569085314879091</v>
      </c>
    </row>
    <row r="28" spans="1:23" x14ac:dyDescent="0.35">
      <c r="A28" s="33" t="s">
        <v>401</v>
      </c>
      <c r="B28" s="34" t="s">
        <v>199</v>
      </c>
      <c r="C28" s="34" t="s">
        <v>407</v>
      </c>
      <c r="D28" s="34" t="s">
        <v>407</v>
      </c>
      <c r="E28" s="34" t="s">
        <v>420</v>
      </c>
      <c r="F28" s="35"/>
      <c r="G28" s="35"/>
      <c r="H28" s="35"/>
      <c r="I28" s="35"/>
      <c r="J28" s="35"/>
      <c r="K28" s="35"/>
      <c r="L28" s="35"/>
      <c r="M28" s="35"/>
      <c r="N28" s="35"/>
      <c r="O28" s="35"/>
      <c r="P28" s="34" t="s">
        <v>463</v>
      </c>
      <c r="Q28" s="36"/>
      <c r="R28" s="47"/>
      <c r="S28" s="35"/>
      <c r="T28" s="35"/>
      <c r="U28" s="35">
        <f t="shared" si="0"/>
        <v>0</v>
      </c>
      <c r="V28" s="34">
        <f t="shared" si="1"/>
        <v>0</v>
      </c>
      <c r="W28" s="48">
        <v>0.47722185440902931</v>
      </c>
    </row>
    <row r="29" spans="1:23" x14ac:dyDescent="0.35">
      <c r="A29" s="33" t="s">
        <v>326</v>
      </c>
      <c r="B29" s="34" t="s">
        <v>124</v>
      </c>
      <c r="C29" s="34" t="s">
        <v>408</v>
      </c>
      <c r="D29" s="34" t="s">
        <v>408</v>
      </c>
      <c r="E29" s="34" t="s">
        <v>419</v>
      </c>
      <c r="F29" s="35"/>
      <c r="G29" s="35"/>
      <c r="H29" s="35"/>
      <c r="I29" s="35"/>
      <c r="J29" s="35"/>
      <c r="K29" s="35"/>
      <c r="L29" s="35"/>
      <c r="M29" s="35"/>
      <c r="N29" s="35"/>
      <c r="O29" s="35"/>
      <c r="P29" s="34" t="s">
        <v>463</v>
      </c>
      <c r="Q29" s="36"/>
      <c r="R29" s="47">
        <v>7.1050000000000004</v>
      </c>
      <c r="S29" s="35">
        <v>3.669</v>
      </c>
      <c r="T29" s="35">
        <v>3.4359999999999999</v>
      </c>
      <c r="U29" s="35">
        <f t="shared" si="0"/>
        <v>1.589440858282881</v>
      </c>
      <c r="V29" s="34">
        <f t="shared" si="1"/>
        <v>5.5155591417171195</v>
      </c>
      <c r="W29" s="48">
        <v>0.77629263078354949</v>
      </c>
    </row>
    <row r="30" spans="1:23" x14ac:dyDescent="0.35">
      <c r="A30" s="33" t="s">
        <v>322</v>
      </c>
      <c r="B30" s="34" t="s">
        <v>120</v>
      </c>
      <c r="C30" s="34" t="s">
        <v>406</v>
      </c>
      <c r="D30" s="34" t="s">
        <v>413</v>
      </c>
      <c r="E30" s="34" t="s">
        <v>418</v>
      </c>
      <c r="F30" s="35"/>
      <c r="G30" s="35"/>
      <c r="H30" s="35"/>
      <c r="I30" s="35"/>
      <c r="J30" s="35"/>
      <c r="K30" s="35"/>
      <c r="L30" s="35"/>
      <c r="M30" s="35"/>
      <c r="N30" s="35"/>
      <c r="O30" s="35"/>
      <c r="P30" s="34" t="s">
        <v>463</v>
      </c>
      <c r="Q30" s="36"/>
      <c r="R30" s="47">
        <v>67.649000000000001</v>
      </c>
      <c r="S30" s="35">
        <v>34.762</v>
      </c>
      <c r="T30" s="35">
        <v>32.887</v>
      </c>
      <c r="U30" s="35">
        <f t="shared" si="0"/>
        <v>16.906779897334715</v>
      </c>
      <c r="V30" s="34">
        <f t="shared" si="1"/>
        <v>50.742220102665286</v>
      </c>
      <c r="W30" s="48">
        <v>0.75008086006689356</v>
      </c>
    </row>
    <row r="31" spans="1:23" x14ac:dyDescent="0.35">
      <c r="A31" s="33" t="s">
        <v>209</v>
      </c>
      <c r="B31" s="34" t="s">
        <v>7</v>
      </c>
      <c r="C31" s="34" t="s">
        <v>405</v>
      </c>
      <c r="D31" s="34" t="s">
        <v>414</v>
      </c>
      <c r="E31" s="34" t="s">
        <v>417</v>
      </c>
      <c r="F31" s="35">
        <v>74.199310302734375</v>
      </c>
      <c r="G31" s="35">
        <v>79.244865417480469</v>
      </c>
      <c r="H31" s="35">
        <v>68.9677734375</v>
      </c>
      <c r="I31" s="35">
        <v>83.183151245117188</v>
      </c>
      <c r="J31" s="35">
        <v>54.234035491943359</v>
      </c>
      <c r="K31" s="35">
        <v>89.874420166015625</v>
      </c>
      <c r="L31" s="35">
        <v>86.849418640136719</v>
      </c>
      <c r="M31" s="35">
        <v>80.941352844238281</v>
      </c>
      <c r="N31" s="35">
        <v>74.238990783691406</v>
      </c>
      <c r="O31" s="35">
        <v>53.117786407470703</v>
      </c>
      <c r="P31" s="34" t="s">
        <v>426</v>
      </c>
      <c r="Q31" s="36">
        <v>2010</v>
      </c>
      <c r="R31" s="47">
        <v>633.41</v>
      </c>
      <c r="S31" s="35">
        <v>322.25200000000001</v>
      </c>
      <c r="T31" s="35">
        <v>311.15800000000002</v>
      </c>
      <c r="U31" s="35">
        <f t="shared" si="0"/>
        <v>447.45091710105646</v>
      </c>
      <c r="V31" s="34">
        <f t="shared" si="1"/>
        <v>185.95908289894348</v>
      </c>
      <c r="W31" s="48">
        <v>0.29358406545356641</v>
      </c>
    </row>
    <row r="32" spans="1:23" x14ac:dyDescent="0.35">
      <c r="A32" s="33" t="s">
        <v>207</v>
      </c>
      <c r="B32" s="34" t="s">
        <v>5</v>
      </c>
      <c r="C32" s="34" t="s">
        <v>405</v>
      </c>
      <c r="D32" s="34" t="s">
        <v>412</v>
      </c>
      <c r="E32" s="34" t="s">
        <v>417</v>
      </c>
      <c r="F32" s="35">
        <v>53.513484954833984</v>
      </c>
      <c r="G32" s="35">
        <v>54.298896789550781</v>
      </c>
      <c r="H32" s="35">
        <v>52.620834350585938</v>
      </c>
      <c r="I32" s="35">
        <v>55.193214416503906</v>
      </c>
      <c r="J32" s="35">
        <v>43.6619873046875</v>
      </c>
      <c r="K32" s="35">
        <v>75.949737548828125</v>
      </c>
      <c r="L32" s="35">
        <v>65.297004699707031</v>
      </c>
      <c r="M32" s="35">
        <v>53.709335327148438</v>
      </c>
      <c r="N32" s="35">
        <v>46.065219879150391</v>
      </c>
      <c r="O32" s="35">
        <v>39.329864501953125</v>
      </c>
      <c r="P32" s="34" t="s">
        <v>425</v>
      </c>
      <c r="Q32" s="36">
        <v>2017</v>
      </c>
      <c r="R32" s="47">
        <v>365.88299999999998</v>
      </c>
      <c r="S32" s="35">
        <v>184.36799999999999</v>
      </c>
      <c r="T32" s="35">
        <v>181.51499999999999</v>
      </c>
      <c r="U32" s="35">
        <f t="shared" si="0"/>
        <v>318.20190262676692</v>
      </c>
      <c r="V32" s="34">
        <f t="shared" si="1"/>
        <v>47.681097373233058</v>
      </c>
      <c r="W32" s="48">
        <v>0.13031788132608801</v>
      </c>
    </row>
    <row r="33" spans="1:23" x14ac:dyDescent="0.35">
      <c r="A33" s="33" t="s">
        <v>330</v>
      </c>
      <c r="B33" s="34" t="s">
        <v>128</v>
      </c>
      <c r="C33" s="34" t="s">
        <v>405</v>
      </c>
      <c r="D33" s="34" t="s">
        <v>414</v>
      </c>
      <c r="E33" s="34" t="s">
        <v>419</v>
      </c>
      <c r="F33" s="35"/>
      <c r="G33" s="35"/>
      <c r="H33" s="35"/>
      <c r="I33" s="35"/>
      <c r="J33" s="35"/>
      <c r="K33" s="35"/>
      <c r="L33" s="35"/>
      <c r="M33" s="35"/>
      <c r="N33" s="35"/>
      <c r="O33" s="35"/>
      <c r="P33" s="34" t="s">
        <v>463</v>
      </c>
      <c r="Q33" s="36"/>
      <c r="R33" s="47">
        <v>10.728999999999999</v>
      </c>
      <c r="S33" s="35">
        <v>5.4459999999999997</v>
      </c>
      <c r="T33" s="35">
        <v>5.2830000000000004</v>
      </c>
      <c r="U33" s="35">
        <f t="shared" si="0"/>
        <v>3.6766750341113434</v>
      </c>
      <c r="V33" s="34">
        <f t="shared" si="1"/>
        <v>7.0523249658886558</v>
      </c>
      <c r="W33" s="48">
        <v>0.65731428519793611</v>
      </c>
    </row>
    <row r="34" spans="1:23" x14ac:dyDescent="0.35">
      <c r="A34" s="33" t="s">
        <v>251</v>
      </c>
      <c r="B34" s="34" t="s">
        <v>49</v>
      </c>
      <c r="C34" s="34" t="s">
        <v>408</v>
      </c>
      <c r="D34" s="34" t="s">
        <v>408</v>
      </c>
      <c r="E34" s="34" t="s">
        <v>417</v>
      </c>
      <c r="F34" s="35">
        <v>59.970943450927734</v>
      </c>
      <c r="G34" s="35">
        <v>61.921062469482422</v>
      </c>
      <c r="H34" s="35">
        <v>58.068153381347656</v>
      </c>
      <c r="I34" s="35">
        <v>64.659965515136719</v>
      </c>
      <c r="J34" s="35">
        <v>38.681255340576172</v>
      </c>
      <c r="K34" s="35">
        <v>79.159385681152344</v>
      </c>
      <c r="L34" s="35">
        <v>73.931312561035156</v>
      </c>
      <c r="M34" s="35">
        <v>65.480865478515625</v>
      </c>
      <c r="N34" s="35">
        <v>53.28399658203125</v>
      </c>
      <c r="O34" s="35">
        <v>35.383472442626953</v>
      </c>
      <c r="P34" s="34" t="s">
        <v>444</v>
      </c>
      <c r="Q34" s="36">
        <v>2014</v>
      </c>
      <c r="R34" s="47">
        <v>353.762</v>
      </c>
      <c r="S34" s="35">
        <v>180.042</v>
      </c>
      <c r="T34" s="35">
        <v>173.72</v>
      </c>
      <c r="U34" s="35">
        <f t="shared" si="0"/>
        <v>271.0247988561178</v>
      </c>
      <c r="V34" s="34">
        <f t="shared" si="1"/>
        <v>82.737201143882203</v>
      </c>
      <c r="W34" s="48">
        <v>0.23387814729643716</v>
      </c>
    </row>
    <row r="35" spans="1:23" x14ac:dyDescent="0.35">
      <c r="A35" s="33" t="s">
        <v>222</v>
      </c>
      <c r="B35" s="34" t="s">
        <v>20</v>
      </c>
      <c r="C35" s="34" t="s">
        <v>405</v>
      </c>
      <c r="D35" s="34" t="s">
        <v>414</v>
      </c>
      <c r="E35" s="34" t="s">
        <v>419</v>
      </c>
      <c r="F35" s="35">
        <v>41.614780426025391</v>
      </c>
      <c r="G35" s="35">
        <v>48.626705169677734</v>
      </c>
      <c r="H35" s="35">
        <v>33.939643859863281</v>
      </c>
      <c r="I35" s="35">
        <v>54.892227172851563</v>
      </c>
      <c r="J35" s="35">
        <v>31.117118835449219</v>
      </c>
      <c r="K35" s="35">
        <v>61.350624084472656</v>
      </c>
      <c r="L35" s="35">
        <v>62.663276672363281</v>
      </c>
      <c r="M35" s="35">
        <v>42.754264831542969</v>
      </c>
      <c r="N35" s="35">
        <v>35.299873352050781</v>
      </c>
      <c r="O35" s="35">
        <v>16.944534301757813</v>
      </c>
      <c r="P35" s="34" t="s">
        <v>436</v>
      </c>
      <c r="Q35" s="36">
        <v>2018</v>
      </c>
      <c r="R35" s="47">
        <v>765.822</v>
      </c>
      <c r="S35" s="35">
        <v>386.50200000000001</v>
      </c>
      <c r="T35" s="35">
        <v>379.32</v>
      </c>
      <c r="U35" s="35">
        <f t="shared" si="0"/>
        <v>334.09674962333207</v>
      </c>
      <c r="V35" s="34">
        <f t="shared" si="1"/>
        <v>431.72525037666793</v>
      </c>
      <c r="W35" s="48">
        <v>0.56374098730079303</v>
      </c>
    </row>
    <row r="36" spans="1:23" x14ac:dyDescent="0.35">
      <c r="A36" s="33" t="s">
        <v>327</v>
      </c>
      <c r="B36" s="34" t="s">
        <v>125</v>
      </c>
      <c r="C36" s="34" t="s">
        <v>410</v>
      </c>
      <c r="D36" s="34" t="s">
        <v>410</v>
      </c>
      <c r="E36" s="34" t="s">
        <v>418</v>
      </c>
      <c r="F36" s="35"/>
      <c r="G36" s="35"/>
      <c r="H36" s="35"/>
      <c r="I36" s="35"/>
      <c r="J36" s="35"/>
      <c r="K36" s="35"/>
      <c r="L36" s="35"/>
      <c r="M36" s="35"/>
      <c r="N36" s="35"/>
      <c r="O36" s="35"/>
      <c r="P36" s="34" t="s">
        <v>463</v>
      </c>
      <c r="Q36" s="36"/>
      <c r="R36" s="47">
        <v>393.26499999999999</v>
      </c>
      <c r="S36" s="35">
        <v>201.21899999999999</v>
      </c>
      <c r="T36" s="35">
        <v>192.04599999999999</v>
      </c>
      <c r="U36" s="35">
        <f t="shared" si="0"/>
        <v>73.10332447275664</v>
      </c>
      <c r="V36" s="34">
        <f t="shared" si="1"/>
        <v>320.16167552724335</v>
      </c>
      <c r="W36" s="48">
        <v>0.81411179618639684</v>
      </c>
    </row>
    <row r="37" spans="1:23" x14ac:dyDescent="0.35">
      <c r="A37" s="33" t="s">
        <v>218</v>
      </c>
      <c r="B37" s="34" t="s">
        <v>16</v>
      </c>
      <c r="C37" s="34" t="s">
        <v>405</v>
      </c>
      <c r="D37" s="34" t="s">
        <v>414</v>
      </c>
      <c r="E37" s="34" t="s">
        <v>417</v>
      </c>
      <c r="F37" s="35">
        <v>62.564426422119141</v>
      </c>
      <c r="G37" s="35">
        <v>77.326789855957031</v>
      </c>
      <c r="H37" s="35">
        <v>43.291603088378906</v>
      </c>
      <c r="I37" s="35">
        <v>75.629989624023438</v>
      </c>
      <c r="J37" s="35">
        <v>45.448268890380859</v>
      </c>
      <c r="K37" s="35">
        <v>84.101364135742188</v>
      </c>
      <c r="L37" s="35">
        <v>75.227394104003906</v>
      </c>
      <c r="M37" s="35">
        <v>72.459846496582031</v>
      </c>
      <c r="N37" s="35">
        <v>54.427200317382813</v>
      </c>
      <c r="O37" s="35">
        <v>37.561969757080078</v>
      </c>
      <c r="P37" s="34" t="s">
        <v>431</v>
      </c>
      <c r="Q37" s="36">
        <v>2010</v>
      </c>
      <c r="R37" s="47">
        <v>141.477</v>
      </c>
      <c r="S37" s="35">
        <v>71.192999999999998</v>
      </c>
      <c r="T37" s="35">
        <v>70.284000000000006</v>
      </c>
      <c r="U37" s="35">
        <f t="shared" si="0"/>
        <v>82.95647312304601</v>
      </c>
      <c r="V37" s="34">
        <f t="shared" si="1"/>
        <v>58.520526876953994</v>
      </c>
      <c r="W37" s="48">
        <v>0.41363986285370763</v>
      </c>
    </row>
    <row r="38" spans="1:23" x14ac:dyDescent="0.35">
      <c r="A38" s="33" t="s">
        <v>295</v>
      </c>
      <c r="B38" s="34" t="s">
        <v>93</v>
      </c>
      <c r="C38" s="34" t="s">
        <v>405</v>
      </c>
      <c r="D38" s="34" t="s">
        <v>414</v>
      </c>
      <c r="E38" s="34" t="s">
        <v>417</v>
      </c>
      <c r="F38" s="35">
        <v>55.299999237060547</v>
      </c>
      <c r="G38" s="35">
        <v>68.5</v>
      </c>
      <c r="H38" s="35">
        <v>42.900001525878906</v>
      </c>
      <c r="I38" s="35">
        <v>65.199996948242188</v>
      </c>
      <c r="J38" s="35">
        <v>30</v>
      </c>
      <c r="K38" s="35">
        <v>69.599998474121094</v>
      </c>
      <c r="L38" s="35">
        <v>66</v>
      </c>
      <c r="M38" s="35">
        <v>64.199996948242188</v>
      </c>
      <c r="N38" s="35">
        <v>61.200000762939453</v>
      </c>
      <c r="O38" s="35">
        <v>28.200000762939453</v>
      </c>
      <c r="P38" s="34" t="s">
        <v>448</v>
      </c>
      <c r="Q38" s="36">
        <v>2015</v>
      </c>
      <c r="R38" s="47">
        <v>523.51599999999996</v>
      </c>
      <c r="S38" s="35">
        <v>262.916</v>
      </c>
      <c r="T38" s="35">
        <v>260.60000000000002</v>
      </c>
      <c r="U38" s="35">
        <f t="shared" si="0"/>
        <v>402.79884445988529</v>
      </c>
      <c r="V38" s="34">
        <f t="shared" si="1"/>
        <v>120.71715554011466</v>
      </c>
      <c r="W38" s="48">
        <v>0.23058923803687886</v>
      </c>
    </row>
    <row r="39" spans="1:23" x14ac:dyDescent="0.35">
      <c r="A39" s="33" t="s">
        <v>219</v>
      </c>
      <c r="B39" s="34" t="s">
        <v>17</v>
      </c>
      <c r="C39" s="34" t="s">
        <v>407</v>
      </c>
      <c r="D39" s="34" t="s">
        <v>407</v>
      </c>
      <c r="E39" s="34" t="s">
        <v>419</v>
      </c>
      <c r="F39" s="35">
        <v>2.5</v>
      </c>
      <c r="G39" s="35">
        <v>2.5999999046325684</v>
      </c>
      <c r="H39" s="35">
        <v>2.5</v>
      </c>
      <c r="I39" s="35">
        <v>1.8999999761581421</v>
      </c>
      <c r="J39" s="35">
        <v>2.5999999046325684</v>
      </c>
      <c r="K39" s="35"/>
      <c r="L39" s="35"/>
      <c r="M39" s="35"/>
      <c r="N39" s="35"/>
      <c r="O39" s="35"/>
      <c r="P39" s="34" t="s">
        <v>433</v>
      </c>
      <c r="Q39" s="36">
        <v>2017</v>
      </c>
      <c r="R39" s="47">
        <v>252.779</v>
      </c>
      <c r="S39" s="35">
        <v>128.63800000000001</v>
      </c>
      <c r="T39" s="35">
        <v>124.14100000000001</v>
      </c>
      <c r="U39" s="35">
        <f t="shared" si="0"/>
        <v>31.435458762110159</v>
      </c>
      <c r="V39" s="34">
        <f t="shared" si="1"/>
        <v>221.34354123788984</v>
      </c>
      <c r="W39" s="48">
        <v>0.87564054465715047</v>
      </c>
    </row>
    <row r="40" spans="1:23" x14ac:dyDescent="0.35">
      <c r="A40" s="33" t="s">
        <v>220</v>
      </c>
      <c r="B40" s="34" t="s">
        <v>18</v>
      </c>
      <c r="C40" s="34" t="s">
        <v>408</v>
      </c>
      <c r="D40" s="34" t="s">
        <v>408</v>
      </c>
      <c r="E40" s="34" t="s">
        <v>419</v>
      </c>
      <c r="F40" s="35">
        <v>14.399999618530273</v>
      </c>
      <c r="G40" s="35">
        <v>12.699999809265137</v>
      </c>
      <c r="H40" s="35">
        <v>15.800000190734863</v>
      </c>
      <c r="I40" s="35">
        <v>18.5</v>
      </c>
      <c r="J40" s="35">
        <v>10.199999809265137</v>
      </c>
      <c r="K40" s="35"/>
      <c r="L40" s="35"/>
      <c r="M40" s="35"/>
      <c r="N40" s="35"/>
      <c r="O40" s="35"/>
      <c r="P40" s="34" t="s">
        <v>434</v>
      </c>
      <c r="Q40" s="36">
        <v>2015</v>
      </c>
      <c r="R40" s="47">
        <v>17423.080000000002</v>
      </c>
      <c r="S40" s="35">
        <v>9284.6589999999997</v>
      </c>
      <c r="T40" s="35">
        <v>8138.4210000000003</v>
      </c>
      <c r="U40" s="35">
        <f t="shared" si="0"/>
        <v>7117.0520228270943</v>
      </c>
      <c r="V40" s="34">
        <f t="shared" si="1"/>
        <v>10306.027977172907</v>
      </c>
      <c r="W40" s="48">
        <v>0.59151585007776508</v>
      </c>
    </row>
    <row r="41" spans="1:23" x14ac:dyDescent="0.35">
      <c r="A41" s="33" t="s">
        <v>225</v>
      </c>
      <c r="B41" s="34" t="s">
        <v>23</v>
      </c>
      <c r="C41" s="34" t="s">
        <v>407</v>
      </c>
      <c r="D41" s="34" t="s">
        <v>407</v>
      </c>
      <c r="E41" s="34" t="s">
        <v>419</v>
      </c>
      <c r="F41" s="35">
        <v>16.427343368530273</v>
      </c>
      <c r="G41" s="35">
        <v>15.626605033874512</v>
      </c>
      <c r="H41" s="35">
        <v>17.111974716186523</v>
      </c>
      <c r="I41" s="35">
        <v>26.362085342407227</v>
      </c>
      <c r="J41" s="35">
        <v>13.175415992736816</v>
      </c>
      <c r="K41" s="35">
        <v>28.670713424682617</v>
      </c>
      <c r="L41" s="35">
        <v>21.009166717529297</v>
      </c>
      <c r="M41" s="35">
        <v>14.28718376159668</v>
      </c>
      <c r="N41" s="35">
        <v>10.336611747741699</v>
      </c>
      <c r="O41" s="35">
        <v>5.0200471878051758</v>
      </c>
      <c r="P41" s="34" t="s">
        <v>421</v>
      </c>
      <c r="Q41" s="36">
        <v>2015</v>
      </c>
      <c r="R41" s="47">
        <v>738.27300000000002</v>
      </c>
      <c r="S41" s="35">
        <v>377.61900000000003</v>
      </c>
      <c r="T41" s="35">
        <v>360.654</v>
      </c>
      <c r="U41" s="35">
        <f t="shared" si="0"/>
        <v>141.91335296154625</v>
      </c>
      <c r="V41" s="34">
        <f t="shared" si="1"/>
        <v>596.35964703845377</v>
      </c>
      <c r="W41" s="48">
        <v>0.80777659082541786</v>
      </c>
    </row>
    <row r="42" spans="1:23" x14ac:dyDescent="0.35">
      <c r="A42" s="33" t="s">
        <v>226</v>
      </c>
      <c r="B42" s="34" t="s">
        <v>24</v>
      </c>
      <c r="C42" s="34" t="s">
        <v>405</v>
      </c>
      <c r="D42" s="34" t="s">
        <v>412</v>
      </c>
      <c r="E42" s="34" t="s">
        <v>417</v>
      </c>
      <c r="F42" s="35">
        <v>27.260934829711914</v>
      </c>
      <c r="G42" s="35">
        <v>29.391448974609375</v>
      </c>
      <c r="H42" s="35">
        <v>24.615222930908203</v>
      </c>
      <c r="I42" s="35">
        <v>30.487457275390625</v>
      </c>
      <c r="J42" s="35">
        <v>20.782449722290039</v>
      </c>
      <c r="K42" s="35">
        <v>44.632820129394531</v>
      </c>
      <c r="L42" s="35">
        <v>36.207984924316406</v>
      </c>
      <c r="M42" s="35">
        <v>24.322486877441406</v>
      </c>
      <c r="N42" s="35">
        <v>19.991327285766602</v>
      </c>
      <c r="O42" s="35">
        <v>16.798181533813477</v>
      </c>
      <c r="P42" s="34" t="s">
        <v>439</v>
      </c>
      <c r="Q42" s="36">
        <v>2012</v>
      </c>
      <c r="R42" s="47">
        <v>23.443999999999999</v>
      </c>
      <c r="S42" s="35">
        <v>11.936</v>
      </c>
      <c r="T42" s="35">
        <v>11.507999999999999</v>
      </c>
      <c r="U42" s="35">
        <f t="shared" si="0"/>
        <v>16.653369592249383</v>
      </c>
      <c r="V42" s="34">
        <f t="shared" si="1"/>
        <v>6.7906304077506139</v>
      </c>
      <c r="W42" s="48">
        <v>0.2896532335672502</v>
      </c>
    </row>
    <row r="43" spans="1:23" x14ac:dyDescent="0.35">
      <c r="A43" s="33" t="s">
        <v>224</v>
      </c>
      <c r="B43" s="34" t="s">
        <v>22</v>
      </c>
      <c r="C43" s="34" t="s">
        <v>405</v>
      </c>
      <c r="D43" s="34" t="s">
        <v>414</v>
      </c>
      <c r="E43" s="34" t="s">
        <v>419</v>
      </c>
      <c r="F43" s="35">
        <v>25.172496795654297</v>
      </c>
      <c r="G43" s="35">
        <v>30.803327560424805</v>
      </c>
      <c r="H43" s="35">
        <v>19.988189697265625</v>
      </c>
      <c r="I43" s="35">
        <v>41.241298675537109</v>
      </c>
      <c r="J43" s="35">
        <v>19.376323699951172</v>
      </c>
      <c r="K43" s="35">
        <v>51.657150268554688</v>
      </c>
      <c r="L43" s="35">
        <v>38.629932403564453</v>
      </c>
      <c r="M43" s="35">
        <v>21.390903472900391</v>
      </c>
      <c r="N43" s="35">
        <v>14.447685241699219</v>
      </c>
      <c r="O43" s="35">
        <v>11.182144165039063</v>
      </c>
      <c r="P43" s="34" t="s">
        <v>438</v>
      </c>
      <c r="Q43" s="36">
        <v>2015</v>
      </c>
      <c r="R43" s="47">
        <v>157.352</v>
      </c>
      <c r="S43" s="35">
        <v>79.423000000000002</v>
      </c>
      <c r="T43" s="35">
        <v>77.929000000000002</v>
      </c>
      <c r="U43" s="35">
        <f t="shared" si="0"/>
        <v>52.058153212238381</v>
      </c>
      <c r="V43" s="34">
        <f t="shared" si="1"/>
        <v>105.29384678776162</v>
      </c>
      <c r="W43" s="48">
        <v>0.66916115961514067</v>
      </c>
    </row>
    <row r="44" spans="1:23" x14ac:dyDescent="0.35">
      <c r="A44" s="33" t="s">
        <v>329</v>
      </c>
      <c r="B44" s="34" t="s">
        <v>127</v>
      </c>
      <c r="C44" s="34" t="s">
        <v>408</v>
      </c>
      <c r="D44" s="34" t="s">
        <v>408</v>
      </c>
      <c r="E44" s="34" t="s">
        <v>419</v>
      </c>
      <c r="F44" s="35"/>
      <c r="G44" s="35"/>
      <c r="H44" s="35"/>
      <c r="I44" s="35"/>
      <c r="J44" s="35"/>
      <c r="K44" s="35"/>
      <c r="L44" s="35"/>
      <c r="M44" s="35"/>
      <c r="N44" s="35"/>
      <c r="O44" s="35"/>
      <c r="P44" s="34" t="s">
        <v>463</v>
      </c>
      <c r="Q44" s="36"/>
      <c r="R44" s="47"/>
      <c r="S44" s="35"/>
      <c r="T44" s="35"/>
      <c r="U44" s="35">
        <f t="shared" si="0"/>
        <v>0</v>
      </c>
      <c r="V44" s="34">
        <f t="shared" si="1"/>
        <v>0</v>
      </c>
      <c r="W44" s="48">
        <v>0.75050255585549364</v>
      </c>
    </row>
    <row r="45" spans="1:23" x14ac:dyDescent="0.35">
      <c r="A45" s="33" t="s">
        <v>227</v>
      </c>
      <c r="B45" s="34" t="s">
        <v>25</v>
      </c>
      <c r="C45" s="34" t="s">
        <v>407</v>
      </c>
      <c r="D45" s="34" t="s">
        <v>407</v>
      </c>
      <c r="E45" s="34" t="s">
        <v>419</v>
      </c>
      <c r="F45" s="35">
        <v>9.3995876312255859</v>
      </c>
      <c r="G45" s="35">
        <v>7.7773160934448242</v>
      </c>
      <c r="H45" s="35">
        <v>10.942635536193848</v>
      </c>
      <c r="I45" s="35">
        <v>11.101828575134277</v>
      </c>
      <c r="J45" s="35">
        <v>8.5883550643920898</v>
      </c>
      <c r="K45" s="35">
        <v>20.223678588867188</v>
      </c>
      <c r="L45" s="35">
        <v>10.423215866088867</v>
      </c>
      <c r="M45" s="35">
        <v>3.2991764545440674</v>
      </c>
      <c r="N45" s="35">
        <v>3.7005412578582764</v>
      </c>
      <c r="O45" s="35">
        <v>8.5881681442260742</v>
      </c>
      <c r="P45" s="34" t="s">
        <v>440</v>
      </c>
      <c r="Q45" s="36">
        <v>2018</v>
      </c>
      <c r="R45" s="47">
        <v>71.635999999999996</v>
      </c>
      <c r="S45" s="35">
        <v>36.655000000000001</v>
      </c>
      <c r="T45" s="35">
        <v>34.981000000000002</v>
      </c>
      <c r="U45" s="35">
        <f t="shared" si="0"/>
        <v>14.800331491627944</v>
      </c>
      <c r="V45" s="34">
        <f t="shared" si="1"/>
        <v>56.835668508372052</v>
      </c>
      <c r="W45" s="48">
        <v>0.79339533905260007</v>
      </c>
    </row>
    <row r="46" spans="1:23" x14ac:dyDescent="0.35">
      <c r="A46" s="33" t="s">
        <v>221</v>
      </c>
      <c r="B46" s="34" t="s">
        <v>19</v>
      </c>
      <c r="C46" s="34" t="s">
        <v>405</v>
      </c>
      <c r="D46" s="34" t="s">
        <v>414</v>
      </c>
      <c r="E46" s="34" t="s">
        <v>419</v>
      </c>
      <c r="F46" s="35">
        <v>56.286884307861328</v>
      </c>
      <c r="G46" s="35">
        <v>66.147735595703125</v>
      </c>
      <c r="H46" s="35">
        <v>45.904376983642578</v>
      </c>
      <c r="I46" s="35">
        <v>69.759109497070313</v>
      </c>
      <c r="J46" s="35">
        <v>46.906764984130859</v>
      </c>
      <c r="K46" s="35">
        <v>85.832771301269531</v>
      </c>
      <c r="L46" s="35">
        <v>61.956066131591797</v>
      </c>
      <c r="M46" s="35">
        <v>53.580604553222656</v>
      </c>
      <c r="N46" s="35">
        <v>50.120838165283203</v>
      </c>
      <c r="O46" s="35">
        <v>43.5072021484375</v>
      </c>
      <c r="P46" s="34" t="s">
        <v>435</v>
      </c>
      <c r="Q46" s="36">
        <v>2016</v>
      </c>
      <c r="R46" s="47">
        <v>40.594000000000001</v>
      </c>
      <c r="S46" s="35">
        <v>20.96</v>
      </c>
      <c r="T46" s="35">
        <v>19.634</v>
      </c>
      <c r="U46" s="35">
        <f t="shared" si="0"/>
        <v>19.980965095700636</v>
      </c>
      <c r="V46" s="34">
        <f t="shared" si="1"/>
        <v>20.613034904299365</v>
      </c>
      <c r="W46" s="48">
        <v>0.50778526147458647</v>
      </c>
    </row>
    <row r="47" spans="1:23" x14ac:dyDescent="0.35">
      <c r="A47" s="33" t="s">
        <v>349</v>
      </c>
      <c r="B47" s="34" t="s">
        <v>147</v>
      </c>
      <c r="C47" s="34" t="s">
        <v>406</v>
      </c>
      <c r="D47" s="34" t="s">
        <v>413</v>
      </c>
      <c r="E47" s="34" t="s">
        <v>418</v>
      </c>
      <c r="F47" s="35"/>
      <c r="G47" s="35"/>
      <c r="H47" s="35"/>
      <c r="I47" s="35"/>
      <c r="J47" s="35"/>
      <c r="K47" s="35"/>
      <c r="L47" s="35"/>
      <c r="M47" s="35"/>
      <c r="N47" s="35"/>
      <c r="O47" s="35"/>
      <c r="P47" s="34" t="s">
        <v>463</v>
      </c>
      <c r="Q47" s="36"/>
      <c r="R47" s="47">
        <v>126.95099999999999</v>
      </c>
      <c r="S47" s="35">
        <v>65.204999999999998</v>
      </c>
      <c r="T47" s="35">
        <v>61.746000000000002</v>
      </c>
      <c r="U47" s="35">
        <f t="shared" si="0"/>
        <v>54.656609534518367</v>
      </c>
      <c r="V47" s="34">
        <f t="shared" si="1"/>
        <v>72.294390465481627</v>
      </c>
      <c r="W47" s="48">
        <v>0.56946688458918504</v>
      </c>
    </row>
    <row r="48" spans="1:23" x14ac:dyDescent="0.35">
      <c r="A48" s="33" t="s">
        <v>331</v>
      </c>
      <c r="B48" s="34" t="s">
        <v>129</v>
      </c>
      <c r="C48" s="34" t="s">
        <v>407</v>
      </c>
      <c r="D48" s="34" t="s">
        <v>407</v>
      </c>
      <c r="E48" s="34" t="s">
        <v>419</v>
      </c>
      <c r="F48" s="35"/>
      <c r="G48" s="35"/>
      <c r="H48" s="35"/>
      <c r="I48" s="35"/>
      <c r="J48" s="35"/>
      <c r="K48" s="35"/>
      <c r="L48" s="35"/>
      <c r="M48" s="35"/>
      <c r="N48" s="35"/>
      <c r="O48" s="35"/>
      <c r="P48" s="34" t="s">
        <v>463</v>
      </c>
      <c r="Q48" s="36"/>
      <c r="R48" s="47">
        <v>13.452</v>
      </c>
      <c r="S48" s="35">
        <v>6.923</v>
      </c>
      <c r="T48" s="35">
        <v>6.5289999999999999</v>
      </c>
      <c r="U48" s="35">
        <f t="shared" si="0"/>
        <v>3.0890144904527634</v>
      </c>
      <c r="V48" s="34">
        <f t="shared" si="1"/>
        <v>10.362985509547237</v>
      </c>
      <c r="W48" s="48">
        <v>0.77036764120928014</v>
      </c>
    </row>
    <row r="49" spans="1:23" x14ac:dyDescent="0.35">
      <c r="A49" s="33" t="s">
        <v>332</v>
      </c>
      <c r="B49" s="34" t="s">
        <v>130</v>
      </c>
      <c r="C49" s="34" t="s">
        <v>406</v>
      </c>
      <c r="D49" s="34" t="s">
        <v>415</v>
      </c>
      <c r="E49" s="34" t="s">
        <v>418</v>
      </c>
      <c r="F49" s="35"/>
      <c r="G49" s="35"/>
      <c r="H49" s="35"/>
      <c r="I49" s="35"/>
      <c r="J49" s="35"/>
      <c r="K49" s="35"/>
      <c r="L49" s="35"/>
      <c r="M49" s="35"/>
      <c r="N49" s="35"/>
      <c r="O49" s="35"/>
      <c r="P49" s="34" t="s">
        <v>463</v>
      </c>
      <c r="Q49" s="36"/>
      <c r="R49" s="47">
        <v>108.85299999999999</v>
      </c>
      <c r="S49" s="35">
        <v>55.933999999999997</v>
      </c>
      <c r="T49" s="35">
        <v>52.918999999999997</v>
      </c>
      <c r="U49" s="35">
        <f t="shared" si="0"/>
        <v>36.1278244667118</v>
      </c>
      <c r="V49" s="34">
        <f t="shared" si="1"/>
        <v>72.725175533288194</v>
      </c>
      <c r="W49" s="48">
        <v>0.66810446687999592</v>
      </c>
    </row>
    <row r="50" spans="1:23" x14ac:dyDescent="0.35">
      <c r="A50" s="33" t="s">
        <v>333</v>
      </c>
      <c r="B50" s="34" t="s">
        <v>131</v>
      </c>
      <c r="C50" s="34" t="s">
        <v>406</v>
      </c>
      <c r="D50" s="34" t="s">
        <v>415</v>
      </c>
      <c r="E50" s="34" t="s">
        <v>418</v>
      </c>
      <c r="F50" s="35"/>
      <c r="G50" s="35"/>
      <c r="H50" s="35"/>
      <c r="I50" s="35"/>
      <c r="J50" s="35"/>
      <c r="K50" s="35"/>
      <c r="L50" s="35"/>
      <c r="M50" s="35"/>
      <c r="N50" s="35"/>
      <c r="O50" s="35"/>
      <c r="P50" s="34" t="s">
        <v>463</v>
      </c>
      <c r="Q50" s="36"/>
      <c r="R50" s="47">
        <v>746.61300000000006</v>
      </c>
      <c r="S50" s="35">
        <v>375.25799999999998</v>
      </c>
      <c r="T50" s="35">
        <v>371.35500000000002</v>
      </c>
      <c r="U50" s="35">
        <f t="shared" si="0"/>
        <v>195.6726498397685</v>
      </c>
      <c r="V50" s="34">
        <f t="shared" si="1"/>
        <v>550.94035016023156</v>
      </c>
      <c r="W50" s="48">
        <v>0.73791957836286204</v>
      </c>
    </row>
    <row r="51" spans="1:23" x14ac:dyDescent="0.35">
      <c r="A51" s="33" t="s">
        <v>280</v>
      </c>
      <c r="B51" s="34" t="s">
        <v>78</v>
      </c>
      <c r="C51" s="34" t="s">
        <v>408</v>
      </c>
      <c r="D51" s="34" t="s">
        <v>408</v>
      </c>
      <c r="E51" s="34" t="s">
        <v>419</v>
      </c>
      <c r="F51" s="35">
        <v>0.60000002384185791</v>
      </c>
      <c r="G51" s="35">
        <v>0.5</v>
      </c>
      <c r="H51" s="35">
        <v>0.69999998807907104</v>
      </c>
      <c r="I51" s="35">
        <v>0.60000002384185791</v>
      </c>
      <c r="J51" s="35">
        <v>0.60000002384185791</v>
      </c>
      <c r="K51" s="35"/>
      <c r="L51" s="35"/>
      <c r="M51" s="35"/>
      <c r="N51" s="35"/>
      <c r="O51" s="35"/>
      <c r="P51" s="34" t="s">
        <v>453</v>
      </c>
      <c r="Q51" s="36">
        <v>2017</v>
      </c>
      <c r="R51" s="47">
        <v>336.01100000000002</v>
      </c>
      <c r="S51" s="35">
        <v>171.892</v>
      </c>
      <c r="T51" s="35">
        <v>164.119</v>
      </c>
      <c r="U51" s="35">
        <f t="shared" si="0"/>
        <v>128.02268337261904</v>
      </c>
      <c r="V51" s="34">
        <f t="shared" si="1"/>
        <v>207.98831662738098</v>
      </c>
      <c r="W51" s="48">
        <v>0.61899258246718403</v>
      </c>
    </row>
    <row r="52" spans="1:23" x14ac:dyDescent="0.35">
      <c r="A52" s="33" t="s">
        <v>223</v>
      </c>
      <c r="B52" s="34" t="s">
        <v>21</v>
      </c>
      <c r="C52" s="34" t="s">
        <v>405</v>
      </c>
      <c r="D52" s="34" t="s">
        <v>414</v>
      </c>
      <c r="E52" s="34" t="s">
        <v>417</v>
      </c>
      <c r="F52" s="35">
        <v>28.769289016723633</v>
      </c>
      <c r="G52" s="35">
        <v>33.280990600585938</v>
      </c>
      <c r="H52" s="35">
        <v>23.850883483886719</v>
      </c>
      <c r="I52" s="35">
        <v>35.780860900878906</v>
      </c>
      <c r="J52" s="35">
        <v>21.099388122558594</v>
      </c>
      <c r="K52" s="35">
        <v>44.340335845947266</v>
      </c>
      <c r="L52" s="35">
        <v>34.153144836425781</v>
      </c>
      <c r="M52" s="35">
        <v>28.876670837402344</v>
      </c>
      <c r="N52" s="35">
        <v>25.596561431884766</v>
      </c>
      <c r="O52" s="35">
        <v>14.353842735290527</v>
      </c>
      <c r="P52" s="34" t="s">
        <v>437</v>
      </c>
      <c r="Q52" s="36">
        <v>2018</v>
      </c>
      <c r="R52" s="47">
        <v>2838.877</v>
      </c>
      <c r="S52" s="35">
        <v>1432.2840000000001</v>
      </c>
      <c r="T52" s="35">
        <v>1406.5930000000001</v>
      </c>
      <c r="U52" s="35">
        <f t="shared" si="0"/>
        <v>1576.7014415756903</v>
      </c>
      <c r="V52" s="34">
        <f t="shared" si="1"/>
        <v>1262.1755584243097</v>
      </c>
      <c r="W52" s="48">
        <v>0.44460381989931569</v>
      </c>
    </row>
    <row r="53" spans="1:23" x14ac:dyDescent="0.35">
      <c r="A53" s="33" t="s">
        <v>337</v>
      </c>
      <c r="B53" s="34" t="s">
        <v>135</v>
      </c>
      <c r="C53" s="34" t="s">
        <v>406</v>
      </c>
      <c r="D53" s="34" t="s">
        <v>415</v>
      </c>
      <c r="E53" s="34" t="s">
        <v>418</v>
      </c>
      <c r="F53" s="35"/>
      <c r="G53" s="35"/>
      <c r="H53" s="35"/>
      <c r="I53" s="35"/>
      <c r="J53" s="35"/>
      <c r="K53" s="35"/>
      <c r="L53" s="35"/>
      <c r="M53" s="35"/>
      <c r="N53" s="35"/>
      <c r="O53" s="35"/>
      <c r="P53" s="34" t="s">
        <v>463</v>
      </c>
      <c r="Q53" s="36"/>
      <c r="R53" s="47">
        <v>57.677999999999997</v>
      </c>
      <c r="S53" s="35">
        <v>29.553000000000001</v>
      </c>
      <c r="T53" s="35">
        <v>28.125</v>
      </c>
      <c r="U53" s="35">
        <f t="shared" si="0"/>
        <v>6.9939920960746917</v>
      </c>
      <c r="V53" s="34">
        <f t="shared" si="1"/>
        <v>50.684007903925306</v>
      </c>
      <c r="W53" s="48">
        <v>0.87874073136941833</v>
      </c>
    </row>
    <row r="54" spans="1:23" x14ac:dyDescent="0.35">
      <c r="A54" s="33" t="s">
        <v>335</v>
      </c>
      <c r="B54" s="34" t="s">
        <v>133</v>
      </c>
      <c r="C54" s="34" t="s">
        <v>405</v>
      </c>
      <c r="D54" s="34" t="s">
        <v>412</v>
      </c>
      <c r="E54" s="34" t="s">
        <v>417</v>
      </c>
      <c r="F54" s="35"/>
      <c r="G54" s="35"/>
      <c r="H54" s="35"/>
      <c r="I54" s="35"/>
      <c r="J54" s="35"/>
      <c r="K54" s="35"/>
      <c r="L54" s="35"/>
      <c r="M54" s="35"/>
      <c r="N54" s="35"/>
      <c r="O54" s="35"/>
      <c r="P54" s="34" t="s">
        <v>463</v>
      </c>
      <c r="Q54" s="36"/>
      <c r="R54" s="47">
        <v>20.113</v>
      </c>
      <c r="S54" s="35">
        <v>10.005000000000001</v>
      </c>
      <c r="T54" s="35">
        <v>10.108000000000001</v>
      </c>
      <c r="U54" s="35">
        <f t="shared" si="0"/>
        <v>4.46969128831552</v>
      </c>
      <c r="V54" s="34">
        <f t="shared" si="1"/>
        <v>15.64330871168448</v>
      </c>
      <c r="W54" s="48">
        <v>0.777771029268855</v>
      </c>
    </row>
    <row r="55" spans="1:23" x14ac:dyDescent="0.35">
      <c r="A55" s="33" t="s">
        <v>336</v>
      </c>
      <c r="B55" s="34" t="s">
        <v>134</v>
      </c>
      <c r="C55" s="34" t="s">
        <v>407</v>
      </c>
      <c r="D55" s="34" t="s">
        <v>407</v>
      </c>
      <c r="E55" s="34" t="s">
        <v>419</v>
      </c>
      <c r="F55" s="35"/>
      <c r="G55" s="35"/>
      <c r="H55" s="35"/>
      <c r="I55" s="35"/>
      <c r="J55" s="35"/>
      <c r="K55" s="35"/>
      <c r="L55" s="35"/>
      <c r="M55" s="35"/>
      <c r="N55" s="35"/>
      <c r="O55" s="35"/>
      <c r="P55" s="34" t="s">
        <v>463</v>
      </c>
      <c r="Q55" s="36"/>
      <c r="R55" s="47"/>
      <c r="S55" s="35"/>
      <c r="T55" s="35"/>
      <c r="U55" s="35">
        <f t="shared" si="0"/>
        <v>0</v>
      </c>
      <c r="V55" s="34">
        <f t="shared" si="1"/>
        <v>0</v>
      </c>
      <c r="W55" s="48">
        <v>0.70483662593529628</v>
      </c>
    </row>
    <row r="56" spans="1:23" x14ac:dyDescent="0.35">
      <c r="A56" s="33" t="s">
        <v>228</v>
      </c>
      <c r="B56" s="34" t="s">
        <v>26</v>
      </c>
      <c r="C56" s="34" t="s">
        <v>407</v>
      </c>
      <c r="D56" s="34" t="s">
        <v>407</v>
      </c>
      <c r="E56" s="34" t="s">
        <v>419</v>
      </c>
      <c r="F56" s="35">
        <v>15.736998558044434</v>
      </c>
      <c r="G56" s="35">
        <v>13.820722579956055</v>
      </c>
      <c r="H56" s="35">
        <v>17.603830337524414</v>
      </c>
      <c r="I56" s="35">
        <v>19.493146896362305</v>
      </c>
      <c r="J56" s="35">
        <v>14.413907051086426</v>
      </c>
      <c r="K56" s="35">
        <v>29.427845001220703</v>
      </c>
      <c r="L56" s="35">
        <v>20.164152145385742</v>
      </c>
      <c r="M56" s="35">
        <v>13.013674736022949</v>
      </c>
      <c r="N56" s="35">
        <v>9.7505378723144531</v>
      </c>
      <c r="O56" s="35">
        <v>6.3420186042785645</v>
      </c>
      <c r="P56" s="34" t="s">
        <v>441</v>
      </c>
      <c r="Q56" s="36">
        <v>2014</v>
      </c>
      <c r="R56" s="47">
        <v>200.41</v>
      </c>
      <c r="S56" s="35">
        <v>102.22799999999999</v>
      </c>
      <c r="T56" s="35">
        <v>98.182000000000002</v>
      </c>
      <c r="U56" s="35">
        <f t="shared" si="0"/>
        <v>37.929176315970324</v>
      </c>
      <c r="V56" s="34">
        <f t="shared" si="1"/>
        <v>162.48082368402967</v>
      </c>
      <c r="W56" s="48">
        <v>0.81074209712105016</v>
      </c>
    </row>
    <row r="57" spans="1:23" x14ac:dyDescent="0.35">
      <c r="A57" s="33" t="s">
        <v>230</v>
      </c>
      <c r="B57" s="34" t="s">
        <v>28</v>
      </c>
      <c r="C57" s="34" t="s">
        <v>407</v>
      </c>
      <c r="D57" s="34" t="s">
        <v>407</v>
      </c>
      <c r="E57" s="34" t="s">
        <v>419</v>
      </c>
      <c r="F57" s="35">
        <v>14.800000190734863</v>
      </c>
      <c r="G57" s="35">
        <v>15.100000381469727</v>
      </c>
      <c r="H57" s="35">
        <v>14.5</v>
      </c>
      <c r="I57" s="35">
        <v>19.5</v>
      </c>
      <c r="J57" s="35">
        <v>12.100000381469727</v>
      </c>
      <c r="K57" s="35"/>
      <c r="L57" s="35"/>
      <c r="M57" s="35"/>
      <c r="N57" s="35"/>
      <c r="O57" s="35"/>
      <c r="P57" s="34" t="s">
        <v>443</v>
      </c>
      <c r="Q57" s="36">
        <v>2019</v>
      </c>
      <c r="R57" s="47">
        <v>325.29199999999997</v>
      </c>
      <c r="S57" s="35">
        <v>166.22499999999999</v>
      </c>
      <c r="T57" s="35">
        <v>159.06700000000001</v>
      </c>
      <c r="U57" s="35">
        <f t="shared" si="0"/>
        <v>117.68809616433194</v>
      </c>
      <c r="V57" s="34">
        <f t="shared" si="1"/>
        <v>207.60390383566804</v>
      </c>
      <c r="W57" s="48">
        <v>0.6382078373758594</v>
      </c>
    </row>
    <row r="58" spans="1:23" x14ac:dyDescent="0.35">
      <c r="A58" s="33" t="s">
        <v>231</v>
      </c>
      <c r="B58" s="34" t="s">
        <v>29</v>
      </c>
      <c r="C58" s="34" t="s">
        <v>409</v>
      </c>
      <c r="D58" s="34" t="s">
        <v>409</v>
      </c>
      <c r="E58" s="34" t="s">
        <v>419</v>
      </c>
      <c r="F58" s="35">
        <v>23.904270172119141</v>
      </c>
      <c r="G58" s="35">
        <v>26.984769821166992</v>
      </c>
      <c r="H58" s="35">
        <v>20.813699722290039</v>
      </c>
      <c r="I58" s="35">
        <v>27.109714508056641</v>
      </c>
      <c r="J58" s="35">
        <v>18.22065544128418</v>
      </c>
      <c r="K58" s="35">
        <v>32.805122375488281</v>
      </c>
      <c r="L58" s="35">
        <v>28.132167816162109</v>
      </c>
      <c r="M58" s="35">
        <v>23.110647201538086</v>
      </c>
      <c r="N58" s="35">
        <v>25.23161506652832</v>
      </c>
      <c r="O58" s="35">
        <v>6.5197310447692871</v>
      </c>
      <c r="P58" s="34" t="s">
        <v>444</v>
      </c>
      <c r="Q58" s="36">
        <v>2014</v>
      </c>
      <c r="R58" s="47">
        <v>2578.5360000000001</v>
      </c>
      <c r="S58" s="35">
        <v>1329.0029999999999</v>
      </c>
      <c r="T58" s="35">
        <v>1249.5329999999999</v>
      </c>
      <c r="U58" s="35">
        <f t="shared" si="0"/>
        <v>1477.3950658403844</v>
      </c>
      <c r="V58" s="34">
        <f t="shared" si="1"/>
        <v>1101.1409341596157</v>
      </c>
      <c r="W58" s="48">
        <v>0.42704113270461053</v>
      </c>
    </row>
    <row r="59" spans="1:23" x14ac:dyDescent="0.35">
      <c r="A59" s="33" t="s">
        <v>289</v>
      </c>
      <c r="B59" s="34" t="s">
        <v>87</v>
      </c>
      <c r="C59" s="34" t="s">
        <v>407</v>
      </c>
      <c r="D59" s="34" t="s">
        <v>407</v>
      </c>
      <c r="E59" s="34" t="s">
        <v>419</v>
      </c>
      <c r="F59" s="35">
        <v>34.900001525878906</v>
      </c>
      <c r="G59" s="35">
        <v>35</v>
      </c>
      <c r="H59" s="35">
        <v>34.700000762939453</v>
      </c>
      <c r="I59" s="35">
        <v>49.299999237060547</v>
      </c>
      <c r="J59" s="35">
        <v>24.799999237060547</v>
      </c>
      <c r="K59" s="35">
        <v>60.900001525878906</v>
      </c>
      <c r="L59" s="35">
        <v>46.099998474121094</v>
      </c>
      <c r="M59" s="35">
        <v>32.5</v>
      </c>
      <c r="N59" s="35">
        <v>19.899999618530273</v>
      </c>
      <c r="O59" s="35">
        <v>8.1999998092651367</v>
      </c>
      <c r="P59" s="34" t="s">
        <v>441</v>
      </c>
      <c r="Q59" s="36">
        <v>2014</v>
      </c>
      <c r="R59" s="47">
        <v>114.453</v>
      </c>
      <c r="S59" s="35">
        <v>58.561</v>
      </c>
      <c r="T59" s="35">
        <v>55.892000000000003</v>
      </c>
      <c r="U59" s="35">
        <f t="shared" si="0"/>
        <v>32.020326916328315</v>
      </c>
      <c r="V59" s="34">
        <f t="shared" si="1"/>
        <v>82.432673083671688</v>
      </c>
      <c r="W59" s="48">
        <v>0.72023165040384862</v>
      </c>
    </row>
    <row r="60" spans="1:23" x14ac:dyDescent="0.35">
      <c r="A60" s="33" t="s">
        <v>346</v>
      </c>
      <c r="B60" s="34" t="s">
        <v>144</v>
      </c>
      <c r="C60" s="34" t="s">
        <v>405</v>
      </c>
      <c r="D60" s="34" t="s">
        <v>414</v>
      </c>
      <c r="E60" s="34" t="s">
        <v>419</v>
      </c>
      <c r="F60" s="35"/>
      <c r="G60" s="35"/>
      <c r="H60" s="35"/>
      <c r="I60" s="35"/>
      <c r="J60" s="35"/>
      <c r="K60" s="35"/>
      <c r="L60" s="35"/>
      <c r="M60" s="35"/>
      <c r="N60" s="35"/>
      <c r="O60" s="35"/>
      <c r="P60" s="34" t="s">
        <v>463</v>
      </c>
      <c r="Q60" s="36"/>
      <c r="R60" s="47">
        <v>34.587000000000003</v>
      </c>
      <c r="S60" s="35">
        <v>17.536000000000001</v>
      </c>
      <c r="T60" s="35">
        <v>17.050999999999998</v>
      </c>
      <c r="U60" s="35">
        <f t="shared" si="0"/>
        <v>9.634941350672122</v>
      </c>
      <c r="V60" s="34">
        <f t="shared" si="1"/>
        <v>24.952058649327881</v>
      </c>
      <c r="W60" s="48">
        <v>0.72142882150310461</v>
      </c>
    </row>
    <row r="61" spans="1:23" x14ac:dyDescent="0.35">
      <c r="A61" s="33" t="s">
        <v>338</v>
      </c>
      <c r="B61" s="34" t="s">
        <v>136</v>
      </c>
      <c r="C61" s="34" t="s">
        <v>405</v>
      </c>
      <c r="D61" s="34" t="s">
        <v>412</v>
      </c>
      <c r="E61" s="34" t="s">
        <v>417</v>
      </c>
      <c r="F61" s="35"/>
      <c r="G61" s="35"/>
      <c r="H61" s="35"/>
      <c r="I61" s="35"/>
      <c r="J61" s="35"/>
      <c r="K61" s="35"/>
      <c r="L61" s="35"/>
      <c r="M61" s="35"/>
      <c r="N61" s="35"/>
      <c r="O61" s="35"/>
      <c r="P61" s="34" t="s">
        <v>463</v>
      </c>
      <c r="Q61" s="36"/>
      <c r="R61" s="47">
        <v>94.498999999999995</v>
      </c>
      <c r="S61" s="35">
        <v>48.323</v>
      </c>
      <c r="T61" s="35">
        <v>46.176000000000002</v>
      </c>
      <c r="U61" s="35">
        <f t="shared" si="0"/>
        <v>56.624084197836986</v>
      </c>
      <c r="V61" s="34">
        <f t="shared" si="1"/>
        <v>37.874915802163009</v>
      </c>
      <c r="W61" s="48">
        <v>0.40079700104935512</v>
      </c>
    </row>
    <row r="62" spans="1:23" x14ac:dyDescent="0.35">
      <c r="A62" s="33" t="s">
        <v>340</v>
      </c>
      <c r="B62" s="34" t="s">
        <v>138</v>
      </c>
      <c r="C62" s="34" t="s">
        <v>406</v>
      </c>
      <c r="D62" s="34" t="s">
        <v>415</v>
      </c>
      <c r="E62" s="34" t="s">
        <v>418</v>
      </c>
      <c r="F62" s="35"/>
      <c r="G62" s="35"/>
      <c r="H62" s="35"/>
      <c r="I62" s="35"/>
      <c r="J62" s="35"/>
      <c r="K62" s="35"/>
      <c r="L62" s="35"/>
      <c r="M62" s="35"/>
      <c r="N62" s="35"/>
      <c r="O62" s="35"/>
      <c r="P62" s="34" t="s">
        <v>463</v>
      </c>
      <c r="Q62" s="36"/>
      <c r="R62" s="47">
        <v>14.882999999999999</v>
      </c>
      <c r="S62" s="35">
        <v>7.6109999999999998</v>
      </c>
      <c r="T62" s="35">
        <v>7.2720000000000002</v>
      </c>
      <c r="U62" s="35">
        <f t="shared" si="0"/>
        <v>4.6315733638509098</v>
      </c>
      <c r="V62" s="34">
        <f t="shared" si="1"/>
        <v>10.251426636149089</v>
      </c>
      <c r="W62" s="48">
        <v>0.68880109091910835</v>
      </c>
    </row>
    <row r="63" spans="1:23" x14ac:dyDescent="0.35">
      <c r="A63" s="33" t="s">
        <v>294</v>
      </c>
      <c r="B63" s="34" t="s">
        <v>92</v>
      </c>
      <c r="C63" s="34" t="s">
        <v>405</v>
      </c>
      <c r="D63" s="34" t="s">
        <v>412</v>
      </c>
      <c r="E63" s="34" t="s">
        <v>419</v>
      </c>
      <c r="F63" s="35">
        <v>17.5</v>
      </c>
      <c r="G63" s="35">
        <v>23.799999237060547</v>
      </c>
      <c r="H63" s="35">
        <v>11.600000381469727</v>
      </c>
      <c r="I63" s="35">
        <v>16.299999237060547</v>
      </c>
      <c r="J63" s="35">
        <v>21.600000381469727</v>
      </c>
      <c r="K63" s="35">
        <v>22</v>
      </c>
      <c r="L63" s="35">
        <v>20.600000381469727</v>
      </c>
      <c r="M63" s="35">
        <v>14.899999618530273</v>
      </c>
      <c r="N63" s="35">
        <v>12.100000381469727</v>
      </c>
      <c r="O63" s="35">
        <v>17.200000762939453</v>
      </c>
      <c r="P63" s="34" t="s">
        <v>441</v>
      </c>
      <c r="Q63" s="36">
        <v>2014</v>
      </c>
      <c r="R63" s="47">
        <v>28.263000000000002</v>
      </c>
      <c r="S63" s="35">
        <v>14.262</v>
      </c>
      <c r="T63" s="35">
        <v>14.000999999999999</v>
      </c>
      <c r="U63" s="35">
        <f t="shared" si="0"/>
        <v>28.263000000000002</v>
      </c>
      <c r="V63" s="34"/>
      <c r="W63" s="48"/>
    </row>
    <row r="64" spans="1:23" x14ac:dyDescent="0.35">
      <c r="A64" s="33" t="s">
        <v>232</v>
      </c>
      <c r="B64" s="34" t="s">
        <v>30</v>
      </c>
      <c r="C64" s="34" t="s">
        <v>405</v>
      </c>
      <c r="D64" s="34" t="s">
        <v>412</v>
      </c>
      <c r="E64" s="34" t="s">
        <v>417</v>
      </c>
      <c r="F64" s="35">
        <v>54.148365020751953</v>
      </c>
      <c r="G64" s="35">
        <v>59.444911956787109</v>
      </c>
      <c r="H64" s="35">
        <v>47.962917327880859</v>
      </c>
      <c r="I64" s="35">
        <v>58.300865173339844</v>
      </c>
      <c r="J64" s="35">
        <v>40.539932250976563</v>
      </c>
      <c r="K64" s="35">
        <v>68.263496398925781</v>
      </c>
      <c r="L64" s="35">
        <v>67.165664672851563</v>
      </c>
      <c r="M64" s="35">
        <v>56.072414398193359</v>
      </c>
      <c r="N64" s="35">
        <v>47.882095336914063</v>
      </c>
      <c r="O64" s="35">
        <v>43.180488586425781</v>
      </c>
      <c r="P64" s="34" t="s">
        <v>445</v>
      </c>
      <c r="Q64" s="36">
        <v>2016</v>
      </c>
      <c r="R64" s="47">
        <v>3055.5250000000001</v>
      </c>
      <c r="S64" s="35">
        <v>1547.9469999999999</v>
      </c>
      <c r="T64" s="35">
        <v>1507.578</v>
      </c>
      <c r="U64" s="35">
        <f t="shared" si="0"/>
        <v>2421.0977787591287</v>
      </c>
      <c r="V64" s="34">
        <f t="shared" si="1"/>
        <v>634.42722124087152</v>
      </c>
      <c r="W64" s="48">
        <v>0.20763280327959074</v>
      </c>
    </row>
    <row r="65" spans="1:23" x14ac:dyDescent="0.35">
      <c r="A65" s="33" t="s">
        <v>342</v>
      </c>
      <c r="B65" s="34" t="s">
        <v>140</v>
      </c>
      <c r="C65" s="34" t="s">
        <v>408</v>
      </c>
      <c r="D65" s="34" t="s">
        <v>408</v>
      </c>
      <c r="E65" s="34" t="s">
        <v>419</v>
      </c>
      <c r="F65" s="35"/>
      <c r="G65" s="35"/>
      <c r="H65" s="35"/>
      <c r="I65" s="35"/>
      <c r="J65" s="35"/>
      <c r="K65" s="35"/>
      <c r="L65" s="35"/>
      <c r="M65" s="35"/>
      <c r="N65" s="35"/>
      <c r="O65" s="35"/>
      <c r="P65" s="34" t="s">
        <v>463</v>
      </c>
      <c r="Q65" s="36"/>
      <c r="R65" s="47">
        <v>17.879000000000001</v>
      </c>
      <c r="S65" s="35">
        <v>9.1560000000000006</v>
      </c>
      <c r="T65" s="35">
        <v>8.7230000000000008</v>
      </c>
      <c r="U65" s="35">
        <f t="shared" si="0"/>
        <v>7.8224459051939128</v>
      </c>
      <c r="V65" s="34">
        <f t="shared" si="1"/>
        <v>10.056554094806089</v>
      </c>
      <c r="W65" s="48">
        <v>0.56247855555713899</v>
      </c>
    </row>
    <row r="66" spans="1:23" x14ac:dyDescent="0.35">
      <c r="A66" s="33" t="s">
        <v>341</v>
      </c>
      <c r="B66" s="34" t="s">
        <v>139</v>
      </c>
      <c r="C66" s="34" t="s">
        <v>406</v>
      </c>
      <c r="D66" s="34" t="s">
        <v>415</v>
      </c>
      <c r="E66" s="34" t="s">
        <v>418</v>
      </c>
      <c r="F66" s="35"/>
      <c r="G66" s="35"/>
      <c r="H66" s="35"/>
      <c r="I66" s="35"/>
      <c r="J66" s="35"/>
      <c r="K66" s="35"/>
      <c r="L66" s="35"/>
      <c r="M66" s="35"/>
      <c r="N66" s="35"/>
      <c r="O66" s="35"/>
      <c r="P66" s="34" t="s">
        <v>463</v>
      </c>
      <c r="Q66" s="36"/>
      <c r="R66" s="47">
        <v>61.101999999999997</v>
      </c>
      <c r="S66" s="35">
        <v>31.266999999999999</v>
      </c>
      <c r="T66" s="35">
        <v>29.835000000000001</v>
      </c>
      <c r="U66" s="35">
        <f t="shared" si="0"/>
        <v>8.9320211618656273</v>
      </c>
      <c r="V66" s="34">
        <f t="shared" si="1"/>
        <v>52.169978838134369</v>
      </c>
      <c r="W66" s="48">
        <v>0.85381785928667431</v>
      </c>
    </row>
    <row r="67" spans="1:23" x14ac:dyDescent="0.35">
      <c r="A67" s="33" t="s">
        <v>343</v>
      </c>
      <c r="B67" s="34" t="s">
        <v>141</v>
      </c>
      <c r="C67" s="34" t="s">
        <v>406</v>
      </c>
      <c r="D67" s="34" t="s">
        <v>415</v>
      </c>
      <c r="E67" s="34" t="s">
        <v>418</v>
      </c>
      <c r="F67" s="35"/>
      <c r="G67" s="35"/>
      <c r="H67" s="35"/>
      <c r="I67" s="35"/>
      <c r="J67" s="35"/>
      <c r="K67" s="35"/>
      <c r="L67" s="35"/>
      <c r="M67" s="35"/>
      <c r="N67" s="35"/>
      <c r="O67" s="35"/>
      <c r="P67" s="34" t="s">
        <v>463</v>
      </c>
      <c r="Q67" s="36"/>
      <c r="R67" s="47">
        <v>774.87199999999996</v>
      </c>
      <c r="S67" s="35">
        <v>395.70299999999997</v>
      </c>
      <c r="T67" s="35">
        <v>379.16899999999998</v>
      </c>
      <c r="U67" s="35">
        <f t="shared" si="0"/>
        <v>151.53263226723675</v>
      </c>
      <c r="V67" s="34">
        <f t="shared" si="1"/>
        <v>623.33936773276321</v>
      </c>
      <c r="W67" s="48">
        <v>0.80444172422382432</v>
      </c>
    </row>
    <row r="68" spans="1:23" x14ac:dyDescent="0.35">
      <c r="A68" s="33" t="s">
        <v>233</v>
      </c>
      <c r="B68" s="34" t="s">
        <v>31</v>
      </c>
      <c r="C68" s="34" t="s">
        <v>405</v>
      </c>
      <c r="D68" s="34" t="s">
        <v>414</v>
      </c>
      <c r="E68" s="34" t="s">
        <v>419</v>
      </c>
      <c r="F68" s="35">
        <v>17.980934143066406</v>
      </c>
      <c r="G68" s="35">
        <v>18.252796173095703</v>
      </c>
      <c r="H68" s="35">
        <v>17.674943923950195</v>
      </c>
      <c r="I68" s="35">
        <v>31.142047882080078</v>
      </c>
      <c r="J68" s="35">
        <v>16.443843841552734</v>
      </c>
      <c r="K68" s="35">
        <v>29.471731185913086</v>
      </c>
      <c r="L68" s="35">
        <v>22.79530143737793</v>
      </c>
      <c r="M68" s="35">
        <v>18.927751541137695</v>
      </c>
      <c r="N68" s="35">
        <v>12.949156761169434</v>
      </c>
      <c r="O68" s="35">
        <v>9.9205827713012695</v>
      </c>
      <c r="P68" s="34" t="s">
        <v>439</v>
      </c>
      <c r="Q68" s="36">
        <v>2012</v>
      </c>
      <c r="R68" s="47">
        <v>58.222999999999999</v>
      </c>
      <c r="S68" s="35">
        <v>29.396000000000001</v>
      </c>
      <c r="T68" s="35">
        <v>28.827000000000002</v>
      </c>
      <c r="U68" s="35">
        <f t="shared" ref="U68:U131" si="2">R68-V68</f>
        <v>6.1891968628737004</v>
      </c>
      <c r="V68" s="34">
        <f t="shared" ref="V68:V131" si="3">R68*W68</f>
        <v>52.033803137126299</v>
      </c>
      <c r="W68" s="48">
        <v>0.89369842050609383</v>
      </c>
    </row>
    <row r="69" spans="1:23" x14ac:dyDescent="0.35">
      <c r="A69" s="33" t="s">
        <v>237</v>
      </c>
      <c r="B69" s="34" t="s">
        <v>35</v>
      </c>
      <c r="C69" s="34" t="s">
        <v>405</v>
      </c>
      <c r="D69" s="34" t="s">
        <v>414</v>
      </c>
      <c r="E69" s="34" t="s">
        <v>417</v>
      </c>
      <c r="F69" s="35">
        <v>49.916915893554688</v>
      </c>
      <c r="G69" s="35">
        <v>54.952724456787109</v>
      </c>
      <c r="H69" s="35">
        <v>44.462711334228516</v>
      </c>
      <c r="I69" s="35">
        <v>62.946212768554688</v>
      </c>
      <c r="J69" s="35">
        <v>40.213851928710938</v>
      </c>
      <c r="K69" s="35">
        <v>63.800907135009766</v>
      </c>
      <c r="L69" s="35">
        <v>58.977771759033203</v>
      </c>
      <c r="M69" s="35">
        <v>59.1473388671875</v>
      </c>
      <c r="N69" s="35">
        <v>45.446174621582031</v>
      </c>
      <c r="O69" s="35">
        <v>29.246023178100586</v>
      </c>
      <c r="P69" s="34" t="s">
        <v>446</v>
      </c>
      <c r="Q69" s="36">
        <v>2013</v>
      </c>
      <c r="R69" s="47">
        <v>71.001999999999995</v>
      </c>
      <c r="S69" s="35">
        <v>35.856000000000002</v>
      </c>
      <c r="T69" s="35">
        <v>35.146000000000001</v>
      </c>
      <c r="U69" s="35">
        <f t="shared" si="2"/>
        <v>27.499363872694119</v>
      </c>
      <c r="V69" s="34">
        <f t="shared" si="3"/>
        <v>43.502636127305877</v>
      </c>
      <c r="W69" s="48">
        <v>0.61269592585146726</v>
      </c>
    </row>
    <row r="70" spans="1:23" x14ac:dyDescent="0.35">
      <c r="A70" s="33" t="s">
        <v>234</v>
      </c>
      <c r="B70" s="34" t="s">
        <v>32</v>
      </c>
      <c r="C70" s="34" t="s">
        <v>406</v>
      </c>
      <c r="D70" s="34" t="s">
        <v>413</v>
      </c>
      <c r="E70" s="34" t="s">
        <v>419</v>
      </c>
      <c r="F70" s="35">
        <v>11.300000190734863</v>
      </c>
      <c r="G70" s="35">
        <v>8.2262191772460938</v>
      </c>
      <c r="H70" s="35">
        <v>13.639554023742676</v>
      </c>
      <c r="I70" s="35">
        <v>12.661779403686523</v>
      </c>
      <c r="J70" s="35">
        <v>10.39132022857666</v>
      </c>
      <c r="K70" s="35">
        <v>19.799306869506836</v>
      </c>
      <c r="L70" s="35">
        <v>6.5968332290649414</v>
      </c>
      <c r="M70" s="35">
        <v>13.634517669677734</v>
      </c>
      <c r="N70" s="35">
        <v>13.753758430480957</v>
      </c>
      <c r="O70" s="35">
        <v>4.1131291389465332</v>
      </c>
      <c r="P70" s="34" t="s">
        <v>440</v>
      </c>
      <c r="Q70" s="36">
        <v>2018</v>
      </c>
      <c r="R70" s="47">
        <v>57.878</v>
      </c>
      <c r="S70" s="35">
        <v>29.945</v>
      </c>
      <c r="T70" s="35">
        <v>27.933</v>
      </c>
      <c r="U70" s="35">
        <f t="shared" si="2"/>
        <v>23.942868055870157</v>
      </c>
      <c r="V70" s="34">
        <f t="shared" si="3"/>
        <v>33.935131944129843</v>
      </c>
      <c r="W70" s="48">
        <v>0.58632177933117668</v>
      </c>
    </row>
    <row r="71" spans="1:23" x14ac:dyDescent="0.35">
      <c r="A71" s="33" t="s">
        <v>334</v>
      </c>
      <c r="B71" s="34" t="s">
        <v>132</v>
      </c>
      <c r="C71" s="34" t="s">
        <v>406</v>
      </c>
      <c r="D71" s="34" t="s">
        <v>415</v>
      </c>
      <c r="E71" s="34" t="s">
        <v>418</v>
      </c>
      <c r="F71" s="35"/>
      <c r="G71" s="35"/>
      <c r="H71" s="35"/>
      <c r="I71" s="35"/>
      <c r="J71" s="35"/>
      <c r="K71" s="35"/>
      <c r="L71" s="35"/>
      <c r="M71" s="35"/>
      <c r="N71" s="35"/>
      <c r="O71" s="35"/>
      <c r="P71" s="34" t="s">
        <v>463</v>
      </c>
      <c r="Q71" s="36"/>
      <c r="R71" s="47">
        <v>757.72699999999998</v>
      </c>
      <c r="S71" s="35">
        <v>389.822</v>
      </c>
      <c r="T71" s="35">
        <v>367.90499999999997</v>
      </c>
      <c r="U71" s="35">
        <f t="shared" si="2"/>
        <v>171.91652216891316</v>
      </c>
      <c r="V71" s="34">
        <f t="shared" si="3"/>
        <v>585.81047783108681</v>
      </c>
      <c r="W71" s="48">
        <v>0.77311548596141733</v>
      </c>
    </row>
    <row r="72" spans="1:23" x14ac:dyDescent="0.35">
      <c r="A72" s="33" t="s">
        <v>235</v>
      </c>
      <c r="B72" s="34" t="s">
        <v>33</v>
      </c>
      <c r="C72" s="34" t="s">
        <v>405</v>
      </c>
      <c r="D72" s="34" t="s">
        <v>414</v>
      </c>
      <c r="E72" s="34" t="s">
        <v>419</v>
      </c>
      <c r="F72" s="35">
        <v>24.885354995727539</v>
      </c>
      <c r="G72" s="35">
        <v>29.027227401733398</v>
      </c>
      <c r="H72" s="35">
        <v>21.296548843383789</v>
      </c>
      <c r="I72" s="35">
        <v>26.489847183227539</v>
      </c>
      <c r="J72" s="35">
        <v>22.893815994262695</v>
      </c>
      <c r="K72" s="35">
        <v>31.40461540222168</v>
      </c>
      <c r="L72" s="35">
        <v>25.737724304199219</v>
      </c>
      <c r="M72" s="35">
        <v>23.448455810546875</v>
      </c>
      <c r="N72" s="35">
        <v>23.026082992553711</v>
      </c>
      <c r="O72" s="35">
        <v>19.753273010253906</v>
      </c>
      <c r="P72" s="34" t="s">
        <v>437</v>
      </c>
      <c r="Q72" s="36">
        <v>2018</v>
      </c>
      <c r="R72" s="47">
        <v>796.75199999999995</v>
      </c>
      <c r="S72" s="35">
        <v>406.83499999999998</v>
      </c>
      <c r="T72" s="35">
        <v>389.91699999999997</v>
      </c>
      <c r="U72" s="35">
        <f t="shared" si="2"/>
        <v>350.09548609097652</v>
      </c>
      <c r="V72" s="34">
        <f t="shared" si="3"/>
        <v>446.65651390902343</v>
      </c>
      <c r="W72" s="48">
        <v>0.56059666484555226</v>
      </c>
    </row>
    <row r="73" spans="1:23" x14ac:dyDescent="0.35">
      <c r="A73" s="33" t="s">
        <v>347</v>
      </c>
      <c r="B73" s="34" t="s">
        <v>145</v>
      </c>
      <c r="C73" s="34" t="s">
        <v>406</v>
      </c>
      <c r="D73" s="34" t="s">
        <v>415</v>
      </c>
      <c r="E73" s="34" t="s">
        <v>418</v>
      </c>
      <c r="F73" s="35"/>
      <c r="G73" s="35"/>
      <c r="H73" s="35"/>
      <c r="I73" s="35"/>
      <c r="J73" s="35"/>
      <c r="K73" s="35"/>
      <c r="L73" s="35"/>
      <c r="M73" s="35"/>
      <c r="N73" s="35"/>
      <c r="O73" s="35"/>
      <c r="P73" s="34" t="s">
        <v>463</v>
      </c>
      <c r="Q73" s="36"/>
      <c r="R73" s="47">
        <v>90.742000000000004</v>
      </c>
      <c r="S73" s="35">
        <v>46.853000000000002</v>
      </c>
      <c r="T73" s="35">
        <v>43.889000000000003</v>
      </c>
      <c r="U73" s="35">
        <f t="shared" si="2"/>
        <v>19.003178591657402</v>
      </c>
      <c r="V73" s="34">
        <f t="shared" si="3"/>
        <v>71.738821408342602</v>
      </c>
      <c r="W73" s="48">
        <v>0.79058012175555537</v>
      </c>
    </row>
    <row r="74" spans="1:23" x14ac:dyDescent="0.35">
      <c r="A74" s="33" t="s">
        <v>348</v>
      </c>
      <c r="B74" s="34" t="s">
        <v>146</v>
      </c>
      <c r="C74" s="34" t="s">
        <v>407</v>
      </c>
      <c r="D74" s="34" t="s">
        <v>407</v>
      </c>
      <c r="E74" s="34" t="s">
        <v>419</v>
      </c>
      <c r="F74" s="35"/>
      <c r="G74" s="35"/>
      <c r="H74" s="35"/>
      <c r="I74" s="35"/>
      <c r="J74" s="35"/>
      <c r="K74" s="35"/>
      <c r="L74" s="35"/>
      <c r="M74" s="35"/>
      <c r="N74" s="35"/>
      <c r="O74" s="35"/>
      <c r="P74" s="34" t="s">
        <v>463</v>
      </c>
      <c r="Q74" s="36"/>
      <c r="R74" s="47">
        <v>1.819</v>
      </c>
      <c r="S74" s="35">
        <v>0.92800000000000005</v>
      </c>
      <c r="T74" s="35">
        <v>0.89100000000000001</v>
      </c>
      <c r="U74" s="35">
        <f t="shared" si="2"/>
        <v>1.1592076537534961</v>
      </c>
      <c r="V74" s="34">
        <f t="shared" si="3"/>
        <v>0.65979234624650396</v>
      </c>
      <c r="W74" s="48">
        <v>0.36272256528120067</v>
      </c>
    </row>
    <row r="75" spans="1:23" x14ac:dyDescent="0.35">
      <c r="A75" s="33" t="s">
        <v>239</v>
      </c>
      <c r="B75" s="34" t="s">
        <v>37</v>
      </c>
      <c r="C75" s="34" t="s">
        <v>407</v>
      </c>
      <c r="D75" s="34" t="s">
        <v>407</v>
      </c>
      <c r="E75" s="34" t="s">
        <v>419</v>
      </c>
      <c r="F75" s="35">
        <v>48.889930725097656</v>
      </c>
      <c r="G75" s="35">
        <v>53.84649658203125</v>
      </c>
      <c r="H75" s="35">
        <v>43.618465423583984</v>
      </c>
      <c r="I75" s="35">
        <v>60.582454681396484</v>
      </c>
      <c r="J75" s="35">
        <v>32.737094879150391</v>
      </c>
      <c r="K75" s="35">
        <v>74.867500305175781</v>
      </c>
      <c r="L75" s="35">
        <v>67.439994812011719</v>
      </c>
      <c r="M75" s="35">
        <v>53.3006591796875</v>
      </c>
      <c r="N75" s="35">
        <v>31.501430511474609</v>
      </c>
      <c r="O75" s="35">
        <v>15.08638858795166</v>
      </c>
      <c r="P75" s="34" t="s">
        <v>448</v>
      </c>
      <c r="Q75" s="36">
        <v>2015</v>
      </c>
      <c r="R75" s="47">
        <v>396.21199999999999</v>
      </c>
      <c r="S75" s="35">
        <v>202.42599999999999</v>
      </c>
      <c r="T75" s="35">
        <v>193.786</v>
      </c>
      <c r="U75" s="35">
        <f t="shared" si="2"/>
        <v>193.93137172429016</v>
      </c>
      <c r="V75" s="34">
        <f t="shared" si="3"/>
        <v>202.28062827570983</v>
      </c>
      <c r="W75" s="48">
        <v>0.51053634992304586</v>
      </c>
    </row>
    <row r="76" spans="1:23" x14ac:dyDescent="0.35">
      <c r="A76" s="33" t="s">
        <v>236</v>
      </c>
      <c r="B76" s="34" t="s">
        <v>34</v>
      </c>
      <c r="C76" s="34" t="s">
        <v>405</v>
      </c>
      <c r="D76" s="34" t="s">
        <v>414</v>
      </c>
      <c r="E76" s="34" t="s">
        <v>417</v>
      </c>
      <c r="F76" s="35">
        <v>62.753593444824219</v>
      </c>
      <c r="G76" s="35">
        <v>73.034439086914063</v>
      </c>
      <c r="H76" s="35">
        <v>49.570762634277344</v>
      </c>
      <c r="I76" s="35">
        <v>80.829978942871094</v>
      </c>
      <c r="J76" s="35">
        <v>39.964584350585938</v>
      </c>
      <c r="K76" s="35">
        <v>85.867645263671875</v>
      </c>
      <c r="L76" s="35">
        <v>84.120323181152344</v>
      </c>
      <c r="M76" s="35">
        <v>73.438217163085938</v>
      </c>
      <c r="N76" s="35">
        <v>56.488883972167969</v>
      </c>
      <c r="O76" s="35">
        <v>33.138648986816406</v>
      </c>
      <c r="P76" s="34" t="s">
        <v>436</v>
      </c>
      <c r="Q76" s="36">
        <v>2018</v>
      </c>
      <c r="R76" s="47">
        <v>374.17599999999999</v>
      </c>
      <c r="S76" s="35">
        <v>188.25299999999999</v>
      </c>
      <c r="T76" s="35">
        <v>185.923</v>
      </c>
      <c r="U76" s="35">
        <f t="shared" si="2"/>
        <v>238.94998416500363</v>
      </c>
      <c r="V76" s="34">
        <f t="shared" si="3"/>
        <v>135.22601583499636</v>
      </c>
      <c r="W76" s="48">
        <v>0.36139681816844577</v>
      </c>
    </row>
    <row r="77" spans="1:23" x14ac:dyDescent="0.35">
      <c r="A77" s="33" t="s">
        <v>238</v>
      </c>
      <c r="B77" s="34" t="s">
        <v>36</v>
      </c>
      <c r="C77" s="34" t="s">
        <v>405</v>
      </c>
      <c r="D77" s="34" t="s">
        <v>414</v>
      </c>
      <c r="E77" s="34" t="s">
        <v>417</v>
      </c>
      <c r="F77" s="35">
        <v>32.204376220703125</v>
      </c>
      <c r="G77" s="35">
        <v>35.934322357177734</v>
      </c>
      <c r="H77" s="35">
        <v>28.521600723266602</v>
      </c>
      <c r="I77" s="35">
        <v>35.005191802978516</v>
      </c>
      <c r="J77" s="35">
        <v>28.355287551879883</v>
      </c>
      <c r="K77" s="35">
        <v>33.40216064453125</v>
      </c>
      <c r="L77" s="35">
        <v>36.223140716552734</v>
      </c>
      <c r="M77" s="35">
        <v>34.207637786865234</v>
      </c>
      <c r="N77" s="35">
        <v>31.467166900634766</v>
      </c>
      <c r="O77" s="35">
        <v>27.184514999389648</v>
      </c>
      <c r="P77" s="34" t="s">
        <v>447</v>
      </c>
      <c r="Q77" s="36">
        <v>2019</v>
      </c>
      <c r="R77" s="47">
        <v>57.088999999999999</v>
      </c>
      <c r="S77" s="35">
        <v>28.765000000000001</v>
      </c>
      <c r="T77" s="35">
        <v>28.324000000000002</v>
      </c>
      <c r="U77" s="35">
        <f t="shared" si="2"/>
        <v>32.335131919583404</v>
      </c>
      <c r="V77" s="34">
        <f t="shared" si="3"/>
        <v>24.753868080416595</v>
      </c>
      <c r="W77" s="48">
        <v>0.43360136068974048</v>
      </c>
    </row>
    <row r="78" spans="1:23" x14ac:dyDescent="0.35">
      <c r="A78" s="33" t="s">
        <v>240</v>
      </c>
      <c r="B78" s="34" t="s">
        <v>38</v>
      </c>
      <c r="C78" s="34" t="s">
        <v>407</v>
      </c>
      <c r="D78" s="34" t="s">
        <v>407</v>
      </c>
      <c r="E78" s="34" t="s">
        <v>419</v>
      </c>
      <c r="F78" s="35">
        <v>32.817710876464844</v>
      </c>
      <c r="G78" s="35">
        <v>29.423677444458008</v>
      </c>
      <c r="H78" s="35">
        <v>36.709499359130859</v>
      </c>
      <c r="I78" s="35">
        <v>34.516269683837891</v>
      </c>
      <c r="J78" s="35">
        <v>28.34477424621582</v>
      </c>
      <c r="K78" s="35">
        <v>48.667942047119141</v>
      </c>
      <c r="L78" s="35">
        <v>41.747982025146484</v>
      </c>
      <c r="M78" s="35">
        <v>32.151927947998047</v>
      </c>
      <c r="N78" s="35">
        <v>23.671091079711914</v>
      </c>
      <c r="O78" s="35">
        <v>14.741499900817871</v>
      </c>
      <c r="P78" s="34" t="s">
        <v>441</v>
      </c>
      <c r="Q78" s="36">
        <v>2014</v>
      </c>
      <c r="R78" s="47">
        <v>15.015000000000001</v>
      </c>
      <c r="S78" s="35">
        <v>7.7350000000000003</v>
      </c>
      <c r="T78" s="35">
        <v>7.28</v>
      </c>
      <c r="U78" s="35">
        <f t="shared" si="2"/>
        <v>11.020028163252263</v>
      </c>
      <c r="V78" s="34">
        <f t="shared" si="3"/>
        <v>3.9949718367477383</v>
      </c>
      <c r="W78" s="48">
        <v>0.26606539039278976</v>
      </c>
    </row>
    <row r="79" spans="1:23" x14ac:dyDescent="0.35">
      <c r="A79" s="33" t="s">
        <v>242</v>
      </c>
      <c r="B79" s="34" t="s">
        <v>40</v>
      </c>
      <c r="C79" s="34" t="s">
        <v>407</v>
      </c>
      <c r="D79" s="34" t="s">
        <v>407</v>
      </c>
      <c r="E79" s="34" t="s">
        <v>417</v>
      </c>
      <c r="F79" s="35">
        <v>14.574980735778809</v>
      </c>
      <c r="G79" s="35">
        <v>15.041523933410645</v>
      </c>
      <c r="H79" s="35">
        <v>14.086018562316895</v>
      </c>
      <c r="I79" s="35">
        <v>17.622825622558594</v>
      </c>
      <c r="J79" s="35">
        <v>10.31561279296875</v>
      </c>
      <c r="K79" s="35">
        <v>29.310344696044922</v>
      </c>
      <c r="L79" s="35">
        <v>16.085735321044922</v>
      </c>
      <c r="M79" s="35">
        <v>13.290498733520508</v>
      </c>
      <c r="N79" s="35">
        <v>11.07589054107666</v>
      </c>
      <c r="O79" s="35">
        <v>5.2136387825012207</v>
      </c>
      <c r="P79" s="34" t="s">
        <v>425</v>
      </c>
      <c r="Q79" s="36">
        <v>2017</v>
      </c>
      <c r="R79" s="47">
        <v>250.178</v>
      </c>
      <c r="S79" s="35">
        <v>127.282</v>
      </c>
      <c r="T79" s="35">
        <v>122.896</v>
      </c>
      <c r="U79" s="35">
        <f t="shared" si="2"/>
        <v>111.88473431534126</v>
      </c>
      <c r="V79" s="34">
        <f t="shared" si="3"/>
        <v>138.29326568465873</v>
      </c>
      <c r="W79" s="48">
        <v>0.55277948374620767</v>
      </c>
    </row>
    <row r="80" spans="1:23" x14ac:dyDescent="0.35">
      <c r="A80" s="33" t="s">
        <v>398</v>
      </c>
      <c r="B80" s="34" t="s">
        <v>196</v>
      </c>
      <c r="C80" s="34" t="s">
        <v>406</v>
      </c>
      <c r="D80" s="34" t="s">
        <v>415</v>
      </c>
      <c r="E80" s="34" t="s">
        <v>420</v>
      </c>
      <c r="F80" s="35"/>
      <c r="G80" s="35"/>
      <c r="H80" s="35"/>
      <c r="I80" s="35"/>
      <c r="J80" s="35"/>
      <c r="K80" s="35"/>
      <c r="L80" s="35"/>
      <c r="M80" s="35"/>
      <c r="N80" s="35"/>
      <c r="O80" s="35"/>
      <c r="P80" s="34" t="s">
        <v>463</v>
      </c>
      <c r="Q80" s="36"/>
      <c r="R80" s="47"/>
      <c r="S80" s="35"/>
      <c r="T80" s="35"/>
      <c r="U80" s="35">
        <f t="shared" si="2"/>
        <v>0</v>
      </c>
      <c r="V80" s="34">
        <f t="shared" si="3"/>
        <v>0</v>
      </c>
      <c r="W80" s="48">
        <v>1</v>
      </c>
    </row>
    <row r="81" spans="1:23" x14ac:dyDescent="0.35">
      <c r="A81" s="33" t="s">
        <v>241</v>
      </c>
      <c r="B81" s="34" t="s">
        <v>39</v>
      </c>
      <c r="C81" s="34" t="s">
        <v>407</v>
      </c>
      <c r="D81" s="34" t="s">
        <v>407</v>
      </c>
      <c r="E81" s="34" t="s">
        <v>419</v>
      </c>
      <c r="F81" s="35">
        <v>46.890243530273438</v>
      </c>
      <c r="G81" s="35">
        <v>44.910942077636719</v>
      </c>
      <c r="H81" s="35">
        <v>48.711944580078125</v>
      </c>
      <c r="I81" s="35">
        <v>64.117645263671875</v>
      </c>
      <c r="J81" s="35">
        <v>28.35443115234375</v>
      </c>
      <c r="K81" s="35">
        <v>70.854270935058594</v>
      </c>
      <c r="L81" s="35">
        <v>51.948051452636719</v>
      </c>
      <c r="M81" s="35">
        <v>40.058479309082031</v>
      </c>
      <c r="N81" s="35">
        <v>33.974357604980469</v>
      </c>
      <c r="O81" s="35">
        <v>20.212766647338867</v>
      </c>
      <c r="P81" s="34" t="s">
        <v>449</v>
      </c>
      <c r="Q81" s="36">
        <v>2018</v>
      </c>
      <c r="R81" s="47">
        <v>196.97900000000001</v>
      </c>
      <c r="S81" s="35">
        <v>100.65900000000001</v>
      </c>
      <c r="T81" s="35">
        <v>96.32</v>
      </c>
      <c r="U81" s="35">
        <f t="shared" si="2"/>
        <v>84.512365272379697</v>
      </c>
      <c r="V81" s="34">
        <f t="shared" si="3"/>
        <v>112.46663472762032</v>
      </c>
      <c r="W81" s="48">
        <v>0.57095748647124978</v>
      </c>
    </row>
    <row r="82" spans="1:23" x14ac:dyDescent="0.35">
      <c r="A82" s="33" t="s">
        <v>350</v>
      </c>
      <c r="B82" s="34" t="s">
        <v>148</v>
      </c>
      <c r="C82" s="34" t="s">
        <v>406</v>
      </c>
      <c r="D82" s="34" t="s">
        <v>415</v>
      </c>
      <c r="E82" s="34" t="s">
        <v>418</v>
      </c>
      <c r="F82" s="35"/>
      <c r="G82" s="35"/>
      <c r="H82" s="35"/>
      <c r="I82" s="35"/>
      <c r="J82" s="35"/>
      <c r="K82" s="35"/>
      <c r="L82" s="35"/>
      <c r="M82" s="35"/>
      <c r="N82" s="35"/>
      <c r="O82" s="35"/>
      <c r="P82" s="34" t="s">
        <v>463</v>
      </c>
      <c r="Q82" s="36"/>
      <c r="R82" s="47">
        <v>89.307000000000002</v>
      </c>
      <c r="S82" s="35">
        <v>45.771000000000001</v>
      </c>
      <c r="T82" s="35">
        <v>43.536000000000001</v>
      </c>
      <c r="U82" s="35">
        <f t="shared" si="2"/>
        <v>25.585813357874258</v>
      </c>
      <c r="V82" s="34">
        <f t="shared" si="3"/>
        <v>63.721186642125744</v>
      </c>
      <c r="W82" s="48">
        <v>0.71350719027764609</v>
      </c>
    </row>
    <row r="83" spans="1:23" x14ac:dyDescent="0.35">
      <c r="A83" s="33" t="s">
        <v>353</v>
      </c>
      <c r="B83" s="34" t="s">
        <v>151</v>
      </c>
      <c r="C83" s="34" t="s">
        <v>406</v>
      </c>
      <c r="D83" s="34" t="s">
        <v>415</v>
      </c>
      <c r="E83" s="34" t="s">
        <v>418</v>
      </c>
      <c r="F83" s="35"/>
      <c r="G83" s="35"/>
      <c r="H83" s="35"/>
      <c r="I83" s="35"/>
      <c r="J83" s="35"/>
      <c r="K83" s="35"/>
      <c r="L83" s="35"/>
      <c r="M83" s="35"/>
      <c r="N83" s="35"/>
      <c r="O83" s="35"/>
      <c r="P83" s="34" t="s">
        <v>463</v>
      </c>
      <c r="Q83" s="36"/>
      <c r="R83" s="47">
        <v>4.4610000000000003</v>
      </c>
      <c r="S83" s="35">
        <v>2.254</v>
      </c>
      <c r="T83" s="35">
        <v>2.2069999999999999</v>
      </c>
      <c r="U83" s="35">
        <f t="shared" si="2"/>
        <v>0.27600935224110401</v>
      </c>
      <c r="V83" s="34">
        <f t="shared" si="3"/>
        <v>4.1849906477588963</v>
      </c>
      <c r="W83" s="48">
        <v>0.93812836757652907</v>
      </c>
    </row>
    <row r="84" spans="1:23" x14ac:dyDescent="0.35">
      <c r="A84" s="33" t="s">
        <v>244</v>
      </c>
      <c r="B84" s="34" t="s">
        <v>42</v>
      </c>
      <c r="C84" s="34" t="s">
        <v>404</v>
      </c>
      <c r="D84" s="34" t="s">
        <v>404</v>
      </c>
      <c r="E84" s="34" t="s">
        <v>419</v>
      </c>
      <c r="F84" s="35">
        <v>23.347698211669922</v>
      </c>
      <c r="G84" s="35">
        <v>25.741031646728516</v>
      </c>
      <c r="H84" s="35">
        <v>21.124282836914063</v>
      </c>
      <c r="I84" s="35">
        <v>26.011484146118164</v>
      </c>
      <c r="J84" s="35">
        <v>17.474925994873047</v>
      </c>
      <c r="K84" s="35">
        <v>41.242179870605469</v>
      </c>
      <c r="L84" s="35">
        <v>28.905796051025391</v>
      </c>
      <c r="M84" s="35">
        <v>21.548200607299805</v>
      </c>
      <c r="N84" s="35">
        <v>13.805264472961426</v>
      </c>
      <c r="O84" s="35">
        <v>5.5912775993347168</v>
      </c>
      <c r="P84" s="34" t="s">
        <v>422</v>
      </c>
      <c r="Q84" s="36">
        <v>2016</v>
      </c>
      <c r="R84" s="47">
        <v>23273.530999999999</v>
      </c>
      <c r="S84" s="35">
        <v>12203</v>
      </c>
      <c r="T84" s="35">
        <v>11070.531000000001</v>
      </c>
      <c r="U84" s="35">
        <f t="shared" si="2"/>
        <v>15353.618560940125</v>
      </c>
      <c r="V84" s="34">
        <f t="shared" si="3"/>
        <v>7919.9124390598736</v>
      </c>
      <c r="W84" s="48">
        <v>0.34029698540629155</v>
      </c>
    </row>
    <row r="85" spans="1:23" x14ac:dyDescent="0.35">
      <c r="A85" s="33" t="s">
        <v>243</v>
      </c>
      <c r="B85" s="34" t="s">
        <v>41</v>
      </c>
      <c r="C85" s="34" t="s">
        <v>408</v>
      </c>
      <c r="D85" s="34" t="s">
        <v>408</v>
      </c>
      <c r="E85" s="34" t="s">
        <v>419</v>
      </c>
      <c r="F85" s="35">
        <v>22.836763381958008</v>
      </c>
      <c r="G85" s="35">
        <v>21.172712326049805</v>
      </c>
      <c r="H85" s="35">
        <v>24.448715209960938</v>
      </c>
      <c r="I85" s="35">
        <v>30.316923141479492</v>
      </c>
      <c r="J85" s="35">
        <v>16.715126037597656</v>
      </c>
      <c r="K85" s="35">
        <v>38.004386901855469</v>
      </c>
      <c r="L85" s="35">
        <v>27.365076065063477</v>
      </c>
      <c r="M85" s="35">
        <v>20.222972869873047</v>
      </c>
      <c r="N85" s="35">
        <v>18.298482894897461</v>
      </c>
      <c r="O85" s="35">
        <v>10.58709716796875</v>
      </c>
      <c r="P85" s="34" t="s">
        <v>450</v>
      </c>
      <c r="Q85" s="36">
        <v>2018</v>
      </c>
      <c r="R85" s="47">
        <v>4871.8779999999997</v>
      </c>
      <c r="S85" s="35">
        <v>2488.1590000000001</v>
      </c>
      <c r="T85" s="35">
        <v>2383.7190000000001</v>
      </c>
      <c r="U85" s="35">
        <f t="shared" si="2"/>
        <v>2176.5355401633565</v>
      </c>
      <c r="V85" s="34">
        <f t="shared" si="3"/>
        <v>2695.3424598366432</v>
      </c>
      <c r="W85" s="48">
        <v>0.55324506480594204</v>
      </c>
    </row>
    <row r="86" spans="1:23" x14ac:dyDescent="0.35">
      <c r="A86" s="33" t="s">
        <v>352</v>
      </c>
      <c r="B86" s="34" t="s">
        <v>150</v>
      </c>
      <c r="C86" s="34" t="s">
        <v>409</v>
      </c>
      <c r="D86" s="34" t="s">
        <v>409</v>
      </c>
      <c r="E86" s="34" t="s">
        <v>419</v>
      </c>
      <c r="F86" s="35"/>
      <c r="G86" s="35"/>
      <c r="H86" s="35"/>
      <c r="I86" s="35"/>
      <c r="J86" s="35"/>
      <c r="K86" s="35"/>
      <c r="L86" s="35"/>
      <c r="M86" s="35"/>
      <c r="N86" s="35"/>
      <c r="O86" s="35"/>
      <c r="P86" s="34" t="s">
        <v>463</v>
      </c>
      <c r="Q86" s="36"/>
      <c r="R86" s="47">
        <v>1413.912</v>
      </c>
      <c r="S86" s="35">
        <v>728.58600000000001</v>
      </c>
      <c r="T86" s="35">
        <v>685.32600000000002</v>
      </c>
      <c r="U86" s="35">
        <f t="shared" si="2"/>
        <v>354.92181566650174</v>
      </c>
      <c r="V86" s="34">
        <f t="shared" si="3"/>
        <v>1058.9901843334983</v>
      </c>
      <c r="W86" s="48">
        <v>0.74897885040476231</v>
      </c>
    </row>
    <row r="87" spans="1:23" x14ac:dyDescent="0.35">
      <c r="A87" s="33" t="s">
        <v>245</v>
      </c>
      <c r="B87" s="34" t="s">
        <v>43</v>
      </c>
      <c r="C87" s="34" t="s">
        <v>409</v>
      </c>
      <c r="D87" s="34" t="s">
        <v>409</v>
      </c>
      <c r="E87" s="34" t="s">
        <v>419</v>
      </c>
      <c r="F87" s="35">
        <v>40.099998474121094</v>
      </c>
      <c r="G87" s="35">
        <v>46.099998474121094</v>
      </c>
      <c r="H87" s="35">
        <v>34.700000762939453</v>
      </c>
      <c r="I87" s="35">
        <v>49.099998474121094</v>
      </c>
      <c r="J87" s="35">
        <v>35.700000762939453</v>
      </c>
      <c r="K87" s="35">
        <v>62.299999237060547</v>
      </c>
      <c r="L87" s="35">
        <v>49.5</v>
      </c>
      <c r="M87" s="35">
        <v>39.900001525878906</v>
      </c>
      <c r="N87" s="35">
        <v>32.700000762939453</v>
      </c>
      <c r="O87" s="35">
        <v>19.700000762939453</v>
      </c>
      <c r="P87" s="34" t="s">
        <v>440</v>
      </c>
      <c r="Q87" s="36">
        <v>2018</v>
      </c>
      <c r="R87" s="47">
        <v>1074.5350000000001</v>
      </c>
      <c r="S87" s="35">
        <v>552.31600000000003</v>
      </c>
      <c r="T87" s="35">
        <v>522.21900000000005</v>
      </c>
      <c r="U87" s="35">
        <f t="shared" si="2"/>
        <v>317.28060252716887</v>
      </c>
      <c r="V87" s="34">
        <f t="shared" si="3"/>
        <v>757.25439747283122</v>
      </c>
      <c r="W87" s="48">
        <v>0.70472753095323204</v>
      </c>
    </row>
    <row r="88" spans="1:23" x14ac:dyDescent="0.35">
      <c r="A88" s="33" t="s">
        <v>351</v>
      </c>
      <c r="B88" s="34" t="s">
        <v>149</v>
      </c>
      <c r="C88" s="34" t="s">
        <v>406</v>
      </c>
      <c r="D88" s="34" t="s">
        <v>415</v>
      </c>
      <c r="E88" s="34" t="s">
        <v>418</v>
      </c>
      <c r="F88" s="35"/>
      <c r="G88" s="35"/>
      <c r="H88" s="35"/>
      <c r="I88" s="35"/>
      <c r="J88" s="35"/>
      <c r="K88" s="35"/>
      <c r="L88" s="35"/>
      <c r="M88" s="35"/>
      <c r="N88" s="35"/>
      <c r="O88" s="35"/>
      <c r="P88" s="34" t="s">
        <v>463</v>
      </c>
      <c r="Q88" s="36"/>
      <c r="R88" s="47">
        <v>69.004000000000005</v>
      </c>
      <c r="S88" s="35">
        <v>35.497</v>
      </c>
      <c r="T88" s="35">
        <v>33.506999999999998</v>
      </c>
      <c r="U88" s="35">
        <f t="shared" si="2"/>
        <v>25.41416762078277</v>
      </c>
      <c r="V88" s="34">
        <f t="shared" si="3"/>
        <v>43.589832379217235</v>
      </c>
      <c r="W88" s="48">
        <v>0.63170008085353357</v>
      </c>
    </row>
    <row r="89" spans="1:23" x14ac:dyDescent="0.35">
      <c r="A89" s="33" t="s">
        <v>354</v>
      </c>
      <c r="B89" s="34" t="s">
        <v>152</v>
      </c>
      <c r="C89" s="34" t="s">
        <v>409</v>
      </c>
      <c r="D89" s="34" t="s">
        <v>409</v>
      </c>
      <c r="E89" s="34" t="s">
        <v>418</v>
      </c>
      <c r="F89" s="35"/>
      <c r="G89" s="35"/>
      <c r="H89" s="35"/>
      <c r="I89" s="35"/>
      <c r="J89" s="35"/>
      <c r="K89" s="35"/>
      <c r="L89" s="35"/>
      <c r="M89" s="35"/>
      <c r="N89" s="35"/>
      <c r="O89" s="35"/>
      <c r="P89" s="34" t="s">
        <v>463</v>
      </c>
      <c r="Q89" s="36"/>
      <c r="R89" s="47">
        <v>167.761</v>
      </c>
      <c r="S89" s="35">
        <v>86.141999999999996</v>
      </c>
      <c r="T89" s="35">
        <v>81.619</v>
      </c>
      <c r="U89" s="35">
        <f t="shared" si="2"/>
        <v>12.720186697229991</v>
      </c>
      <c r="V89" s="34">
        <f t="shared" si="3"/>
        <v>155.04081330277</v>
      </c>
      <c r="W89" s="48">
        <v>0.92417673537216638</v>
      </c>
    </row>
    <row r="90" spans="1:23" x14ac:dyDescent="0.35">
      <c r="A90" s="33" t="s">
        <v>355</v>
      </c>
      <c r="B90" s="34" t="s">
        <v>153</v>
      </c>
      <c r="C90" s="34" t="s">
        <v>406</v>
      </c>
      <c r="D90" s="34" t="s">
        <v>415</v>
      </c>
      <c r="E90" s="34" t="s">
        <v>418</v>
      </c>
      <c r="F90" s="35"/>
      <c r="G90" s="35"/>
      <c r="H90" s="35"/>
      <c r="I90" s="35"/>
      <c r="J90" s="35"/>
      <c r="K90" s="35"/>
      <c r="L90" s="35"/>
      <c r="M90" s="35"/>
      <c r="N90" s="35"/>
      <c r="O90" s="35"/>
      <c r="P90" s="34" t="s">
        <v>463</v>
      </c>
      <c r="Q90" s="36"/>
      <c r="R90" s="47">
        <v>522.57299999999998</v>
      </c>
      <c r="S90" s="35">
        <v>269.13099999999997</v>
      </c>
      <c r="T90" s="35">
        <v>253.44200000000001</v>
      </c>
      <c r="U90" s="35">
        <f t="shared" si="2"/>
        <v>154.48544296029297</v>
      </c>
      <c r="V90" s="34">
        <f t="shared" si="3"/>
        <v>368.08755703970701</v>
      </c>
      <c r="W90" s="48">
        <v>0.70437538303683322</v>
      </c>
    </row>
    <row r="91" spans="1:23" x14ac:dyDescent="0.35">
      <c r="A91" s="33" t="s">
        <v>246</v>
      </c>
      <c r="B91" s="34" t="s">
        <v>44</v>
      </c>
      <c r="C91" s="34" t="s">
        <v>407</v>
      </c>
      <c r="D91" s="34" t="s">
        <v>407</v>
      </c>
      <c r="E91" s="34" t="s">
        <v>419</v>
      </c>
      <c r="F91" s="35">
        <v>8.9661464691162109</v>
      </c>
      <c r="G91" s="35">
        <v>6.8424739837646484</v>
      </c>
      <c r="H91" s="35">
        <v>11.081547737121582</v>
      </c>
      <c r="I91" s="35">
        <v>11.31166934967041</v>
      </c>
      <c r="J91" s="35">
        <v>6.1938047409057617</v>
      </c>
      <c r="K91" s="35">
        <v>15.98839282989502</v>
      </c>
      <c r="L91" s="35">
        <v>10.067507743835449</v>
      </c>
      <c r="M91" s="35">
        <v>8.7984552383422852</v>
      </c>
      <c r="N91" s="35">
        <v>5.8450970649719238</v>
      </c>
      <c r="O91" s="35">
        <v>0.73663866519927979</v>
      </c>
      <c r="P91" s="34" t="s">
        <v>451</v>
      </c>
      <c r="Q91" s="36">
        <v>2011</v>
      </c>
      <c r="R91" s="47">
        <v>47.347999999999999</v>
      </c>
      <c r="S91" s="35">
        <v>24.202000000000002</v>
      </c>
      <c r="T91" s="35">
        <v>23.146000000000001</v>
      </c>
      <c r="U91" s="35">
        <f t="shared" si="2"/>
        <v>20.987383546355801</v>
      </c>
      <c r="V91" s="34">
        <f t="shared" si="3"/>
        <v>26.360616453644198</v>
      </c>
      <c r="W91" s="48">
        <v>0.55674192053823179</v>
      </c>
    </row>
    <row r="92" spans="1:23" x14ac:dyDescent="0.35">
      <c r="A92" s="33" t="s">
        <v>356</v>
      </c>
      <c r="B92" s="34" t="s">
        <v>154</v>
      </c>
      <c r="C92" s="34" t="s">
        <v>408</v>
      </c>
      <c r="D92" s="34" t="s">
        <v>408</v>
      </c>
      <c r="E92" s="34" t="s">
        <v>418</v>
      </c>
      <c r="F92" s="35"/>
      <c r="G92" s="35"/>
      <c r="H92" s="35"/>
      <c r="I92" s="35"/>
      <c r="J92" s="35"/>
      <c r="K92" s="35"/>
      <c r="L92" s="35"/>
      <c r="M92" s="35"/>
      <c r="N92" s="35"/>
      <c r="O92" s="35"/>
      <c r="P92" s="34" t="s">
        <v>463</v>
      </c>
      <c r="Q92" s="36"/>
      <c r="R92" s="47">
        <v>1070.5650000000001</v>
      </c>
      <c r="S92" s="35">
        <v>549.63900000000001</v>
      </c>
      <c r="T92" s="35">
        <v>520.92600000000004</v>
      </c>
      <c r="U92" s="35">
        <f t="shared" si="2"/>
        <v>89.761125449238079</v>
      </c>
      <c r="V92" s="34">
        <f t="shared" si="3"/>
        <v>980.80387455076198</v>
      </c>
      <c r="W92" s="48">
        <v>0.91615537080958365</v>
      </c>
    </row>
    <row r="93" spans="1:23" x14ac:dyDescent="0.35">
      <c r="A93" s="33" t="s">
        <v>247</v>
      </c>
      <c r="B93" s="34" t="s">
        <v>45</v>
      </c>
      <c r="C93" s="34" t="s">
        <v>409</v>
      </c>
      <c r="D93" s="34" t="s">
        <v>409</v>
      </c>
      <c r="E93" s="34" t="s">
        <v>419</v>
      </c>
      <c r="F93" s="35">
        <v>19.5</v>
      </c>
      <c r="G93" s="35">
        <v>16.399999618530273</v>
      </c>
      <c r="H93" s="35">
        <v>22.5</v>
      </c>
      <c r="I93" s="35">
        <v>20</v>
      </c>
      <c r="J93" s="35">
        <v>19.399999618530273</v>
      </c>
      <c r="K93" s="35">
        <v>41.5</v>
      </c>
      <c r="L93" s="35">
        <v>26.799999237060547</v>
      </c>
      <c r="M93" s="35">
        <v>16.899999618530273</v>
      </c>
      <c r="N93" s="35">
        <v>10.100000381469727</v>
      </c>
      <c r="O93" s="35">
        <v>5.5999999046325684</v>
      </c>
      <c r="P93" s="34" t="s">
        <v>423</v>
      </c>
      <c r="Q93" s="36">
        <v>2018</v>
      </c>
      <c r="R93" s="47">
        <v>231.68</v>
      </c>
      <c r="S93" s="35">
        <v>118.21299999999999</v>
      </c>
      <c r="T93" s="35">
        <v>113.467</v>
      </c>
      <c r="U93" s="35">
        <f t="shared" si="2"/>
        <v>20.900017056076052</v>
      </c>
      <c r="V93" s="34">
        <f t="shared" si="3"/>
        <v>210.77998294392395</v>
      </c>
      <c r="W93" s="48">
        <v>0.9097892910217712</v>
      </c>
    </row>
    <row r="94" spans="1:23" x14ac:dyDescent="0.35">
      <c r="A94" s="33" t="s">
        <v>248</v>
      </c>
      <c r="B94" s="34" t="s">
        <v>46</v>
      </c>
      <c r="C94" s="34" t="s">
        <v>406</v>
      </c>
      <c r="D94" s="34" t="s">
        <v>413</v>
      </c>
      <c r="E94" s="34" t="s">
        <v>419</v>
      </c>
      <c r="F94" s="35">
        <v>2.5</v>
      </c>
      <c r="G94" s="35">
        <v>2.0999999046325684</v>
      </c>
      <c r="H94" s="35">
        <v>2.7999999523162842</v>
      </c>
      <c r="I94" s="35">
        <v>3.7000000476837158</v>
      </c>
      <c r="J94" s="35">
        <v>1.3999999761581421</v>
      </c>
      <c r="K94" s="35">
        <v>2.4000000953674316</v>
      </c>
      <c r="L94" s="35">
        <v>3.7000000476837158</v>
      </c>
      <c r="M94" s="35">
        <v>2.4000000953674316</v>
      </c>
      <c r="N94" s="35">
        <v>0.89999997615814209</v>
      </c>
      <c r="O94" s="35">
        <v>2.7999999523162842</v>
      </c>
      <c r="P94" s="34" t="s">
        <v>452</v>
      </c>
      <c r="Q94" s="36">
        <v>2015</v>
      </c>
      <c r="R94" s="47">
        <v>398.98200000000003</v>
      </c>
      <c r="S94" s="35">
        <v>205.06399999999999</v>
      </c>
      <c r="T94" s="35">
        <v>193.91800000000001</v>
      </c>
      <c r="U94" s="35">
        <f t="shared" si="2"/>
        <v>169.85437251533105</v>
      </c>
      <c r="V94" s="34">
        <f t="shared" si="3"/>
        <v>229.12762748466898</v>
      </c>
      <c r="W94" s="48">
        <v>0.57428061287143017</v>
      </c>
    </row>
    <row r="95" spans="1:23" x14ac:dyDescent="0.35">
      <c r="A95" s="33" t="s">
        <v>249</v>
      </c>
      <c r="B95" s="34" t="s">
        <v>47</v>
      </c>
      <c r="C95" s="34" t="s">
        <v>405</v>
      </c>
      <c r="D95" s="34" t="s">
        <v>412</v>
      </c>
      <c r="E95" s="34" t="s">
        <v>419</v>
      </c>
      <c r="F95" s="35">
        <v>10.34060001373291</v>
      </c>
      <c r="G95" s="35">
        <v>11.386433601379395</v>
      </c>
      <c r="H95" s="35">
        <v>9.3776340484619141</v>
      </c>
      <c r="I95" s="35">
        <v>9.6853599548339844</v>
      </c>
      <c r="J95" s="35">
        <v>12.19195556640625</v>
      </c>
      <c r="K95" s="35">
        <v>16.089872360229492</v>
      </c>
      <c r="L95" s="35">
        <v>9.1009664535522461</v>
      </c>
      <c r="M95" s="35">
        <v>7.3550043106079102</v>
      </c>
      <c r="N95" s="35">
        <v>9.3484668731689453</v>
      </c>
      <c r="O95" s="35">
        <v>9.8840169906616211</v>
      </c>
      <c r="P95" s="34" t="s">
        <v>444</v>
      </c>
      <c r="Q95" s="36">
        <v>2014</v>
      </c>
      <c r="R95" s="47">
        <v>1400.1020000000001</v>
      </c>
      <c r="S95" s="35">
        <v>704.70399999999995</v>
      </c>
      <c r="T95" s="35">
        <v>695.39800000000002</v>
      </c>
      <c r="U95" s="35">
        <f t="shared" si="2"/>
        <v>1021.6604087546361</v>
      </c>
      <c r="V95" s="34">
        <f t="shared" si="3"/>
        <v>378.44159124536401</v>
      </c>
      <c r="W95" s="48">
        <v>0.27029572934355067</v>
      </c>
    </row>
    <row r="96" spans="1:23" x14ac:dyDescent="0.35">
      <c r="A96" s="33" t="s">
        <v>252</v>
      </c>
      <c r="B96" s="34" t="s">
        <v>50</v>
      </c>
      <c r="C96" s="34" t="s">
        <v>408</v>
      </c>
      <c r="D96" s="34" t="s">
        <v>408</v>
      </c>
      <c r="E96" s="34" t="s">
        <v>417</v>
      </c>
      <c r="F96" s="35">
        <v>38.542697906494141</v>
      </c>
      <c r="G96" s="35">
        <v>30.164560317993164</v>
      </c>
      <c r="H96" s="35">
        <v>45.830730438232422</v>
      </c>
      <c r="I96" s="35">
        <v>42.027000427246094</v>
      </c>
      <c r="J96" s="35">
        <v>35.836910247802734</v>
      </c>
      <c r="K96" s="35">
        <v>53.049877166748047</v>
      </c>
      <c r="L96" s="35">
        <v>37.160552978515625</v>
      </c>
      <c r="M96" s="35">
        <v>42.279613494873047</v>
      </c>
      <c r="N96" s="35">
        <v>41.092864990234375</v>
      </c>
      <c r="O96" s="35">
        <v>23.566747665405273</v>
      </c>
      <c r="P96" s="34" t="s">
        <v>447</v>
      </c>
      <c r="Q96" s="36">
        <v>2019</v>
      </c>
      <c r="R96" s="47">
        <v>2.8730000000000002</v>
      </c>
      <c r="S96" s="35">
        <v>1.5109999999999999</v>
      </c>
      <c r="T96" s="35">
        <v>1.3620000000000001</v>
      </c>
      <c r="U96" s="35">
        <f t="shared" si="2"/>
        <v>1.319943748205449</v>
      </c>
      <c r="V96" s="34">
        <f t="shared" si="3"/>
        <v>1.5530562517945512</v>
      </c>
      <c r="W96" s="48">
        <v>0.54056952725184515</v>
      </c>
    </row>
    <row r="97" spans="1:23" x14ac:dyDescent="0.35">
      <c r="A97" s="33" t="s">
        <v>359</v>
      </c>
      <c r="B97" s="34" t="s">
        <v>157</v>
      </c>
      <c r="C97" s="34" t="s">
        <v>409</v>
      </c>
      <c r="D97" s="34" t="s">
        <v>409</v>
      </c>
      <c r="E97" s="34" t="s">
        <v>419</v>
      </c>
      <c r="F97" s="35"/>
      <c r="G97" s="35"/>
      <c r="H97" s="35"/>
      <c r="I97" s="35"/>
      <c r="J97" s="35"/>
      <c r="K97" s="35"/>
      <c r="L97" s="35"/>
      <c r="M97" s="35"/>
      <c r="N97" s="35"/>
      <c r="O97" s="35"/>
      <c r="P97" s="34" t="s">
        <v>463</v>
      </c>
      <c r="Q97" s="36"/>
      <c r="R97" s="47">
        <v>62.988999999999997</v>
      </c>
      <c r="S97" s="35">
        <v>33.212000000000003</v>
      </c>
      <c r="T97" s="35">
        <v>29.777000000000001</v>
      </c>
      <c r="U97" s="35">
        <f t="shared" si="2"/>
        <v>0</v>
      </c>
      <c r="V97" s="34">
        <f t="shared" si="3"/>
        <v>62.988999999999997</v>
      </c>
      <c r="W97" s="48">
        <v>1</v>
      </c>
    </row>
    <row r="98" spans="1:23" x14ac:dyDescent="0.35">
      <c r="A98" s="33" t="s">
        <v>250</v>
      </c>
      <c r="B98" s="34" t="s">
        <v>48</v>
      </c>
      <c r="C98" s="34" t="s">
        <v>406</v>
      </c>
      <c r="D98" s="34" t="s">
        <v>413</v>
      </c>
      <c r="E98" s="34" t="s">
        <v>419</v>
      </c>
      <c r="F98" s="35">
        <v>11.399999618530273</v>
      </c>
      <c r="G98" s="35">
        <v>12.699999809265137</v>
      </c>
      <c r="H98" s="35">
        <v>10.199999809265137</v>
      </c>
      <c r="I98" s="35">
        <v>12.600000381469727</v>
      </c>
      <c r="J98" s="35">
        <v>9.1000003814697266</v>
      </c>
      <c r="K98" s="35">
        <v>19.700000762939453</v>
      </c>
      <c r="L98" s="35">
        <v>11.399999618530273</v>
      </c>
      <c r="M98" s="35">
        <v>11.800000190734863</v>
      </c>
      <c r="N98" s="35">
        <v>9.6000003814697266</v>
      </c>
      <c r="O98" s="35">
        <v>3.9000000953674316</v>
      </c>
      <c r="P98" s="34" t="s">
        <v>440</v>
      </c>
      <c r="Q98" s="36">
        <v>2018</v>
      </c>
      <c r="R98" s="47">
        <v>155.14599999999999</v>
      </c>
      <c r="S98" s="35">
        <v>79.498999999999995</v>
      </c>
      <c r="T98" s="35">
        <v>75.647000000000006</v>
      </c>
      <c r="U98" s="35">
        <f t="shared" si="2"/>
        <v>98.749209219668501</v>
      </c>
      <c r="V98" s="34">
        <f t="shared" si="3"/>
        <v>56.396790780331493</v>
      </c>
      <c r="W98" s="48">
        <v>0.36350786214489256</v>
      </c>
    </row>
    <row r="99" spans="1:23" x14ac:dyDescent="0.35">
      <c r="A99" s="33" t="s">
        <v>253</v>
      </c>
      <c r="B99" s="34" t="s">
        <v>51</v>
      </c>
      <c r="C99" s="34" t="s">
        <v>408</v>
      </c>
      <c r="D99" s="34" t="s">
        <v>408</v>
      </c>
      <c r="E99" s="34" t="s">
        <v>417</v>
      </c>
      <c r="F99" s="35">
        <v>38.099998474121094</v>
      </c>
      <c r="G99" s="35">
        <v>41.799999237060547</v>
      </c>
      <c r="H99" s="35">
        <v>34.799999237060547</v>
      </c>
      <c r="I99" s="35">
        <v>46.099998474121094</v>
      </c>
      <c r="J99" s="35">
        <v>19.100000381469727</v>
      </c>
      <c r="K99" s="35">
        <v>68.099998474121094</v>
      </c>
      <c r="L99" s="35">
        <v>50.200000762939453</v>
      </c>
      <c r="M99" s="35">
        <v>37.599998474121094</v>
      </c>
      <c r="N99" s="35">
        <v>22.700000762939453</v>
      </c>
      <c r="O99" s="35">
        <v>10.800000190734863</v>
      </c>
      <c r="P99" s="34" t="s">
        <v>453</v>
      </c>
      <c r="Q99" s="36">
        <v>2017</v>
      </c>
      <c r="R99" s="47">
        <v>154.59800000000001</v>
      </c>
      <c r="S99" s="35">
        <v>78.772000000000006</v>
      </c>
      <c r="T99" s="35">
        <v>75.825999999999993</v>
      </c>
      <c r="U99" s="35">
        <f t="shared" si="2"/>
        <v>100.48231505758338</v>
      </c>
      <c r="V99" s="34">
        <f t="shared" si="3"/>
        <v>54.115684942416628</v>
      </c>
      <c r="W99" s="48">
        <v>0.35004130029118502</v>
      </c>
    </row>
    <row r="100" spans="1:23" x14ac:dyDescent="0.35">
      <c r="A100" s="33" t="s">
        <v>365</v>
      </c>
      <c r="B100" s="34" t="s">
        <v>163</v>
      </c>
      <c r="C100" s="34" t="s">
        <v>406</v>
      </c>
      <c r="D100" s="34" t="s">
        <v>415</v>
      </c>
      <c r="E100" s="34" t="s">
        <v>418</v>
      </c>
      <c r="F100" s="35"/>
      <c r="G100" s="35"/>
      <c r="H100" s="35"/>
      <c r="I100" s="35"/>
      <c r="J100" s="35"/>
      <c r="K100" s="35"/>
      <c r="L100" s="35"/>
      <c r="M100" s="35"/>
      <c r="N100" s="35"/>
      <c r="O100" s="35"/>
      <c r="P100" s="34" t="s">
        <v>463</v>
      </c>
      <c r="Q100" s="36"/>
      <c r="R100" s="47">
        <v>18.876000000000001</v>
      </c>
      <c r="S100" s="35">
        <v>9.7910000000000004</v>
      </c>
      <c r="T100" s="35">
        <v>9.0850000000000009</v>
      </c>
      <c r="U100" s="35">
        <f t="shared" si="2"/>
        <v>6.0135488642640347</v>
      </c>
      <c r="V100" s="34">
        <f t="shared" si="3"/>
        <v>12.862451135735967</v>
      </c>
      <c r="W100" s="48">
        <v>0.68141826317736631</v>
      </c>
    </row>
    <row r="101" spans="1:23" x14ac:dyDescent="0.35">
      <c r="A101" s="33" t="s">
        <v>360</v>
      </c>
      <c r="B101" s="34" t="s">
        <v>158</v>
      </c>
      <c r="C101" s="34" t="s">
        <v>409</v>
      </c>
      <c r="D101" s="34" t="s">
        <v>409</v>
      </c>
      <c r="E101" s="34" t="s">
        <v>419</v>
      </c>
      <c r="F101" s="35"/>
      <c r="G101" s="35"/>
      <c r="H101" s="35"/>
      <c r="I101" s="35"/>
      <c r="J101" s="35"/>
      <c r="K101" s="35"/>
      <c r="L101" s="35"/>
      <c r="M101" s="35"/>
      <c r="N101" s="35"/>
      <c r="O101" s="35"/>
      <c r="P101" s="34" t="s">
        <v>463</v>
      </c>
      <c r="Q101" s="36"/>
      <c r="R101" s="47">
        <v>120.979</v>
      </c>
      <c r="S101" s="35">
        <v>63.029000000000003</v>
      </c>
      <c r="T101" s="35">
        <v>57.95</v>
      </c>
      <c r="U101" s="35">
        <f t="shared" si="2"/>
        <v>13.800301425992799</v>
      </c>
      <c r="V101" s="34">
        <f t="shared" si="3"/>
        <v>107.1786985740072</v>
      </c>
      <c r="W101" s="48">
        <v>0.885928124501006</v>
      </c>
    </row>
    <row r="102" spans="1:23" x14ac:dyDescent="0.35">
      <c r="A102" s="33" t="s">
        <v>257</v>
      </c>
      <c r="B102" s="34" t="s">
        <v>55</v>
      </c>
      <c r="C102" s="34" t="s">
        <v>405</v>
      </c>
      <c r="D102" s="34" t="s">
        <v>412</v>
      </c>
      <c r="E102" s="34" t="s">
        <v>417</v>
      </c>
      <c r="F102" s="35">
        <v>35.599998474121094</v>
      </c>
      <c r="G102" s="35">
        <v>27.5</v>
      </c>
      <c r="H102" s="35">
        <v>43</v>
      </c>
      <c r="I102" s="35">
        <v>43.099998474121094</v>
      </c>
      <c r="J102" s="35">
        <v>20.700000762939453</v>
      </c>
      <c r="K102" s="35">
        <v>59</v>
      </c>
      <c r="L102" s="35">
        <v>46.599998474121094</v>
      </c>
      <c r="M102" s="35">
        <v>32.599998474121094</v>
      </c>
      <c r="N102" s="35">
        <v>28.399999618530273</v>
      </c>
      <c r="O102" s="35">
        <v>11</v>
      </c>
      <c r="P102" s="34" t="s">
        <v>440</v>
      </c>
      <c r="Q102" s="36">
        <v>2018</v>
      </c>
      <c r="R102" s="47">
        <v>46.723999999999997</v>
      </c>
      <c r="S102" s="35">
        <v>23.431999999999999</v>
      </c>
      <c r="T102" s="35">
        <v>23.292000000000002</v>
      </c>
      <c r="U102" s="35">
        <f t="shared" si="2"/>
        <v>33.569879106146239</v>
      </c>
      <c r="V102" s="34">
        <f t="shared" si="3"/>
        <v>13.154120893853758</v>
      </c>
      <c r="W102" s="48">
        <v>0.28152814172274976</v>
      </c>
    </row>
    <row r="103" spans="1:23" x14ac:dyDescent="0.35">
      <c r="A103" s="33" t="s">
        <v>254</v>
      </c>
      <c r="B103" s="34" t="s">
        <v>52</v>
      </c>
      <c r="C103" s="34" t="s">
        <v>405</v>
      </c>
      <c r="D103" s="34" t="s">
        <v>414</v>
      </c>
      <c r="E103" s="34" t="s">
        <v>417</v>
      </c>
      <c r="F103" s="35">
        <v>27.435005187988281</v>
      </c>
      <c r="G103" s="35">
        <v>34.611686706542969</v>
      </c>
      <c r="H103" s="35">
        <v>19.995698928833008</v>
      </c>
      <c r="I103" s="35">
        <v>38.275089263916016</v>
      </c>
      <c r="J103" s="35">
        <v>22.193115234375</v>
      </c>
      <c r="K103" s="35">
        <v>49.635250091552734</v>
      </c>
      <c r="L103" s="35">
        <v>35.558834075927734</v>
      </c>
      <c r="M103" s="35">
        <v>30.874855041503906</v>
      </c>
      <c r="N103" s="35">
        <v>26.409458160400391</v>
      </c>
      <c r="O103" s="35">
        <v>12.977506637573242</v>
      </c>
      <c r="P103" s="34" t="s">
        <v>446</v>
      </c>
      <c r="Q103" s="36">
        <v>2013</v>
      </c>
      <c r="R103" s="47">
        <v>138.46</v>
      </c>
      <c r="S103" s="35">
        <v>70.661000000000001</v>
      </c>
      <c r="T103" s="35">
        <v>67.799000000000007</v>
      </c>
      <c r="U103" s="35">
        <f t="shared" si="2"/>
        <v>67.635753964754628</v>
      </c>
      <c r="V103" s="34">
        <f t="shared" si="3"/>
        <v>70.82424603524538</v>
      </c>
      <c r="W103" s="48">
        <v>0.51151412707818411</v>
      </c>
    </row>
    <row r="104" spans="1:23" x14ac:dyDescent="0.35">
      <c r="A104" s="33" t="s">
        <v>361</v>
      </c>
      <c r="B104" s="34" t="s">
        <v>159</v>
      </c>
      <c r="C104" s="34" t="s">
        <v>409</v>
      </c>
      <c r="D104" s="34" t="s">
        <v>409</v>
      </c>
      <c r="E104" s="34" t="s">
        <v>419</v>
      </c>
      <c r="F104" s="35"/>
      <c r="G104" s="35"/>
      <c r="H104" s="35"/>
      <c r="I104" s="35"/>
      <c r="J104" s="35"/>
      <c r="K104" s="35"/>
      <c r="L104" s="35"/>
      <c r="M104" s="35"/>
      <c r="N104" s="35"/>
      <c r="O104" s="35"/>
      <c r="P104" s="34" t="s">
        <v>463</v>
      </c>
      <c r="Q104" s="36"/>
      <c r="R104" s="47">
        <v>132.95599999999999</v>
      </c>
      <c r="S104" s="35">
        <v>68.290000000000006</v>
      </c>
      <c r="T104" s="35">
        <v>64.665999999999997</v>
      </c>
      <c r="U104" s="35">
        <f t="shared" si="2"/>
        <v>26.455629571271999</v>
      </c>
      <c r="V104" s="34">
        <f t="shared" si="3"/>
        <v>106.50037042872799</v>
      </c>
      <c r="W104" s="48">
        <v>0.80101966386419565</v>
      </c>
    </row>
    <row r="105" spans="1:23" x14ac:dyDescent="0.35">
      <c r="A105" s="33" t="s">
        <v>362</v>
      </c>
      <c r="B105" s="34" t="s">
        <v>160</v>
      </c>
      <c r="C105" s="34" t="s">
        <v>406</v>
      </c>
      <c r="D105" s="34" t="s">
        <v>415</v>
      </c>
      <c r="E105" s="34" t="s">
        <v>418</v>
      </c>
      <c r="F105" s="35"/>
      <c r="G105" s="35"/>
      <c r="H105" s="35"/>
      <c r="I105" s="35"/>
      <c r="J105" s="35"/>
      <c r="K105" s="35"/>
      <c r="L105" s="35"/>
      <c r="M105" s="35"/>
      <c r="N105" s="35"/>
      <c r="O105" s="35"/>
      <c r="P105" s="34" t="s">
        <v>463</v>
      </c>
      <c r="Q105" s="36"/>
      <c r="R105" s="47"/>
      <c r="S105" s="35"/>
      <c r="T105" s="35"/>
      <c r="U105" s="35">
        <f t="shared" si="2"/>
        <v>0</v>
      </c>
      <c r="V105" s="34">
        <f t="shared" si="3"/>
        <v>0</v>
      </c>
      <c r="W105" s="48">
        <v>0.14336259992137335</v>
      </c>
    </row>
    <row r="106" spans="1:23" x14ac:dyDescent="0.35">
      <c r="A106" s="33" t="s">
        <v>363</v>
      </c>
      <c r="B106" s="34" t="s">
        <v>161</v>
      </c>
      <c r="C106" s="34" t="s">
        <v>406</v>
      </c>
      <c r="D106" s="34" t="s">
        <v>415</v>
      </c>
      <c r="E106" s="34" t="s">
        <v>418</v>
      </c>
      <c r="F106" s="35"/>
      <c r="G106" s="35"/>
      <c r="H106" s="35"/>
      <c r="I106" s="35"/>
      <c r="J106" s="35"/>
      <c r="K106" s="35"/>
      <c r="L106" s="35"/>
      <c r="M106" s="35"/>
      <c r="N106" s="35"/>
      <c r="O106" s="35"/>
      <c r="P106" s="34" t="s">
        <v>463</v>
      </c>
      <c r="Q106" s="36"/>
      <c r="R106" s="47">
        <v>31.216999999999999</v>
      </c>
      <c r="S106" s="35">
        <v>16.077000000000002</v>
      </c>
      <c r="T106" s="35">
        <v>15.14</v>
      </c>
      <c r="U106" s="35">
        <f t="shared" si="2"/>
        <v>10.08972812939448</v>
      </c>
      <c r="V106" s="34">
        <f t="shared" si="3"/>
        <v>21.127271870605519</v>
      </c>
      <c r="W106" s="48">
        <v>0.67678738734040811</v>
      </c>
    </row>
    <row r="107" spans="1:23" x14ac:dyDescent="0.35">
      <c r="A107" s="33" t="s">
        <v>364</v>
      </c>
      <c r="B107" s="34" t="s">
        <v>162</v>
      </c>
      <c r="C107" s="34" t="s">
        <v>406</v>
      </c>
      <c r="D107" s="34" t="s">
        <v>415</v>
      </c>
      <c r="E107" s="34" t="s">
        <v>418</v>
      </c>
      <c r="F107" s="35"/>
      <c r="G107" s="35"/>
      <c r="H107" s="35"/>
      <c r="I107" s="35"/>
      <c r="J107" s="35"/>
      <c r="K107" s="35"/>
      <c r="L107" s="35"/>
      <c r="M107" s="35"/>
      <c r="N107" s="35"/>
      <c r="O107" s="35"/>
      <c r="P107" s="34" t="s">
        <v>463</v>
      </c>
      <c r="Q107" s="36"/>
      <c r="R107" s="47">
        <v>6.5819999999999999</v>
      </c>
      <c r="S107" s="35">
        <v>3.3860000000000001</v>
      </c>
      <c r="T107" s="35">
        <v>3.1960000000000002</v>
      </c>
      <c r="U107" s="35">
        <f t="shared" si="2"/>
        <v>0.59360771173649685</v>
      </c>
      <c r="V107" s="34">
        <f t="shared" si="3"/>
        <v>5.988392288263503</v>
      </c>
      <c r="W107" s="48">
        <v>0.90981347436394766</v>
      </c>
    </row>
    <row r="108" spans="1:23" x14ac:dyDescent="0.35">
      <c r="A108" s="33" t="s">
        <v>259</v>
      </c>
      <c r="B108" s="34" t="s">
        <v>57</v>
      </c>
      <c r="C108" s="34" t="s">
        <v>405</v>
      </c>
      <c r="D108" s="34" t="s">
        <v>412</v>
      </c>
      <c r="E108" s="34" t="s">
        <v>417</v>
      </c>
      <c r="F108" s="35">
        <v>65.699996948242188</v>
      </c>
      <c r="G108" s="35">
        <v>66.599998474121094</v>
      </c>
      <c r="H108" s="35">
        <v>64.900001525878906</v>
      </c>
      <c r="I108" s="35">
        <v>71.5</v>
      </c>
      <c r="J108" s="35">
        <v>47.400001525878906</v>
      </c>
      <c r="K108" s="35">
        <v>88.5</v>
      </c>
      <c r="L108" s="35">
        <v>84.400001525878906</v>
      </c>
      <c r="M108" s="35">
        <v>74.300003051757813</v>
      </c>
      <c r="N108" s="35">
        <v>58.700000762939453</v>
      </c>
      <c r="O108" s="35">
        <v>31.5</v>
      </c>
      <c r="P108" s="34" t="s">
        <v>440</v>
      </c>
      <c r="Q108" s="36">
        <v>2018</v>
      </c>
      <c r="R108" s="47">
        <v>746.54700000000003</v>
      </c>
      <c r="S108" s="35">
        <v>377.47399999999999</v>
      </c>
      <c r="T108" s="35">
        <v>369.07299999999998</v>
      </c>
      <c r="U108" s="35">
        <f t="shared" si="2"/>
        <v>468.90202161059688</v>
      </c>
      <c r="V108" s="34">
        <f t="shared" si="3"/>
        <v>277.64497838940315</v>
      </c>
      <c r="W108" s="48">
        <v>0.37190555770688666</v>
      </c>
    </row>
    <row r="109" spans="1:23" x14ac:dyDescent="0.35">
      <c r="A109" s="33" t="s">
        <v>269</v>
      </c>
      <c r="B109" s="34" t="s">
        <v>67</v>
      </c>
      <c r="C109" s="34" t="s">
        <v>405</v>
      </c>
      <c r="D109" s="34" t="s">
        <v>412</v>
      </c>
      <c r="E109" s="34" t="s">
        <v>417</v>
      </c>
      <c r="F109" s="35">
        <v>28.927251815795898</v>
      </c>
      <c r="G109" s="35">
        <v>36.396926879882813</v>
      </c>
      <c r="H109" s="35">
        <v>22.920894622802734</v>
      </c>
      <c r="I109" s="35">
        <v>31.208892822265625</v>
      </c>
      <c r="J109" s="35">
        <v>17.843631744384766</v>
      </c>
      <c r="K109" s="35">
        <v>44.593795776367188</v>
      </c>
      <c r="L109" s="35">
        <v>37.686538696289063</v>
      </c>
      <c r="M109" s="35">
        <v>31.750473022460938</v>
      </c>
      <c r="N109" s="35">
        <v>22.575786590576172</v>
      </c>
      <c r="O109" s="35">
        <v>16.590303421020508</v>
      </c>
      <c r="P109" s="34" t="s">
        <v>422</v>
      </c>
      <c r="Q109" s="36">
        <v>2016</v>
      </c>
      <c r="R109" s="47">
        <v>554.06500000000005</v>
      </c>
      <c r="S109" s="35">
        <v>279.82499999999999</v>
      </c>
      <c r="T109" s="35">
        <v>274.24</v>
      </c>
      <c r="U109" s="35">
        <f t="shared" si="2"/>
        <v>460.22292367911518</v>
      </c>
      <c r="V109" s="34">
        <f t="shared" si="3"/>
        <v>93.8420763208849</v>
      </c>
      <c r="W109" s="48">
        <v>0.16937015751019266</v>
      </c>
    </row>
    <row r="110" spans="1:23" x14ac:dyDescent="0.35">
      <c r="A110" s="33" t="s">
        <v>372</v>
      </c>
      <c r="B110" s="34" t="s">
        <v>170</v>
      </c>
      <c r="C110" s="34" t="s">
        <v>408</v>
      </c>
      <c r="D110" s="34" t="s">
        <v>408</v>
      </c>
      <c r="E110" s="34" t="s">
        <v>419</v>
      </c>
      <c r="F110" s="35"/>
      <c r="G110" s="35"/>
      <c r="H110" s="35"/>
      <c r="I110" s="35"/>
      <c r="J110" s="35"/>
      <c r="K110" s="35"/>
      <c r="L110" s="35"/>
      <c r="M110" s="35"/>
      <c r="N110" s="35"/>
      <c r="O110" s="35"/>
      <c r="P110" s="34" t="s">
        <v>463</v>
      </c>
      <c r="Q110" s="36"/>
      <c r="R110" s="47">
        <v>507.60700000000003</v>
      </c>
      <c r="S110" s="35">
        <v>261.46199999999999</v>
      </c>
      <c r="T110" s="35">
        <v>246.14500000000001</v>
      </c>
      <c r="U110" s="35">
        <f t="shared" si="2"/>
        <v>121.64410370440368</v>
      </c>
      <c r="V110" s="34">
        <f t="shared" si="3"/>
        <v>385.96289629559635</v>
      </c>
      <c r="W110" s="48">
        <v>0.76035771038538935</v>
      </c>
    </row>
    <row r="111" spans="1:23" x14ac:dyDescent="0.35">
      <c r="A111" s="33" t="s">
        <v>260</v>
      </c>
      <c r="B111" s="34" t="s">
        <v>58</v>
      </c>
      <c r="C111" s="34" t="s">
        <v>404</v>
      </c>
      <c r="D111" s="34" t="s">
        <v>404</v>
      </c>
      <c r="E111" s="34" t="s">
        <v>419</v>
      </c>
      <c r="F111" s="35">
        <v>25.073539733886719</v>
      </c>
      <c r="G111" s="35">
        <v>22.879510879516602</v>
      </c>
      <c r="H111" s="35">
        <v>27.461513519287109</v>
      </c>
      <c r="I111" s="35">
        <v>36.710525512695313</v>
      </c>
      <c r="J111" s="35">
        <v>11.60689640045166</v>
      </c>
      <c r="K111" s="35">
        <v>41.623226165771484</v>
      </c>
      <c r="L111" s="35">
        <v>36.013469696044922</v>
      </c>
      <c r="M111" s="35">
        <v>24.70457649230957</v>
      </c>
      <c r="N111" s="35">
        <v>12.015932083129883</v>
      </c>
      <c r="O111" s="35">
        <v>12.064431190490723</v>
      </c>
      <c r="P111" s="34" t="s">
        <v>425</v>
      </c>
      <c r="Q111" s="36">
        <v>2017</v>
      </c>
      <c r="R111" s="47">
        <v>7.6109999999999998</v>
      </c>
      <c r="S111" s="35">
        <v>3.9980000000000002</v>
      </c>
      <c r="T111" s="35">
        <v>3.613</v>
      </c>
      <c r="U111" s="35">
        <f t="shared" si="2"/>
        <v>4.5812066564774154</v>
      </c>
      <c r="V111" s="34">
        <f t="shared" si="3"/>
        <v>3.0297933435225843</v>
      </c>
      <c r="W111" s="48">
        <v>0.398080849234343</v>
      </c>
    </row>
    <row r="112" spans="1:23" x14ac:dyDescent="0.35">
      <c r="A112" s="33" t="s">
        <v>263</v>
      </c>
      <c r="B112" s="34" t="s">
        <v>61</v>
      </c>
      <c r="C112" s="34" t="s">
        <v>405</v>
      </c>
      <c r="D112" s="34" t="s">
        <v>414</v>
      </c>
      <c r="E112" s="34" t="s">
        <v>417</v>
      </c>
      <c r="F112" s="35">
        <v>75.199996948242188</v>
      </c>
      <c r="G112" s="35">
        <v>79.800003051757813</v>
      </c>
      <c r="H112" s="35">
        <v>70.400001525878906</v>
      </c>
      <c r="I112" s="35">
        <v>82.800003051757813</v>
      </c>
      <c r="J112" s="35">
        <v>52.799999237060547</v>
      </c>
      <c r="K112" s="35">
        <v>94</v>
      </c>
      <c r="L112" s="35">
        <v>88.699996948242188</v>
      </c>
      <c r="M112" s="35">
        <v>83.900001525878906</v>
      </c>
      <c r="N112" s="35">
        <v>72.199996948242188</v>
      </c>
      <c r="O112" s="35">
        <v>47.200000762939453</v>
      </c>
      <c r="P112" s="34" t="s">
        <v>452</v>
      </c>
      <c r="Q112" s="36">
        <v>2015</v>
      </c>
      <c r="R112" s="47">
        <v>635.00800000000004</v>
      </c>
      <c r="S112" s="35">
        <v>322.95299999999997</v>
      </c>
      <c r="T112" s="35">
        <v>312.05500000000001</v>
      </c>
      <c r="U112" s="35">
        <f t="shared" si="2"/>
        <v>366.04201598496439</v>
      </c>
      <c r="V112" s="34">
        <f t="shared" si="3"/>
        <v>268.96598401503564</v>
      </c>
      <c r="W112" s="48">
        <v>0.42356314253526828</v>
      </c>
    </row>
    <row r="113" spans="1:23" x14ac:dyDescent="0.35">
      <c r="A113" s="33" t="s">
        <v>369</v>
      </c>
      <c r="B113" s="34" t="s">
        <v>167</v>
      </c>
      <c r="C113" s="34" t="s">
        <v>406</v>
      </c>
      <c r="D113" s="34" t="s">
        <v>415</v>
      </c>
      <c r="E113" s="34" t="s">
        <v>418</v>
      </c>
      <c r="F113" s="35"/>
      <c r="G113" s="35"/>
      <c r="H113" s="35"/>
      <c r="I113" s="35"/>
      <c r="J113" s="35"/>
      <c r="K113" s="35"/>
      <c r="L113" s="35"/>
      <c r="M113" s="35"/>
      <c r="N113" s="35"/>
      <c r="O113" s="35"/>
      <c r="P113" s="34" t="s">
        <v>463</v>
      </c>
      <c r="Q113" s="36"/>
      <c r="R113" s="47">
        <v>4.3490000000000002</v>
      </c>
      <c r="S113" s="35">
        <v>2.2509999999999999</v>
      </c>
      <c r="T113" s="35">
        <v>2.0979999999999999</v>
      </c>
      <c r="U113" s="35">
        <f t="shared" si="2"/>
        <v>0.23431450465066206</v>
      </c>
      <c r="V113" s="34">
        <f t="shared" si="3"/>
        <v>4.1146854953493381</v>
      </c>
      <c r="W113" s="48">
        <v>0.94612221093339566</v>
      </c>
    </row>
    <row r="114" spans="1:23" x14ac:dyDescent="0.35">
      <c r="A114" s="33" t="s">
        <v>368</v>
      </c>
      <c r="B114" s="34" t="s">
        <v>166</v>
      </c>
      <c r="C114" s="34" t="s">
        <v>408</v>
      </c>
      <c r="D114" s="34" t="s">
        <v>408</v>
      </c>
      <c r="E114" s="34" t="s">
        <v>419</v>
      </c>
      <c r="F114" s="35"/>
      <c r="G114" s="35"/>
      <c r="H114" s="35"/>
      <c r="I114" s="35"/>
      <c r="J114" s="35"/>
      <c r="K114" s="35"/>
      <c r="L114" s="35"/>
      <c r="M114" s="35"/>
      <c r="N114" s="35"/>
      <c r="O114" s="35"/>
      <c r="P114" s="34" t="s">
        <v>463</v>
      </c>
      <c r="Q114" s="36"/>
      <c r="R114" s="47"/>
      <c r="S114" s="35"/>
      <c r="T114" s="35"/>
      <c r="U114" s="35">
        <f t="shared" si="2"/>
        <v>0</v>
      </c>
      <c r="V114" s="34">
        <f t="shared" si="3"/>
        <v>0</v>
      </c>
      <c r="W114" s="48">
        <v>0.77030865010250726</v>
      </c>
    </row>
    <row r="115" spans="1:23" x14ac:dyDescent="0.35">
      <c r="A115" s="33" t="s">
        <v>268</v>
      </c>
      <c r="B115" s="34" t="s">
        <v>66</v>
      </c>
      <c r="C115" s="34" t="s">
        <v>405</v>
      </c>
      <c r="D115" s="34" t="s">
        <v>414</v>
      </c>
      <c r="E115" s="34" t="s">
        <v>417</v>
      </c>
      <c r="F115" s="35">
        <v>57.735492706298828</v>
      </c>
      <c r="G115" s="35">
        <v>59.628414154052734</v>
      </c>
      <c r="H115" s="35">
        <v>55.612804412841797</v>
      </c>
      <c r="I115" s="35">
        <v>71.961227416992188</v>
      </c>
      <c r="J115" s="35">
        <v>44.882072448730469</v>
      </c>
      <c r="K115" s="35">
        <v>82.09112548828125</v>
      </c>
      <c r="L115" s="35">
        <v>74.226226806640625</v>
      </c>
      <c r="M115" s="35">
        <v>57.564743041992188</v>
      </c>
      <c r="N115" s="35">
        <v>51.656715393066406</v>
      </c>
      <c r="O115" s="35">
        <v>31.35066032409668</v>
      </c>
      <c r="P115" s="34" t="s">
        <v>452</v>
      </c>
      <c r="Q115" s="36">
        <v>2015</v>
      </c>
      <c r="R115" s="47">
        <v>127.422</v>
      </c>
      <c r="S115" s="35">
        <v>64.760000000000005</v>
      </c>
      <c r="T115" s="35">
        <v>62.661999999999999</v>
      </c>
      <c r="U115" s="35">
        <f t="shared" si="2"/>
        <v>59.032100560608342</v>
      </c>
      <c r="V115" s="34">
        <f t="shared" si="3"/>
        <v>68.389899439391655</v>
      </c>
      <c r="W115" s="48">
        <v>0.53671971433026999</v>
      </c>
    </row>
    <row r="116" spans="1:23" x14ac:dyDescent="0.35">
      <c r="A116" s="33" t="s">
        <v>371</v>
      </c>
      <c r="B116" s="34" t="s">
        <v>169</v>
      </c>
      <c r="C116" s="34" t="s">
        <v>405</v>
      </c>
      <c r="D116" s="34" t="s">
        <v>412</v>
      </c>
      <c r="E116" s="34" t="s">
        <v>419</v>
      </c>
      <c r="F116" s="35"/>
      <c r="G116" s="35"/>
      <c r="H116" s="35"/>
      <c r="I116" s="35"/>
      <c r="J116" s="35"/>
      <c r="K116" s="35"/>
      <c r="L116" s="35"/>
      <c r="M116" s="35"/>
      <c r="N116" s="35"/>
      <c r="O116" s="35"/>
      <c r="P116" s="34" t="s">
        <v>463</v>
      </c>
      <c r="Q116" s="36"/>
      <c r="R116" s="47">
        <v>13.183999999999999</v>
      </c>
      <c r="S116" s="35">
        <v>6.7210000000000001</v>
      </c>
      <c r="T116" s="35">
        <v>6.4630000000000001</v>
      </c>
      <c r="U116" s="35">
        <f t="shared" si="2"/>
        <v>7.805816971335986</v>
      </c>
      <c r="V116" s="34">
        <f t="shared" si="3"/>
        <v>5.3781830286640133</v>
      </c>
      <c r="W116" s="48">
        <v>0.40793257195570493</v>
      </c>
    </row>
    <row r="117" spans="1:23" x14ac:dyDescent="0.35">
      <c r="A117" s="33" t="s">
        <v>261</v>
      </c>
      <c r="B117" s="34" t="s">
        <v>59</v>
      </c>
      <c r="C117" s="34" t="s">
        <v>407</v>
      </c>
      <c r="D117" s="34" t="s">
        <v>407</v>
      </c>
      <c r="E117" s="34" t="s">
        <v>419</v>
      </c>
      <c r="F117" s="35">
        <v>24.899999618530273</v>
      </c>
      <c r="G117" s="35">
        <v>23.799999237060547</v>
      </c>
      <c r="H117" s="35">
        <v>26</v>
      </c>
      <c r="I117" s="35">
        <v>38.200000762939453</v>
      </c>
      <c r="J117" s="35">
        <v>20</v>
      </c>
      <c r="K117" s="35"/>
      <c r="L117" s="35"/>
      <c r="M117" s="35"/>
      <c r="N117" s="35"/>
      <c r="O117" s="35"/>
      <c r="P117" s="34" t="s">
        <v>454</v>
      </c>
      <c r="Q117" s="36">
        <v>2018</v>
      </c>
      <c r="R117" s="47">
        <v>2246.7890000000002</v>
      </c>
      <c r="S117" s="35">
        <v>1148.575</v>
      </c>
      <c r="T117" s="35">
        <v>1098.2139999999999</v>
      </c>
      <c r="U117" s="35">
        <f t="shared" si="2"/>
        <v>445.84843368854058</v>
      </c>
      <c r="V117" s="34">
        <f t="shared" si="3"/>
        <v>1800.9405663114596</v>
      </c>
      <c r="W117" s="48">
        <v>0.80156194743318554</v>
      </c>
    </row>
    <row r="118" spans="1:23" x14ac:dyDescent="0.35">
      <c r="A118" s="33" t="s">
        <v>344</v>
      </c>
      <c r="B118" s="34" t="s">
        <v>142</v>
      </c>
      <c r="C118" s="34" t="s">
        <v>408</v>
      </c>
      <c r="D118" s="34" t="s">
        <v>408</v>
      </c>
      <c r="E118" s="34" t="s">
        <v>419</v>
      </c>
      <c r="F118" s="35"/>
      <c r="G118" s="35"/>
      <c r="H118" s="35"/>
      <c r="I118" s="35"/>
      <c r="J118" s="35"/>
      <c r="K118" s="35"/>
      <c r="L118" s="35"/>
      <c r="M118" s="35"/>
      <c r="N118" s="35"/>
      <c r="O118" s="35"/>
      <c r="P118" s="34" t="s">
        <v>463</v>
      </c>
      <c r="Q118" s="36"/>
      <c r="R118" s="47">
        <v>2.3620000000000001</v>
      </c>
      <c r="S118" s="35">
        <v>1.222</v>
      </c>
      <c r="T118" s="35">
        <v>1.1399999999999999</v>
      </c>
      <c r="U118" s="35">
        <v>0</v>
      </c>
      <c r="V118" s="34">
        <v>0</v>
      </c>
      <c r="W118" s="48">
        <v>0</v>
      </c>
    </row>
    <row r="119" spans="1:23" x14ac:dyDescent="0.35">
      <c r="A119" s="33" t="s">
        <v>367</v>
      </c>
      <c r="B119" s="34" t="s">
        <v>165</v>
      </c>
      <c r="C119" s="34" t="s">
        <v>406</v>
      </c>
      <c r="D119" s="34" t="s">
        <v>415</v>
      </c>
      <c r="E119" s="34" t="s">
        <v>418</v>
      </c>
      <c r="F119" s="35"/>
      <c r="G119" s="35"/>
      <c r="H119" s="35"/>
      <c r="I119" s="35"/>
      <c r="J119" s="35"/>
      <c r="K119" s="35"/>
      <c r="L119" s="35"/>
      <c r="M119" s="35"/>
      <c r="N119" s="35"/>
      <c r="O119" s="35"/>
      <c r="P119" s="34" t="s">
        <v>463</v>
      </c>
      <c r="Q119" s="36"/>
      <c r="R119" s="47"/>
      <c r="S119" s="35"/>
      <c r="T119" s="35"/>
      <c r="U119" s="35">
        <f t="shared" si="2"/>
        <v>0</v>
      </c>
      <c r="V119" s="34">
        <f t="shared" si="3"/>
        <v>0</v>
      </c>
      <c r="W119" s="48">
        <v>1</v>
      </c>
    </row>
    <row r="120" spans="1:23" x14ac:dyDescent="0.35">
      <c r="A120" s="33" t="s">
        <v>266</v>
      </c>
      <c r="B120" s="34" t="s">
        <v>64</v>
      </c>
      <c r="C120" s="34" t="s">
        <v>408</v>
      </c>
      <c r="D120" s="34" t="s">
        <v>408</v>
      </c>
      <c r="E120" s="34" t="s">
        <v>419</v>
      </c>
      <c r="F120" s="35">
        <v>10.600000381469727</v>
      </c>
      <c r="G120" s="35">
        <v>5.4000000953674316</v>
      </c>
      <c r="H120" s="35">
        <v>15.399999618530273</v>
      </c>
      <c r="I120" s="35">
        <v>18.700000762939453</v>
      </c>
      <c r="J120" s="35">
        <v>6.5999999046325684</v>
      </c>
      <c r="K120" s="35">
        <v>25.100000381469727</v>
      </c>
      <c r="L120" s="35">
        <v>7.3000001907348633</v>
      </c>
      <c r="M120" s="35">
        <v>8</v>
      </c>
      <c r="N120" s="35">
        <v>3.2000000476837158</v>
      </c>
      <c r="O120" s="35">
        <v>7.6999998092651367</v>
      </c>
      <c r="P120" s="34" t="s">
        <v>440</v>
      </c>
      <c r="Q120" s="36">
        <v>2018</v>
      </c>
      <c r="R120" s="47">
        <v>75.370999999999995</v>
      </c>
      <c r="S120" s="35">
        <v>38.156999999999996</v>
      </c>
      <c r="T120" s="35">
        <v>37.213999999999999</v>
      </c>
      <c r="U120" s="35">
        <f t="shared" si="2"/>
        <v>23.783001449817604</v>
      </c>
      <c r="V120" s="34">
        <f t="shared" si="3"/>
        <v>51.587998550182391</v>
      </c>
      <c r="W120" s="48">
        <v>0.68445421382471239</v>
      </c>
    </row>
    <row r="121" spans="1:23" x14ac:dyDescent="0.35">
      <c r="A121" s="33" t="s">
        <v>265</v>
      </c>
      <c r="B121" s="34" t="s">
        <v>63</v>
      </c>
      <c r="C121" s="34" t="s">
        <v>406</v>
      </c>
      <c r="D121" s="34" t="s">
        <v>413</v>
      </c>
      <c r="E121" s="34" t="s">
        <v>418</v>
      </c>
      <c r="F121" s="35">
        <v>7.8692951202392578</v>
      </c>
      <c r="G121" s="35">
        <v>6.4442248344421387</v>
      </c>
      <c r="H121" s="35">
        <v>9.2915992736816406</v>
      </c>
      <c r="I121" s="35">
        <v>12.490312576293945</v>
      </c>
      <c r="J121" s="35">
        <v>5.329103946685791</v>
      </c>
      <c r="K121" s="35">
        <v>24.803861618041992</v>
      </c>
      <c r="L121" s="35">
        <v>4.914952278137207</v>
      </c>
      <c r="M121" s="35">
        <v>5.6573195457458496</v>
      </c>
      <c r="N121" s="35">
        <v>0.61188757419586182</v>
      </c>
      <c r="O121" s="35">
        <v>0.53338205814361572</v>
      </c>
      <c r="P121" s="34" t="s">
        <v>440</v>
      </c>
      <c r="Q121" s="36">
        <v>2018</v>
      </c>
      <c r="R121" s="47">
        <v>7.3010000000000002</v>
      </c>
      <c r="S121" s="35">
        <v>3.7890000000000001</v>
      </c>
      <c r="T121" s="35">
        <v>3.512</v>
      </c>
      <c r="U121" s="35">
        <f t="shared" si="2"/>
        <v>2.4229491099283402</v>
      </c>
      <c r="V121" s="34">
        <f t="shared" si="3"/>
        <v>4.8780508900716599</v>
      </c>
      <c r="W121" s="48">
        <v>0.66813462403392132</v>
      </c>
    </row>
    <row r="122" spans="1:23" x14ac:dyDescent="0.35">
      <c r="A122" s="33" t="s">
        <v>370</v>
      </c>
      <c r="B122" s="34" t="s">
        <v>168</v>
      </c>
      <c r="C122" s="34" t="s">
        <v>407</v>
      </c>
      <c r="D122" s="34" t="s">
        <v>407</v>
      </c>
      <c r="E122" s="34" t="s">
        <v>420</v>
      </c>
      <c r="F122" s="35"/>
      <c r="G122" s="35"/>
      <c r="H122" s="35"/>
      <c r="I122" s="35"/>
      <c r="J122" s="35"/>
      <c r="K122" s="35"/>
      <c r="L122" s="35"/>
      <c r="M122" s="35"/>
      <c r="N122" s="35"/>
      <c r="O122" s="35"/>
      <c r="P122" s="34" t="s">
        <v>463</v>
      </c>
      <c r="Q122" s="36"/>
      <c r="R122" s="47"/>
      <c r="S122" s="35"/>
      <c r="T122" s="35"/>
      <c r="U122" s="35">
        <f t="shared" si="2"/>
        <v>0</v>
      </c>
      <c r="V122" s="34">
        <f t="shared" si="3"/>
        <v>0</v>
      </c>
      <c r="W122" s="48">
        <v>9.0716894099557924E-2</v>
      </c>
    </row>
    <row r="123" spans="1:23" x14ac:dyDescent="0.35">
      <c r="A123" s="33" t="s">
        <v>366</v>
      </c>
      <c r="B123" s="34" t="s">
        <v>164</v>
      </c>
      <c r="C123" s="34" t="s">
        <v>409</v>
      </c>
      <c r="D123" s="34" t="s">
        <v>409</v>
      </c>
      <c r="E123" s="34" t="s">
        <v>419</v>
      </c>
      <c r="F123" s="35"/>
      <c r="G123" s="35"/>
      <c r="H123" s="35"/>
      <c r="I123" s="35"/>
      <c r="J123" s="35"/>
      <c r="K123" s="35"/>
      <c r="L123" s="35"/>
      <c r="M123" s="35"/>
      <c r="N123" s="35"/>
      <c r="O123" s="35"/>
      <c r="P123" s="34" t="s">
        <v>463</v>
      </c>
      <c r="Q123" s="36"/>
      <c r="R123" s="47">
        <v>697.83299999999997</v>
      </c>
      <c r="S123" s="35">
        <v>357.798</v>
      </c>
      <c r="T123" s="35">
        <v>340.03500000000003</v>
      </c>
      <c r="U123" s="35">
        <f t="shared" si="2"/>
        <v>262.0177662497353</v>
      </c>
      <c r="V123" s="34">
        <f t="shared" si="3"/>
        <v>435.81523375026467</v>
      </c>
      <c r="W123" s="48">
        <v>0.6245265468246195</v>
      </c>
    </row>
    <row r="124" spans="1:23" x14ac:dyDescent="0.35">
      <c r="A124" s="33" t="s">
        <v>267</v>
      </c>
      <c r="B124" s="34" t="s">
        <v>65</v>
      </c>
      <c r="C124" s="34" t="s">
        <v>405</v>
      </c>
      <c r="D124" s="34" t="s">
        <v>412</v>
      </c>
      <c r="E124" s="34" t="s">
        <v>417</v>
      </c>
      <c r="F124" s="35">
        <v>53.400001525878906</v>
      </c>
      <c r="G124" s="35">
        <v>63.299999237060547</v>
      </c>
      <c r="H124" s="35">
        <v>43.200000762939453</v>
      </c>
      <c r="I124" s="35">
        <v>66.199996948242188</v>
      </c>
      <c r="J124" s="35">
        <v>34.900001525878906</v>
      </c>
      <c r="K124" s="35">
        <v>76.099998474121094</v>
      </c>
      <c r="L124" s="35">
        <v>72.099998474121094</v>
      </c>
      <c r="M124" s="35">
        <v>68.300003051757813</v>
      </c>
      <c r="N124" s="35">
        <v>51.200000762939453</v>
      </c>
      <c r="O124" s="35">
        <v>21.399999618530273</v>
      </c>
      <c r="P124" s="34" t="s">
        <v>455</v>
      </c>
      <c r="Q124" s="36">
        <v>2011</v>
      </c>
      <c r="R124" s="47">
        <v>936.43399999999997</v>
      </c>
      <c r="S124" s="35">
        <v>470.08499999999998</v>
      </c>
      <c r="T124" s="35">
        <v>466.34899999999999</v>
      </c>
      <c r="U124" s="35">
        <f t="shared" si="2"/>
        <v>599.43132343164734</v>
      </c>
      <c r="V124" s="34">
        <f t="shared" si="3"/>
        <v>337.00267656835268</v>
      </c>
      <c r="W124" s="48">
        <v>0.35987872777830865</v>
      </c>
    </row>
    <row r="125" spans="1:23" x14ac:dyDescent="0.35">
      <c r="A125" s="33" t="s">
        <v>264</v>
      </c>
      <c r="B125" s="34" t="s">
        <v>62</v>
      </c>
      <c r="C125" s="34" t="s">
        <v>408</v>
      </c>
      <c r="D125" s="34" t="s">
        <v>408</v>
      </c>
      <c r="E125" s="34" t="s">
        <v>417</v>
      </c>
      <c r="F125" s="35">
        <v>51.599998474121094</v>
      </c>
      <c r="G125" s="35">
        <v>48.900001525878906</v>
      </c>
      <c r="H125" s="35">
        <v>54.299999237060547</v>
      </c>
      <c r="I125" s="35">
        <v>58.299999237060547</v>
      </c>
      <c r="J125" s="35">
        <v>34.5</v>
      </c>
      <c r="K125" s="35">
        <v>72.699996948242188</v>
      </c>
      <c r="L125" s="35">
        <v>60.400001525878906</v>
      </c>
      <c r="M125" s="35">
        <v>52.799999237060547</v>
      </c>
      <c r="N125" s="35">
        <v>43.099998474121094</v>
      </c>
      <c r="O125" s="35">
        <v>24.299999237060547</v>
      </c>
      <c r="P125" s="34" t="s">
        <v>422</v>
      </c>
      <c r="Q125" s="36">
        <v>2016</v>
      </c>
      <c r="R125" s="47">
        <v>889.25400000000002</v>
      </c>
      <c r="S125" s="35">
        <v>448.26100000000002</v>
      </c>
      <c r="T125" s="35">
        <v>440.99299999999999</v>
      </c>
      <c r="U125" s="35">
        <f t="shared" si="2"/>
        <v>617.33206090300314</v>
      </c>
      <c r="V125" s="34">
        <f t="shared" si="3"/>
        <v>271.92193909699682</v>
      </c>
      <c r="W125" s="48">
        <v>0.30578657964653161</v>
      </c>
    </row>
    <row r="126" spans="1:23" x14ac:dyDescent="0.35">
      <c r="A126" s="33" t="s">
        <v>270</v>
      </c>
      <c r="B126" s="34" t="s">
        <v>68</v>
      </c>
      <c r="C126" s="34" t="s">
        <v>405</v>
      </c>
      <c r="D126" s="34" t="s">
        <v>412</v>
      </c>
      <c r="E126" s="34" t="s">
        <v>419</v>
      </c>
      <c r="F126" s="35">
        <v>33.876373291015625</v>
      </c>
      <c r="G126" s="35">
        <v>35.411487579345703</v>
      </c>
      <c r="H126" s="35">
        <v>32.177196502685547</v>
      </c>
      <c r="I126" s="35">
        <v>35.035480499267578</v>
      </c>
      <c r="J126" s="35">
        <v>32.412715911865234</v>
      </c>
      <c r="K126" s="35">
        <v>39.134807586669922</v>
      </c>
      <c r="L126" s="35">
        <v>42.709384918212891</v>
      </c>
      <c r="M126" s="35">
        <v>35.076011657714844</v>
      </c>
      <c r="N126" s="35">
        <v>35.557598114013672</v>
      </c>
      <c r="O126" s="35">
        <v>17.572235107421875</v>
      </c>
      <c r="P126" s="34" t="s">
        <v>446</v>
      </c>
      <c r="Q126" s="36">
        <v>2013</v>
      </c>
      <c r="R126" s="47">
        <v>64.012</v>
      </c>
      <c r="S126" s="35">
        <v>31.997</v>
      </c>
      <c r="T126" s="35">
        <v>32.015000000000001</v>
      </c>
      <c r="U126" s="35">
        <f t="shared" si="2"/>
        <v>31.985209341831151</v>
      </c>
      <c r="V126" s="34">
        <f t="shared" si="3"/>
        <v>32.026790658168849</v>
      </c>
      <c r="W126" s="48">
        <v>0.50032479313517542</v>
      </c>
    </row>
    <row r="127" spans="1:23" x14ac:dyDescent="0.35">
      <c r="A127" s="33" t="s">
        <v>274</v>
      </c>
      <c r="B127" s="34" t="s">
        <v>72</v>
      </c>
      <c r="C127" s="34" t="s">
        <v>408</v>
      </c>
      <c r="D127" s="34" t="s">
        <v>408</v>
      </c>
      <c r="E127" s="34" t="s">
        <v>419</v>
      </c>
      <c r="F127" s="35"/>
      <c r="G127" s="35"/>
      <c r="H127" s="35"/>
      <c r="I127" s="35"/>
      <c r="J127" s="35"/>
      <c r="K127" s="35"/>
      <c r="L127" s="35"/>
      <c r="M127" s="35"/>
      <c r="N127" s="35"/>
      <c r="O127" s="35"/>
      <c r="P127" s="34" t="s">
        <v>463</v>
      </c>
      <c r="Q127" s="36"/>
      <c r="R127" s="47"/>
      <c r="S127" s="35"/>
      <c r="T127" s="35"/>
      <c r="U127" s="35">
        <f t="shared" si="2"/>
        <v>0</v>
      </c>
      <c r="V127" s="34">
        <f t="shared" si="3"/>
        <v>0</v>
      </c>
      <c r="W127" s="48">
        <v>1</v>
      </c>
    </row>
    <row r="128" spans="1:23" x14ac:dyDescent="0.35">
      <c r="A128" s="33" t="s">
        <v>273</v>
      </c>
      <c r="B128" s="34" t="s">
        <v>71</v>
      </c>
      <c r="C128" s="34" t="s">
        <v>404</v>
      </c>
      <c r="D128" s="34" t="s">
        <v>404</v>
      </c>
      <c r="E128" s="34" t="s">
        <v>417</v>
      </c>
      <c r="F128" s="35">
        <v>15.060715675354004</v>
      </c>
      <c r="G128" s="35">
        <v>14.959841728210449</v>
      </c>
      <c r="H128" s="35">
        <v>15.16926097869873</v>
      </c>
      <c r="I128" s="35">
        <v>17.222272872924805</v>
      </c>
      <c r="J128" s="35">
        <v>13.880452156066895</v>
      </c>
      <c r="K128" s="35">
        <v>20.393831253051758</v>
      </c>
      <c r="L128" s="35">
        <v>18.403793334960938</v>
      </c>
      <c r="M128" s="35">
        <v>14.97014331817627</v>
      </c>
      <c r="N128" s="35">
        <v>11.723517417907715</v>
      </c>
      <c r="O128" s="35">
        <v>6.7766427993774414</v>
      </c>
      <c r="P128" s="34" t="s">
        <v>427</v>
      </c>
      <c r="Q128" s="36">
        <v>2019</v>
      </c>
      <c r="R128" s="47">
        <v>545.37800000000004</v>
      </c>
      <c r="S128" s="35">
        <v>275.26900000000001</v>
      </c>
      <c r="T128" s="35">
        <v>270.10899999999998</v>
      </c>
      <c r="U128" s="35">
        <f t="shared" si="2"/>
        <v>437.72247249883418</v>
      </c>
      <c r="V128" s="34">
        <f t="shared" si="3"/>
        <v>107.65552750116588</v>
      </c>
      <c r="W128" s="48">
        <v>0.19739616834776222</v>
      </c>
    </row>
    <row r="129" spans="1:23" x14ac:dyDescent="0.35">
      <c r="A129" s="33" t="s">
        <v>375</v>
      </c>
      <c r="B129" s="34" t="s">
        <v>173</v>
      </c>
      <c r="C129" s="34" t="s">
        <v>406</v>
      </c>
      <c r="D129" s="34" t="s">
        <v>415</v>
      </c>
      <c r="E129" s="34" t="s">
        <v>418</v>
      </c>
      <c r="F129" s="35"/>
      <c r="G129" s="35"/>
      <c r="H129" s="35"/>
      <c r="I129" s="35"/>
      <c r="J129" s="35"/>
      <c r="K129" s="35"/>
      <c r="L129" s="35"/>
      <c r="M129" s="35"/>
      <c r="N129" s="35"/>
      <c r="O129" s="35"/>
      <c r="P129" s="34" t="s">
        <v>463</v>
      </c>
      <c r="Q129" s="36"/>
      <c r="R129" s="47">
        <v>177.46799999999999</v>
      </c>
      <c r="S129" s="35">
        <v>91.087999999999994</v>
      </c>
      <c r="T129" s="35">
        <v>86.38</v>
      </c>
      <c r="U129" s="35">
        <f t="shared" si="2"/>
        <v>15.102366197021524</v>
      </c>
      <c r="V129" s="34">
        <f t="shared" si="3"/>
        <v>162.36563380297846</v>
      </c>
      <c r="W129" s="48">
        <v>0.91490090496866183</v>
      </c>
    </row>
    <row r="130" spans="1:23" x14ac:dyDescent="0.35">
      <c r="A130" s="33" t="s">
        <v>377</v>
      </c>
      <c r="B130" s="34" t="s">
        <v>175</v>
      </c>
      <c r="C130" s="34" t="s">
        <v>408</v>
      </c>
      <c r="D130" s="34" t="s">
        <v>408</v>
      </c>
      <c r="E130" s="34" t="s">
        <v>418</v>
      </c>
      <c r="F130" s="35"/>
      <c r="G130" s="35"/>
      <c r="H130" s="35"/>
      <c r="I130" s="35"/>
      <c r="J130" s="35"/>
      <c r="K130" s="35"/>
      <c r="L130" s="35"/>
      <c r="M130" s="35"/>
      <c r="N130" s="35"/>
      <c r="O130" s="35"/>
      <c r="P130" s="34" t="s">
        <v>463</v>
      </c>
      <c r="Q130" s="36"/>
      <c r="R130" s="47">
        <v>60.914000000000001</v>
      </c>
      <c r="S130" s="35">
        <v>31.163</v>
      </c>
      <c r="T130" s="35">
        <v>29.751000000000001</v>
      </c>
      <c r="U130" s="35">
        <f t="shared" si="2"/>
        <v>8.2004622100649414</v>
      </c>
      <c r="V130" s="34">
        <f t="shared" si="3"/>
        <v>52.71353778993506</v>
      </c>
      <c r="W130" s="48">
        <v>0.86537639606551953</v>
      </c>
    </row>
    <row r="131" spans="1:23" x14ac:dyDescent="0.35">
      <c r="A131" s="33" t="s">
        <v>373</v>
      </c>
      <c r="B131" s="34" t="s">
        <v>171</v>
      </c>
      <c r="C131" s="34" t="s">
        <v>407</v>
      </c>
      <c r="D131" s="34" t="s">
        <v>407</v>
      </c>
      <c r="E131" s="34" t="s">
        <v>419</v>
      </c>
      <c r="F131" s="35"/>
      <c r="G131" s="35"/>
      <c r="H131" s="35"/>
      <c r="I131" s="35"/>
      <c r="J131" s="35"/>
      <c r="K131" s="35"/>
      <c r="L131" s="35"/>
      <c r="M131" s="35"/>
      <c r="N131" s="35"/>
      <c r="O131" s="35"/>
      <c r="P131" s="34" t="s">
        <v>463</v>
      </c>
      <c r="Q131" s="36"/>
      <c r="R131" s="47">
        <v>133.023</v>
      </c>
      <c r="S131" s="35">
        <v>68.131</v>
      </c>
      <c r="T131" s="35">
        <v>64.891999999999996</v>
      </c>
      <c r="U131" s="35">
        <f t="shared" si="2"/>
        <v>55.174867024452965</v>
      </c>
      <c r="V131" s="34">
        <f t="shared" si="3"/>
        <v>77.848132975547031</v>
      </c>
      <c r="W131" s="48">
        <v>0.58522310409137546</v>
      </c>
    </row>
    <row r="132" spans="1:23" x14ac:dyDescent="0.35">
      <c r="A132" s="33" t="s">
        <v>271</v>
      </c>
      <c r="B132" s="34" t="s">
        <v>69</v>
      </c>
      <c r="C132" s="34" t="s">
        <v>405</v>
      </c>
      <c r="D132" s="34" t="s">
        <v>414</v>
      </c>
      <c r="E132" s="34" t="s">
        <v>417</v>
      </c>
      <c r="F132" s="35">
        <v>86.218826293945313</v>
      </c>
      <c r="G132" s="35">
        <v>91.179443359375</v>
      </c>
      <c r="H132" s="35">
        <v>78.524757385253906</v>
      </c>
      <c r="I132" s="35">
        <v>95.398056030273438</v>
      </c>
      <c r="J132" s="35">
        <v>57.819984436035156</v>
      </c>
      <c r="K132" s="35">
        <v>98.641082763671875</v>
      </c>
      <c r="L132" s="35">
        <v>97.030036926269531</v>
      </c>
      <c r="M132" s="35">
        <v>97.39874267578125</v>
      </c>
      <c r="N132" s="35">
        <v>91.56793212890625</v>
      </c>
      <c r="O132" s="35">
        <v>61.568038940429688</v>
      </c>
      <c r="P132" s="34" t="s">
        <v>439</v>
      </c>
      <c r="Q132" s="36">
        <v>2012</v>
      </c>
      <c r="R132" s="47">
        <v>797.322</v>
      </c>
      <c r="S132" s="35">
        <v>405.46300000000002</v>
      </c>
      <c r="T132" s="35">
        <v>391.85899999999998</v>
      </c>
      <c r="U132" s="35">
        <f t="shared" ref="U132:U195" si="4">R132-V132</f>
        <v>666.36012271435538</v>
      </c>
      <c r="V132" s="34">
        <f t="shared" ref="V132:V195" si="5">R132*W132</f>
        <v>130.96187728564465</v>
      </c>
      <c r="W132" s="48">
        <v>0.16425218078222431</v>
      </c>
    </row>
    <row r="133" spans="1:23" x14ac:dyDescent="0.35">
      <c r="A133" s="33" t="s">
        <v>272</v>
      </c>
      <c r="B133" s="34" t="s">
        <v>70</v>
      </c>
      <c r="C133" s="34" t="s">
        <v>405</v>
      </c>
      <c r="D133" s="34" t="s">
        <v>414</v>
      </c>
      <c r="E133" s="34" t="s">
        <v>419</v>
      </c>
      <c r="F133" s="35">
        <v>32.599998474121094</v>
      </c>
      <c r="G133" s="35">
        <v>34.099998474121094</v>
      </c>
      <c r="H133" s="35">
        <v>31.100000381469727</v>
      </c>
      <c r="I133" s="35">
        <v>46.799999237060547</v>
      </c>
      <c r="J133" s="35">
        <v>14.100000381469727</v>
      </c>
      <c r="K133" s="35">
        <v>75.099998474121094</v>
      </c>
      <c r="L133" s="35">
        <v>45.799999237060547</v>
      </c>
      <c r="M133" s="35">
        <v>23.799999237060547</v>
      </c>
      <c r="N133" s="35">
        <v>9.5</v>
      </c>
      <c r="O133" s="35">
        <v>6.3000001907348633</v>
      </c>
      <c r="P133" s="34" t="s">
        <v>436</v>
      </c>
      <c r="Q133" s="36">
        <v>2018</v>
      </c>
      <c r="R133" s="47">
        <v>6202.8440000000001</v>
      </c>
      <c r="S133" s="35">
        <v>3171.7460000000001</v>
      </c>
      <c r="T133" s="35">
        <v>3031.098</v>
      </c>
      <c r="U133" s="35">
        <f t="shared" si="4"/>
        <v>3080.1041137016409</v>
      </c>
      <c r="V133" s="34">
        <f t="shared" si="5"/>
        <v>3122.7398862983591</v>
      </c>
      <c r="W133" s="48">
        <v>0.50343679226792726</v>
      </c>
    </row>
    <row r="134" spans="1:23" x14ac:dyDescent="0.35">
      <c r="A134" s="33" t="s">
        <v>374</v>
      </c>
      <c r="B134" s="34" t="s">
        <v>172</v>
      </c>
      <c r="C134" s="34" t="s">
        <v>408</v>
      </c>
      <c r="D134" s="34" t="s">
        <v>408</v>
      </c>
      <c r="E134" s="34" t="s">
        <v>419</v>
      </c>
      <c r="F134" s="35"/>
      <c r="G134" s="35"/>
      <c r="H134" s="35"/>
      <c r="I134" s="35"/>
      <c r="J134" s="35"/>
      <c r="K134" s="35"/>
      <c r="L134" s="35"/>
      <c r="M134" s="35"/>
      <c r="N134" s="35"/>
      <c r="O134" s="35"/>
      <c r="P134" s="34" t="s">
        <v>463</v>
      </c>
      <c r="Q134" s="36"/>
      <c r="R134" s="47"/>
      <c r="S134" s="35"/>
      <c r="T134" s="35"/>
      <c r="U134" s="35">
        <f t="shared" si="4"/>
        <v>0</v>
      </c>
      <c r="V134" s="34">
        <f t="shared" si="5"/>
        <v>0</v>
      </c>
      <c r="W134" s="48">
        <v>0.44766009852216743</v>
      </c>
    </row>
    <row r="135" spans="1:23" x14ac:dyDescent="0.35">
      <c r="A135" s="33" t="s">
        <v>262</v>
      </c>
      <c r="B135" s="34" t="s">
        <v>60</v>
      </c>
      <c r="C135" s="34" t="s">
        <v>406</v>
      </c>
      <c r="D135" s="34" t="s">
        <v>413</v>
      </c>
      <c r="E135" s="34" t="s">
        <v>418</v>
      </c>
      <c r="F135" s="35">
        <v>12.28406810760498</v>
      </c>
      <c r="G135" s="35">
        <v>11.605367660522461</v>
      </c>
      <c r="H135" s="35">
        <v>12.965371131896973</v>
      </c>
      <c r="I135" s="35">
        <v>11.436214447021484</v>
      </c>
      <c r="J135" s="35">
        <v>12.905195236206055</v>
      </c>
      <c r="K135" s="35">
        <v>29.185606002807617</v>
      </c>
      <c r="L135" s="35">
        <v>12.422831535339355</v>
      </c>
      <c r="M135" s="35">
        <v>8.4792947769165039</v>
      </c>
      <c r="N135" s="35">
        <v>2.8534307479858398</v>
      </c>
      <c r="O135" s="35">
        <v>5.2586555480957031</v>
      </c>
      <c r="P135" s="34" t="s">
        <v>447</v>
      </c>
      <c r="Q135" s="36">
        <v>2019</v>
      </c>
      <c r="R135" s="47">
        <v>23.382999999999999</v>
      </c>
      <c r="S135" s="35">
        <v>12.125</v>
      </c>
      <c r="T135" s="35">
        <v>11.257999999999999</v>
      </c>
      <c r="U135" s="35">
        <f t="shared" si="4"/>
        <v>9.8294568833088398</v>
      </c>
      <c r="V135" s="34">
        <f t="shared" si="5"/>
        <v>13.553543116691159</v>
      </c>
      <c r="W135" s="48">
        <v>0.57963234472442204</v>
      </c>
    </row>
    <row r="136" spans="1:23" x14ac:dyDescent="0.35">
      <c r="A136" s="33" t="s">
        <v>376</v>
      </c>
      <c r="B136" s="34" t="s">
        <v>174</v>
      </c>
      <c r="C136" s="34" t="s">
        <v>406</v>
      </c>
      <c r="D136" s="34" t="s">
        <v>415</v>
      </c>
      <c r="E136" s="34" t="s">
        <v>418</v>
      </c>
      <c r="F136" s="35"/>
      <c r="G136" s="35"/>
      <c r="H136" s="35"/>
      <c r="I136" s="35"/>
      <c r="J136" s="35"/>
      <c r="K136" s="35"/>
      <c r="L136" s="35"/>
      <c r="M136" s="35"/>
      <c r="N136" s="35"/>
      <c r="O136" s="35"/>
      <c r="P136" s="34" t="s">
        <v>463</v>
      </c>
      <c r="Q136" s="36"/>
      <c r="R136" s="47">
        <v>61.847999999999999</v>
      </c>
      <c r="S136" s="35">
        <v>31.739000000000001</v>
      </c>
      <c r="T136" s="35">
        <v>30.109000000000002</v>
      </c>
      <c r="U136" s="35">
        <f t="shared" si="4"/>
        <v>10.979187644103341</v>
      </c>
      <c r="V136" s="34">
        <f t="shared" si="5"/>
        <v>50.868812355896658</v>
      </c>
      <c r="W136" s="48">
        <v>0.82248112074596846</v>
      </c>
    </row>
    <row r="137" spans="1:23" x14ac:dyDescent="0.35">
      <c r="A137" s="33" t="s">
        <v>275</v>
      </c>
      <c r="B137" s="34" t="s">
        <v>73</v>
      </c>
      <c r="C137" s="34" t="s">
        <v>409</v>
      </c>
      <c r="D137" s="34" t="s">
        <v>409</v>
      </c>
      <c r="E137" s="34" t="s">
        <v>419</v>
      </c>
      <c r="F137" s="35"/>
      <c r="G137" s="35"/>
      <c r="H137" s="35"/>
      <c r="I137" s="35"/>
      <c r="J137" s="35"/>
      <c r="K137" s="35"/>
      <c r="L137" s="35"/>
      <c r="M137" s="35"/>
      <c r="N137" s="35"/>
      <c r="O137" s="35"/>
      <c r="P137" s="34" t="s">
        <v>463</v>
      </c>
      <c r="Q137" s="36"/>
      <c r="R137" s="47">
        <v>78.938999999999993</v>
      </c>
      <c r="S137" s="35">
        <v>39.837000000000003</v>
      </c>
      <c r="T137" s="35">
        <v>39.101999999999997</v>
      </c>
      <c r="U137" s="35">
        <f t="shared" si="4"/>
        <v>12.204465403961052</v>
      </c>
      <c r="V137" s="34">
        <f t="shared" si="5"/>
        <v>66.734534596038941</v>
      </c>
      <c r="W137" s="48">
        <v>0.84539371661712148</v>
      </c>
    </row>
    <row r="138" spans="1:23" x14ac:dyDescent="0.35">
      <c r="A138" s="33" t="s">
        <v>276</v>
      </c>
      <c r="B138" s="34" t="s">
        <v>74</v>
      </c>
      <c r="C138" s="34" t="s">
        <v>404</v>
      </c>
      <c r="D138" s="34" t="s">
        <v>404</v>
      </c>
      <c r="E138" s="34" t="s">
        <v>419</v>
      </c>
      <c r="F138" s="35">
        <v>45.883701324462891</v>
      </c>
      <c r="G138" s="35">
        <v>54.185283660888672</v>
      </c>
      <c r="H138" s="35">
        <v>37.500572204589844</v>
      </c>
      <c r="I138" s="35">
        <v>53.834842681884766</v>
      </c>
      <c r="J138" s="35">
        <v>31.047231674194336</v>
      </c>
      <c r="K138" s="35">
        <v>75.009628295898438</v>
      </c>
      <c r="L138" s="35">
        <v>57.375896453857422</v>
      </c>
      <c r="M138" s="35">
        <v>44.536705017089844</v>
      </c>
      <c r="N138" s="35">
        <v>31.070672988891602</v>
      </c>
      <c r="O138" s="35">
        <v>13.520669937133789</v>
      </c>
      <c r="P138" s="34" t="s">
        <v>423</v>
      </c>
      <c r="Q138" s="36">
        <v>2018</v>
      </c>
      <c r="R138" s="47">
        <v>5312.5420000000004</v>
      </c>
      <c r="S138" s="35">
        <v>2758.739</v>
      </c>
      <c r="T138" s="35">
        <v>2553.8029999999999</v>
      </c>
      <c r="U138" s="35">
        <f t="shared" si="4"/>
        <v>3364.6444113337666</v>
      </c>
      <c r="V138" s="34">
        <f t="shared" si="5"/>
        <v>1947.8975886662338</v>
      </c>
      <c r="W138" s="48">
        <v>0.36666017674142315</v>
      </c>
    </row>
    <row r="139" spans="1:23" x14ac:dyDescent="0.35">
      <c r="A139" s="33" t="s">
        <v>378</v>
      </c>
      <c r="B139" s="34" t="s">
        <v>176</v>
      </c>
      <c r="C139" s="34" t="s">
        <v>408</v>
      </c>
      <c r="D139" s="34" t="s">
        <v>408</v>
      </c>
      <c r="E139" s="34" t="s">
        <v>419</v>
      </c>
      <c r="F139" s="35"/>
      <c r="G139" s="35"/>
      <c r="H139" s="35"/>
      <c r="I139" s="35"/>
      <c r="J139" s="35"/>
      <c r="K139" s="35"/>
      <c r="L139" s="35"/>
      <c r="M139" s="35"/>
      <c r="N139" s="35"/>
      <c r="O139" s="35"/>
      <c r="P139" s="34" t="s">
        <v>463</v>
      </c>
      <c r="Q139" s="36"/>
      <c r="R139" s="47"/>
      <c r="S139" s="35"/>
      <c r="T139" s="35"/>
      <c r="U139" s="35">
        <f t="shared" si="4"/>
        <v>0</v>
      </c>
      <c r="V139" s="34">
        <f t="shared" si="5"/>
        <v>0</v>
      </c>
      <c r="W139" s="48">
        <v>0.79930795847750891</v>
      </c>
    </row>
    <row r="140" spans="1:23" x14ac:dyDescent="0.35">
      <c r="A140" s="33" t="s">
        <v>277</v>
      </c>
      <c r="B140" s="34" t="s">
        <v>75</v>
      </c>
      <c r="C140" s="34" t="s">
        <v>407</v>
      </c>
      <c r="D140" s="34" t="s">
        <v>407</v>
      </c>
      <c r="E140" s="34" t="s">
        <v>419</v>
      </c>
      <c r="F140" s="35">
        <v>20.388837814331055</v>
      </c>
      <c r="G140" s="35">
        <v>16.834377288818359</v>
      </c>
      <c r="H140" s="35">
        <v>23.278375625610352</v>
      </c>
      <c r="I140" s="35">
        <v>30.997701644897461</v>
      </c>
      <c r="J140" s="35">
        <v>14.339245796203613</v>
      </c>
      <c r="K140" s="35">
        <v>38.755588531494141</v>
      </c>
      <c r="L140" s="35">
        <v>26.61876106262207</v>
      </c>
      <c r="M140" s="35">
        <v>19.532999038696289</v>
      </c>
      <c r="N140" s="35">
        <v>10.748211860656738</v>
      </c>
      <c r="O140" s="35">
        <v>0.84755748510360718</v>
      </c>
      <c r="P140" s="34" t="s">
        <v>457</v>
      </c>
      <c r="Q140" s="36">
        <v>2013</v>
      </c>
      <c r="R140" s="47">
        <v>77.55</v>
      </c>
      <c r="S140" s="35">
        <v>39.616999999999997</v>
      </c>
      <c r="T140" s="35">
        <v>37.933</v>
      </c>
      <c r="U140" s="35">
        <f t="shared" si="4"/>
        <v>25.041782683397805</v>
      </c>
      <c r="V140" s="34">
        <f t="shared" si="5"/>
        <v>52.508217316602192</v>
      </c>
      <c r="W140" s="48">
        <v>0.67708855340557306</v>
      </c>
    </row>
    <row r="141" spans="1:23" x14ac:dyDescent="0.35">
      <c r="A141" s="33" t="s">
        <v>379</v>
      </c>
      <c r="B141" s="34" t="s">
        <v>177</v>
      </c>
      <c r="C141" s="34" t="s">
        <v>408</v>
      </c>
      <c r="D141" s="34" t="s">
        <v>408</v>
      </c>
      <c r="E141" s="34" t="s">
        <v>419</v>
      </c>
      <c r="F141" s="35"/>
      <c r="G141" s="35"/>
      <c r="H141" s="35"/>
      <c r="I141" s="35"/>
      <c r="J141" s="35"/>
      <c r="K141" s="35"/>
      <c r="L141" s="35"/>
      <c r="M141" s="35"/>
      <c r="N141" s="35"/>
      <c r="O141" s="35"/>
      <c r="P141" s="34" t="s">
        <v>463</v>
      </c>
      <c r="Q141" s="36"/>
      <c r="R141" s="47">
        <v>210.98400000000001</v>
      </c>
      <c r="S141" s="35">
        <v>109.044</v>
      </c>
      <c r="T141" s="35">
        <v>101.94</v>
      </c>
      <c r="U141" s="35">
        <f t="shared" si="4"/>
        <v>183.20011815527658</v>
      </c>
      <c r="V141" s="34">
        <f t="shared" si="5"/>
        <v>27.783881844723421</v>
      </c>
      <c r="W141" s="48">
        <v>0.13168715089638749</v>
      </c>
    </row>
    <row r="142" spans="1:23" x14ac:dyDescent="0.35">
      <c r="A142" s="33" t="s">
        <v>281</v>
      </c>
      <c r="B142" s="34" t="s">
        <v>79</v>
      </c>
      <c r="C142" s="34" t="s">
        <v>407</v>
      </c>
      <c r="D142" s="34" t="s">
        <v>407</v>
      </c>
      <c r="E142" s="34" t="s">
        <v>419</v>
      </c>
      <c r="F142" s="35">
        <v>25.799999237060547</v>
      </c>
      <c r="G142" s="35">
        <v>25.899999618530273</v>
      </c>
      <c r="H142" s="35">
        <v>25.700000762939453</v>
      </c>
      <c r="I142" s="35">
        <v>36.799999237060547</v>
      </c>
      <c r="J142" s="35">
        <v>18.700000762939453</v>
      </c>
      <c r="K142" s="35">
        <v>37.799999237060547</v>
      </c>
      <c r="L142" s="35">
        <v>29.600000381469727</v>
      </c>
      <c r="M142" s="35">
        <v>25.200000762939453</v>
      </c>
      <c r="N142" s="35">
        <v>18.700000762939453</v>
      </c>
      <c r="O142" s="35">
        <v>12</v>
      </c>
      <c r="P142" s="34" t="s">
        <v>459</v>
      </c>
      <c r="Q142" s="36">
        <v>2017</v>
      </c>
      <c r="R142" s="47">
        <v>136.85900000000001</v>
      </c>
      <c r="S142" s="35">
        <v>69.962000000000003</v>
      </c>
      <c r="T142" s="35">
        <v>66.897000000000006</v>
      </c>
      <c r="U142" s="35">
        <f t="shared" si="4"/>
        <v>52.574936337413817</v>
      </c>
      <c r="V142" s="34">
        <f t="shared" si="5"/>
        <v>84.284063662586192</v>
      </c>
      <c r="W142" s="48">
        <v>0.61584597039716926</v>
      </c>
    </row>
    <row r="143" spans="1:23" x14ac:dyDescent="0.35">
      <c r="A143" s="33" t="s">
        <v>278</v>
      </c>
      <c r="B143" s="34" t="s">
        <v>76</v>
      </c>
      <c r="C143" s="34" t="s">
        <v>407</v>
      </c>
      <c r="D143" s="34" t="s">
        <v>407</v>
      </c>
      <c r="E143" s="34" t="s">
        <v>419</v>
      </c>
      <c r="F143" s="35">
        <v>15.5</v>
      </c>
      <c r="G143" s="35">
        <v>16.100000381469727</v>
      </c>
      <c r="H143" s="35">
        <v>14.899999618530273</v>
      </c>
      <c r="I143" s="35">
        <v>20.700000762939453</v>
      </c>
      <c r="J143" s="35">
        <v>13.100000381469727</v>
      </c>
      <c r="K143" s="35">
        <v>29.5</v>
      </c>
      <c r="L143" s="35">
        <v>16.700000762939453</v>
      </c>
      <c r="M143" s="35">
        <v>12.800000190734863</v>
      </c>
      <c r="N143" s="35">
        <v>12.899999618530273</v>
      </c>
      <c r="O143" s="35">
        <v>4.4000000953674316</v>
      </c>
      <c r="P143" s="34" t="s">
        <v>439</v>
      </c>
      <c r="Q143" s="36">
        <v>2012</v>
      </c>
      <c r="R143" s="47">
        <v>524.19000000000005</v>
      </c>
      <c r="S143" s="35">
        <v>264.798</v>
      </c>
      <c r="T143" s="35">
        <v>259.392</v>
      </c>
      <c r="U143" s="35">
        <f t="shared" si="4"/>
        <v>115.80998128214969</v>
      </c>
      <c r="V143" s="34">
        <f t="shared" si="5"/>
        <v>408.38001871785036</v>
      </c>
      <c r="W143" s="48">
        <v>0.77906869401905854</v>
      </c>
    </row>
    <row r="144" spans="1:23" x14ac:dyDescent="0.35">
      <c r="A144" s="33" t="s">
        <v>279</v>
      </c>
      <c r="B144" s="34" t="s">
        <v>77</v>
      </c>
      <c r="C144" s="34" t="s">
        <v>408</v>
      </c>
      <c r="D144" s="34" t="s">
        <v>408</v>
      </c>
      <c r="E144" s="34" t="s">
        <v>419</v>
      </c>
      <c r="F144" s="35">
        <v>9.1429815292358398</v>
      </c>
      <c r="G144" s="35">
        <v>4.3355903625488281</v>
      </c>
      <c r="H144" s="35">
        <v>12.817388534545898</v>
      </c>
      <c r="I144" s="35">
        <v>10.022678375244141</v>
      </c>
      <c r="J144" s="35">
        <v>7.9119448661804199</v>
      </c>
      <c r="K144" s="35">
        <v>20.993795394897461</v>
      </c>
      <c r="L144" s="35">
        <v>9.9963550567626953</v>
      </c>
      <c r="M144" s="35">
        <v>8.5460500717163086</v>
      </c>
      <c r="N144" s="35">
        <v>2.7274558544158936</v>
      </c>
      <c r="O144" s="35">
        <v>1.9889185428619385</v>
      </c>
      <c r="P144" s="34" t="s">
        <v>458</v>
      </c>
      <c r="Q144" s="36">
        <v>2017</v>
      </c>
      <c r="R144" s="47">
        <v>2296.2370000000001</v>
      </c>
      <c r="S144" s="35">
        <v>1179.393</v>
      </c>
      <c r="T144" s="35">
        <v>1116.8440000000001</v>
      </c>
      <c r="U144" s="35">
        <f t="shared" si="4"/>
        <v>1219.1333612445851</v>
      </c>
      <c r="V144" s="34">
        <f t="shared" si="5"/>
        <v>1077.103638755415</v>
      </c>
      <c r="W144" s="48">
        <v>0.4690733747236957</v>
      </c>
    </row>
    <row r="145" spans="1:23" x14ac:dyDescent="0.35">
      <c r="A145" s="33" t="s">
        <v>380</v>
      </c>
      <c r="B145" s="34" t="s">
        <v>178</v>
      </c>
      <c r="C145" s="34" t="s">
        <v>406</v>
      </c>
      <c r="D145" s="34" t="s">
        <v>415</v>
      </c>
      <c r="E145" s="34" t="s">
        <v>418</v>
      </c>
      <c r="F145" s="35"/>
      <c r="G145" s="35"/>
      <c r="H145" s="35"/>
      <c r="I145" s="35"/>
      <c r="J145" s="35"/>
      <c r="K145" s="35"/>
      <c r="L145" s="35"/>
      <c r="M145" s="35"/>
      <c r="N145" s="35"/>
      <c r="O145" s="35"/>
      <c r="P145" s="34" t="s">
        <v>463</v>
      </c>
      <c r="Q145" s="36"/>
      <c r="R145" s="47">
        <v>380.98</v>
      </c>
      <c r="S145" s="35">
        <v>195.292</v>
      </c>
      <c r="T145" s="35">
        <v>185.68799999999999</v>
      </c>
      <c r="U145" s="35">
        <f t="shared" si="4"/>
        <v>152.17204144450764</v>
      </c>
      <c r="V145" s="34">
        <f t="shared" si="5"/>
        <v>228.80795855549238</v>
      </c>
      <c r="W145" s="48">
        <v>0.60057734935033957</v>
      </c>
    </row>
    <row r="146" spans="1:23" x14ac:dyDescent="0.35">
      <c r="A146" s="33" t="s">
        <v>381</v>
      </c>
      <c r="B146" s="34" t="s">
        <v>179</v>
      </c>
      <c r="C146" s="34" t="s">
        <v>406</v>
      </c>
      <c r="D146" s="34" t="s">
        <v>415</v>
      </c>
      <c r="E146" s="34" t="s">
        <v>418</v>
      </c>
      <c r="F146" s="35"/>
      <c r="G146" s="35"/>
      <c r="H146" s="35"/>
      <c r="I146" s="35"/>
      <c r="J146" s="35"/>
      <c r="K146" s="35"/>
      <c r="L146" s="35"/>
      <c r="M146" s="35"/>
      <c r="N146" s="35"/>
      <c r="O146" s="35"/>
      <c r="P146" s="34" t="s">
        <v>463</v>
      </c>
      <c r="Q146" s="36"/>
      <c r="R146" s="47">
        <v>86.025999999999996</v>
      </c>
      <c r="S146" s="35">
        <v>44.353999999999999</v>
      </c>
      <c r="T146" s="35">
        <v>41.671999999999997</v>
      </c>
      <c r="U146" s="35">
        <f t="shared" si="4"/>
        <v>29.927575305921678</v>
      </c>
      <c r="V146" s="34">
        <f t="shared" si="5"/>
        <v>56.098424694078318</v>
      </c>
      <c r="W146" s="48">
        <v>0.65211011431518751</v>
      </c>
    </row>
    <row r="147" spans="1:23" x14ac:dyDescent="0.35">
      <c r="A147" s="33" t="s">
        <v>283</v>
      </c>
      <c r="B147" s="34" t="s">
        <v>81</v>
      </c>
      <c r="C147" s="34" t="s">
        <v>409</v>
      </c>
      <c r="D147" s="34" t="s">
        <v>409</v>
      </c>
      <c r="E147" s="34" t="s">
        <v>419</v>
      </c>
      <c r="F147" s="35">
        <v>6.4383349418640137</v>
      </c>
      <c r="G147" s="35">
        <v>6.8280124664306641</v>
      </c>
      <c r="H147" s="35">
        <v>6.0766592025756836</v>
      </c>
      <c r="I147" s="35"/>
      <c r="J147" s="35"/>
      <c r="K147" s="35"/>
      <c r="L147" s="35"/>
      <c r="M147" s="35"/>
      <c r="N147" s="35"/>
      <c r="O147" s="35"/>
      <c r="P147" s="34" t="s">
        <v>428</v>
      </c>
      <c r="Q147" s="36">
        <v>2012</v>
      </c>
      <c r="R147" s="47">
        <v>27.225999999999999</v>
      </c>
      <c r="S147" s="35">
        <v>13.993</v>
      </c>
      <c r="T147" s="35">
        <v>13.233000000000001</v>
      </c>
      <c r="U147" s="35">
        <f t="shared" si="4"/>
        <v>0.23542969494766197</v>
      </c>
      <c r="V147" s="34">
        <f t="shared" si="5"/>
        <v>26.990570305052337</v>
      </c>
      <c r="W147" s="48">
        <v>0.99135276225124291</v>
      </c>
    </row>
    <row r="148" spans="1:23" x14ac:dyDescent="0.35">
      <c r="A148" s="33" t="s">
        <v>358</v>
      </c>
      <c r="B148" s="34" t="s">
        <v>156</v>
      </c>
      <c r="C148" s="34" t="s">
        <v>408</v>
      </c>
      <c r="D148" s="34" t="s">
        <v>408</v>
      </c>
      <c r="E148" s="34" t="s">
        <v>419</v>
      </c>
      <c r="F148" s="35"/>
      <c r="G148" s="35"/>
      <c r="H148" s="35"/>
      <c r="I148" s="35"/>
      <c r="J148" s="35"/>
      <c r="K148" s="35"/>
      <c r="L148" s="35"/>
      <c r="M148" s="35"/>
      <c r="N148" s="35"/>
      <c r="O148" s="35"/>
      <c r="P148" s="34" t="s">
        <v>463</v>
      </c>
      <c r="Q148" s="36"/>
      <c r="R148" s="47">
        <v>449.82900000000001</v>
      </c>
      <c r="S148" s="35">
        <v>230.82300000000001</v>
      </c>
      <c r="T148" s="35">
        <v>219.006</v>
      </c>
      <c r="U148" s="35">
        <f t="shared" si="4"/>
        <v>83.401134171832382</v>
      </c>
      <c r="V148" s="34">
        <f t="shared" si="5"/>
        <v>366.42786582816763</v>
      </c>
      <c r="W148" s="48">
        <v>0.81459369188773423</v>
      </c>
    </row>
    <row r="149" spans="1:23" x14ac:dyDescent="0.35">
      <c r="A149" s="33" t="s">
        <v>258</v>
      </c>
      <c r="B149" s="34" t="s">
        <v>56</v>
      </c>
      <c r="C149" s="34" t="s">
        <v>406</v>
      </c>
      <c r="D149" s="34" t="s">
        <v>413</v>
      </c>
      <c r="E149" s="34" t="s">
        <v>418</v>
      </c>
      <c r="F149" s="35">
        <v>24.602931976318359</v>
      </c>
      <c r="G149" s="35">
        <v>19.657979965209961</v>
      </c>
      <c r="H149" s="35">
        <v>29.685625076293945</v>
      </c>
      <c r="I149" s="35">
        <v>31.805976867675781</v>
      </c>
      <c r="J149" s="35">
        <v>10.480670928955078</v>
      </c>
      <c r="K149" s="35">
        <v>60.34747314453125</v>
      </c>
      <c r="L149" s="35">
        <v>38.246677398681641</v>
      </c>
      <c r="M149" s="35">
        <v>24.686441421508789</v>
      </c>
      <c r="N149" s="35">
        <v>8.3092975616455078</v>
      </c>
      <c r="O149" s="35">
        <v>4.7468090057373047</v>
      </c>
      <c r="P149" s="34" t="s">
        <v>428</v>
      </c>
      <c r="Q149" s="36">
        <v>2012</v>
      </c>
      <c r="R149" s="47">
        <v>44.609000000000002</v>
      </c>
      <c r="S149" s="35">
        <v>23.02</v>
      </c>
      <c r="T149" s="35">
        <v>21.588999999999999</v>
      </c>
      <c r="U149" s="35">
        <f t="shared" si="4"/>
        <v>25.592845740169981</v>
      </c>
      <c r="V149" s="34">
        <f t="shared" si="5"/>
        <v>19.016154259830021</v>
      </c>
      <c r="W149" s="48">
        <v>0.4262851500780116</v>
      </c>
    </row>
    <row r="150" spans="1:23" x14ac:dyDescent="0.35">
      <c r="A150" s="33" t="s">
        <v>284</v>
      </c>
      <c r="B150" s="34" t="s">
        <v>82</v>
      </c>
      <c r="C150" s="34" t="s">
        <v>406</v>
      </c>
      <c r="D150" s="34" t="s">
        <v>413</v>
      </c>
      <c r="E150" s="34" t="s">
        <v>418</v>
      </c>
      <c r="F150" s="35"/>
      <c r="G150" s="35"/>
      <c r="H150" s="35"/>
      <c r="I150" s="35"/>
      <c r="J150" s="35"/>
      <c r="K150" s="35"/>
      <c r="L150" s="35"/>
      <c r="M150" s="35"/>
      <c r="N150" s="35"/>
      <c r="O150" s="35"/>
      <c r="P150" s="34" t="s">
        <v>463</v>
      </c>
      <c r="Q150" s="36"/>
      <c r="R150" s="47">
        <v>187.29499999999999</v>
      </c>
      <c r="S150" s="35">
        <v>96.28</v>
      </c>
      <c r="T150" s="35">
        <v>91.015000000000001</v>
      </c>
      <c r="U150" s="35">
        <f t="shared" si="4"/>
        <v>86.159950444914074</v>
      </c>
      <c r="V150" s="34">
        <f t="shared" si="5"/>
        <v>101.13504955508591</v>
      </c>
      <c r="W150" s="48">
        <v>0.53997730614851391</v>
      </c>
    </row>
    <row r="151" spans="1:23" x14ac:dyDescent="0.35">
      <c r="A151" s="33" t="s">
        <v>382</v>
      </c>
      <c r="B151" s="34" t="s">
        <v>180</v>
      </c>
      <c r="C151" s="34" t="s">
        <v>406</v>
      </c>
      <c r="D151" s="34" t="s">
        <v>413</v>
      </c>
      <c r="E151" s="34" t="s">
        <v>418</v>
      </c>
      <c r="F151" s="35"/>
      <c r="G151" s="35"/>
      <c r="H151" s="35"/>
      <c r="I151" s="35"/>
      <c r="J151" s="35"/>
      <c r="K151" s="35"/>
      <c r="L151" s="35"/>
      <c r="M151" s="35"/>
      <c r="N151" s="35"/>
      <c r="O151" s="35"/>
      <c r="P151" s="34" t="s">
        <v>463</v>
      </c>
      <c r="Q151" s="36"/>
      <c r="R151" s="47">
        <v>1878.549</v>
      </c>
      <c r="S151" s="35">
        <v>964.74599999999998</v>
      </c>
      <c r="T151" s="35">
        <v>913.803</v>
      </c>
      <c r="U151" s="35">
        <f t="shared" si="4"/>
        <v>480.29380119711141</v>
      </c>
      <c r="V151" s="34">
        <f t="shared" si="5"/>
        <v>1398.2551988028886</v>
      </c>
      <c r="W151" s="48">
        <v>0.74432724342185841</v>
      </c>
    </row>
    <row r="152" spans="1:23" x14ac:dyDescent="0.35">
      <c r="A152" s="33" t="s">
        <v>285</v>
      </c>
      <c r="B152" s="34" t="s">
        <v>83</v>
      </c>
      <c r="C152" s="34" t="s">
        <v>405</v>
      </c>
      <c r="D152" s="34" t="s">
        <v>412</v>
      </c>
      <c r="E152" s="34" t="s">
        <v>417</v>
      </c>
      <c r="F152" s="35">
        <v>58.700000762939453</v>
      </c>
      <c r="G152" s="35">
        <v>59.400001525878906</v>
      </c>
      <c r="H152" s="35">
        <v>58</v>
      </c>
      <c r="I152" s="35">
        <v>59.400001525878906</v>
      </c>
      <c r="J152" s="35">
        <v>55.799999237060547</v>
      </c>
      <c r="K152" s="35">
        <v>72.099998474121094</v>
      </c>
      <c r="L152" s="35">
        <v>64.800003051757813</v>
      </c>
      <c r="M152" s="35">
        <v>60.5</v>
      </c>
      <c r="N152" s="35">
        <v>52.900001525878906</v>
      </c>
      <c r="O152" s="35">
        <v>50.900001525878906</v>
      </c>
      <c r="P152" s="34" t="s">
        <v>448</v>
      </c>
      <c r="Q152" s="36">
        <v>2015</v>
      </c>
      <c r="R152" s="47">
        <v>335.35399999999998</v>
      </c>
      <c r="S152" s="35">
        <v>168.34299999999999</v>
      </c>
      <c r="T152" s="35">
        <v>167.011</v>
      </c>
      <c r="U152" s="35">
        <f t="shared" si="4"/>
        <v>277.63667800369819</v>
      </c>
      <c r="V152" s="34">
        <f t="shared" si="5"/>
        <v>57.71732199630177</v>
      </c>
      <c r="W152" s="48">
        <v>0.17210864339265902</v>
      </c>
    </row>
    <row r="153" spans="1:23" x14ac:dyDescent="0.35">
      <c r="A153" s="33" t="s">
        <v>357</v>
      </c>
      <c r="B153" s="34" t="s">
        <v>155</v>
      </c>
      <c r="C153" s="34" t="s">
        <v>407</v>
      </c>
      <c r="D153" s="34" t="s">
        <v>407</v>
      </c>
      <c r="E153" s="34" t="s">
        <v>419</v>
      </c>
      <c r="F153" s="35"/>
      <c r="G153" s="35"/>
      <c r="H153" s="35"/>
      <c r="I153" s="35"/>
      <c r="J153" s="35"/>
      <c r="K153" s="35"/>
      <c r="L153" s="35"/>
      <c r="M153" s="35"/>
      <c r="N153" s="35"/>
      <c r="O153" s="35"/>
      <c r="P153" s="34" t="s">
        <v>463</v>
      </c>
      <c r="Q153" s="36"/>
      <c r="R153" s="47"/>
      <c r="S153" s="35"/>
      <c r="T153" s="35"/>
      <c r="U153" s="35">
        <f t="shared" si="4"/>
        <v>0</v>
      </c>
      <c r="V153" s="34">
        <f t="shared" si="5"/>
        <v>0</v>
      </c>
      <c r="W153" s="48">
        <v>0.30775290957923007</v>
      </c>
    </row>
    <row r="154" spans="1:23" x14ac:dyDescent="0.35">
      <c r="A154" s="33" t="s">
        <v>255</v>
      </c>
      <c r="B154" s="34" t="s">
        <v>53</v>
      </c>
      <c r="C154" s="34" t="s">
        <v>407</v>
      </c>
      <c r="D154" s="34" t="s">
        <v>407</v>
      </c>
      <c r="E154" s="34" t="s">
        <v>419</v>
      </c>
      <c r="F154" s="35">
        <v>17.299999237060547</v>
      </c>
      <c r="G154" s="35">
        <v>13.800000190734863</v>
      </c>
      <c r="H154" s="35">
        <v>20.200000762939453</v>
      </c>
      <c r="I154" s="35">
        <v>16.700000762939453</v>
      </c>
      <c r="J154" s="35">
        <v>19.600000381469727</v>
      </c>
      <c r="K154" s="35">
        <v>21.299999237060547</v>
      </c>
      <c r="L154" s="35">
        <v>23.200000762939453</v>
      </c>
      <c r="M154" s="35">
        <v>26.600000381469727</v>
      </c>
      <c r="N154" s="35">
        <v>15.600000381469727</v>
      </c>
      <c r="O154" s="35">
        <v>0</v>
      </c>
      <c r="P154" s="34" t="s">
        <v>428</v>
      </c>
      <c r="Q154" s="36">
        <v>2012</v>
      </c>
      <c r="R154" s="47">
        <v>2.234</v>
      </c>
      <c r="S154" s="35">
        <v>1.1299999999999999</v>
      </c>
      <c r="T154" s="35">
        <v>1.1040000000000001</v>
      </c>
      <c r="U154" s="35">
        <f t="shared" si="4"/>
        <v>1.816748429038165</v>
      </c>
      <c r="V154" s="34">
        <f t="shared" si="5"/>
        <v>0.41725157096183496</v>
      </c>
      <c r="W154" s="48">
        <v>0.18677330839831466</v>
      </c>
    </row>
    <row r="155" spans="1:23" x14ac:dyDescent="0.35">
      <c r="A155" s="33" t="s">
        <v>399</v>
      </c>
      <c r="B155" s="34" t="s">
        <v>197</v>
      </c>
      <c r="C155" s="34" t="s">
        <v>407</v>
      </c>
      <c r="D155" s="34" t="s">
        <v>407</v>
      </c>
      <c r="E155" s="34" t="s">
        <v>419</v>
      </c>
      <c r="F155" s="35"/>
      <c r="G155" s="35"/>
      <c r="H155" s="35"/>
      <c r="I155" s="35"/>
      <c r="J155" s="35"/>
      <c r="K155" s="35"/>
      <c r="L155" s="35"/>
      <c r="M155" s="35"/>
      <c r="N155" s="35"/>
      <c r="O155" s="35"/>
      <c r="P155" s="34" t="s">
        <v>463</v>
      </c>
      <c r="Q155" s="36"/>
      <c r="R155" s="47">
        <v>1.651</v>
      </c>
      <c r="S155" s="35">
        <v>0.82599999999999996</v>
      </c>
      <c r="T155" s="35">
        <v>0.82499999999999996</v>
      </c>
      <c r="U155" s="35">
        <f t="shared" si="4"/>
        <v>0.78921395644283121</v>
      </c>
      <c r="V155" s="34">
        <f t="shared" si="5"/>
        <v>0.86178604355716881</v>
      </c>
      <c r="W155" s="48">
        <v>0.52197822141560801</v>
      </c>
    </row>
    <row r="156" spans="1:23" x14ac:dyDescent="0.35">
      <c r="A156" s="33" t="s">
        <v>403</v>
      </c>
      <c r="B156" s="34" t="s">
        <v>201</v>
      </c>
      <c r="C156" s="34" t="s">
        <v>408</v>
      </c>
      <c r="D156" s="34" t="s">
        <v>408</v>
      </c>
      <c r="E156" s="34" t="s">
        <v>419</v>
      </c>
      <c r="F156" s="35"/>
      <c r="G156" s="35"/>
      <c r="H156" s="35"/>
      <c r="I156" s="35"/>
      <c r="J156" s="35"/>
      <c r="K156" s="35"/>
      <c r="L156" s="35"/>
      <c r="M156" s="35"/>
      <c r="N156" s="35"/>
      <c r="O156" s="35"/>
      <c r="P156" s="34" t="s">
        <v>463</v>
      </c>
      <c r="Q156" s="36"/>
      <c r="R156" s="47">
        <v>5.0979999999999999</v>
      </c>
      <c r="S156" s="35">
        <v>2.6429999999999998</v>
      </c>
      <c r="T156" s="35">
        <v>2.4550000000000001</v>
      </c>
      <c r="U156" s="35">
        <f t="shared" si="4"/>
        <v>4.1679589367459977</v>
      </c>
      <c r="V156" s="34">
        <f t="shared" si="5"/>
        <v>0.93004106325400249</v>
      </c>
      <c r="W156" s="48">
        <v>0.18243253496547715</v>
      </c>
    </row>
    <row r="157" spans="1:23" x14ac:dyDescent="0.35">
      <c r="A157" s="33" t="s">
        <v>386</v>
      </c>
      <c r="B157" s="34" t="s">
        <v>184</v>
      </c>
      <c r="C157" s="34" t="s">
        <v>406</v>
      </c>
      <c r="D157" s="34" t="s">
        <v>415</v>
      </c>
      <c r="E157" s="34" t="s">
        <v>418</v>
      </c>
      <c r="F157" s="35"/>
      <c r="G157" s="35"/>
      <c r="H157" s="35"/>
      <c r="I157" s="35"/>
      <c r="J157" s="35"/>
      <c r="K157" s="35"/>
      <c r="L157" s="35"/>
      <c r="M157" s="35"/>
      <c r="N157" s="35"/>
      <c r="O157" s="35"/>
      <c r="P157" s="34" t="s">
        <v>463</v>
      </c>
      <c r="Q157" s="36"/>
      <c r="R157" s="47"/>
      <c r="S157" s="35"/>
      <c r="T157" s="35"/>
      <c r="U157" s="35">
        <f t="shared" si="4"/>
        <v>0</v>
      </c>
      <c r="V157" s="34">
        <f t="shared" si="5"/>
        <v>0</v>
      </c>
      <c r="W157" s="48">
        <v>0.97225616115862545</v>
      </c>
    </row>
    <row r="158" spans="1:23" x14ac:dyDescent="0.35">
      <c r="A158" s="33" t="s">
        <v>292</v>
      </c>
      <c r="B158" s="34" t="s">
        <v>90</v>
      </c>
      <c r="C158" s="34" t="s">
        <v>405</v>
      </c>
      <c r="D158" s="34" t="s">
        <v>414</v>
      </c>
      <c r="E158" s="34" t="s">
        <v>417</v>
      </c>
      <c r="F158" s="35">
        <v>21.200000762939453</v>
      </c>
      <c r="G158" s="35">
        <v>20.200000762939453</v>
      </c>
      <c r="H158" s="35">
        <v>22.299999237060547</v>
      </c>
      <c r="I158" s="35">
        <v>27</v>
      </c>
      <c r="J158" s="35">
        <v>18.600000381469727</v>
      </c>
      <c r="K158" s="35">
        <v>41.700000762939453</v>
      </c>
      <c r="L158" s="35">
        <v>30.700000762939453</v>
      </c>
      <c r="M158" s="35">
        <v>22.200000762939453</v>
      </c>
      <c r="N158" s="35">
        <v>11.899999618530273</v>
      </c>
      <c r="O158" s="35">
        <v>7.6999998092651367</v>
      </c>
      <c r="P158" s="34" t="s">
        <v>441</v>
      </c>
      <c r="Q158" s="36">
        <v>2014</v>
      </c>
      <c r="R158" s="47">
        <v>6.1829999999999998</v>
      </c>
      <c r="S158" s="35">
        <v>3.1259999999999999</v>
      </c>
      <c r="T158" s="35">
        <v>3.0569999999999999</v>
      </c>
      <c r="U158" s="35">
        <f t="shared" si="4"/>
        <v>1.6815836565813287</v>
      </c>
      <c r="V158" s="34">
        <f t="shared" si="5"/>
        <v>4.5014163434186711</v>
      </c>
      <c r="W158" s="48">
        <v>0.72803110842935004</v>
      </c>
    </row>
    <row r="159" spans="1:23" x14ac:dyDescent="0.35">
      <c r="A159" s="33" t="s">
        <v>383</v>
      </c>
      <c r="B159" s="34" t="s">
        <v>181</v>
      </c>
      <c r="C159" s="34" t="s">
        <v>409</v>
      </c>
      <c r="D159" s="34" t="s">
        <v>409</v>
      </c>
      <c r="E159" s="34" t="s">
        <v>419</v>
      </c>
      <c r="F159" s="35"/>
      <c r="G159" s="35"/>
      <c r="H159" s="35"/>
      <c r="I159" s="35"/>
      <c r="J159" s="35"/>
      <c r="K159" s="35"/>
      <c r="L159" s="35"/>
      <c r="M159" s="35"/>
      <c r="N159" s="35"/>
      <c r="O159" s="35"/>
      <c r="P159" s="34" t="s">
        <v>463</v>
      </c>
      <c r="Q159" s="36"/>
      <c r="R159" s="47">
        <v>606.25099999999998</v>
      </c>
      <c r="S159" s="35">
        <v>308.017</v>
      </c>
      <c r="T159" s="35">
        <v>298.23399999999998</v>
      </c>
      <c r="U159" s="35">
        <f t="shared" si="4"/>
        <v>97.948898968309379</v>
      </c>
      <c r="V159" s="34">
        <f t="shared" si="5"/>
        <v>508.3021010316906</v>
      </c>
      <c r="W159" s="48">
        <v>0.8384350723243188</v>
      </c>
    </row>
    <row r="160" spans="1:23" x14ac:dyDescent="0.35">
      <c r="A160" s="33" t="s">
        <v>287</v>
      </c>
      <c r="B160" s="34" t="s">
        <v>85</v>
      </c>
      <c r="C160" s="34" t="s">
        <v>405</v>
      </c>
      <c r="D160" s="34" t="s">
        <v>414</v>
      </c>
      <c r="E160" s="34" t="s">
        <v>417</v>
      </c>
      <c r="F160" s="35">
        <v>54.53369140625</v>
      </c>
      <c r="G160" s="35">
        <v>55.667579650878906</v>
      </c>
      <c r="H160" s="35">
        <v>53.299243927001953</v>
      </c>
      <c r="I160" s="35">
        <v>68.783065795898438</v>
      </c>
      <c r="J160" s="35">
        <v>39.887271881103516</v>
      </c>
      <c r="K160" s="35">
        <v>78.520790100097656</v>
      </c>
      <c r="L160" s="35">
        <v>61.553203582763672</v>
      </c>
      <c r="M160" s="35">
        <v>56.713764190673828</v>
      </c>
      <c r="N160" s="35">
        <v>48.982009887695313</v>
      </c>
      <c r="O160" s="35">
        <v>32.51507568359375</v>
      </c>
      <c r="P160" s="34" t="s">
        <v>461</v>
      </c>
      <c r="Q160" s="36">
        <v>2019</v>
      </c>
      <c r="R160" s="47">
        <v>496.37799999999999</v>
      </c>
      <c r="S160" s="35">
        <v>251.58699999999999</v>
      </c>
      <c r="T160" s="35">
        <v>244.791</v>
      </c>
      <c r="U160" s="35">
        <f t="shared" si="4"/>
        <v>262.12579844092431</v>
      </c>
      <c r="V160" s="34">
        <f t="shared" si="5"/>
        <v>234.25220155907564</v>
      </c>
      <c r="W160" s="48">
        <v>0.47192301342741955</v>
      </c>
    </row>
    <row r="161" spans="1:23" x14ac:dyDescent="0.35">
      <c r="A161" s="33" t="s">
        <v>290</v>
      </c>
      <c r="B161" s="34" t="s">
        <v>88</v>
      </c>
      <c r="C161" s="34" t="s">
        <v>406</v>
      </c>
      <c r="D161" s="34" t="s">
        <v>413</v>
      </c>
      <c r="E161" s="34" t="s">
        <v>418</v>
      </c>
      <c r="F161" s="35">
        <v>8.7550134658813477</v>
      </c>
      <c r="G161" s="35">
        <v>4.7748522758483887</v>
      </c>
      <c r="H161" s="35">
        <v>12.001181602478027</v>
      </c>
      <c r="I161" s="35">
        <v>10.408766746520996</v>
      </c>
      <c r="J161" s="35">
        <v>7.5513496398925781</v>
      </c>
      <c r="K161" s="35">
        <v>23.195058822631836</v>
      </c>
      <c r="L161" s="35">
        <v>10.685929298400879</v>
      </c>
      <c r="M161" s="35">
        <v>5.4670844078063965</v>
      </c>
      <c r="N161" s="35">
        <v>6.5877685546875</v>
      </c>
      <c r="O161" s="35">
        <v>1.2757672071456909</v>
      </c>
      <c r="P161" s="34" t="s">
        <v>441</v>
      </c>
      <c r="Q161" s="36">
        <v>2014</v>
      </c>
      <c r="R161" s="47">
        <v>87.227000000000004</v>
      </c>
      <c r="S161" s="35">
        <v>45.091999999999999</v>
      </c>
      <c r="T161" s="35">
        <v>42.134999999999998</v>
      </c>
      <c r="U161" s="35">
        <f t="shared" si="4"/>
        <v>38.299822147318196</v>
      </c>
      <c r="V161" s="34">
        <f t="shared" si="5"/>
        <v>48.927177852681808</v>
      </c>
      <c r="W161" s="48">
        <v>0.56091781045641609</v>
      </c>
    </row>
    <row r="162" spans="1:23" x14ac:dyDescent="0.35">
      <c r="A162" s="33" t="s">
        <v>391</v>
      </c>
      <c r="B162" s="34" t="s">
        <v>189</v>
      </c>
      <c r="C162" s="34" t="s">
        <v>405</v>
      </c>
      <c r="D162" s="34" t="s">
        <v>412</v>
      </c>
      <c r="E162" s="34" t="s">
        <v>419</v>
      </c>
      <c r="F162" s="35"/>
      <c r="G162" s="35"/>
      <c r="H162" s="35"/>
      <c r="I162" s="35"/>
      <c r="J162" s="35"/>
      <c r="K162" s="35"/>
      <c r="L162" s="35"/>
      <c r="M162" s="35"/>
      <c r="N162" s="35"/>
      <c r="O162" s="35"/>
      <c r="P162" s="34" t="s">
        <v>463</v>
      </c>
      <c r="Q162" s="36"/>
      <c r="R162" s="47">
        <v>1.607</v>
      </c>
      <c r="S162" s="35">
        <v>0.82699999999999996</v>
      </c>
      <c r="T162" s="35">
        <v>0.78</v>
      </c>
      <c r="U162" s="35">
        <f t="shared" si="4"/>
        <v>0.69598700057751883</v>
      </c>
      <c r="V162" s="34">
        <f t="shared" si="5"/>
        <v>0.91101299942248115</v>
      </c>
      <c r="W162" s="48">
        <v>0.56690292434504119</v>
      </c>
    </row>
    <row r="163" spans="1:23" x14ac:dyDescent="0.35">
      <c r="A163" s="33" t="s">
        <v>288</v>
      </c>
      <c r="B163" s="34" t="s">
        <v>86</v>
      </c>
      <c r="C163" s="34" t="s">
        <v>405</v>
      </c>
      <c r="D163" s="34" t="s">
        <v>414</v>
      </c>
      <c r="E163" s="34" t="s">
        <v>417</v>
      </c>
      <c r="F163" s="35">
        <v>36</v>
      </c>
      <c r="G163" s="35">
        <v>39.700000762939453</v>
      </c>
      <c r="H163" s="35">
        <v>31.399999618530273</v>
      </c>
      <c r="I163" s="35">
        <v>53.799999237060547</v>
      </c>
      <c r="J163" s="35">
        <v>21</v>
      </c>
      <c r="K163" s="35">
        <v>65.599998474121094</v>
      </c>
      <c r="L163" s="35">
        <v>55</v>
      </c>
      <c r="M163" s="35">
        <v>38.799999237060547</v>
      </c>
      <c r="N163" s="35">
        <v>26.399999618530273</v>
      </c>
      <c r="O163" s="35">
        <v>15.300000190734863</v>
      </c>
      <c r="P163" s="34" t="s">
        <v>453</v>
      </c>
      <c r="Q163" s="36">
        <v>2017</v>
      </c>
      <c r="R163" s="47">
        <v>217.62200000000001</v>
      </c>
      <c r="S163" s="35">
        <v>108.999</v>
      </c>
      <c r="T163" s="35">
        <v>108.623</v>
      </c>
      <c r="U163" s="35">
        <f t="shared" si="4"/>
        <v>126.10191448352657</v>
      </c>
      <c r="V163" s="34">
        <f t="shared" si="5"/>
        <v>91.520085516473443</v>
      </c>
      <c r="W163" s="48">
        <v>0.42054610984401136</v>
      </c>
    </row>
    <row r="164" spans="1:23" x14ac:dyDescent="0.35">
      <c r="A164" s="33" t="s">
        <v>384</v>
      </c>
      <c r="B164" s="34" t="s">
        <v>182</v>
      </c>
      <c r="C164" s="34" t="s">
        <v>408</v>
      </c>
      <c r="D164" s="34" t="s">
        <v>408</v>
      </c>
      <c r="E164" s="34" t="s">
        <v>419</v>
      </c>
      <c r="F164" s="35"/>
      <c r="G164" s="35"/>
      <c r="H164" s="35"/>
      <c r="I164" s="35"/>
      <c r="J164" s="35"/>
      <c r="K164" s="35"/>
      <c r="L164" s="35"/>
      <c r="M164" s="35"/>
      <c r="N164" s="35"/>
      <c r="O164" s="35"/>
      <c r="P164" s="34" t="s">
        <v>463</v>
      </c>
      <c r="Q164" s="36"/>
      <c r="R164" s="47">
        <v>43.465000000000003</v>
      </c>
      <c r="S164" s="35">
        <v>22.425000000000001</v>
      </c>
      <c r="T164" s="35">
        <v>21.04</v>
      </c>
      <c r="U164" s="35">
        <f t="shared" si="4"/>
        <v>0</v>
      </c>
      <c r="V164" s="34">
        <f t="shared" si="5"/>
        <v>43.465000000000003</v>
      </c>
      <c r="W164" s="48">
        <v>1</v>
      </c>
    </row>
    <row r="165" spans="1:23" x14ac:dyDescent="0.35">
      <c r="A165" s="33" t="s">
        <v>388</v>
      </c>
      <c r="B165" s="34" t="s">
        <v>186</v>
      </c>
      <c r="C165" s="34" t="s">
        <v>406</v>
      </c>
      <c r="D165" s="34" t="s">
        <v>415</v>
      </c>
      <c r="E165" s="34" t="s">
        <v>418</v>
      </c>
      <c r="F165" s="35"/>
      <c r="G165" s="35"/>
      <c r="H165" s="35"/>
      <c r="I165" s="35"/>
      <c r="J165" s="35"/>
      <c r="K165" s="35"/>
      <c r="L165" s="35"/>
      <c r="M165" s="35"/>
      <c r="N165" s="35"/>
      <c r="O165" s="35"/>
      <c r="P165" s="34" t="s">
        <v>463</v>
      </c>
      <c r="Q165" s="36"/>
      <c r="R165" s="47">
        <v>56.338000000000001</v>
      </c>
      <c r="S165" s="35">
        <v>28.803999999999998</v>
      </c>
      <c r="T165" s="35">
        <v>27.533999999999999</v>
      </c>
      <c r="U165" s="35">
        <f t="shared" si="4"/>
        <v>26.070002674218728</v>
      </c>
      <c r="V165" s="34">
        <f t="shared" si="5"/>
        <v>30.267997325781273</v>
      </c>
      <c r="W165" s="48">
        <v>0.5372572211612282</v>
      </c>
    </row>
    <row r="166" spans="1:23" x14ac:dyDescent="0.35">
      <c r="A166" s="33" t="s">
        <v>389</v>
      </c>
      <c r="B166" s="34" t="s">
        <v>187</v>
      </c>
      <c r="C166" s="34" t="s">
        <v>406</v>
      </c>
      <c r="D166" s="34" t="s">
        <v>415</v>
      </c>
      <c r="E166" s="34" t="s">
        <v>418</v>
      </c>
      <c r="F166" s="35"/>
      <c r="G166" s="35"/>
      <c r="H166" s="35"/>
      <c r="I166" s="35"/>
      <c r="J166" s="35"/>
      <c r="K166" s="35"/>
      <c r="L166" s="35"/>
      <c r="M166" s="35"/>
      <c r="N166" s="35"/>
      <c r="O166" s="35"/>
      <c r="P166" s="34" t="s">
        <v>463</v>
      </c>
      <c r="Q166" s="36"/>
      <c r="R166" s="47">
        <v>21.754999999999999</v>
      </c>
      <c r="S166" s="35">
        <v>11.183999999999999</v>
      </c>
      <c r="T166" s="35">
        <v>10.571</v>
      </c>
      <c r="U166" s="35">
        <f t="shared" si="4"/>
        <v>9.8896787931349284</v>
      </c>
      <c r="V166" s="34">
        <f t="shared" si="5"/>
        <v>11.865321206865071</v>
      </c>
      <c r="W166" s="48">
        <v>0.54540662867685918</v>
      </c>
    </row>
    <row r="167" spans="1:23" x14ac:dyDescent="0.35">
      <c r="A167" s="33" t="s">
        <v>385</v>
      </c>
      <c r="B167" s="34" t="s">
        <v>183</v>
      </c>
      <c r="C167" s="34" t="s">
        <v>408</v>
      </c>
      <c r="D167" s="34" t="s">
        <v>408</v>
      </c>
      <c r="E167" s="34" t="s">
        <v>417</v>
      </c>
      <c r="F167" s="35"/>
      <c r="G167" s="35"/>
      <c r="H167" s="35"/>
      <c r="I167" s="35"/>
      <c r="J167" s="35"/>
      <c r="K167" s="35"/>
      <c r="L167" s="35"/>
      <c r="M167" s="35"/>
      <c r="N167" s="35"/>
      <c r="O167" s="35"/>
      <c r="P167" s="34" t="s">
        <v>463</v>
      </c>
      <c r="Q167" s="36"/>
      <c r="R167" s="47">
        <v>19.239999999999998</v>
      </c>
      <c r="S167" s="35">
        <v>9.9250000000000007</v>
      </c>
      <c r="T167" s="35">
        <v>9.3149999999999995</v>
      </c>
      <c r="U167" s="35">
        <f t="shared" si="4"/>
        <v>14.670754282578805</v>
      </c>
      <c r="V167" s="34">
        <f t="shared" si="5"/>
        <v>4.569245717421194</v>
      </c>
      <c r="W167" s="48">
        <v>0.23748678364975023</v>
      </c>
    </row>
    <row r="168" spans="1:23" x14ac:dyDescent="0.35">
      <c r="A168" s="33" t="s">
        <v>387</v>
      </c>
      <c r="B168" s="34" t="s">
        <v>185</v>
      </c>
      <c r="C168" s="34" t="s">
        <v>405</v>
      </c>
      <c r="D168" s="34" t="s">
        <v>412</v>
      </c>
      <c r="E168" s="34" t="s">
        <v>417</v>
      </c>
      <c r="F168" s="35"/>
      <c r="G168" s="35"/>
      <c r="H168" s="35"/>
      <c r="I168" s="35"/>
      <c r="J168" s="35"/>
      <c r="K168" s="35"/>
      <c r="L168" s="35"/>
      <c r="M168" s="35"/>
      <c r="N168" s="35"/>
      <c r="O168" s="35"/>
      <c r="P168" s="34" t="s">
        <v>463</v>
      </c>
      <c r="Q168" s="36"/>
      <c r="R168" s="47">
        <v>493.53300000000002</v>
      </c>
      <c r="S168" s="35">
        <v>248.529</v>
      </c>
      <c r="T168" s="35">
        <v>245.00399999999999</v>
      </c>
      <c r="U168" s="35">
        <f t="shared" si="4"/>
        <v>271.5878509365578</v>
      </c>
      <c r="V168" s="34">
        <f t="shared" si="5"/>
        <v>221.94514906344222</v>
      </c>
      <c r="W168" s="48">
        <v>0.44970680595510776</v>
      </c>
    </row>
    <row r="169" spans="1:23" x14ac:dyDescent="0.35">
      <c r="A169" s="33" t="s">
        <v>311</v>
      </c>
      <c r="B169" s="34" t="s">
        <v>109</v>
      </c>
      <c r="C169" s="34" t="s">
        <v>405</v>
      </c>
      <c r="D169" s="34" t="s">
        <v>412</v>
      </c>
      <c r="E169" s="34" t="s">
        <v>419</v>
      </c>
      <c r="F169" s="35">
        <v>15.899999618530273</v>
      </c>
      <c r="G169" s="35">
        <v>17.100000381469727</v>
      </c>
      <c r="H169" s="35">
        <v>14.800000190734863</v>
      </c>
      <c r="I169" s="35">
        <v>15.199999809265137</v>
      </c>
      <c r="J169" s="35">
        <v>16.399999618530273</v>
      </c>
      <c r="K169" s="35">
        <v>26.100000381469727</v>
      </c>
      <c r="L169" s="35">
        <v>14.199999809265137</v>
      </c>
      <c r="M169" s="35">
        <v>17.299999237060547</v>
      </c>
      <c r="N169" s="35">
        <v>12</v>
      </c>
      <c r="O169" s="35">
        <v>6.8000001907348633</v>
      </c>
      <c r="P169" s="34" t="s">
        <v>445</v>
      </c>
      <c r="Q169" s="36">
        <v>2016</v>
      </c>
      <c r="R169" s="47">
        <v>1169.5170000000001</v>
      </c>
      <c r="S169" s="35">
        <v>591.596</v>
      </c>
      <c r="T169" s="35">
        <v>577.92100000000005</v>
      </c>
      <c r="U169" s="35">
        <f t="shared" si="4"/>
        <v>393.48304219177044</v>
      </c>
      <c r="V169" s="34">
        <f t="shared" si="5"/>
        <v>776.03395780822962</v>
      </c>
      <c r="W169" s="48">
        <v>0.66355081440306518</v>
      </c>
    </row>
    <row r="170" spans="1:23" x14ac:dyDescent="0.35">
      <c r="A170" s="33" t="s">
        <v>291</v>
      </c>
      <c r="B170" s="34" t="s">
        <v>89</v>
      </c>
      <c r="C170" s="34" t="s">
        <v>405</v>
      </c>
      <c r="D170" s="34" t="s">
        <v>412</v>
      </c>
      <c r="E170" s="34" t="s">
        <v>417</v>
      </c>
      <c r="F170" s="35">
        <v>60.07232666015625</v>
      </c>
      <c r="G170" s="35">
        <v>68.006477355957031</v>
      </c>
      <c r="H170" s="35">
        <v>51.381153106689453</v>
      </c>
      <c r="I170" s="35">
        <v>66.284904479980469</v>
      </c>
      <c r="J170" s="35">
        <v>43.755458831787109</v>
      </c>
      <c r="K170" s="35">
        <v>81.970901489257813</v>
      </c>
      <c r="L170" s="35">
        <v>76.805320739746094</v>
      </c>
      <c r="M170" s="35">
        <v>67.843864440917969</v>
      </c>
      <c r="N170" s="35">
        <v>48.614715576171875</v>
      </c>
      <c r="O170" s="35">
        <v>37.974506378173828</v>
      </c>
      <c r="P170" s="34" t="s">
        <v>431</v>
      </c>
      <c r="Q170" s="36">
        <v>2010</v>
      </c>
      <c r="R170" s="47">
        <v>319.98099999999999</v>
      </c>
      <c r="S170" s="35">
        <v>162.006</v>
      </c>
      <c r="T170" s="35">
        <v>157.97499999999999</v>
      </c>
      <c r="U170" s="35">
        <f t="shared" si="4"/>
        <v>257.21693108689931</v>
      </c>
      <c r="V170" s="34">
        <f t="shared" si="5"/>
        <v>62.764068913100665</v>
      </c>
      <c r="W170" s="48">
        <v>0.19614936172179182</v>
      </c>
    </row>
    <row r="171" spans="1:23" x14ac:dyDescent="0.35">
      <c r="A171" s="33" t="s">
        <v>339</v>
      </c>
      <c r="B171" s="34" t="s">
        <v>137</v>
      </c>
      <c r="C171" s="34" t="s">
        <v>406</v>
      </c>
      <c r="D171" s="34" t="s">
        <v>415</v>
      </c>
      <c r="E171" s="34" t="s">
        <v>418</v>
      </c>
      <c r="F171" s="35"/>
      <c r="G171" s="35"/>
      <c r="H171" s="35"/>
      <c r="I171" s="35"/>
      <c r="J171" s="35"/>
      <c r="K171" s="35"/>
      <c r="L171" s="35"/>
      <c r="M171" s="35"/>
      <c r="N171" s="35"/>
      <c r="O171" s="35"/>
      <c r="P171" s="34" t="s">
        <v>463</v>
      </c>
      <c r="Q171" s="36"/>
      <c r="R171" s="47">
        <v>432.08600000000001</v>
      </c>
      <c r="S171" s="35">
        <v>222.422</v>
      </c>
      <c r="T171" s="35">
        <v>209.66399999999999</v>
      </c>
      <c r="U171" s="35">
        <f t="shared" si="4"/>
        <v>85.028578135713133</v>
      </c>
      <c r="V171" s="34">
        <f t="shared" si="5"/>
        <v>347.05742186428688</v>
      </c>
      <c r="W171" s="48">
        <v>0.8032137626867959</v>
      </c>
    </row>
    <row r="172" spans="1:23" x14ac:dyDescent="0.35">
      <c r="A172" s="33" t="s">
        <v>256</v>
      </c>
      <c r="B172" s="34" t="s">
        <v>54</v>
      </c>
      <c r="C172" s="34" t="s">
        <v>404</v>
      </c>
      <c r="D172" s="34" t="s">
        <v>404</v>
      </c>
      <c r="E172" s="34" t="s">
        <v>419</v>
      </c>
      <c r="F172" s="35">
        <v>19.117876052856445</v>
      </c>
      <c r="G172" s="35">
        <v>15.61082649230957</v>
      </c>
      <c r="H172" s="35">
        <v>22.696489334106445</v>
      </c>
      <c r="I172" s="35">
        <v>19.221927642822266</v>
      </c>
      <c r="J172" s="35">
        <v>18.571781158447266</v>
      </c>
      <c r="K172" s="35">
        <v>31.245903015136719</v>
      </c>
      <c r="L172" s="35">
        <v>20.691900253295898</v>
      </c>
      <c r="M172" s="35">
        <v>21.348526000976563</v>
      </c>
      <c r="N172" s="35">
        <v>11.829432487487793</v>
      </c>
      <c r="O172" s="35">
        <v>8.2526464462280273</v>
      </c>
      <c r="P172" s="34" t="s">
        <v>445</v>
      </c>
      <c r="Q172" s="36">
        <v>2016</v>
      </c>
      <c r="R172" s="47">
        <v>335.45800000000003</v>
      </c>
      <c r="S172" s="35">
        <v>170.57599999999999</v>
      </c>
      <c r="T172" s="35">
        <v>164.88200000000001</v>
      </c>
      <c r="U172" s="35">
        <f t="shared" si="4"/>
        <v>273.48018219830692</v>
      </c>
      <c r="V172" s="34">
        <f t="shared" si="5"/>
        <v>61.977817801693078</v>
      </c>
      <c r="W172" s="48">
        <v>0.18475581980961275</v>
      </c>
    </row>
    <row r="173" spans="1:23" x14ac:dyDescent="0.35">
      <c r="A173" s="33" t="s">
        <v>282</v>
      </c>
      <c r="B173" s="34" t="s">
        <v>80</v>
      </c>
      <c r="C173" s="34" t="s">
        <v>409</v>
      </c>
      <c r="D173" s="34" t="s">
        <v>409</v>
      </c>
      <c r="E173" s="34" t="s">
        <v>419</v>
      </c>
      <c r="F173" s="35">
        <v>25.063610076904297</v>
      </c>
      <c r="G173" s="35">
        <v>15.711874961853027</v>
      </c>
      <c r="H173" s="35">
        <v>34.105560302734375</v>
      </c>
      <c r="I173" s="35">
        <v>25.745429992675781</v>
      </c>
      <c r="J173" s="35">
        <v>24.511123657226563</v>
      </c>
      <c r="K173" s="35">
        <v>34.364948272705078</v>
      </c>
      <c r="L173" s="35">
        <v>24.037942886352539</v>
      </c>
      <c r="M173" s="35">
        <v>32.022842407226563</v>
      </c>
      <c r="N173" s="35">
        <v>22.872018814086914</v>
      </c>
      <c r="O173" s="35">
        <v>14.336133003234863</v>
      </c>
      <c r="P173" s="34" t="s">
        <v>441</v>
      </c>
      <c r="Q173" s="36">
        <v>2014</v>
      </c>
      <c r="R173" s="47">
        <v>137.34200000000001</v>
      </c>
      <c r="S173" s="35">
        <v>70.221000000000004</v>
      </c>
      <c r="T173" s="35">
        <v>67.120999999999995</v>
      </c>
      <c r="U173" s="35">
        <f t="shared" si="4"/>
        <v>32.736195262168764</v>
      </c>
      <c r="V173" s="34">
        <f t="shared" si="5"/>
        <v>104.60580473783125</v>
      </c>
      <c r="W173" s="48">
        <v>0.76164468798933493</v>
      </c>
    </row>
    <row r="174" spans="1:23" x14ac:dyDescent="0.35">
      <c r="A174" s="33" t="s">
        <v>286</v>
      </c>
      <c r="B174" s="34" t="s">
        <v>84</v>
      </c>
      <c r="C174" s="34" t="s">
        <v>405</v>
      </c>
      <c r="D174" s="34" t="s">
        <v>412</v>
      </c>
      <c r="E174" s="34" t="s">
        <v>417</v>
      </c>
      <c r="F174" s="35">
        <v>32.289424896240234</v>
      </c>
      <c r="G174" s="35">
        <v>35.528656005859375</v>
      </c>
      <c r="H174" s="35">
        <v>28.917255401611328</v>
      </c>
      <c r="I174" s="35">
        <v>39.384628295898438</v>
      </c>
      <c r="J174" s="35">
        <v>16.64759635925293</v>
      </c>
      <c r="K174" s="35">
        <v>45.984287261962891</v>
      </c>
      <c r="L174" s="35">
        <v>42.308330535888672</v>
      </c>
      <c r="M174" s="35">
        <v>39.760215759277344</v>
      </c>
      <c r="N174" s="35">
        <v>21.831119537353516</v>
      </c>
      <c r="O174" s="35">
        <v>8.9713821411132813</v>
      </c>
      <c r="P174" s="34" t="s">
        <v>441</v>
      </c>
      <c r="Q174" s="36">
        <v>2014</v>
      </c>
      <c r="R174" s="47">
        <v>1181.559</v>
      </c>
      <c r="S174" s="35">
        <v>599.11</v>
      </c>
      <c r="T174" s="35">
        <v>582.44899999999996</v>
      </c>
      <c r="U174" s="35">
        <f t="shared" si="4"/>
        <v>772.24919003774994</v>
      </c>
      <c r="V174" s="34">
        <f t="shared" si="5"/>
        <v>409.30980996225003</v>
      </c>
      <c r="W174" s="48">
        <v>0.34641504145137908</v>
      </c>
    </row>
    <row r="175" spans="1:23" x14ac:dyDescent="0.35">
      <c r="A175" s="33" t="s">
        <v>293</v>
      </c>
      <c r="B175" s="34" t="s">
        <v>91</v>
      </c>
      <c r="C175" s="34" t="s">
        <v>407</v>
      </c>
      <c r="D175" s="34" t="s">
        <v>407</v>
      </c>
      <c r="E175" s="34" t="s">
        <v>419</v>
      </c>
      <c r="F175" s="35">
        <v>24.200000762939453</v>
      </c>
      <c r="G175" s="35">
        <v>18</v>
      </c>
      <c r="H175" s="35">
        <v>30.299999237060547</v>
      </c>
      <c r="I175" s="35">
        <v>35.200000762939453</v>
      </c>
      <c r="J175" s="35">
        <v>20</v>
      </c>
      <c r="K175" s="35">
        <v>42.400001525878906</v>
      </c>
      <c r="L175" s="35">
        <v>29</v>
      </c>
      <c r="M175" s="35">
        <v>20.799999237060547</v>
      </c>
      <c r="N175" s="35">
        <v>15.5</v>
      </c>
      <c r="O175" s="35">
        <v>9.6000003814697266</v>
      </c>
      <c r="P175" s="34" t="s">
        <v>440</v>
      </c>
      <c r="Q175" s="36">
        <v>2018</v>
      </c>
      <c r="R175" s="47">
        <v>10.581</v>
      </c>
      <c r="S175" s="35">
        <v>5.4809999999999999</v>
      </c>
      <c r="T175" s="35">
        <v>5.0999999999999996</v>
      </c>
      <c r="U175" s="35">
        <f t="shared" si="4"/>
        <v>3.5912405644192082</v>
      </c>
      <c r="V175" s="34">
        <f t="shared" si="5"/>
        <v>6.9897594355807913</v>
      </c>
      <c r="W175" s="48">
        <v>0.66059535351864584</v>
      </c>
    </row>
    <row r="176" spans="1:23" x14ac:dyDescent="0.35">
      <c r="A176" s="33" t="s">
        <v>390</v>
      </c>
      <c r="B176" s="34" t="s">
        <v>188</v>
      </c>
      <c r="C176" s="34" t="s">
        <v>406</v>
      </c>
      <c r="D176" s="34" t="s">
        <v>415</v>
      </c>
      <c r="E176" s="34" t="s">
        <v>418</v>
      </c>
      <c r="F176" s="35"/>
      <c r="G176" s="35"/>
      <c r="H176" s="35"/>
      <c r="I176" s="35"/>
      <c r="J176" s="35"/>
      <c r="K176" s="35"/>
      <c r="L176" s="35"/>
      <c r="M176" s="35"/>
      <c r="N176" s="35"/>
      <c r="O176" s="35"/>
      <c r="P176" s="34" t="s">
        <v>463</v>
      </c>
      <c r="Q176" s="36"/>
      <c r="R176" s="47">
        <v>118.621</v>
      </c>
      <c r="S176" s="35">
        <v>60.871000000000002</v>
      </c>
      <c r="T176" s="35">
        <v>57.75</v>
      </c>
      <c r="U176" s="35">
        <f t="shared" si="4"/>
        <v>14.909370179777852</v>
      </c>
      <c r="V176" s="34">
        <f t="shared" si="5"/>
        <v>103.71162982022214</v>
      </c>
      <c r="W176" s="48">
        <v>0.87431087092691973</v>
      </c>
    </row>
    <row r="177" spans="1:23" x14ac:dyDescent="0.35">
      <c r="A177" s="33" t="s">
        <v>328</v>
      </c>
      <c r="B177" s="34" t="s">
        <v>126</v>
      </c>
      <c r="C177" s="34" t="s">
        <v>406</v>
      </c>
      <c r="D177" s="34" t="s">
        <v>415</v>
      </c>
      <c r="E177" s="34" t="s">
        <v>418</v>
      </c>
      <c r="F177" s="35"/>
      <c r="G177" s="35"/>
      <c r="H177" s="35"/>
      <c r="I177" s="35"/>
      <c r="J177" s="35"/>
      <c r="K177" s="35"/>
      <c r="L177" s="35"/>
      <c r="M177" s="35"/>
      <c r="N177" s="35"/>
      <c r="O177" s="35"/>
      <c r="P177" s="34" t="s">
        <v>463</v>
      </c>
      <c r="Q177" s="36"/>
      <c r="R177" s="47">
        <v>86.52</v>
      </c>
      <c r="S177" s="35">
        <v>44.447000000000003</v>
      </c>
      <c r="T177" s="35">
        <v>42.073</v>
      </c>
      <c r="U177" s="35">
        <f t="shared" si="4"/>
        <v>22.670519363569944</v>
      </c>
      <c r="V177" s="34">
        <f t="shared" si="5"/>
        <v>63.849480636430052</v>
      </c>
      <c r="W177" s="48">
        <v>0.73797365506738388</v>
      </c>
    </row>
    <row r="178" spans="1:23" x14ac:dyDescent="0.35">
      <c r="A178" s="33" t="s">
        <v>392</v>
      </c>
      <c r="B178" s="34" t="s">
        <v>190</v>
      </c>
      <c r="C178" s="34" t="s">
        <v>409</v>
      </c>
      <c r="D178" s="34" t="s">
        <v>409</v>
      </c>
      <c r="E178" s="34" t="s">
        <v>419</v>
      </c>
      <c r="F178" s="35"/>
      <c r="G178" s="35"/>
      <c r="H178" s="35"/>
      <c r="I178" s="35"/>
      <c r="J178" s="35"/>
      <c r="K178" s="35"/>
      <c r="L178" s="35"/>
      <c r="M178" s="35"/>
      <c r="N178" s="35"/>
      <c r="O178" s="35"/>
      <c r="P178" s="34" t="s">
        <v>463</v>
      </c>
      <c r="Q178" s="36"/>
      <c r="R178" s="47">
        <v>344.65100000000001</v>
      </c>
      <c r="S178" s="35">
        <v>175.821</v>
      </c>
      <c r="T178" s="35">
        <v>168.83</v>
      </c>
      <c r="U178" s="35">
        <f t="shared" si="4"/>
        <v>157.98043773965435</v>
      </c>
      <c r="V178" s="34">
        <f t="shared" si="5"/>
        <v>186.67056226034566</v>
      </c>
      <c r="W178" s="48">
        <v>0.54162199517873344</v>
      </c>
    </row>
    <row r="179" spans="1:23" x14ac:dyDescent="0.35">
      <c r="A179" s="33" t="s">
        <v>298</v>
      </c>
      <c r="B179" s="34" t="s">
        <v>96</v>
      </c>
      <c r="C179" s="34" t="s">
        <v>406</v>
      </c>
      <c r="D179" s="34" t="s">
        <v>413</v>
      </c>
      <c r="E179" s="34" t="s">
        <v>419</v>
      </c>
      <c r="F179" s="35">
        <v>27.712062835693359</v>
      </c>
      <c r="G179" s="35">
        <v>37.288059234619141</v>
      </c>
      <c r="H179" s="35">
        <v>17.991100311279297</v>
      </c>
      <c r="I179" s="35">
        <v>27.97393798828125</v>
      </c>
      <c r="J179" s="35">
        <v>26.920190811157227</v>
      </c>
      <c r="K179" s="35">
        <v>29.793146133422852</v>
      </c>
      <c r="L179" s="35">
        <v>25.387269973754883</v>
      </c>
      <c r="M179" s="35">
        <v>33.145572662353516</v>
      </c>
      <c r="N179" s="35">
        <v>25.065210342407227</v>
      </c>
      <c r="O179" s="35">
        <v>24.891427993774414</v>
      </c>
      <c r="P179" s="34" t="s">
        <v>458</v>
      </c>
      <c r="Q179" s="36">
        <v>2017</v>
      </c>
      <c r="R179" s="47">
        <v>245.12899999999999</v>
      </c>
      <c r="S179" s="35">
        <v>125.824</v>
      </c>
      <c r="T179" s="35">
        <v>119.30500000000001</v>
      </c>
      <c r="U179" s="35">
        <f t="shared" si="4"/>
        <v>178.61477211343845</v>
      </c>
      <c r="V179" s="34">
        <f t="shared" si="5"/>
        <v>66.514227886561542</v>
      </c>
      <c r="W179" s="48">
        <v>0.27134377363168594</v>
      </c>
    </row>
    <row r="180" spans="1:23" x14ac:dyDescent="0.35">
      <c r="A180" s="33" t="s">
        <v>297</v>
      </c>
      <c r="B180" s="34" t="s">
        <v>95</v>
      </c>
      <c r="C180" s="34" t="s">
        <v>408</v>
      </c>
      <c r="D180" s="34" t="s">
        <v>408</v>
      </c>
      <c r="E180" s="34" t="s">
        <v>419</v>
      </c>
      <c r="F180" s="35">
        <v>18.049144744873047</v>
      </c>
      <c r="G180" s="35">
        <v>11.189752578735352</v>
      </c>
      <c r="H180" s="35">
        <v>25.135538101196289</v>
      </c>
      <c r="I180" s="35">
        <v>19.92466926574707</v>
      </c>
      <c r="J180" s="35">
        <v>15.498969078063965</v>
      </c>
      <c r="K180" s="35">
        <v>33.18768310546875</v>
      </c>
      <c r="L180" s="35">
        <v>22.345355987548828</v>
      </c>
      <c r="M180" s="35">
        <v>21.5233154296875</v>
      </c>
      <c r="N180" s="35">
        <v>11.278561592102051</v>
      </c>
      <c r="O180" s="35">
        <v>2.4968948364257813</v>
      </c>
      <c r="P180" s="34" t="s">
        <v>427</v>
      </c>
      <c r="Q180" s="36">
        <v>2019</v>
      </c>
      <c r="R180" s="47">
        <v>758.03599999999994</v>
      </c>
      <c r="S180" s="35">
        <v>389.67200000000003</v>
      </c>
      <c r="T180" s="35">
        <v>368.36399999999998</v>
      </c>
      <c r="U180" s="35">
        <f t="shared" si="4"/>
        <v>379.40706456785375</v>
      </c>
      <c r="V180" s="34">
        <f t="shared" si="5"/>
        <v>378.62893543214619</v>
      </c>
      <c r="W180" s="48">
        <v>0.49948674658214942</v>
      </c>
    </row>
    <row r="181" spans="1:23" x14ac:dyDescent="0.35">
      <c r="A181" s="33" t="s">
        <v>300</v>
      </c>
      <c r="B181" s="34" t="s">
        <v>98</v>
      </c>
      <c r="C181" s="34" t="s">
        <v>408</v>
      </c>
      <c r="D181" s="34" t="s">
        <v>408</v>
      </c>
      <c r="E181" s="34" t="s">
        <v>417</v>
      </c>
      <c r="F181" s="35">
        <v>16.636432647705078</v>
      </c>
      <c r="G181" s="35">
        <v>14.416877746582031</v>
      </c>
      <c r="H181" s="35">
        <v>18.697353363037109</v>
      </c>
      <c r="I181" s="35">
        <v>18.836505889892578</v>
      </c>
      <c r="J181" s="35">
        <v>11.811455726623535</v>
      </c>
      <c r="K181" s="35">
        <v>26.092100143432617</v>
      </c>
      <c r="L181" s="35">
        <v>23.008953094482422</v>
      </c>
      <c r="M181" s="35">
        <v>17.628801345825195</v>
      </c>
      <c r="N181" s="35">
        <v>14.125659942626953</v>
      </c>
      <c r="O181" s="35">
        <v>6.3830161094665527</v>
      </c>
      <c r="P181" s="34" t="s">
        <v>445</v>
      </c>
      <c r="Q181" s="36">
        <v>2016</v>
      </c>
      <c r="R181" s="47">
        <v>31.088999999999999</v>
      </c>
      <c r="S181" s="35">
        <v>15.842000000000001</v>
      </c>
      <c r="T181" s="35">
        <v>15.247</v>
      </c>
      <c r="U181" s="35">
        <f t="shared" si="4"/>
        <v>21.582639937950027</v>
      </c>
      <c r="V181" s="34">
        <f t="shared" si="5"/>
        <v>9.5063600620499731</v>
      </c>
      <c r="W181" s="48">
        <v>0.30577889485187604</v>
      </c>
    </row>
    <row r="182" spans="1:23" x14ac:dyDescent="0.35">
      <c r="A182" s="33" t="s">
        <v>296</v>
      </c>
      <c r="B182" s="34" t="s">
        <v>94</v>
      </c>
      <c r="C182" s="34" t="s">
        <v>405</v>
      </c>
      <c r="D182" s="34" t="s">
        <v>414</v>
      </c>
      <c r="E182" s="34" t="s">
        <v>417</v>
      </c>
      <c r="F182" s="35">
        <v>29.545028686523438</v>
      </c>
      <c r="G182" s="35">
        <v>40.178745269775391</v>
      </c>
      <c r="H182" s="35">
        <v>20.266090393066406</v>
      </c>
      <c r="I182" s="35">
        <v>31.797176361083984</v>
      </c>
      <c r="J182" s="35">
        <v>26.803302764892578</v>
      </c>
      <c r="K182" s="35">
        <v>37.565132141113281</v>
      </c>
      <c r="L182" s="35">
        <v>30.396316528320313</v>
      </c>
      <c r="M182" s="35">
        <v>30.053882598876953</v>
      </c>
      <c r="N182" s="35">
        <v>28.660140991210938</v>
      </c>
      <c r="O182" s="35">
        <v>24.029485702514648</v>
      </c>
      <c r="P182" s="34" t="s">
        <v>453</v>
      </c>
      <c r="Q182" s="36">
        <v>2017</v>
      </c>
      <c r="R182" s="47">
        <v>228.71199999999999</v>
      </c>
      <c r="S182" s="35">
        <v>114.667</v>
      </c>
      <c r="T182" s="35">
        <v>114.045</v>
      </c>
      <c r="U182" s="35">
        <f t="shared" si="4"/>
        <v>133.33532203101367</v>
      </c>
      <c r="V182" s="34">
        <f t="shared" si="5"/>
        <v>95.376677968986314</v>
      </c>
      <c r="W182" s="48">
        <v>0.41701650096622089</v>
      </c>
    </row>
    <row r="183" spans="1:23" x14ac:dyDescent="0.35">
      <c r="A183" s="33" t="s">
        <v>394</v>
      </c>
      <c r="B183" s="34" t="s">
        <v>192</v>
      </c>
      <c r="C183" s="34" t="s">
        <v>408</v>
      </c>
      <c r="D183" s="34" t="s">
        <v>408</v>
      </c>
      <c r="E183" s="34" t="s">
        <v>420</v>
      </c>
      <c r="F183" s="35"/>
      <c r="G183" s="35"/>
      <c r="H183" s="35"/>
      <c r="I183" s="35"/>
      <c r="J183" s="35"/>
      <c r="K183" s="35"/>
      <c r="L183" s="35"/>
      <c r="M183" s="35"/>
      <c r="N183" s="35"/>
      <c r="O183" s="35"/>
      <c r="P183" s="34" t="s">
        <v>463</v>
      </c>
      <c r="Q183" s="36"/>
      <c r="R183" s="47"/>
      <c r="S183" s="35"/>
      <c r="T183" s="35"/>
      <c r="U183" s="35">
        <f t="shared" si="4"/>
        <v>0</v>
      </c>
      <c r="V183" s="34">
        <f t="shared" si="5"/>
        <v>0</v>
      </c>
      <c r="W183" s="48">
        <v>0</v>
      </c>
    </row>
    <row r="184" spans="1:23" x14ac:dyDescent="0.35">
      <c r="A184" s="33" t="s">
        <v>301</v>
      </c>
      <c r="B184" s="34" t="s">
        <v>99</v>
      </c>
      <c r="C184" s="34" t="s">
        <v>408</v>
      </c>
      <c r="D184" s="34" t="s">
        <v>408</v>
      </c>
      <c r="E184" s="34" t="s">
        <v>419</v>
      </c>
      <c r="F184" s="35">
        <v>38.904205322265625</v>
      </c>
      <c r="G184" s="35">
        <v>29.372621536254883</v>
      </c>
      <c r="H184" s="35">
        <v>50.191646575927734</v>
      </c>
      <c r="I184" s="35">
        <v>40.101478576660156</v>
      </c>
      <c r="J184" s="35">
        <v>34.630500793457031</v>
      </c>
      <c r="K184" s="35">
        <v>48.313232421875</v>
      </c>
      <c r="L184" s="35">
        <v>47.549419403076172</v>
      </c>
      <c r="M184" s="35">
        <v>36.136478424072266</v>
      </c>
      <c r="N184" s="35">
        <v>37.055995941162109</v>
      </c>
      <c r="O184" s="35">
        <v>23.881845474243164</v>
      </c>
      <c r="P184" s="34" t="s">
        <v>427</v>
      </c>
      <c r="Q184" s="36">
        <v>2019</v>
      </c>
      <c r="R184" s="47">
        <v>2.4980000000000002</v>
      </c>
      <c r="S184" s="35">
        <v>1.2809999999999999</v>
      </c>
      <c r="T184" s="35">
        <v>1.2170000000000001</v>
      </c>
      <c r="U184" s="35">
        <f t="shared" si="4"/>
        <v>1.9201793813298109</v>
      </c>
      <c r="V184" s="34">
        <f t="shared" si="5"/>
        <v>0.57782061867018941</v>
      </c>
      <c r="W184" s="48">
        <v>0.23131329810656098</v>
      </c>
    </row>
    <row r="185" spans="1:23" x14ac:dyDescent="0.35">
      <c r="A185" s="33" t="s">
        <v>302</v>
      </c>
      <c r="B185" s="34" t="s">
        <v>100</v>
      </c>
      <c r="C185" s="34" t="s">
        <v>407</v>
      </c>
      <c r="D185" s="34" t="s">
        <v>407</v>
      </c>
      <c r="E185" s="34" t="s">
        <v>419</v>
      </c>
      <c r="F185" s="35">
        <v>9.7972612380981445</v>
      </c>
      <c r="G185" s="35">
        <v>7.7332587242126465</v>
      </c>
      <c r="H185" s="35">
        <v>11.638970375061035</v>
      </c>
      <c r="I185" s="35">
        <v>9.513890266418457</v>
      </c>
      <c r="J185" s="35">
        <v>10.025693893432617</v>
      </c>
      <c r="K185" s="35">
        <v>17.655853271484375</v>
      </c>
      <c r="L185" s="35">
        <v>9.0662517547607422</v>
      </c>
      <c r="M185" s="35">
        <v>10.503933906555176</v>
      </c>
      <c r="N185" s="35">
        <v>5.524113655090332</v>
      </c>
      <c r="O185" s="35">
        <v>6.7881488800048828</v>
      </c>
      <c r="P185" s="34" t="s">
        <v>451</v>
      </c>
      <c r="Q185" s="36">
        <v>2011</v>
      </c>
      <c r="R185" s="47">
        <v>18.818000000000001</v>
      </c>
      <c r="S185" s="35">
        <v>9.5630000000000006</v>
      </c>
      <c r="T185" s="35">
        <v>9.2550000000000008</v>
      </c>
      <c r="U185" s="35">
        <f t="shared" si="4"/>
        <v>8.8098008841627351</v>
      </c>
      <c r="V185" s="34">
        <f t="shared" si="5"/>
        <v>10.008199115837266</v>
      </c>
      <c r="W185" s="48">
        <v>0.53184180655953162</v>
      </c>
    </row>
    <row r="186" spans="1:23" x14ac:dyDescent="0.35">
      <c r="A186" s="33" t="s">
        <v>303</v>
      </c>
      <c r="B186" s="34" t="s">
        <v>101</v>
      </c>
      <c r="C186" s="34" t="s">
        <v>409</v>
      </c>
      <c r="D186" s="34" t="s">
        <v>409</v>
      </c>
      <c r="E186" s="34" t="s">
        <v>419</v>
      </c>
      <c r="F186" s="35">
        <v>26.799999237060547</v>
      </c>
      <c r="G186" s="35">
        <v>20.899999618530273</v>
      </c>
      <c r="H186" s="35">
        <v>32.5</v>
      </c>
      <c r="I186" s="35">
        <v>40.900001525878906</v>
      </c>
      <c r="J186" s="35">
        <v>19.799999237060547</v>
      </c>
      <c r="K186" s="35">
        <v>47</v>
      </c>
      <c r="L186" s="35">
        <v>35.5</v>
      </c>
      <c r="M186" s="35">
        <v>24</v>
      </c>
      <c r="N186" s="35">
        <v>15.699999809265137</v>
      </c>
      <c r="O186" s="35">
        <v>7.6999998092651367</v>
      </c>
      <c r="P186" s="34" t="s">
        <v>440</v>
      </c>
      <c r="Q186" s="36">
        <v>2018</v>
      </c>
      <c r="R186" s="47">
        <v>209.04499999999999</v>
      </c>
      <c r="S186" s="35">
        <v>107.521</v>
      </c>
      <c r="T186" s="35">
        <v>101.524</v>
      </c>
      <c r="U186" s="35">
        <f t="shared" si="4"/>
        <v>64.918772604302831</v>
      </c>
      <c r="V186" s="34">
        <f t="shared" si="5"/>
        <v>144.12622739569716</v>
      </c>
      <c r="W186" s="48">
        <v>0.68945072781313665</v>
      </c>
    </row>
    <row r="187" spans="1:23" x14ac:dyDescent="0.35">
      <c r="A187" s="33" t="s">
        <v>304</v>
      </c>
      <c r="B187" s="34" t="s">
        <v>102</v>
      </c>
      <c r="C187" s="34" t="s">
        <v>406</v>
      </c>
      <c r="D187" s="34" t="s">
        <v>413</v>
      </c>
      <c r="E187" s="34" t="s">
        <v>419</v>
      </c>
      <c r="F187" s="35"/>
      <c r="G187" s="35"/>
      <c r="H187" s="35"/>
      <c r="I187" s="35"/>
      <c r="J187" s="35"/>
      <c r="K187" s="35"/>
      <c r="L187" s="35"/>
      <c r="M187" s="35"/>
      <c r="N187" s="35"/>
      <c r="O187" s="35"/>
      <c r="P187" s="34" t="s">
        <v>463</v>
      </c>
      <c r="Q187" s="36"/>
      <c r="R187" s="47">
        <v>1374.4849999999999</v>
      </c>
      <c r="S187" s="35">
        <v>703.10500000000002</v>
      </c>
      <c r="T187" s="35">
        <v>671.38</v>
      </c>
      <c r="U187" s="35">
        <f t="shared" si="4"/>
        <v>341.65752132738294</v>
      </c>
      <c r="V187" s="34">
        <f t="shared" si="5"/>
        <v>1032.827478672617</v>
      </c>
      <c r="W187" s="48">
        <v>0.75142870142098095</v>
      </c>
    </row>
    <row r="188" spans="1:23" x14ac:dyDescent="0.35">
      <c r="A188" s="33" t="s">
        <v>299</v>
      </c>
      <c r="B188" s="34" t="s">
        <v>97</v>
      </c>
      <c r="C188" s="34" t="s">
        <v>406</v>
      </c>
      <c r="D188" s="34" t="s">
        <v>413</v>
      </c>
      <c r="E188" s="34" t="s">
        <v>419</v>
      </c>
      <c r="F188" s="35">
        <v>1.0845128297805786</v>
      </c>
      <c r="G188" s="35">
        <v>1.4841568470001221</v>
      </c>
      <c r="H188" s="35">
        <v>0.70959162712097168</v>
      </c>
      <c r="I188" s="35">
        <v>1.0360720157623291</v>
      </c>
      <c r="J188" s="35">
        <v>1.1741302013397217</v>
      </c>
      <c r="K188" s="35">
        <v>2.1790802478790283</v>
      </c>
      <c r="L188" s="35">
        <v>0.79408305883407593</v>
      </c>
      <c r="M188" s="35">
        <v>0</v>
      </c>
      <c r="N188" s="35">
        <v>1.0186892747879028</v>
      </c>
      <c r="O188" s="35">
        <v>1.2939225435256958</v>
      </c>
      <c r="P188" s="34" t="s">
        <v>429</v>
      </c>
      <c r="Q188" s="36">
        <v>2016</v>
      </c>
      <c r="R188" s="47">
        <v>140.84299999999999</v>
      </c>
      <c r="S188" s="35">
        <v>71.432000000000002</v>
      </c>
      <c r="T188" s="35">
        <v>69.411000000000001</v>
      </c>
      <c r="U188" s="35">
        <f t="shared" si="4"/>
        <v>68.177386087007932</v>
      </c>
      <c r="V188" s="34">
        <f t="shared" si="5"/>
        <v>72.665613912992058</v>
      </c>
      <c r="W188" s="48">
        <v>0.5159334430038558</v>
      </c>
    </row>
    <row r="189" spans="1:23" x14ac:dyDescent="0.35">
      <c r="A189" s="33" t="s">
        <v>393</v>
      </c>
      <c r="B189" s="34" t="s">
        <v>191</v>
      </c>
      <c r="C189" s="34" t="s">
        <v>407</v>
      </c>
      <c r="D189" s="34" t="s">
        <v>407</v>
      </c>
      <c r="E189" s="34" t="s">
        <v>420</v>
      </c>
      <c r="F189" s="35"/>
      <c r="G189" s="35"/>
      <c r="H189" s="35"/>
      <c r="I189" s="35"/>
      <c r="J189" s="35"/>
      <c r="K189" s="35"/>
      <c r="L189" s="35"/>
      <c r="M189" s="35"/>
      <c r="N189" s="35"/>
      <c r="O189" s="35"/>
      <c r="P189" s="34" t="s">
        <v>463</v>
      </c>
      <c r="Q189" s="36"/>
      <c r="R189" s="47"/>
      <c r="S189" s="35"/>
      <c r="T189" s="35"/>
      <c r="U189" s="35">
        <f t="shared" si="4"/>
        <v>0</v>
      </c>
      <c r="V189" s="34">
        <f t="shared" si="5"/>
        <v>0</v>
      </c>
      <c r="W189" s="48">
        <v>0.9309846230848372</v>
      </c>
    </row>
    <row r="190" spans="1:23" x14ac:dyDescent="0.35">
      <c r="A190" s="33" t="s">
        <v>395</v>
      </c>
      <c r="B190" s="34" t="s">
        <v>193</v>
      </c>
      <c r="C190" s="34" t="s">
        <v>408</v>
      </c>
      <c r="D190" s="34" t="s">
        <v>408</v>
      </c>
      <c r="E190" s="34" t="s">
        <v>417</v>
      </c>
      <c r="F190" s="35"/>
      <c r="G190" s="35"/>
      <c r="H190" s="35"/>
      <c r="I190" s="35"/>
      <c r="J190" s="35"/>
      <c r="K190" s="35"/>
      <c r="L190" s="35"/>
      <c r="M190" s="35"/>
      <c r="N190" s="35"/>
      <c r="O190" s="35"/>
      <c r="P190" s="34" t="s">
        <v>463</v>
      </c>
      <c r="Q190" s="36"/>
      <c r="R190" s="47"/>
      <c r="S190" s="35"/>
      <c r="T190" s="35"/>
      <c r="U190" s="35">
        <f t="shared" si="4"/>
        <v>0</v>
      </c>
      <c r="V190" s="34">
        <f t="shared" si="5"/>
        <v>0</v>
      </c>
      <c r="W190" s="48">
        <v>0.62390360591831306</v>
      </c>
    </row>
    <row r="191" spans="1:23" x14ac:dyDescent="0.35">
      <c r="A191" s="33" t="s">
        <v>306</v>
      </c>
      <c r="B191" s="34" t="s">
        <v>104</v>
      </c>
      <c r="C191" s="34" t="s">
        <v>405</v>
      </c>
      <c r="D191" s="34" t="s">
        <v>412</v>
      </c>
      <c r="E191" s="34" t="s">
        <v>417</v>
      </c>
      <c r="F191" s="35">
        <v>60.680335998535156</v>
      </c>
      <c r="G191" s="35">
        <v>67.661628723144531</v>
      </c>
      <c r="H191" s="35">
        <v>53.179050445556641</v>
      </c>
      <c r="I191" s="35">
        <v>61.886260986328125</v>
      </c>
      <c r="J191" s="35">
        <v>56.982952117919922</v>
      </c>
      <c r="K191" s="35">
        <v>73.148918151855469</v>
      </c>
      <c r="L191" s="35">
        <v>65.578956604003906</v>
      </c>
      <c r="M191" s="35">
        <v>56.922374725341797</v>
      </c>
      <c r="N191" s="35">
        <v>57.323986053466797</v>
      </c>
      <c r="O191" s="35">
        <v>53.916580200195313</v>
      </c>
      <c r="P191" s="34" t="s">
        <v>445</v>
      </c>
      <c r="Q191" s="36">
        <v>2016</v>
      </c>
      <c r="R191" s="47">
        <v>1446.672</v>
      </c>
      <c r="S191" s="35">
        <v>730.01300000000003</v>
      </c>
      <c r="T191" s="35">
        <v>716.65899999999999</v>
      </c>
      <c r="U191" s="35">
        <f t="shared" si="4"/>
        <v>1102.7336842894906</v>
      </c>
      <c r="V191" s="34">
        <f t="shared" si="5"/>
        <v>343.93831571050947</v>
      </c>
      <c r="W191" s="48">
        <v>0.23774450304596306</v>
      </c>
    </row>
    <row r="192" spans="1:23" x14ac:dyDescent="0.35">
      <c r="A192" s="33" t="s">
        <v>307</v>
      </c>
      <c r="B192" s="34" t="s">
        <v>105</v>
      </c>
      <c r="C192" s="34" t="s">
        <v>406</v>
      </c>
      <c r="D192" s="34" t="s">
        <v>413</v>
      </c>
      <c r="E192" s="34" t="s">
        <v>418</v>
      </c>
      <c r="F192" s="35">
        <v>1.6000000238418579</v>
      </c>
      <c r="G192" s="35">
        <v>1.2000000476837158</v>
      </c>
      <c r="H192" s="35">
        <v>1.8999999761581421</v>
      </c>
      <c r="I192" s="35">
        <v>4.1999998092651367</v>
      </c>
      <c r="J192" s="35">
        <v>0.40000000596046448</v>
      </c>
      <c r="K192" s="35">
        <v>5.6999998092651367</v>
      </c>
      <c r="L192" s="35">
        <v>2.5999999046325684</v>
      </c>
      <c r="M192" s="35">
        <v>0</v>
      </c>
      <c r="N192" s="35">
        <v>0</v>
      </c>
      <c r="O192" s="35">
        <v>0.30000001192092896</v>
      </c>
      <c r="P192" s="34" t="s">
        <v>428</v>
      </c>
      <c r="Q192" s="36">
        <v>2012</v>
      </c>
      <c r="R192" s="47">
        <v>490.47899999999998</v>
      </c>
      <c r="S192" s="35">
        <v>252.57300000000001</v>
      </c>
      <c r="T192" s="35">
        <v>237.90600000000001</v>
      </c>
      <c r="U192" s="35">
        <f t="shared" si="4"/>
        <v>150.31977597636717</v>
      </c>
      <c r="V192" s="34">
        <f t="shared" si="5"/>
        <v>340.15922402363282</v>
      </c>
      <c r="W192" s="48">
        <v>0.69352454238332906</v>
      </c>
    </row>
    <row r="193" spans="1:23" x14ac:dyDescent="0.35">
      <c r="A193" s="33" t="s">
        <v>316</v>
      </c>
      <c r="B193" s="34" t="s">
        <v>114</v>
      </c>
      <c r="C193" s="34" t="s">
        <v>409</v>
      </c>
      <c r="D193" s="34" t="s">
        <v>409</v>
      </c>
      <c r="E193" s="34" t="s">
        <v>419</v>
      </c>
      <c r="F193" s="35"/>
      <c r="G193" s="35"/>
      <c r="H193" s="35"/>
      <c r="I193" s="35"/>
      <c r="J193" s="35"/>
      <c r="K193" s="35"/>
      <c r="L193" s="35"/>
      <c r="M193" s="35"/>
      <c r="N193" s="35"/>
      <c r="O193" s="35"/>
      <c r="P193" s="34" t="s">
        <v>463</v>
      </c>
      <c r="Q193" s="36"/>
      <c r="R193" s="47">
        <v>104.005</v>
      </c>
      <c r="S193" s="35">
        <v>52.972000000000001</v>
      </c>
      <c r="T193" s="35">
        <v>51.033000000000001</v>
      </c>
      <c r="U193" s="35">
        <f t="shared" si="4"/>
        <v>14.017283013410193</v>
      </c>
      <c r="V193" s="34">
        <f t="shared" si="5"/>
        <v>89.987716986589803</v>
      </c>
      <c r="W193" s="48">
        <v>0.8652249121348955</v>
      </c>
    </row>
    <row r="194" spans="1:23" x14ac:dyDescent="0.35">
      <c r="A194" s="33" t="s">
        <v>345</v>
      </c>
      <c r="B194" s="34" t="s">
        <v>143</v>
      </c>
      <c r="C194" s="34" t="s">
        <v>406</v>
      </c>
      <c r="D194" s="34" t="s">
        <v>415</v>
      </c>
      <c r="E194" s="34" t="s">
        <v>418</v>
      </c>
      <c r="F194" s="35"/>
      <c r="G194" s="35"/>
      <c r="H194" s="35"/>
      <c r="I194" s="35"/>
      <c r="J194" s="35"/>
      <c r="K194" s="35"/>
      <c r="L194" s="35"/>
      <c r="M194" s="35"/>
      <c r="N194" s="35"/>
      <c r="O194" s="35"/>
      <c r="P194" s="34" t="s">
        <v>463</v>
      </c>
      <c r="Q194" s="36"/>
      <c r="R194" s="47">
        <v>817.31799999999998</v>
      </c>
      <c r="S194" s="35">
        <v>418.57400000000001</v>
      </c>
      <c r="T194" s="35">
        <v>398.74400000000003</v>
      </c>
      <c r="U194" s="35">
        <f t="shared" si="4"/>
        <v>135.68800209771132</v>
      </c>
      <c r="V194" s="34">
        <f t="shared" si="5"/>
        <v>681.62999790228866</v>
      </c>
      <c r="W194" s="48">
        <v>0.83398383236670259</v>
      </c>
    </row>
    <row r="195" spans="1:23" x14ac:dyDescent="0.35">
      <c r="A195" s="33" t="s">
        <v>305</v>
      </c>
      <c r="B195" s="34" t="s">
        <v>103</v>
      </c>
      <c r="C195" s="34" t="s">
        <v>405</v>
      </c>
      <c r="D195" s="34" t="s">
        <v>412</v>
      </c>
      <c r="E195" s="34" t="s">
        <v>417</v>
      </c>
      <c r="F195" s="35">
        <v>77.714447021484375</v>
      </c>
      <c r="G195" s="35">
        <v>80.600128173828125</v>
      </c>
      <c r="H195" s="35">
        <v>74.33636474609375</v>
      </c>
      <c r="I195" s="35">
        <v>81.8955078125</v>
      </c>
      <c r="J195" s="35">
        <v>69.84674072265625</v>
      </c>
      <c r="K195" s="35">
        <v>92.946945190429688</v>
      </c>
      <c r="L195" s="35">
        <v>87.276832580566406</v>
      </c>
      <c r="M195" s="35">
        <v>81.209159851074219</v>
      </c>
      <c r="N195" s="35">
        <v>72.314834594726563</v>
      </c>
      <c r="O195" s="35">
        <v>63.277740478515625</v>
      </c>
      <c r="P195" s="34" t="s">
        <v>422</v>
      </c>
      <c r="Q195" s="36">
        <v>2016</v>
      </c>
      <c r="R195" s="47">
        <v>1730.09</v>
      </c>
      <c r="S195" s="35">
        <v>875.17700000000002</v>
      </c>
      <c r="T195" s="35">
        <v>854.91300000000001</v>
      </c>
      <c r="U195" s="35">
        <f t="shared" si="4"/>
        <v>1145.7395903997322</v>
      </c>
      <c r="V195" s="34">
        <f t="shared" si="5"/>
        <v>584.35040960026788</v>
      </c>
      <c r="W195" s="48">
        <v>0.33775723205166663</v>
      </c>
    </row>
    <row r="196" spans="1:23" x14ac:dyDescent="0.35">
      <c r="A196" s="33" t="s">
        <v>396</v>
      </c>
      <c r="B196" s="34" t="s">
        <v>194</v>
      </c>
      <c r="C196" s="34" t="s">
        <v>410</v>
      </c>
      <c r="D196" s="34" t="s">
        <v>410</v>
      </c>
      <c r="E196" s="34" t="s">
        <v>418</v>
      </c>
      <c r="F196" s="35"/>
      <c r="G196" s="35"/>
      <c r="H196" s="35"/>
      <c r="I196" s="35"/>
      <c r="J196" s="35"/>
      <c r="K196" s="35"/>
      <c r="L196" s="35"/>
      <c r="M196" s="35"/>
      <c r="N196" s="35"/>
      <c r="O196" s="35"/>
      <c r="P196" s="34" t="s">
        <v>463</v>
      </c>
      <c r="Q196" s="36"/>
      <c r="R196" s="47">
        <v>3955.6439999999998</v>
      </c>
      <c r="S196" s="35">
        <v>2022.06</v>
      </c>
      <c r="T196" s="35">
        <v>1933.5840000000001</v>
      </c>
      <c r="U196" s="35">
        <v>0</v>
      </c>
      <c r="V196" s="34">
        <v>0</v>
      </c>
      <c r="W196" s="48">
        <v>0</v>
      </c>
    </row>
    <row r="197" spans="1:23" x14ac:dyDescent="0.35">
      <c r="A197" s="33" t="s">
        <v>308</v>
      </c>
      <c r="B197" s="34" t="s">
        <v>106</v>
      </c>
      <c r="C197" s="34" t="s">
        <v>407</v>
      </c>
      <c r="D197" s="34" t="s">
        <v>407</v>
      </c>
      <c r="E197" s="34" t="s">
        <v>419</v>
      </c>
      <c r="F197" s="35">
        <v>21.45890998840332</v>
      </c>
      <c r="G197" s="35">
        <v>15.102202415466309</v>
      </c>
      <c r="H197" s="35">
        <v>26.660144805908203</v>
      </c>
      <c r="I197" s="35">
        <v>26.944164276123047</v>
      </c>
      <c r="J197" s="35">
        <v>20.834278106689453</v>
      </c>
      <c r="K197" s="35">
        <v>41.348098754882813</v>
      </c>
      <c r="L197" s="35">
        <v>7.8877911567687988</v>
      </c>
      <c r="M197" s="35">
        <v>27.985231399536133</v>
      </c>
      <c r="N197" s="35">
        <v>18.802581787109375</v>
      </c>
      <c r="O197" s="35">
        <v>16.98143196105957</v>
      </c>
      <c r="P197" s="34" t="s">
        <v>442</v>
      </c>
      <c r="Q197" s="36">
        <v>2013</v>
      </c>
      <c r="R197" s="47">
        <v>47.625</v>
      </c>
      <c r="S197" s="35">
        <v>24.298999999999999</v>
      </c>
      <c r="T197" s="35">
        <v>23.326000000000001</v>
      </c>
      <c r="U197" s="35">
        <f t="shared" ref="U197:U204" si="6">R197-V197</f>
        <v>2.2221790730270357</v>
      </c>
      <c r="V197" s="34">
        <f t="shared" ref="V197:V204" si="7">R197*W197</f>
        <v>45.402820926972964</v>
      </c>
      <c r="W197" s="48">
        <v>0.95334007195743764</v>
      </c>
    </row>
    <row r="198" spans="1:23" x14ac:dyDescent="0.35">
      <c r="A198" s="33" t="s">
        <v>397</v>
      </c>
      <c r="B198" s="34" t="s">
        <v>195</v>
      </c>
      <c r="C198" s="34" t="s">
        <v>406</v>
      </c>
      <c r="D198" s="34" t="s">
        <v>413</v>
      </c>
      <c r="E198" s="34" t="s">
        <v>419</v>
      </c>
      <c r="F198" s="35"/>
      <c r="G198" s="35"/>
      <c r="H198" s="35"/>
      <c r="I198" s="35"/>
      <c r="J198" s="35"/>
      <c r="K198" s="35"/>
      <c r="L198" s="35"/>
      <c r="M198" s="35"/>
      <c r="N198" s="35"/>
      <c r="O198" s="35"/>
      <c r="P198" s="34" t="s">
        <v>463</v>
      </c>
      <c r="Q198" s="36"/>
      <c r="R198" s="47">
        <v>659.495</v>
      </c>
      <c r="S198" s="35">
        <v>338.36399999999998</v>
      </c>
      <c r="T198" s="35">
        <v>321.13099999999997</v>
      </c>
      <c r="U198" s="35">
        <f t="shared" si="6"/>
        <v>326.59472023818574</v>
      </c>
      <c r="V198" s="34">
        <f t="shared" si="7"/>
        <v>332.90027976181426</v>
      </c>
      <c r="W198" s="48">
        <v>0.50478059691402399</v>
      </c>
    </row>
    <row r="199" spans="1:23" x14ac:dyDescent="0.35">
      <c r="A199" s="33" t="s">
        <v>402</v>
      </c>
      <c r="B199" s="34" t="s">
        <v>200</v>
      </c>
      <c r="C199" s="34" t="s">
        <v>408</v>
      </c>
      <c r="D199" s="34" t="s">
        <v>408</v>
      </c>
      <c r="E199" s="34" t="s">
        <v>417</v>
      </c>
      <c r="F199" s="35"/>
      <c r="G199" s="35"/>
      <c r="H199" s="35"/>
      <c r="I199" s="35"/>
      <c r="J199" s="35"/>
      <c r="K199" s="35"/>
      <c r="L199" s="35"/>
      <c r="M199" s="35"/>
      <c r="N199" s="35"/>
      <c r="O199" s="35"/>
      <c r="P199" s="34" t="s">
        <v>463</v>
      </c>
      <c r="Q199" s="36"/>
      <c r="R199" s="47">
        <v>7.7779999999999996</v>
      </c>
      <c r="S199" s="35">
        <v>4.0270000000000001</v>
      </c>
      <c r="T199" s="35">
        <v>3.7509999999999999</v>
      </c>
      <c r="U199" s="35">
        <f t="shared" si="6"/>
        <v>5.8122227586426902</v>
      </c>
      <c r="V199" s="34">
        <f t="shared" si="7"/>
        <v>1.9657772413573089</v>
      </c>
      <c r="W199" s="48">
        <v>0.25273556715830664</v>
      </c>
    </row>
    <row r="200" spans="1:23" x14ac:dyDescent="0.35">
      <c r="A200" s="33" t="s">
        <v>400</v>
      </c>
      <c r="B200" s="34" t="s">
        <v>198</v>
      </c>
      <c r="C200" s="34" t="s">
        <v>407</v>
      </c>
      <c r="D200" s="34" t="s">
        <v>407</v>
      </c>
      <c r="E200" s="34" t="s">
        <v>419</v>
      </c>
      <c r="F200" s="35"/>
      <c r="G200" s="35"/>
      <c r="H200" s="35"/>
      <c r="I200" s="35"/>
      <c r="J200" s="35"/>
      <c r="K200" s="35"/>
      <c r="L200" s="35"/>
      <c r="M200" s="35"/>
      <c r="N200" s="35"/>
      <c r="O200" s="35"/>
      <c r="P200" s="34" t="s">
        <v>463</v>
      </c>
      <c r="Q200" s="36"/>
      <c r="R200" s="47">
        <v>545.96400000000006</v>
      </c>
      <c r="S200" s="35">
        <v>278.572</v>
      </c>
      <c r="T200" s="35">
        <v>267.392</v>
      </c>
      <c r="U200" s="35">
        <f t="shared" si="6"/>
        <v>64.381902891432048</v>
      </c>
      <c r="V200" s="34">
        <f t="shared" si="7"/>
        <v>481.58209710856801</v>
      </c>
      <c r="W200" s="48">
        <v>0.88207665177295203</v>
      </c>
    </row>
    <row r="201" spans="1:23" x14ac:dyDescent="0.35">
      <c r="A201" s="33" t="s">
        <v>309</v>
      </c>
      <c r="B201" s="34" t="s">
        <v>107</v>
      </c>
      <c r="C201" s="34" t="s">
        <v>408</v>
      </c>
      <c r="D201" s="34" t="s">
        <v>408</v>
      </c>
      <c r="E201" s="34" t="s">
        <v>419</v>
      </c>
      <c r="F201" s="35">
        <v>24.100000381469727</v>
      </c>
      <c r="G201" s="35">
        <v>21.799999237060547</v>
      </c>
      <c r="H201" s="35">
        <v>26.399999618530273</v>
      </c>
      <c r="I201" s="35">
        <v>26.600000381469727</v>
      </c>
      <c r="J201" s="35">
        <v>17.600000381469727</v>
      </c>
      <c r="K201" s="35">
        <v>49</v>
      </c>
      <c r="L201" s="35">
        <v>26.600000381469727</v>
      </c>
      <c r="M201" s="35">
        <v>21.799999237060547</v>
      </c>
      <c r="N201" s="35">
        <v>11.5</v>
      </c>
      <c r="O201" s="35">
        <v>5.8000001907348633</v>
      </c>
      <c r="P201" s="34" t="s">
        <v>441</v>
      </c>
      <c r="Q201" s="36">
        <v>2014</v>
      </c>
      <c r="R201" s="47">
        <v>1535.5250000000001</v>
      </c>
      <c r="S201" s="35">
        <v>810.65300000000002</v>
      </c>
      <c r="T201" s="35">
        <v>724.87199999999996</v>
      </c>
      <c r="U201" s="35">
        <f t="shared" si="6"/>
        <v>983.97490140831144</v>
      </c>
      <c r="V201" s="34">
        <f t="shared" si="7"/>
        <v>551.55009859168865</v>
      </c>
      <c r="W201" s="48">
        <v>0.35919317405557616</v>
      </c>
    </row>
    <row r="202" spans="1:23" x14ac:dyDescent="0.35">
      <c r="A202" s="33" t="s">
        <v>310</v>
      </c>
      <c r="B202" s="34" t="s">
        <v>108</v>
      </c>
      <c r="C202" s="34" t="s">
        <v>409</v>
      </c>
      <c r="D202" s="34" t="s">
        <v>409</v>
      </c>
      <c r="E202" s="34" t="s">
        <v>417</v>
      </c>
      <c r="F202" s="35">
        <v>41.400001525878906</v>
      </c>
      <c r="G202" s="35">
        <v>53.900001525878906</v>
      </c>
      <c r="H202" s="35">
        <v>28.399999618530273</v>
      </c>
      <c r="I202" s="35">
        <v>48.400001525878906</v>
      </c>
      <c r="J202" s="35">
        <v>25.799999237060547</v>
      </c>
      <c r="K202" s="35">
        <v>66.400001525878906</v>
      </c>
      <c r="L202" s="35">
        <v>50.599998474121094</v>
      </c>
      <c r="M202" s="35">
        <v>40.5</v>
      </c>
      <c r="N202" s="35">
        <v>32.5</v>
      </c>
      <c r="O202" s="35">
        <v>21</v>
      </c>
      <c r="P202" s="34" t="s">
        <v>446</v>
      </c>
      <c r="Q202" s="36">
        <v>2013</v>
      </c>
      <c r="R202" s="47">
        <v>799.75800000000004</v>
      </c>
      <c r="S202" s="35">
        <v>407.96499999999997</v>
      </c>
      <c r="T202" s="35">
        <v>391.79300000000001</v>
      </c>
      <c r="U202" s="35">
        <f t="shared" si="6"/>
        <v>506.7073093313557</v>
      </c>
      <c r="V202" s="34">
        <f t="shared" si="7"/>
        <v>293.05069066864434</v>
      </c>
      <c r="W202" s="48">
        <v>0.36642420665831954</v>
      </c>
    </row>
    <row r="203" spans="1:23" x14ac:dyDescent="0.35">
      <c r="A203" s="33" t="s">
        <v>312</v>
      </c>
      <c r="B203" s="34" t="s">
        <v>110</v>
      </c>
      <c r="C203" s="34" t="s">
        <v>405</v>
      </c>
      <c r="D203" s="34" t="s">
        <v>412</v>
      </c>
      <c r="E203" s="34" t="s">
        <v>417</v>
      </c>
      <c r="F203" s="35">
        <v>52.492748260498047</v>
      </c>
      <c r="G203" s="35">
        <v>60.626918792724609</v>
      </c>
      <c r="H203" s="35">
        <v>43.93121337890625</v>
      </c>
      <c r="I203" s="35">
        <v>57.629913330078125</v>
      </c>
      <c r="J203" s="35">
        <v>45.609272003173828</v>
      </c>
      <c r="K203" s="35">
        <v>73.309982299804688</v>
      </c>
      <c r="L203" s="35">
        <v>58.883792877197266</v>
      </c>
      <c r="M203" s="35">
        <v>51.062942504882813</v>
      </c>
      <c r="N203" s="35">
        <v>50.231594085693359</v>
      </c>
      <c r="O203" s="35">
        <v>36.311916351318359</v>
      </c>
      <c r="P203" s="34" t="s">
        <v>436</v>
      </c>
      <c r="Q203" s="36">
        <v>2018</v>
      </c>
      <c r="R203" s="47">
        <v>545.13800000000003</v>
      </c>
      <c r="S203" s="35">
        <v>275.13799999999998</v>
      </c>
      <c r="T203" s="35">
        <v>270</v>
      </c>
      <c r="U203" s="35">
        <f t="shared" si="6"/>
        <v>307.88890453251145</v>
      </c>
      <c r="V203" s="34">
        <f t="shared" si="7"/>
        <v>237.24909546748859</v>
      </c>
      <c r="W203" s="48">
        <v>0.43520924145351925</v>
      </c>
    </row>
    <row r="204" spans="1:23" ht="15" thickBot="1" x14ac:dyDescent="0.4">
      <c r="A204" s="37" t="s">
        <v>313</v>
      </c>
      <c r="B204" s="38" t="s">
        <v>111</v>
      </c>
      <c r="C204" s="38" t="s">
        <v>405</v>
      </c>
      <c r="D204" s="38" t="s">
        <v>412</v>
      </c>
      <c r="E204" s="38" t="s">
        <v>419</v>
      </c>
      <c r="F204" s="39">
        <v>51.099998474121094</v>
      </c>
      <c r="G204" s="39">
        <v>54.299999237060547</v>
      </c>
      <c r="H204" s="39">
        <v>48.200000762939453</v>
      </c>
      <c r="I204" s="39">
        <v>54.5</v>
      </c>
      <c r="J204" s="39">
        <v>42.700000762939453</v>
      </c>
      <c r="K204" s="39">
        <v>62.700000762939453</v>
      </c>
      <c r="L204" s="39">
        <v>53.900001525878906</v>
      </c>
      <c r="M204" s="39">
        <v>52.299999237060547</v>
      </c>
      <c r="N204" s="39">
        <v>48.700000762939453</v>
      </c>
      <c r="O204" s="39">
        <v>37.700000762939453</v>
      </c>
      <c r="P204" s="38" t="s">
        <v>427</v>
      </c>
      <c r="Q204" s="40">
        <v>2019</v>
      </c>
      <c r="R204" s="49">
        <v>452.96800000000002</v>
      </c>
      <c r="S204" s="39">
        <v>227.411</v>
      </c>
      <c r="T204" s="39">
        <v>225.55699999999999</v>
      </c>
      <c r="U204" s="39">
        <f t="shared" si="6"/>
        <v>307.07365895104442</v>
      </c>
      <c r="V204" s="38">
        <f t="shared" si="7"/>
        <v>145.89434104895562</v>
      </c>
      <c r="W204" s="50">
        <v>0.32208531518552219</v>
      </c>
    </row>
    <row r="207" spans="1:23" s="30" customFormat="1" hidden="1" x14ac:dyDescent="0.35">
      <c r="B207" s="61" t="s">
        <v>502</v>
      </c>
      <c r="C207" s="62"/>
      <c r="D207" s="62"/>
      <c r="E207" s="62"/>
      <c r="F207" s="62"/>
      <c r="G207" s="62"/>
      <c r="H207" s="63"/>
    </row>
    <row r="208" spans="1:23" s="30" customFormat="1" hidden="1" x14ac:dyDescent="0.35">
      <c r="B208" s="51" t="s">
        <v>481</v>
      </c>
      <c r="C208" s="1" t="s">
        <v>408</v>
      </c>
      <c r="D208" s="1"/>
      <c r="E208" s="1"/>
      <c r="F208" s="2">
        <f t="shared" ref="F208:F220" si="8">H208/G208</f>
        <v>0.9132983911062621</v>
      </c>
      <c r="G208" s="3">
        <f>SUMIF($C$3:$C$204,C208,$R$3:$R$204)</f>
        <v>31457.64000000001</v>
      </c>
      <c r="H208" s="4" cm="1">
        <f t="array" ref="H208">SUMPRODUCT(($C$3:$C$204=C208)*($F$3:$F$204&lt;&gt;""),($R$3:$R$204))</f>
        <v>28730.212000000003</v>
      </c>
    </row>
    <row r="209" spans="2:15" s="30" customFormat="1" hidden="1" x14ac:dyDescent="0.35">
      <c r="B209" s="51" t="s">
        <v>482</v>
      </c>
      <c r="C209" s="1" t="s">
        <v>406</v>
      </c>
      <c r="D209" s="1"/>
      <c r="E209" s="1"/>
      <c r="F209" s="2">
        <f t="shared" si="8"/>
        <v>0.15460090041911528</v>
      </c>
      <c r="G209" s="3">
        <f t="shared" ref="G209" si="9">SUMIF($C$3:$C$204,C209,$R$3:$R$204)</f>
        <v>12169.444000000001</v>
      </c>
      <c r="H209" s="4" cm="1">
        <f t="array" ref="H209">SUMPRODUCT(($C$3:$C$204=C209)*($F$3:$F$204&lt;&gt;""),($R$3:$R$204))</f>
        <v>1881.4070000000002</v>
      </c>
    </row>
    <row r="210" spans="2:15" s="30" customFormat="1" hidden="1" x14ac:dyDescent="0.35">
      <c r="B210" s="51" t="s">
        <v>483</v>
      </c>
      <c r="C210" s="1"/>
      <c r="D210" s="1" t="s">
        <v>413</v>
      </c>
      <c r="E210" s="1"/>
      <c r="F210" s="2">
        <f t="shared" si="8"/>
        <v>0.29608159949565288</v>
      </c>
      <c r="G210" s="3">
        <f>SUMIF($D$3:$D$204,D210,$R$3:$R$204)</f>
        <v>6354.3529999999992</v>
      </c>
      <c r="H210" s="4" cm="1">
        <f t="array" ref="H210">SUMPRODUCT(($D$3:$D$204=D210)*($F$3:$F$204&lt;&gt;""),($R$3:$R$204))</f>
        <v>1881.4070000000002</v>
      </c>
    </row>
    <row r="211" spans="2:15" s="30" customFormat="1" hidden="1" x14ac:dyDescent="0.35">
      <c r="B211" s="51" t="s">
        <v>484</v>
      </c>
      <c r="C211" s="1"/>
      <c r="D211" s="1" t="s">
        <v>415</v>
      </c>
      <c r="E211" s="1"/>
      <c r="F211" s="2">
        <f t="shared" si="8"/>
        <v>0</v>
      </c>
      <c r="G211" s="3">
        <f>SUMIF($D$3:$D$204,D211,$R$3:$R$204)</f>
        <v>5815.0910000000003</v>
      </c>
      <c r="H211" s="4" cm="1">
        <f t="array" ref="H211">SUMPRODUCT(($D$3:$D$204=D211)*($F$3:$F$204&lt;&gt;""),($R$3:$R$204))</f>
        <v>0</v>
      </c>
    </row>
    <row r="212" spans="2:15" s="30" customFormat="1" hidden="1" x14ac:dyDescent="0.35">
      <c r="B212" s="51" t="s">
        <v>485</v>
      </c>
      <c r="C212" s="1" t="s">
        <v>407</v>
      </c>
      <c r="D212" s="1"/>
      <c r="E212" s="1"/>
      <c r="F212" s="2">
        <f t="shared" si="8"/>
        <v>0.90869840239572619</v>
      </c>
      <c r="G212" s="3">
        <f t="shared" ref="G212:G216" si="10">SUMIF($C$3:$C$204,C212,$R$3:$R$204)</f>
        <v>10291.660000000002</v>
      </c>
      <c r="H212" s="4" cm="1">
        <f t="array" ref="H212">SUMPRODUCT(($C$3:$C$204=C212)*($F$3:$F$204&lt;&gt;""),($R$3:$R$204))</f>
        <v>9352.0150000000012</v>
      </c>
    </row>
    <row r="213" spans="2:15" s="30" customFormat="1" hidden="1" x14ac:dyDescent="0.35">
      <c r="B213" s="51" t="s">
        <v>486</v>
      </c>
      <c r="C213" s="1" t="s">
        <v>409</v>
      </c>
      <c r="D213" s="1"/>
      <c r="E213" s="1"/>
      <c r="F213" s="2">
        <f t="shared" si="8"/>
        <v>0.61574518291770763</v>
      </c>
      <c r="G213" s="3">
        <f t="shared" si="10"/>
        <v>9766.4409999999989</v>
      </c>
      <c r="H213" s="4" cm="1">
        <f t="array" ref="H213">SUMPRODUCT(($C$3:$C$204=C213)*($F$3:$F$204&lt;&gt;""),($R$3:$R$204))</f>
        <v>6013.6389999999992</v>
      </c>
    </row>
    <row r="214" spans="2:15" s="30" customFormat="1" hidden="1" x14ac:dyDescent="0.35">
      <c r="B214" s="51" t="s">
        <v>487</v>
      </c>
      <c r="C214" s="1" t="s">
        <v>410</v>
      </c>
      <c r="D214" s="1"/>
      <c r="E214" s="1"/>
      <c r="F214" s="2">
        <f t="shared" si="8"/>
        <v>0</v>
      </c>
      <c r="G214" s="3">
        <f t="shared" si="10"/>
        <v>4348.9089999999997</v>
      </c>
      <c r="H214" s="4" cm="1">
        <f t="array" ref="H214">SUMPRODUCT(($C$3:$C$204=C214)*($F$3:$F$204&lt;&gt;""),($R$3:$R$204))</f>
        <v>0</v>
      </c>
    </row>
    <row r="215" spans="2:15" s="30" customFormat="1" hidden="1" x14ac:dyDescent="0.35">
      <c r="B215" s="51" t="s">
        <v>488</v>
      </c>
      <c r="C215" s="1" t="s">
        <v>404</v>
      </c>
      <c r="D215" s="1"/>
      <c r="E215" s="1"/>
      <c r="F215" s="2">
        <f t="shared" si="8"/>
        <v>1</v>
      </c>
      <c r="G215" s="3">
        <f t="shared" si="10"/>
        <v>33490.762999999999</v>
      </c>
      <c r="H215" s="4" cm="1">
        <f t="array" ref="H215">SUMPRODUCT(($C$3:$C$204=C215)*($F$3:$F$204&lt;&gt;""),($R$3:$R$204))</f>
        <v>33490.762999999999</v>
      </c>
    </row>
    <row r="216" spans="2:15" s="30" customFormat="1" hidden="1" x14ac:dyDescent="0.35">
      <c r="B216" s="51" t="s">
        <v>489</v>
      </c>
      <c r="C216" s="1" t="s">
        <v>405</v>
      </c>
      <c r="D216" s="1"/>
      <c r="E216" s="1"/>
      <c r="F216" s="2">
        <f t="shared" si="8"/>
        <v>0.97900895948014122</v>
      </c>
      <c r="G216" s="3">
        <f t="shared" si="10"/>
        <v>31835.106</v>
      </c>
      <c r="H216" s="4" cm="1">
        <f t="array" ref="H216">SUMPRODUCT(($C$3:$C$204=C216)*($F$3:$F$204&lt;&gt;""),($R$3:$R$204))</f>
        <v>31166.853999999999</v>
      </c>
    </row>
    <row r="217" spans="2:15" s="30" customFormat="1" hidden="1" x14ac:dyDescent="0.35">
      <c r="B217" s="51" t="s">
        <v>490</v>
      </c>
      <c r="C217" s="1"/>
      <c r="D217" s="1" t="s">
        <v>412</v>
      </c>
      <c r="E217" s="1"/>
      <c r="F217" s="2">
        <f t="shared" si="8"/>
        <v>0.96138839050897307</v>
      </c>
      <c r="G217" s="3">
        <f>SUMIF($D$3:$D$204,D217,$R$3:$R$204)</f>
        <v>16133.386000000002</v>
      </c>
      <c r="H217" s="4" cm="1">
        <f t="array" ref="H217">SUMPRODUCT(($D$3:$D$204=D217)*($F$3:$F$204&lt;&gt;""),($R$3:$R$204))</f>
        <v>15510.45</v>
      </c>
    </row>
    <row r="218" spans="2:15" s="30" customFormat="1" hidden="1" x14ac:dyDescent="0.35">
      <c r="B218" s="51" t="s">
        <v>491</v>
      </c>
      <c r="C218" s="1"/>
      <c r="D218" s="1" t="s">
        <v>414</v>
      </c>
      <c r="E218" s="1"/>
      <c r="F218" s="2">
        <f t="shared" si="8"/>
        <v>0.99711394675233012</v>
      </c>
      <c r="G218" s="3">
        <f>SUMIF($D$3:$D$204,D218,$R$3:$R$204)</f>
        <v>15701.720000000001</v>
      </c>
      <c r="H218" s="4" cm="1">
        <f t="array" ref="H218">SUMPRODUCT(($D$3:$D$204=D218)*($F$3:$F$204&lt;&gt;""),($R$3:$R$204))</f>
        <v>15656.403999999999</v>
      </c>
    </row>
    <row r="219" spans="2:15" s="30" customFormat="1" hidden="1" x14ac:dyDescent="0.35">
      <c r="B219" s="51" t="s">
        <v>492</v>
      </c>
      <c r="C219" s="1"/>
      <c r="D219" s="1"/>
      <c r="E219" s="1" t="s">
        <v>493</v>
      </c>
      <c r="F219" s="2">
        <f t="shared" si="8"/>
        <v>0.97703221834867438</v>
      </c>
      <c r="G219" s="3">
        <f>SUMIF($E$3:$E$204,"Least Developed",$R$3:$R$204)</f>
        <v>27654.521000000001</v>
      </c>
      <c r="H219" s="4" cm="1">
        <f t="array" ref="H219">SUMPRODUCT(($E$3:$E$204="Least Developed")*($F$3:$F$204&lt;&gt;""),($R$3:$R$204))</f>
        <v>27019.358</v>
      </c>
    </row>
    <row r="220" spans="2:15" s="30" customFormat="1" ht="15" hidden="1" thickBot="1" x14ac:dyDescent="0.4">
      <c r="B220" s="52" t="s">
        <v>494</v>
      </c>
      <c r="C220" s="5"/>
      <c r="D220" s="5"/>
      <c r="E220" s="5"/>
      <c r="F220" s="6">
        <f t="shared" si="8"/>
        <v>0.82959598601568285</v>
      </c>
      <c r="G220" s="7">
        <f>SUM(R3:R204)</f>
        <v>133359.96300000005</v>
      </c>
      <c r="H220" s="8">
        <f>SUMIF(F3:F204,"&lt;&gt;",R3:R204)</f>
        <v>110634.89000000003</v>
      </c>
    </row>
    <row r="221" spans="2:15" s="30" customFormat="1" x14ac:dyDescent="0.35"/>
    <row r="222" spans="2:15" s="30" customFormat="1" x14ac:dyDescent="0.35"/>
    <row r="223" spans="2:15" s="30" customFormat="1" ht="15" thickBot="1" x14ac:dyDescent="0.4"/>
    <row r="224" spans="2:15" s="30" customFormat="1" x14ac:dyDescent="0.35">
      <c r="B224" s="64" t="s">
        <v>545</v>
      </c>
      <c r="C224" s="65"/>
      <c r="D224" s="65"/>
      <c r="E224" s="65"/>
      <c r="F224" s="65"/>
      <c r="G224" s="65"/>
      <c r="H224" s="65"/>
      <c r="I224" s="65"/>
      <c r="J224" s="65"/>
      <c r="K224" s="65"/>
      <c r="L224" s="65"/>
      <c r="M224" s="65"/>
      <c r="N224" s="65"/>
      <c r="O224" s="66"/>
    </row>
    <row r="225" spans="2:15" s="30" customFormat="1" x14ac:dyDescent="0.35">
      <c r="B225" s="53"/>
      <c r="C225" s="31"/>
      <c r="D225" s="31"/>
      <c r="E225" s="31"/>
      <c r="F225" s="31" t="s">
        <v>467</v>
      </c>
      <c r="G225" s="31" t="s">
        <v>479</v>
      </c>
      <c r="H225" s="31" t="s">
        <v>480</v>
      </c>
      <c r="I225" s="31" t="s">
        <v>503</v>
      </c>
      <c r="J225" s="31" t="s">
        <v>504</v>
      </c>
      <c r="K225" s="31" t="s">
        <v>472</v>
      </c>
      <c r="L225" s="31" t="s">
        <v>473</v>
      </c>
      <c r="M225" s="31" t="s">
        <v>474</v>
      </c>
      <c r="N225" s="31" t="s">
        <v>475</v>
      </c>
      <c r="O225" s="32" t="s">
        <v>476</v>
      </c>
    </row>
    <row r="226" spans="2:15" s="30" customFormat="1" x14ac:dyDescent="0.35">
      <c r="B226" s="51" t="s">
        <v>481</v>
      </c>
      <c r="C226" s="1" t="s">
        <v>408</v>
      </c>
      <c r="D226" s="1"/>
      <c r="E226" s="1"/>
      <c r="F226" s="72" cm="1">
        <f t="array" ref="F226">IF($F208&gt;0.5,SUMPRODUCT(($C$3:$C$204=$C226)*($F$3:$F$204),($R$3:$R$204))/SUMIFS($R$3:$R$204,$C$3:$C$204,$C226,$F$3:$F$204,"&lt;&gt;"),"–")</f>
        <v>17.700863891513961</v>
      </c>
      <c r="G226" s="72" cm="1">
        <f t="array" ref="G226">IF($F208&gt;0.5,SUMPRODUCT(($C$3:$C$204=$C226)*($G$3:$G$204),($S$3:$S$204))/SUMIFS($S$3:$S$204,$C$3:$C$204,$C226,$G$3:$G$204,"&lt;&gt;"),"–")</f>
        <v>15.555555269744609</v>
      </c>
      <c r="H226" s="72" cm="1">
        <f t="array" ref="H226">IF($F208&gt;0.5,SUMPRODUCT(($C$3:$C$204=$C226)*(H$3:H$204),(T$3:T$204))/SUMIFS(T$3:T$204,$C$3:$C$204,$C226,H$3:H$204,"&lt;&gt;"),"–")</f>
        <v>19.597348240573059</v>
      </c>
      <c r="I226" s="72" cm="1">
        <f t="array" ref="I226">IF($F208&gt;0.5,SUMPRODUCT(($C$3:$C$204=$C226)*(I$3:I$204),(U$3:U$204))/SUMIFS(U$3:U$204,$C$3:$C$204,$C226,I$3:I$204,"&lt;&gt;"),"–")</f>
        <v>23.218930373884653</v>
      </c>
      <c r="J226" s="72" cm="1">
        <f t="array" ref="J226">IF($F208&gt;0.5,SUMPRODUCT(($C$3:$C$204=$C226)*(J$3:J$204),(V$3:V$204))/SUMIFS(V$3:V$204,$C$3:$C$204,$C226,J$3:J$204,"&lt;&gt;"),"–")</f>
        <v>12.017650935048588</v>
      </c>
      <c r="K226" s="72" cm="1">
        <f t="array" ref="K226">IF($F208&gt;0.5,SUMPRODUCT(($C$3:$C$204=$C226)*(K$3:K$204),($R$3:$R$204))/SUMIFS($R$3:$R$204,$C$3:$C$204,$C226,K$3:K$204,"&lt;&gt;"),"–")</f>
        <v>40.097471095872443</v>
      </c>
      <c r="L226" s="72" cm="1">
        <f t="array" ref="L226">IF($F208&gt;0.5,SUMPRODUCT(($C$3:$C$204=$C226)*(L$3:L$204),($R$3:$R$204))/SUMIFS($R$3:$R$204,$C$3:$C$204,$C226,L$3:L$204,"&lt;&gt;"),"–")</f>
        <v>27.633802261216971</v>
      </c>
      <c r="M226" s="72" cm="1">
        <f t="array" ref="M226">IF($F208&gt;0.5,SUMPRODUCT(($C$3:$C$204=$C226)*(M$3:M$204),($R$3:$R$204))/SUMIFS($R$3:$R$204,$C$3:$C$204,$C226,M$3:M$204,"&lt;&gt;"),"–")</f>
        <v>22.35235668608389</v>
      </c>
      <c r="N226" s="72" cm="1">
        <f t="array" ref="N226">IF($F208&gt;0.5,SUMPRODUCT(($C$3:$C$204=$C226)*(N$3:N$204),($R$3:$R$204))/SUMIFS($R$3:$R$204,$C$3:$C$204,$C226,N$3:N$204,"&lt;&gt;"),"–")</f>
        <v>16.698019646057151</v>
      </c>
      <c r="O226" s="73" cm="1">
        <f t="array" ref="O226">IF($F208&gt;0.5,SUMPRODUCT(($C$3:$C$204=$C226)*(O$3:O$204),($R$3:$R$204))/SUMIFS($R$3:$R$204,$C$3:$C$204,$C226,O$3:O$204,"&lt;&gt;"),"–")</f>
        <v>9.4472457199656734</v>
      </c>
    </row>
    <row r="227" spans="2:15" s="30" customFormat="1" x14ac:dyDescent="0.35">
      <c r="B227" s="51" t="s">
        <v>482</v>
      </c>
      <c r="C227" s="1" t="s">
        <v>406</v>
      </c>
      <c r="D227" s="1"/>
      <c r="E227" s="1"/>
      <c r="F227" s="78" t="str" cm="1">
        <f t="array" ref="F227">IF($F209&gt;0.5,SUMPRODUCT(($C$3:$C$204=$C227)*($F$3:$F$204),($R$3:$R$204))/SUMIFS($R$3:$R$204,$C$3:$C$204,$C227,$F$3:$F$204,"&lt;&gt;"),"–")</f>
        <v>–</v>
      </c>
      <c r="G227" s="78" t="str" cm="1">
        <f t="array" ref="G227">IF($F209&gt;0.5,SUMPRODUCT(($C$3:$C$204=$C227)*($G$3:$G$204),($S$3:$S$204))/SUMIFS($S$3:$S$204,$C$3:$C$204,$C227,$G$3:$G$204,"&lt;&gt;"),"–")</f>
        <v>–</v>
      </c>
      <c r="H227" s="78" t="str" cm="1">
        <f t="array" ref="H227">IF($F209&gt;0.5,SUMPRODUCT(($C$3:$C$204=$C227)*(H$3:H$204),(T$3:T$204))/SUMIFS(T$3:T$204,$C$3:$C$204,$C227,H$3:H$204,"&lt;&gt;"),"–")</f>
        <v>–</v>
      </c>
      <c r="I227" s="78" t="str" cm="1">
        <f t="array" ref="I227">IF($F209&gt;0.5,SUMPRODUCT(($C$3:$C$204=$C227)*(I$3:I$204),(U$3:U$204))/SUMIFS(U$3:U$204,$C$3:$C$204,$C227,I$3:I$204,"&lt;&gt;"),"–")</f>
        <v>–</v>
      </c>
      <c r="J227" s="78" t="str" cm="1">
        <f t="array" ref="J227">IF($F209&gt;0.5,SUMPRODUCT(($C$3:$C$204=$C227)*(J$3:J$204),(V$3:V$204))/SUMIFS(V$3:V$204,$C$3:$C$204,$C227,J$3:J$204,"&lt;&gt;"),"–")</f>
        <v>–</v>
      </c>
      <c r="K227" s="78" t="str" cm="1">
        <f t="array" ref="K227">IF($F209&gt;0.5,SUMPRODUCT(($C$3:$C$204=$C227)*(K$3:K$204),($R$3:$R$204))/SUMIFS($R$3:$R$204,$C$3:$C$204,$C227,K$3:K$204,"&lt;&gt;"),"–")</f>
        <v>–</v>
      </c>
      <c r="L227" s="78" t="str" cm="1">
        <f t="array" ref="L227">IF($F209&gt;0.5,SUMPRODUCT(($C$3:$C$204=$C227)*(L$3:L$204),($R$3:$R$204))/SUMIFS($R$3:$R$204,$C$3:$C$204,$C227,L$3:L$204,"&lt;&gt;"),"–")</f>
        <v>–</v>
      </c>
      <c r="M227" s="78" t="str" cm="1">
        <f t="array" ref="M227">IF($F209&gt;0.5,SUMPRODUCT(($C$3:$C$204=$C227)*(M$3:M$204),($R$3:$R$204))/SUMIFS($R$3:$R$204,$C$3:$C$204,$C227,M$3:M$204,"&lt;&gt;"),"–")</f>
        <v>–</v>
      </c>
      <c r="N227" s="78" t="str" cm="1">
        <f t="array" ref="N227">IF($F209&gt;0.5,SUMPRODUCT(($C$3:$C$204=$C227)*(N$3:N$204),($R$3:$R$204))/SUMIFS($R$3:$R$204,$C$3:$C$204,$C227,N$3:N$204,"&lt;&gt;"),"–")</f>
        <v>–</v>
      </c>
      <c r="O227" s="79" t="str" cm="1">
        <f t="array" ref="O227">IF($F209&gt;0.5,SUMPRODUCT(($C$3:$C$204=$C227)*(O$3:O$204),($R$3:$R$204))/SUMIFS($R$3:$R$204,$C$3:$C$204,$C227,O$3:O$204,"&lt;&gt;"),"–")</f>
        <v>–</v>
      </c>
    </row>
    <row r="228" spans="2:15" s="30" customFormat="1" x14ac:dyDescent="0.35">
      <c r="B228" s="51" t="s">
        <v>483</v>
      </c>
      <c r="C228" s="1"/>
      <c r="D228" s="1" t="s">
        <v>413</v>
      </c>
      <c r="E228" s="1"/>
      <c r="F228" s="78" t="str" cm="1">
        <f t="array" ref="F228">IF($F210&gt;0.5,SUMPRODUCT(($D$3:$D$204=$D228)*($F$3:$F$204),($R$3:$R$204))/SUMIFS($R$3:$R$204,$D$3:$D$204,$D228,$F$3:$F$204,"&lt;&gt;"),"–")</f>
        <v>–</v>
      </c>
      <c r="G228" s="78" t="str" cm="1">
        <f t="array" ref="G228">IF($F210&gt;0.5,SUMPRODUCT(($D$3:$D$204=$D228)*($G$3:$G$204),($S$3:$S$204))/SUMIFS($S$3:$S$204,$D$3:$D$204,$D228,$G$3:$G$204,"&lt;&gt;"),"–")</f>
        <v>–</v>
      </c>
      <c r="H228" s="78" t="str" cm="1">
        <f t="array" ref="H228">IF($F210&gt;0.5,SUMPRODUCT(($D$3:$D$204=$D228)*(H$3:H$204),(T$3:T$204))/SUMIFS(T$3:T$204,$D$3:$D$204,$D228,H$3:H$204,"&lt;&gt;"),"–")</f>
        <v>–</v>
      </c>
      <c r="I228" s="78" t="str" cm="1">
        <f t="array" ref="I228">IF($F210&gt;0.5,SUMPRODUCT(($D$3:$D$204=$D228)*(I$3:I$204),(U$3:U$204))/SUMIFS(U$3:U$204,$D$3:$D$204,$D228,I$3:I$204,"&lt;&gt;"),"–")</f>
        <v>–</v>
      </c>
      <c r="J228" s="78" t="str" cm="1">
        <f t="array" ref="J228">IF($F210&gt;0.5,SUMPRODUCT(($D$3:$D$204=$D228)*(J$3:J$204),(V$3:V$204))/SUMIFS(V$3:V$204,$D$3:$D$204,$D228,J$3:J$204,"&lt;&gt;"),"–")</f>
        <v>–</v>
      </c>
      <c r="K228" s="78" t="str" cm="1">
        <f t="array" ref="K228">IF($F210&gt;0.5,SUMPRODUCT(($D$3:$D$204=$D228)*(K$3:K$204),($R$3:$R$204))/SUMIFS($R$3:$R$204,$D$3:$D$204,$D228,K$3:K$204,"&lt;&gt;"),"–")</f>
        <v>–</v>
      </c>
      <c r="L228" s="78" t="str" cm="1">
        <f t="array" ref="L228">IF($F210&gt;0.5,SUMPRODUCT(($D$3:$D$204=$D228)*(L$3:L$204),($R$3:$R$204))/SUMIFS($R$3:$R$204,$D$3:$D$204,$D228,L$3:L$204,"&lt;&gt;"),"–")</f>
        <v>–</v>
      </c>
      <c r="M228" s="78" t="str" cm="1">
        <f t="array" ref="M228">IF($F210&gt;0.5,SUMPRODUCT(($D$3:$D$204=$D228)*(M$3:M$204),($R$3:$R$204))/SUMIFS($R$3:$R$204,$D$3:$D$204,$D228,M$3:M$204,"&lt;&gt;"),"–")</f>
        <v>–</v>
      </c>
      <c r="N228" s="78" t="str" cm="1">
        <f t="array" ref="N228">IF($F210&gt;0.5,SUMPRODUCT(($D$3:$D$204=$D228)*(N$3:N$204),($R$3:$R$204))/SUMIFS($R$3:$R$204,$D$3:$D$204,$D228,N$3:N$204,"&lt;&gt;"),"–")</f>
        <v>–</v>
      </c>
      <c r="O228" s="79" t="str" cm="1">
        <f t="array" ref="O228">IF($F210&gt;0.5,SUMPRODUCT(($D$3:$D$204=$D228)*(O$3:O$204),($R$3:$R$204))/SUMIFS($R$3:$R$204,$D$3:$D$204,$D228,O$3:O$204,"&lt;&gt;"),"–")</f>
        <v>–</v>
      </c>
    </row>
    <row r="229" spans="2:15" s="30" customFormat="1" x14ac:dyDescent="0.35">
      <c r="B229" s="51" t="s">
        <v>484</v>
      </c>
      <c r="C229" s="1"/>
      <c r="D229" s="1" t="s">
        <v>415</v>
      </c>
      <c r="E229" s="1"/>
      <c r="F229" s="78" t="str" cm="1">
        <f t="array" ref="F229">IF($F211&gt;0.5,SUMPRODUCT(($D$3:$D$204=$D229)*($F$3:$F$204),($R$3:$R$204))/SUMIFS($R$3:$R$204,$D$3:$D$204,$D229,$F$3:$F$204,"&lt;&gt;"),"–")</f>
        <v>–</v>
      </c>
      <c r="G229" s="78" t="str" cm="1">
        <f t="array" ref="G229">IF($F211&gt;0.5,SUMPRODUCT(($D$3:$D$204=$D229)*($G$3:$G$204),($S$3:$S$204))/SUMIFS($S$3:$S$204,$D$3:$D$204,$D229,$G$3:$G$204,"&lt;&gt;"),"–")</f>
        <v>–</v>
      </c>
      <c r="H229" s="78" t="str" cm="1">
        <f t="array" ref="H229">IF($F211&gt;0.5,SUMPRODUCT(($D$3:$D$204=$D229)*(H$3:H$204),(T$3:T$204))/SUMIFS(T$3:T$204,$D$3:$D$204,$D229,H$3:H$204,"&lt;&gt;"),"–")</f>
        <v>–</v>
      </c>
      <c r="I229" s="78" t="str" cm="1">
        <f t="array" ref="I229">IF($F211&gt;0.5,SUMPRODUCT(($D$3:$D$204=$D229)*(I$3:I$204),(U$3:U$204))/SUMIFS(U$3:U$204,$D$3:$D$204,$D229,I$3:I$204,"&lt;&gt;"),"–")</f>
        <v>–</v>
      </c>
      <c r="J229" s="78" t="str" cm="1">
        <f t="array" ref="J229">IF($F211&gt;0.5,SUMPRODUCT(($D$3:$D$204=$D229)*(J$3:J$204),(V$3:V$204))/SUMIFS(V$3:V$204,$D$3:$D$204,$D229,J$3:J$204,"&lt;&gt;"),"–")</f>
        <v>–</v>
      </c>
      <c r="K229" s="78" t="str" cm="1">
        <f t="array" ref="K229">IF($F211&gt;0.5,SUMPRODUCT(($D$3:$D$204=$D229)*(K$3:K$204),($R$3:$R$204))/SUMIFS($R$3:$R$204,$D$3:$D$204,$D229,K$3:K$204,"&lt;&gt;"),"–")</f>
        <v>–</v>
      </c>
      <c r="L229" s="78" t="str" cm="1">
        <f t="array" ref="L229">IF($F211&gt;0.5,SUMPRODUCT(($D$3:$D$204=$D229)*(L$3:L$204),($R$3:$R$204))/SUMIFS($R$3:$R$204,$D$3:$D$204,$D229,L$3:L$204,"&lt;&gt;"),"–")</f>
        <v>–</v>
      </c>
      <c r="M229" s="78" t="str" cm="1">
        <f t="array" ref="M229">IF($F211&gt;0.5,SUMPRODUCT(($D$3:$D$204=$D229)*(M$3:M$204),($R$3:$R$204))/SUMIFS($R$3:$R$204,$D$3:$D$204,$D229,M$3:M$204,"&lt;&gt;"),"–")</f>
        <v>–</v>
      </c>
      <c r="N229" s="78" t="str" cm="1">
        <f t="array" ref="N229">IF($F211&gt;0.5,SUMPRODUCT(($D$3:$D$204=$D229)*(N$3:N$204),($R$3:$R$204))/SUMIFS($R$3:$R$204,$D$3:$D$204,$D229,N$3:N$204,"&lt;&gt;"),"–")</f>
        <v>–</v>
      </c>
      <c r="O229" s="79" t="str" cm="1">
        <f t="array" ref="O229">IF($F211&gt;0.5,SUMPRODUCT(($D$3:$D$204=$D229)*(O$3:O$204),($R$3:$R$204))/SUMIFS($R$3:$R$204,$D$3:$D$204,$D229,O$3:O$204,"&lt;&gt;"),"–")</f>
        <v>–</v>
      </c>
    </row>
    <row r="230" spans="2:15" s="30" customFormat="1" x14ac:dyDescent="0.35">
      <c r="B230" s="51" t="s">
        <v>485</v>
      </c>
      <c r="C230" s="1" t="s">
        <v>407</v>
      </c>
      <c r="D230" s="1"/>
      <c r="E230" s="1"/>
      <c r="F230" s="72" cm="1">
        <f t="array" ref="F230">IF($F212&gt;0.5,SUMPRODUCT(($C$3:$C$204=$C230)*($F$3:$F$204),($R$3:$R$204))/SUMIFS($R$3:$R$204,$C$3:$C$204,$C230,$F$3:$F$204,"&lt;&gt;"),"–")</f>
        <v>17.245831272373195</v>
      </c>
      <c r="G230" s="72" cm="1">
        <f t="array" ref="G230">IF($F212&gt;0.5,SUMPRODUCT(($C$3:$C$204=$C230)*($G$3:$G$204),($S$3:$S$204))/SUMIFS($S$3:$S$204,$C$3:$C$204,$C230,$G$3:$G$204,"&lt;&gt;"),"–")</f>
        <v>16.846108363699994</v>
      </c>
      <c r="H230" s="72" cm="1">
        <f t="array" ref="H230">IF($F212&gt;0.5,SUMPRODUCT(($C$3:$C$204=$C230)*(H$3:H$204),(T$3:T$204))/SUMIFS(T$3:T$204,$C$3:$C$204,$C230,H$3:H$204,"&lt;&gt;"),"–")</f>
        <v>17.600955593190299</v>
      </c>
      <c r="I230" s="72" cm="1">
        <f t="array" ref="I230">IF($F212&gt;0.5,SUMPRODUCT(($C$3:$C$204=$C230)*(I$3:I$204),(U$3:U$204))/SUMIFS(U$3:U$204,$C$3:$C$204,$C230,I$3:I$204,"&lt;&gt;"),"–")</f>
        <v>30.089639589394242</v>
      </c>
      <c r="J230" s="72" cm="1">
        <f t="array" ref="J230">IF($F212&gt;0.5,SUMPRODUCT(($C$3:$C$204=$C230)*(J$3:J$204),(V$3:V$204))/SUMIFS(V$3:V$204,$C$3:$C$204,$C230,J$3:J$204,"&lt;&gt;"),"–")</f>
        <v>13.237184332353129</v>
      </c>
      <c r="K230" s="72" cm="1">
        <f t="array" ref="K230">IF($F212&gt;0.5,SUMPRODUCT(($C$3:$C$204=$C230)*(K$3:K$204),($R$3:$R$204))/SUMIFS($R$3:$R$204,$C$3:$C$204,$C230,K$3:K$204,"&lt;&gt;"),"–")</f>
        <v>25.451025144555398</v>
      </c>
      <c r="L230" s="72" cm="1">
        <f t="array" ref="L230">IF($F212&gt;0.5,SUMPRODUCT(($C$3:$C$204=$C230)*(L$3:L$204),($R$3:$R$204))/SUMIFS($R$3:$R$204,$C$3:$C$204,$C230,L$3:L$204,"&lt;&gt;"),"–")</f>
        <v>18.426018044489265</v>
      </c>
      <c r="M230" s="72" cm="1">
        <f t="array" ref="M230">IF($F212&gt;0.5,SUMPRODUCT(($C$3:$C$204=$C230)*(M$3:M$204),($R$3:$R$204))/SUMIFS($R$3:$R$204,$C$3:$C$204,$C230,M$3:M$204,"&lt;&gt;"),"–")</f>
        <v>14.219191265248583</v>
      </c>
      <c r="N230" s="72" cm="1">
        <f t="array" ref="N230">IF($F212&gt;0.5,SUMPRODUCT(($C$3:$C$204=$C230)*(N$3:N$204),($R$3:$R$204))/SUMIFS($R$3:$R$204,$C$3:$C$204,$C230,N$3:N$204,"&lt;&gt;"),"–")</f>
        <v>9.4311261172939034</v>
      </c>
      <c r="O230" s="73" cm="1">
        <f t="array" ref="O230">IF($F212&gt;0.5,SUMPRODUCT(($C$3:$C$204=$C230)*(O$3:O$204),($R$3:$R$204))/SUMIFS($R$3:$R$204,$C$3:$C$204,$C230,O$3:O$204,"&lt;&gt;"),"–")</f>
        <v>4.1536301312676898</v>
      </c>
    </row>
    <row r="231" spans="2:15" s="30" customFormat="1" x14ac:dyDescent="0.35">
      <c r="B231" s="51" t="s">
        <v>486</v>
      </c>
      <c r="C231" s="1" t="s">
        <v>409</v>
      </c>
      <c r="D231" s="1"/>
      <c r="E231" s="1"/>
      <c r="F231" s="72" cm="1">
        <f t="array" ref="F231">IF($F213&gt;0.5,SUMPRODUCT(($C$3:$C$204=$C231)*($F$3:$F$204),($R$3:$R$204))/SUMIFS($R$3:$R$204,$C$3:$C$204,$C231,$F$3:$F$204,"&lt;&gt;"),"–")</f>
        <v>29.242960891972231</v>
      </c>
      <c r="G231" s="72" cm="1">
        <f t="array" ref="G231">IF($F213&gt;0.5,SUMPRODUCT(($C$3:$C$204=$C231)*($G$3:$G$204),($S$3:$S$204))/SUMIFS($S$3:$S$204,$C$3:$C$204,$C231,$G$3:$G$204,"&lt;&gt;"),"–")</f>
        <v>32.288322629021991</v>
      </c>
      <c r="H231" s="72" cm="1">
        <f t="array" ref="H231">IF($F213&gt;0.5,SUMPRODUCT(($C$3:$C$204=$C231)*(H$3:H$204),(T$3:T$204))/SUMIFS(T$3:T$204,$C$3:$C$204,$C231,H$3:H$204,"&lt;&gt;"),"–")</f>
        <v>26.197547594360355</v>
      </c>
      <c r="I231" s="72" cm="1">
        <f t="array" ref="I231">IF($F213&gt;0.5,SUMPRODUCT(($C$3:$C$204=$C231)*(I$3:I$204),(U$3:U$204))/SUMIFS(U$3:U$204,$C$3:$C$204,$C231,I$3:I$204,"&lt;&gt;"),"–")</f>
        <v>34.528345192326476</v>
      </c>
      <c r="J231" s="72" cm="1">
        <f t="array" ref="J231">IF($F213&gt;0.5,SUMPRODUCT(($C$3:$C$204=$C231)*(J$3:J$204),(V$3:V$204))/SUMIFS(V$3:V$204,$C$3:$C$204,$C231,J$3:J$204,"&lt;&gt;"),"–")</f>
        <v>23.854807545034159</v>
      </c>
      <c r="K231" s="72" cm="1">
        <f t="array" ref="K231">IF($F213&gt;0.5,SUMPRODUCT(($C$3:$C$204=$C231)*(K$3:K$204),($R$3:$R$204))/SUMIFS($R$3:$R$204,$C$3:$C$204,$C231,K$3:K$204,"&lt;&gt;"),"–")</f>
        <v>44.642383999891784</v>
      </c>
      <c r="L231" s="72" cm="1">
        <f t="array" ref="L231">IF($F213&gt;0.5,SUMPRODUCT(($C$3:$C$204=$C231)*(L$3:L$204),($R$3:$R$204))/SUMIFS($R$3:$R$204,$C$3:$C$204,$C231,L$3:L$204,"&lt;&gt;"),"–")</f>
        <v>35.218534093581653</v>
      </c>
      <c r="M231" s="72" cm="1">
        <f t="array" ref="M231">IF($F213&gt;0.5,SUMPRODUCT(($C$3:$C$204=$C231)*(M$3:M$204),($R$3:$R$204))/SUMIFS($R$3:$R$204,$C$3:$C$204,$C231,M$3:M$204,"&lt;&gt;"),"–")</f>
        <v>28.654659055794163</v>
      </c>
      <c r="N231" s="72" cm="1">
        <f t="array" ref="N231">IF($F213&gt;0.5,SUMPRODUCT(($C$3:$C$204=$C231)*(N$3:N$204),($R$3:$R$204))/SUMIFS($R$3:$R$204,$C$3:$C$204,$C231,N$3:N$204,"&lt;&gt;"),"–")</f>
        <v>25.715206909078471</v>
      </c>
      <c r="O231" s="73" cm="1">
        <f t="array" ref="O231">IF($F213&gt;0.5,SUMPRODUCT(($C$3:$C$204=$C231)*(O$3:O$204),($R$3:$R$204))/SUMIFS($R$3:$R$204,$C$3:$C$204,$C231,O$3:O$204,"&lt;&gt;"),"–")</f>
        <v>11.860261894770094</v>
      </c>
    </row>
    <row r="232" spans="2:15" s="30" customFormat="1" x14ac:dyDescent="0.35">
      <c r="B232" s="51" t="s">
        <v>487</v>
      </c>
      <c r="C232" s="1" t="s">
        <v>410</v>
      </c>
      <c r="D232" s="1"/>
      <c r="E232" s="1"/>
      <c r="F232" s="78" t="str" cm="1">
        <f t="array" ref="F232">IF($F214&gt;0.5,SUMPRODUCT(($C$3:$C$204=$C232)*($F$3:$F$204),($R$3:$R$204))/SUMIFS($R$3:$R$204,$C$3:$C$204,$C232,$F$3:$F$204,"&lt;&gt;"),"–")</f>
        <v>–</v>
      </c>
      <c r="G232" s="78" t="str" cm="1">
        <f t="array" ref="G232">IF($F214&gt;0.5,SUMPRODUCT(($C$3:$C$204=$C232)*($G$3:$G$204),($S$3:$S$204))/SUMIFS($S$3:$S$204,$C$3:$C$204,$C232,$G$3:$G$204,"&lt;&gt;"),"–")</f>
        <v>–</v>
      </c>
      <c r="H232" s="78" t="str" cm="1">
        <f t="array" ref="H232">IF($F214&gt;0.5,SUMPRODUCT(($C$3:$C$204=$C232)*(H$3:H$204),(T$3:T$204))/SUMIFS(T$3:T$204,$C$3:$C$204,$C232,H$3:H$204,"&lt;&gt;"),"–")</f>
        <v>–</v>
      </c>
      <c r="I232" s="78" t="str" cm="1">
        <f t="array" ref="I232">IF($F214&gt;0.5,SUMPRODUCT(($C$3:$C$204=$C232)*(I$3:I$204),(U$3:U$204))/SUMIFS(U$3:U$204,$C$3:$C$204,$C232,I$3:I$204,"&lt;&gt;"),"–")</f>
        <v>–</v>
      </c>
      <c r="J232" s="78" t="str" cm="1">
        <f t="array" ref="J232">IF($F214&gt;0.5,SUMPRODUCT(($C$3:$C$204=$C232)*(J$3:J$204),(V$3:V$204))/SUMIFS(V$3:V$204,$C$3:$C$204,$C232,J$3:J$204,"&lt;&gt;"),"–")</f>
        <v>–</v>
      </c>
      <c r="K232" s="78" t="str" cm="1">
        <f t="array" ref="K232">IF($F214&gt;0.5,SUMPRODUCT(($C$3:$C$204=$C232)*(K$3:K$204),($R$3:$R$204))/SUMIFS($R$3:$R$204,$C$3:$C$204,$C232,K$3:K$204,"&lt;&gt;"),"–")</f>
        <v>–</v>
      </c>
      <c r="L232" s="78" t="str" cm="1">
        <f t="array" ref="L232">IF($F214&gt;0.5,SUMPRODUCT(($C$3:$C$204=$C232)*(L$3:L$204),($R$3:$R$204))/SUMIFS($R$3:$R$204,$C$3:$C$204,$C232,L$3:L$204,"&lt;&gt;"),"–")</f>
        <v>–</v>
      </c>
      <c r="M232" s="78" t="str" cm="1">
        <f t="array" ref="M232">IF($F214&gt;0.5,SUMPRODUCT(($C$3:$C$204=$C232)*(M$3:M$204),($R$3:$R$204))/SUMIFS($R$3:$R$204,$C$3:$C$204,$C232,M$3:M$204,"&lt;&gt;"),"–")</f>
        <v>–</v>
      </c>
      <c r="N232" s="78" t="str" cm="1">
        <f t="array" ref="N232">IF($F214&gt;0.5,SUMPRODUCT(($C$3:$C$204=$C232)*(N$3:N$204),($R$3:$R$204))/SUMIFS($R$3:$R$204,$C$3:$C$204,$C232,N$3:N$204,"&lt;&gt;"),"–")</f>
        <v>–</v>
      </c>
      <c r="O232" s="79" t="str" cm="1">
        <f t="array" ref="O232">IF($F214&gt;0.5,SUMPRODUCT(($C$3:$C$204=$C232)*(O$3:O$204),($R$3:$R$204))/SUMIFS($R$3:$R$204,$C$3:$C$204,$C232,O$3:O$204,"&lt;&gt;"),"–")</f>
        <v>–</v>
      </c>
    </row>
    <row r="233" spans="2:15" s="30" customFormat="1" x14ac:dyDescent="0.35">
      <c r="B233" s="51" t="s">
        <v>488</v>
      </c>
      <c r="C233" s="1" t="s">
        <v>404</v>
      </c>
      <c r="D233" s="1"/>
      <c r="E233" s="1"/>
      <c r="F233" s="72" cm="1">
        <f t="array" ref="F233">IF($F215&gt;0.5,SUMPRODUCT(($C$3:$C$204=$C233)*($F$3:$F$204),($R$3:$R$204))/SUMIFS($R$3:$R$204,$C$3:$C$204,$C233,$F$3:$F$204,"&lt;&gt;"),"–")</f>
        <v>28.571098099803908</v>
      </c>
      <c r="G233" s="72" cm="1">
        <f t="array" ref="G233">IF($F215&gt;0.5,SUMPRODUCT(($C$3:$C$204=$C233)*($G$3:$G$204),($S$3:$S$204))/SUMIFS($S$3:$S$204,$C$3:$C$204,$C233,$G$3:$G$204,"&lt;&gt;"),"–")</f>
        <v>31.499461944690697</v>
      </c>
      <c r="H233" s="72" cm="1">
        <f t="array" ref="H233">IF($F215&gt;0.5,SUMPRODUCT(($C$3:$C$204=$C233)*(H$3:H$204),(T$3:T$204))/SUMIFS(T$3:T$204,$C$3:$C$204,$C233,H$3:H$204,"&lt;&gt;"),"–")</f>
        <v>25.746990271453516</v>
      </c>
      <c r="I233" s="72" cm="1">
        <f t="array" ref="I233">IF($F215&gt;0.5,SUMPRODUCT(($C$3:$C$204=$C233)*(I$3:I$204),(U$3:U$204))/SUMIFS(U$3:U$204,$C$3:$C$204,$C233,I$3:I$204,"&lt;&gt;"),"–")</f>
        <v>31.818863177941139</v>
      </c>
      <c r="J233" s="72" cm="1">
        <f t="array" ref="J233">IF($F215&gt;0.5,SUMPRODUCT(($C$3:$C$204=$C233)*(J$3:J$204),(V$3:V$204))/SUMIFS(V$3:V$204,$C$3:$C$204,$C233,J$3:J$204,"&lt;&gt;"),"–")</f>
        <v>21.631959257582192</v>
      </c>
      <c r="K233" s="72" cm="1">
        <f t="array" ref="K233">IF($F215&gt;0.5,SUMPRODUCT(($C$3:$C$204=$C233)*(K$3:K$204),($R$3:$R$204))/SUMIFS($R$3:$R$204,$C$3:$C$204,$C233,K$3:K$204,"&lt;&gt;"),"–")</f>
        <v>47.427034561022232</v>
      </c>
      <c r="L233" s="72" cm="1">
        <f t="array" ref="L233">IF($F215&gt;0.5,SUMPRODUCT(($C$3:$C$204=$C233)*(L$3:L$204),($R$3:$R$204))/SUMIFS($R$3:$R$204,$C$3:$C$204,$C233,L$3:L$204,"&lt;&gt;"),"–")</f>
        <v>34.876261364102547</v>
      </c>
      <c r="M233" s="72" cm="1">
        <f t="array" ref="M233">IF($F215&gt;0.5,SUMPRODUCT(($C$3:$C$204=$C233)*(M$3:M$204),($R$3:$R$204))/SUMIFS($R$3:$R$204,$C$3:$C$204,$C233,M$3:M$204,"&lt;&gt;"),"–")</f>
        <v>27.117050286809004</v>
      </c>
      <c r="N233" s="72" cm="1">
        <f t="array" ref="N233">IF($F215&gt;0.5,SUMPRODUCT(($C$3:$C$204=$C233)*(N$3:N$204),($R$3:$R$204))/SUMIFS($R$3:$R$204,$C$3:$C$204,$C233,N$3:N$204,"&lt;&gt;"),"–")</f>
        <v>19.056061563801777</v>
      </c>
      <c r="O233" s="73" cm="1">
        <f t="array" ref="O233">IF($F215&gt;0.5,SUMPRODUCT(($C$3:$C$204=$C233)*(O$3:O$204),($R$3:$R$204))/SUMIFS($R$3:$R$204,$C$3:$C$204,$C233,O$3:O$204,"&lt;&gt;"),"–")</f>
        <v>9.1687332539234596</v>
      </c>
    </row>
    <row r="234" spans="2:15" s="30" customFormat="1" x14ac:dyDescent="0.35">
      <c r="B234" s="51" t="s">
        <v>489</v>
      </c>
      <c r="C234" s="1" t="s">
        <v>405</v>
      </c>
      <c r="D234" s="1"/>
      <c r="E234" s="1"/>
      <c r="F234" s="72" cm="1">
        <f t="array" ref="F234">IF($F216&gt;0.5,SUMPRODUCT(($C$3:$C$204=$C234)*($F$3:$F$204),($R$3:$R$204))/SUMIFS($R$3:$R$204,$C$3:$C$204,$C234,$F$3:$F$204,"&lt;&gt;"),"–")</f>
        <v>43.871168998511408</v>
      </c>
      <c r="G234" s="72" cm="1">
        <f t="array" ref="G234">IF($F216&gt;0.5,SUMPRODUCT(($C$3:$C$204=$C234)*($G$3:$G$204),($S$3:$S$204))/SUMIFS($S$3:$S$204,$C$3:$C$204,$C234,$G$3:$G$204,"&lt;&gt;"),"–")</f>
        <v>48.065146729749287</v>
      </c>
      <c r="H234" s="72" cm="1">
        <f t="array" ref="H234">IF($F216&gt;0.5,SUMPRODUCT(($C$3:$C$204=$C234)*(H$3:H$204),(T$3:T$204))/SUMIFS(T$3:T$204,$C$3:$C$204,$C234,H$3:H$204,"&lt;&gt;"),"–")</f>
        <v>39.344053231921919</v>
      </c>
      <c r="I234" s="72" cm="1">
        <f t="array" ref="I234">IF($F216&gt;0.5,SUMPRODUCT(($C$3:$C$204=$C234)*(I$3:I$204),(U$3:U$204))/SUMIFS(U$3:U$204,$C$3:$C$204,$C234,I$3:I$204,"&lt;&gt;"),"–")</f>
        <v>53.633837565197943</v>
      </c>
      <c r="J234" s="72" cm="1">
        <f t="array" ref="J234">IF($F216&gt;0.5,SUMPRODUCT(($C$3:$C$204=$C234)*(J$3:J$204),(V$3:V$204))/SUMIFS(V$3:V$204,$C$3:$C$204,$C234,J$3:J$204,"&lt;&gt;"),"–")</f>
        <v>28.327053819542424</v>
      </c>
      <c r="K234" s="72" cm="1">
        <f t="array" ref="K234">IF($F216&gt;0.5,SUMPRODUCT(($C$3:$C$204=$C234)*(K$3:K$204),($R$3:$R$204))/SUMIFS($R$3:$R$204,$C$3:$C$204,$C234,K$3:K$204,"&lt;&gt;"),"–")</f>
        <v>65.152400827324243</v>
      </c>
      <c r="L234" s="72" cm="1">
        <f t="array" ref="L234">IF($F216&gt;0.5,SUMPRODUCT(($C$3:$C$204=$C234)*(L$3:L$204),($R$3:$R$204))/SUMIFS($R$3:$R$204,$C$3:$C$204,$C234,L$3:L$204,"&lt;&gt;"),"–")</f>
        <v>54.266017105073125</v>
      </c>
      <c r="M234" s="72" cm="1">
        <f t="array" ref="M234">IF($F216&gt;0.5,SUMPRODUCT(($C$3:$C$204=$C234)*(M$3:M$204),($R$3:$R$204))/SUMIFS($R$3:$R$204,$C$3:$C$204,$C234,M$3:M$204,"&lt;&gt;"),"–")</f>
        <v>44.326439198940072</v>
      </c>
      <c r="N234" s="72" cm="1">
        <f t="array" ref="N234">IF($F216&gt;0.5,SUMPRODUCT(($C$3:$C$204=$C234)*(N$3:N$204),($R$3:$R$204))/SUMIFS($R$3:$R$204,$C$3:$C$204,$C234,N$3:N$204,"&lt;&gt;"),"–")</f>
        <v>35.702519460436449</v>
      </c>
      <c r="O234" s="73" cm="1">
        <f t="array" ref="O234">IF($F216&gt;0.5,SUMPRODUCT(($C$3:$C$204=$C234)*(O$3:O$204),($R$3:$R$204))/SUMIFS($R$3:$R$204,$C$3:$C$204,$C234,O$3:O$204,"&lt;&gt;"),"–")</f>
        <v>25.782292102310784</v>
      </c>
    </row>
    <row r="235" spans="2:15" s="30" customFormat="1" x14ac:dyDescent="0.35">
      <c r="B235" s="51" t="s">
        <v>490</v>
      </c>
      <c r="C235" s="1"/>
      <c r="D235" s="1" t="s">
        <v>412</v>
      </c>
      <c r="E235" s="1"/>
      <c r="F235" s="72" cm="1">
        <f t="array" ref="F235">IF($F217&gt;0.5,SUMPRODUCT(($D$3:$D$204=$D235)*($F$3:$F$204),($R$3:$R$204))/SUMIFS($R$3:$R$204,$D$3:$D$204,$D235,$F$3:$F$204,"&lt;&gt;"),"–")</f>
        <v>46.485456834336148</v>
      </c>
      <c r="G235" s="72" cm="1">
        <f t="array" ref="G235">IF($F217&gt;0.5,SUMPRODUCT(($D$3:$D$204=$D235)*($G$3:$G$204),($S$3:$S$204))/SUMIFS($S$3:$S$204,$D$3:$D$204,$D235,$G$3:$G$204,"&lt;&gt;"),"–")</f>
        <v>50.878656319261403</v>
      </c>
      <c r="H235" s="72" cm="1">
        <f t="array" ref="H235">IF($F217&gt;0.5,SUMPRODUCT(($D$3:$D$204=$D235)*(H$3:H$204),(T$3:T$204))/SUMIFS(T$3:T$204,$D$3:$D$204,$D235,H$3:H$204,"&lt;&gt;"),"–")</f>
        <v>41.791398142538753</v>
      </c>
      <c r="I235" s="72" cm="1">
        <f t="array" ref="I235">IF($F217&gt;0.5,SUMPRODUCT(($D$3:$D$204=$D235)*(I$3:I$204),(U$3:U$204))/SUMIFS(U$3:U$204,$D$3:$D$204,$D235,I$3:I$204,"&lt;&gt;"),"–")</f>
        <v>52.789881710462346</v>
      </c>
      <c r="J235" s="72" cm="1">
        <f t="array" ref="J235">IF($F217&gt;0.5,SUMPRODUCT(($D$3:$D$204=$D235)*(J$3:J$204),(V$3:V$204))/SUMIFS(V$3:V$204,$D$3:$D$204,$D235,J$3:J$204,"&lt;&gt;"),"–")</f>
        <v>34.396717098412637</v>
      </c>
      <c r="K235" s="72" cm="1">
        <f t="array" ref="K235">IF($F217&gt;0.5,SUMPRODUCT(($D$3:$D$204=$D235)*(K$3:K$204),($R$3:$R$204))/SUMIFS($R$3:$R$204,$D$3:$D$204,$D235,K$3:K$204,"&lt;&gt;"),"–")</f>
        <v>62.095496148553714</v>
      </c>
      <c r="L235" s="72" cm="1">
        <f t="array" ref="L235">IF($F217&gt;0.5,SUMPRODUCT(($D$3:$D$204=$D235)*(L$3:L$204),($R$3:$R$204))/SUMIFS($R$3:$R$204,$D$3:$D$204,$D235,L$3:L$204,"&lt;&gt;"),"–")</f>
        <v>56.152822265937438</v>
      </c>
      <c r="M235" s="72" cm="1">
        <f t="array" ref="M235">IF($F217&gt;0.5,SUMPRODUCT(($D$3:$D$204=$D235)*(M$3:M$204),($R$3:$R$204))/SUMIFS($R$3:$R$204,$D$3:$D$204,$D235,M$3:M$204,"&lt;&gt;"),"–")</f>
        <v>48.870788892554309</v>
      </c>
      <c r="N235" s="72" cm="1">
        <f t="array" ref="N235">IF($F217&gt;0.5,SUMPRODUCT(($D$3:$D$204=$D235)*(N$3:N$204),($R$3:$R$204))/SUMIFS($R$3:$R$204,$D$3:$D$204,$D235,N$3:N$204,"&lt;&gt;"),"–")</f>
        <v>40.983601285982608</v>
      </c>
      <c r="O235" s="73" cm="1">
        <f t="array" ref="O235">IF($F217&gt;0.5,SUMPRODUCT(($D$3:$D$204=$D235)*(O$3:O$204),($R$3:$R$204))/SUMIFS($R$3:$R$204,$D$3:$D$204,$D235,O$3:O$204,"&lt;&gt;"),"–")</f>
        <v>32.176278442222269</v>
      </c>
    </row>
    <row r="236" spans="2:15" s="30" customFormat="1" x14ac:dyDescent="0.35">
      <c r="B236" s="51" t="s">
        <v>491</v>
      </c>
      <c r="C236" s="1"/>
      <c r="D236" s="1" t="s">
        <v>414</v>
      </c>
      <c r="E236" s="1"/>
      <c r="F236" s="72" cm="1">
        <f t="array" ref="F236">IF($F218&gt;0.5,SUMPRODUCT(($D$3:$D$204=$D236)*($F$3:$F$204),($R$3:$R$204))/SUMIFS($R$3:$R$204,$D$3:$D$204,$D236,$F$3:$F$204,"&lt;&gt;"),"–")</f>
        <v>41.281252389105589</v>
      </c>
      <c r="G236" s="72" cm="1">
        <f t="array" ref="G236">IF($F218&gt;0.5,SUMPRODUCT(($D$3:$D$204=$D236)*($G$3:$G$204),($S$3:$S$204))/SUMIFS($S$3:$S$204,$D$3:$D$204,$D236,$G$3:$G$204,"&lt;&gt;"),"–")</f>
        <v>45.294626895107029</v>
      </c>
      <c r="H236" s="72" cm="1">
        <f t="array" ref="H236">IF($F218&gt;0.5,SUMPRODUCT(($D$3:$D$204=$D236)*(H$3:H$204),(T$3:T$204))/SUMIFS(T$3:T$204,$D$3:$D$204,$D236,H$3:H$204,"&lt;&gt;"),"–")</f>
        <v>36.904462360892445</v>
      </c>
      <c r="I236" s="72" cm="1">
        <f t="array" ref="I236">IF($F218&gt;0.5,SUMPRODUCT(($D$3:$D$204=$D236)*(I$3:I$204),(U$3:U$204))/SUMIFS(U$3:U$204,$D$3:$D$204,$D236,I$3:I$204,"&lt;&gt;"),"–")</f>
        <v>54.658839567473798</v>
      </c>
      <c r="J236" s="72" cm="1">
        <f t="array" ref="J236">IF($F218&gt;0.5,SUMPRODUCT(($D$3:$D$204=$D236)*(J$3:J$204),(V$3:V$204))/SUMIFS(V$3:V$204,$D$3:$D$204,$D236,J$3:J$204,"&lt;&gt;"),"–")</f>
        <v>23.934775687459439</v>
      </c>
      <c r="K236" s="72" cm="1">
        <f t="array" ref="K236">IF($F218&gt;0.5,SUMPRODUCT(($D$3:$D$204=$D236)*(K$3:K$204),($R$3:$R$204))/SUMIFS($R$3:$R$204,$D$3:$D$204,$D236,K$3:K$204,"&lt;&gt;"),"–")</f>
        <v>68.170229447442935</v>
      </c>
      <c r="L236" s="72" cm="1">
        <f t="array" ref="L236">IF($F218&gt;0.5,SUMPRODUCT(($D$3:$D$204=$D236)*(L$3:L$204),($R$3:$R$204))/SUMIFS($R$3:$R$204,$D$3:$D$204,$D236,L$3:L$204,"&lt;&gt;"),"–")</f>
        <v>52.403330756170014</v>
      </c>
      <c r="M236" s="72" cm="1">
        <f t="array" ref="M236">IF($F218&gt;0.5,SUMPRODUCT(($D$3:$D$204=$D236)*(M$3:M$204),($R$3:$R$204))/SUMIFS($R$3:$R$204,$D$3:$D$204,$D236,M$3:M$204,"&lt;&gt;"),"–")</f>
        <v>39.840179401420848</v>
      </c>
      <c r="N236" s="72" cm="1">
        <f t="array" ref="N236">IF($F218&gt;0.5,SUMPRODUCT(($D$3:$D$204=$D236)*(N$3:N$204),($R$3:$R$204))/SUMIFS($R$3:$R$204,$D$3:$D$204,$D236,N$3:N$204,"&lt;&gt;"),"–")</f>
        <v>30.488945092546192</v>
      </c>
      <c r="O236" s="73" cm="1">
        <f t="array" ref="O236">IF($F218&gt;0.5,SUMPRODUCT(($D$3:$D$204=$D236)*(O$3:O$204),($R$3:$R$204))/SUMIFS($R$3:$R$204,$D$3:$D$204,$D236,O$3:O$204,"&lt;&gt;"),"–")</f>
        <v>19.470039349636302</v>
      </c>
    </row>
    <row r="237" spans="2:15" s="30" customFormat="1" x14ac:dyDescent="0.35">
      <c r="B237" s="51" t="s">
        <v>492</v>
      </c>
      <c r="C237" s="1"/>
      <c r="D237" s="1"/>
      <c r="E237" s="1" t="s">
        <v>493</v>
      </c>
      <c r="F237" s="72" cm="1">
        <f t="array" ref="F237">IF(F219&gt;0.5,SUMPRODUCT(($E$3:$E$204="Least Developed")*($F$3:$F$204),($R$3:$R$204))/SUMIFS($R$3:$R$204,$E$3:$E$204,"Least Developed",$F$3:$F$204,"&lt;&gt;"),"–")</f>
        <v>48.816393764888794</v>
      </c>
      <c r="G237" s="72" cm="1">
        <f t="array" ref="G237">IF(F219&gt;0.5,SUMPRODUCT(($E$3:$E$204="Least Developed")*($G$3:$G$204),($S$3:$S$204))/SUMIFS($S$3:$S$204,$E$3:$E$204,"Least Developed",$G$3:$G$204,"&lt;&gt;"),"–")</f>
        <v>53.151095557890223</v>
      </c>
      <c r="H237" s="72" cm="1">
        <f t="array" ref="H237">IF(F219&gt;0.5,SUMPRODUCT(($E$3:$E$204="Least Developed")*($H$3:$H$204),($T$3:$T$204))/SUMIFS($T$3:$T$204,$E$3:$E$204,"Least Developed",$H$3:$H$204,"&lt;&gt;"),"–")</f>
        <v>44.060646311411773</v>
      </c>
      <c r="I237" s="72"/>
      <c r="J237" s="72"/>
      <c r="K237" s="74"/>
      <c r="L237" s="74"/>
      <c r="M237" s="74"/>
      <c r="N237" s="74"/>
      <c r="O237" s="75"/>
    </row>
    <row r="238" spans="2:15" s="30" customFormat="1" ht="15" thickBot="1" x14ac:dyDescent="0.4">
      <c r="B238" s="52" t="s">
        <v>494</v>
      </c>
      <c r="C238" s="5"/>
      <c r="D238" s="5"/>
      <c r="E238" s="5"/>
      <c r="F238" s="76">
        <f>(SUMPRODUCT(F3:$F$204,R3:R204))/(SUMIF(F3:F204,"&lt;&gt;",R3:R204))</f>
        <v>28.782107687839503</v>
      </c>
      <c r="G238" s="76">
        <f>(SUMPRODUCT($G3:G$204,S3:S204))/(SUMIF(G3:G204,"&lt;&gt;",S3:S204))</f>
        <v>30.294346206371589</v>
      </c>
      <c r="H238" s="76">
        <f>(SUMPRODUCT(H3:H204,T3:T204))/(SUMIF(H3:H204,"&lt;&gt;",T3:T204))</f>
        <v>27.092415057224446</v>
      </c>
      <c r="I238" s="76">
        <f t="shared" ref="I238:J238" si="11">(SUMPRODUCT(I3:I204,U3:U204))/(SUMIF(I3:I204,"&lt;&gt;",U3:U204))</f>
        <v>36.643247852640094</v>
      </c>
      <c r="J238" s="76">
        <f t="shared" si="11"/>
        <v>18.940953996108103</v>
      </c>
      <c r="K238" s="76">
        <f>(SUMPRODUCT(K3:K204,$R$3:$R$204))/(SUMIF(K3:K204,"&lt;&gt;",$R$3:$R$204))</f>
        <v>50.147459239491717</v>
      </c>
      <c r="L238" s="76">
        <f t="shared" ref="L238:O238" si="12">(SUMPRODUCT(L3:L204,$R$3:$R$204))/(SUMIF(L3:L204,"&lt;&gt;",$R$3:$R$204))</f>
        <v>38.970071719914678</v>
      </c>
      <c r="M238" s="76">
        <f t="shared" si="12"/>
        <v>31.248368497339687</v>
      </c>
      <c r="N238" s="76">
        <f t="shared" si="12"/>
        <v>23.98728829246382</v>
      </c>
      <c r="O238" s="77">
        <f t="shared" si="12"/>
        <v>14.677879114464432</v>
      </c>
    </row>
  </sheetData>
  <mergeCells count="13">
    <mergeCell ref="R1:W1"/>
    <mergeCell ref="B207:H207"/>
    <mergeCell ref="B224:O224"/>
    <mergeCell ref="A1:A2"/>
    <mergeCell ref="G1:H1"/>
    <mergeCell ref="I1:J1"/>
    <mergeCell ref="K1:O1"/>
    <mergeCell ref="P1:Q1"/>
    <mergeCell ref="B1:B2"/>
    <mergeCell ref="C1:C2"/>
    <mergeCell ref="D1:D2"/>
    <mergeCell ref="E1:E2"/>
    <mergeCell ref="F1:F2"/>
  </mergeCells>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Primary</vt:lpstr>
      <vt:lpstr>Lower secondary</vt:lpstr>
      <vt:lpstr>Upper secondary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Wang Karen</cp:lastModifiedBy>
  <dcterms:created xsi:type="dcterms:W3CDTF">2021-02-22T16:36:53Z</dcterms:created>
  <dcterms:modified xsi:type="dcterms:W3CDTF">2021-04-28T22:32:28Z</dcterms:modified>
</cp:coreProperties>
</file>