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4.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7.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8.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9.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2.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3.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4.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5.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6.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8.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40.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41.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42.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43.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44.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45.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46.xml" ContentType="application/vnd.openxmlformats-officedocument.drawingml.chartshapes+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7.xml" ContentType="application/vnd.openxmlformats-officedocument.drawingml.chartshapes+xml"/>
  <Override PartName="/xl/drawings/drawing48.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9.xml" ContentType="application/vnd.openxmlformats-officedocument.drawingml.chartshapes+xml"/>
  <Override PartName="/xl/drawings/drawing50.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51.xml" ContentType="application/vnd.openxmlformats-officedocument.drawingml.chartshapes+xml"/>
  <Override PartName="/xl/drawings/drawing52.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53.xml" ContentType="application/vnd.openxmlformats-officedocument.drawingml.chartshapes+xml"/>
  <Override PartName="/xl/drawings/drawing54.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55.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5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57.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58.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59.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60.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61.xml" ContentType="application/vnd.openxmlformats-officedocument.drawingml.chartshapes+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64.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65.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66.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67.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68.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69.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70.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71.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72.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73.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C:\Users\pmurphy\Dropbox\UNICEF at ICASA 2015\Stats Update\StatsUp2015_excel\"/>
    </mc:Choice>
  </mc:AlternateContent>
  <workbookProtection workbookAlgorithmName="SHA-512" workbookHashValue="7as4ZOlzeexp/s0j5kbIVmV5MGAopIhgOxIF6vylTGc9b5ghBWa1VMVR7lpm1K11RhxNRUpfxA3vIwV/Qt+r6g==" workbookSaltValue="+sxdudqEIvn+iwfZlRW7BQ==" workbookSpinCount="100000" lockStructure="1"/>
  <bookViews>
    <workbookView xWindow="0" yWindow="0" windowWidth="18960" windowHeight="9900" tabRatio="886"/>
  </bookViews>
  <sheets>
    <sheet name="Summary Table" sheetId="92" r:id="rId1"/>
    <sheet name="PMTCT coverage" sheetId="54" r:id="rId2"/>
    <sheet name="PMTCT regimen" sheetId="4" r:id="rId3"/>
    <sheet name="New Infects_trends" sheetId="71" r:id="rId4"/>
    <sheet name="PMTCT_GP_NI-reduction" sheetId="67" r:id="rId5"/>
    <sheet name="PMTCT coverage vs. NI " sheetId="66" r:id="rId6"/>
    <sheet name="PMTCT-MTCT Rates_SSA" sheetId="7" r:id="rId7"/>
    <sheet name="PMTCT-MTCT Rates_SSA-2" sheetId="9" r:id="rId8"/>
    <sheet name="HIV Pop_0-14" sheetId="107" r:id="rId9"/>
    <sheet name="HIV Pop_0-14_All Regions" sheetId="110" r:id="rId10"/>
    <sheet name="HIV Pop_0-14_Region" sheetId="95" r:id="rId11"/>
    <sheet name="New Infects_0-14" sheetId="79" r:id="rId12"/>
    <sheet name="New Infections_0-14_All Regions" sheetId="111" r:id="rId13"/>
    <sheet name="New Infections_0-14_Region" sheetId="62" r:id="rId14"/>
    <sheet name="AIDS Deaths_0-14" sheetId="38" r:id="rId15"/>
    <sheet name="AIDS Death_0-14_All Regions" sheetId="112" r:id="rId16"/>
    <sheet name="AIDS Deaths_0-14_Region" sheetId="65" r:id="rId17"/>
    <sheet name="PMTCT_NI" sheetId="55" state="hidden" r:id="rId18"/>
    <sheet name="PMTCT cascade" sheetId="10" r:id="rId19"/>
    <sheet name="PedART coverage vs. Deaths" sheetId="68" r:id="rId20"/>
    <sheet name="PMTCT_PedART_All regions" sheetId="17" r:id="rId21"/>
    <sheet name="PMTCT_PedART_Region" sheetId="56" r:id="rId22"/>
    <sheet name="PedART_AdultsChildren_LMIC" sheetId="20" state="hidden" r:id="rId23"/>
    <sheet name="PedART_AdultsChildren" sheetId="69" r:id="rId24"/>
    <sheet name="ART Gap" sheetId="57" r:id="rId25"/>
    <sheet name="PMTCT_EID_All regions" sheetId="29" r:id="rId26"/>
    <sheet name="PMTCT_EID_Region" sheetId="58" r:id="rId27"/>
    <sheet name="PMTCT_InfantARVs_All regions" sheetId="14" r:id="rId28"/>
    <sheet name="PMTCT_Infant ARVs_Region" sheetId="59" r:id="rId29"/>
    <sheet name="PMTCT_All regions_Cotrim" sheetId="16" r:id="rId30"/>
    <sheet name="PMTCT_CTX_Region" sheetId="60" r:id="rId31"/>
    <sheet name="DPT_EID" sheetId="45" r:id="rId32"/>
    <sheet name="Summary Table_Ados" sheetId="102" r:id="rId33"/>
    <sheet name="HIV Pop_10-19" sheetId="108" r:id="rId34"/>
    <sheet name="HIV Pop_10-19_All Regions" sheetId="113" r:id="rId35"/>
    <sheet name="HIV Pop_10-19_Region" sheetId="61" r:id="rId36"/>
    <sheet name="New Infects_15-19" sheetId="104" r:id="rId37"/>
    <sheet name="New Infections_15-19_All Region" sheetId="114" r:id="rId38"/>
    <sheet name="New Infections_15-19_Region" sheetId="80" r:id="rId39"/>
    <sheet name="New Infects trend_ados" sheetId="44" state="hidden" r:id="rId40"/>
    <sheet name="New Infects trend_ados_Region" sheetId="72" r:id="rId41"/>
    <sheet name="AIDS Deaths_by age groups" sheetId="33" state="hidden" r:id="rId42"/>
    <sheet name="AIDS Deaths_by age grps_Region" sheetId="73" r:id="rId43"/>
    <sheet name="AIDS Deaths_10-19" sheetId="109" r:id="rId44"/>
    <sheet name="AIDS Death_10-19_All Regions" sheetId="115" r:id="rId45"/>
    <sheet name="AIDS Death_10-19_Region" sheetId="100" r:id="rId46"/>
    <sheet name="Adolescent ART coverage" sheetId="81" r:id="rId47"/>
    <sheet name="Comp_Know" sheetId="85" r:id="rId48"/>
    <sheet name="Sex by 15" sheetId="90" r:id="rId49"/>
    <sheet name="Mult Partners" sheetId="88" r:id="rId50"/>
    <sheet name="Mult Partners_Condoms" sheetId="89" r:id="rId51"/>
    <sheet name="High Risk Sex" sheetId="86" r:id="rId52"/>
    <sheet name="High Risk Sex_Condoms" sheetId="87" r:id="rId53"/>
    <sheet name="Testing by 12mos" sheetId="91" r:id="rId54"/>
    <sheet name="Circumcision" sheetId="83" r:id="rId5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8" i="115" l="1"/>
  <c r="C48" i="115"/>
  <c r="D46" i="115"/>
  <c r="C46" i="115"/>
  <c r="D45" i="115"/>
  <c r="C45" i="115"/>
  <c r="D44" i="115"/>
  <c r="C44" i="115"/>
  <c r="D43" i="115"/>
  <c r="C43" i="115"/>
  <c r="D42" i="115"/>
  <c r="C42" i="115"/>
  <c r="D41" i="115"/>
  <c r="C41" i="115"/>
  <c r="D40" i="115"/>
  <c r="C40" i="115"/>
  <c r="D39" i="115"/>
  <c r="C39" i="115"/>
  <c r="D47" i="114"/>
  <c r="C47" i="114"/>
  <c r="D46" i="114"/>
  <c r="C46" i="114"/>
  <c r="D45" i="114"/>
  <c r="C45" i="114"/>
  <c r="D44" i="114"/>
  <c r="C44" i="114"/>
  <c r="D43" i="114"/>
  <c r="C43" i="114"/>
  <c r="D42" i="114"/>
  <c r="C42" i="114"/>
  <c r="D41" i="114"/>
  <c r="C41" i="114"/>
  <c r="D40" i="114"/>
  <c r="C40" i="114"/>
  <c r="D39" i="114"/>
  <c r="C39" i="114"/>
  <c r="D48" i="112"/>
  <c r="C48" i="112"/>
  <c r="D46" i="112"/>
  <c r="C46" i="112"/>
  <c r="D45" i="112"/>
  <c r="C45" i="112"/>
  <c r="D44" i="112"/>
  <c r="C44" i="112"/>
  <c r="D43" i="112"/>
  <c r="C43" i="112"/>
  <c r="D42" i="112"/>
  <c r="C42" i="112"/>
  <c r="D41" i="112"/>
  <c r="C41" i="112"/>
  <c r="D40" i="112"/>
  <c r="C40" i="112"/>
  <c r="D39" i="112"/>
  <c r="C39" i="112"/>
  <c r="D47" i="111"/>
  <c r="C47" i="111"/>
  <c r="D46" i="111"/>
  <c r="C46" i="111"/>
  <c r="D45" i="111"/>
  <c r="C45" i="111"/>
  <c r="D44" i="111"/>
  <c r="C44" i="111"/>
  <c r="D43" i="111"/>
  <c r="C43" i="111"/>
  <c r="D42" i="111"/>
  <c r="C42" i="111"/>
  <c r="D41" i="111"/>
  <c r="C41" i="111"/>
  <c r="D40" i="111"/>
  <c r="C40" i="111"/>
  <c r="D39" i="111"/>
  <c r="C39" i="111"/>
  <c r="D49" i="110"/>
  <c r="C49" i="110"/>
  <c r="D47" i="110"/>
  <c r="C47" i="110"/>
  <c r="D46" i="110"/>
  <c r="C46" i="110"/>
  <c r="D45" i="110"/>
  <c r="C45" i="110"/>
  <c r="D44" i="110"/>
  <c r="C44" i="110"/>
  <c r="D43" i="110"/>
  <c r="C43" i="110"/>
  <c r="D42" i="110"/>
  <c r="C42" i="110"/>
  <c r="D41" i="110"/>
  <c r="C41" i="110"/>
  <c r="D40" i="110"/>
  <c r="C40" i="110"/>
  <c r="J61" i="109" l="1"/>
  <c r="I61" i="109"/>
  <c r="E61" i="109"/>
  <c r="D61" i="109"/>
  <c r="H60" i="109"/>
  <c r="J60" i="109" s="1"/>
  <c r="C60" i="109"/>
  <c r="D60" i="109" s="1"/>
  <c r="J59" i="109"/>
  <c r="I59" i="109"/>
  <c r="E59" i="109"/>
  <c r="D59" i="109"/>
  <c r="J58" i="109"/>
  <c r="I58" i="109"/>
  <c r="E58" i="109"/>
  <c r="D58" i="109"/>
  <c r="J57" i="109"/>
  <c r="I57" i="109"/>
  <c r="E57" i="109"/>
  <c r="D57" i="109"/>
  <c r="J56" i="109"/>
  <c r="I56" i="109"/>
  <c r="E56" i="109"/>
  <c r="D56" i="109"/>
  <c r="J55" i="109"/>
  <c r="I55" i="109"/>
  <c r="E55" i="109"/>
  <c r="D55" i="109"/>
  <c r="J54" i="109"/>
  <c r="I54" i="109"/>
  <c r="E54" i="109"/>
  <c r="D54" i="109"/>
  <c r="J53" i="109"/>
  <c r="I53" i="109"/>
  <c r="E53" i="109"/>
  <c r="D53" i="109"/>
  <c r="J52" i="109"/>
  <c r="I52" i="109"/>
  <c r="E52" i="109"/>
  <c r="D52" i="109"/>
  <c r="J51" i="109"/>
  <c r="I51" i="109"/>
  <c r="E51" i="109"/>
  <c r="D51" i="109"/>
  <c r="J50" i="109"/>
  <c r="I50" i="109"/>
  <c r="E50" i="109"/>
  <c r="D50" i="109"/>
  <c r="J49" i="109"/>
  <c r="I49" i="109"/>
  <c r="E49" i="109"/>
  <c r="D49" i="109"/>
  <c r="J48" i="109"/>
  <c r="I48" i="109"/>
  <c r="E48" i="109"/>
  <c r="D48" i="109"/>
  <c r="J47" i="109"/>
  <c r="I47" i="109"/>
  <c r="E47" i="109"/>
  <c r="D47" i="109"/>
  <c r="J46" i="109"/>
  <c r="I46" i="109"/>
  <c r="E46" i="109"/>
  <c r="D46" i="109"/>
  <c r="J45" i="109"/>
  <c r="I45" i="109"/>
  <c r="E45" i="109"/>
  <c r="D45" i="109"/>
  <c r="J44" i="109"/>
  <c r="I44" i="109"/>
  <c r="E44" i="109"/>
  <c r="D44" i="109"/>
  <c r="J43" i="109"/>
  <c r="I43" i="109"/>
  <c r="E43" i="109"/>
  <c r="D43" i="109"/>
  <c r="J42" i="109"/>
  <c r="I42" i="109"/>
  <c r="E42" i="109"/>
  <c r="D42" i="109"/>
  <c r="J41" i="109"/>
  <c r="I41" i="109"/>
  <c r="E41" i="109"/>
  <c r="D41" i="109"/>
  <c r="J40" i="109"/>
  <c r="I40" i="109"/>
  <c r="E40" i="109"/>
  <c r="D40" i="109"/>
  <c r="J62" i="108"/>
  <c r="I62" i="108"/>
  <c r="E62" i="108"/>
  <c r="D62" i="108"/>
  <c r="H61" i="108"/>
  <c r="J61" i="108" s="1"/>
  <c r="C61" i="108"/>
  <c r="D61" i="108" s="1"/>
  <c r="J60" i="108"/>
  <c r="I60" i="108"/>
  <c r="E60" i="108"/>
  <c r="D60" i="108"/>
  <c r="J59" i="108"/>
  <c r="I59" i="108"/>
  <c r="E59" i="108"/>
  <c r="D59" i="108"/>
  <c r="J58" i="108"/>
  <c r="I58" i="108"/>
  <c r="E58" i="108"/>
  <c r="D58" i="108"/>
  <c r="J57" i="108"/>
  <c r="I57" i="108"/>
  <c r="E57" i="108"/>
  <c r="D57" i="108"/>
  <c r="J56" i="108"/>
  <c r="I56" i="108"/>
  <c r="E56" i="108"/>
  <c r="D56" i="108"/>
  <c r="J55" i="108"/>
  <c r="I55" i="108"/>
  <c r="E55" i="108"/>
  <c r="D55" i="108"/>
  <c r="J54" i="108"/>
  <c r="I54" i="108"/>
  <c r="E54" i="108"/>
  <c r="D54" i="108"/>
  <c r="J53" i="108"/>
  <c r="I53" i="108"/>
  <c r="E53" i="108"/>
  <c r="D53" i="108"/>
  <c r="J52" i="108"/>
  <c r="I52" i="108"/>
  <c r="E52" i="108"/>
  <c r="D52" i="108"/>
  <c r="J51" i="108"/>
  <c r="I51" i="108"/>
  <c r="E51" i="108"/>
  <c r="D51" i="108"/>
  <c r="J50" i="108"/>
  <c r="I50" i="108"/>
  <c r="E50" i="108"/>
  <c r="D50" i="108"/>
  <c r="J49" i="108"/>
  <c r="I49" i="108"/>
  <c r="E49" i="108"/>
  <c r="D49" i="108"/>
  <c r="J48" i="108"/>
  <c r="I48" i="108"/>
  <c r="E48" i="108"/>
  <c r="D48" i="108"/>
  <c r="J47" i="108"/>
  <c r="I47" i="108"/>
  <c r="E47" i="108"/>
  <c r="D47" i="108"/>
  <c r="J46" i="108"/>
  <c r="I46" i="108"/>
  <c r="E46" i="108"/>
  <c r="D46" i="108"/>
  <c r="J45" i="108"/>
  <c r="I45" i="108"/>
  <c r="E45" i="108"/>
  <c r="D45" i="108"/>
  <c r="J44" i="108"/>
  <c r="I44" i="108"/>
  <c r="E44" i="108"/>
  <c r="D44" i="108"/>
  <c r="J43" i="108"/>
  <c r="I43" i="108"/>
  <c r="E43" i="108"/>
  <c r="D43" i="108"/>
  <c r="J42" i="108"/>
  <c r="I42" i="108"/>
  <c r="E42" i="108"/>
  <c r="D42" i="108"/>
  <c r="J41" i="108"/>
  <c r="I41" i="108"/>
  <c r="E41" i="108"/>
  <c r="D41" i="108"/>
  <c r="J62" i="107"/>
  <c r="I62" i="107"/>
  <c r="E62" i="107"/>
  <c r="D62" i="107"/>
  <c r="H61" i="107"/>
  <c r="J61" i="107" s="1"/>
  <c r="C61" i="107"/>
  <c r="D61" i="107" s="1"/>
  <c r="J60" i="107"/>
  <c r="I60" i="107"/>
  <c r="E60" i="107"/>
  <c r="D60" i="107"/>
  <c r="J59" i="107"/>
  <c r="I59" i="107"/>
  <c r="E59" i="107"/>
  <c r="D59" i="107"/>
  <c r="J58" i="107"/>
  <c r="I58" i="107"/>
  <c r="E58" i="107"/>
  <c r="D58" i="107"/>
  <c r="J57" i="107"/>
  <c r="I57" i="107"/>
  <c r="E57" i="107"/>
  <c r="D57" i="107"/>
  <c r="J56" i="107"/>
  <c r="I56" i="107"/>
  <c r="E56" i="107"/>
  <c r="D56" i="107"/>
  <c r="J55" i="107"/>
  <c r="I55" i="107"/>
  <c r="E55" i="107"/>
  <c r="D55" i="107"/>
  <c r="J54" i="107"/>
  <c r="I54" i="107"/>
  <c r="E54" i="107"/>
  <c r="D54" i="107"/>
  <c r="J53" i="107"/>
  <c r="I53" i="107"/>
  <c r="E53" i="107"/>
  <c r="D53" i="107"/>
  <c r="J52" i="107"/>
  <c r="I52" i="107"/>
  <c r="E52" i="107"/>
  <c r="D52" i="107"/>
  <c r="J51" i="107"/>
  <c r="I51" i="107"/>
  <c r="E51" i="107"/>
  <c r="D51" i="107"/>
  <c r="J50" i="107"/>
  <c r="I50" i="107"/>
  <c r="E50" i="107"/>
  <c r="D50" i="107"/>
  <c r="J49" i="107"/>
  <c r="I49" i="107"/>
  <c r="E49" i="107"/>
  <c r="D49" i="107"/>
  <c r="J48" i="107"/>
  <c r="I48" i="107"/>
  <c r="E48" i="107"/>
  <c r="D48" i="107"/>
  <c r="J47" i="107"/>
  <c r="I47" i="107"/>
  <c r="E47" i="107"/>
  <c r="D47" i="107"/>
  <c r="J46" i="107"/>
  <c r="I46" i="107"/>
  <c r="E46" i="107"/>
  <c r="D46" i="107"/>
  <c r="J45" i="107"/>
  <c r="I45" i="107"/>
  <c r="E45" i="107"/>
  <c r="D45" i="107"/>
  <c r="J44" i="107"/>
  <c r="I44" i="107"/>
  <c r="E44" i="107"/>
  <c r="D44" i="107"/>
  <c r="J43" i="107"/>
  <c r="I43" i="107"/>
  <c r="E43" i="107"/>
  <c r="D43" i="107"/>
  <c r="J42" i="107"/>
  <c r="I42" i="107"/>
  <c r="E42" i="107"/>
  <c r="D42" i="107"/>
  <c r="J41" i="107"/>
  <c r="I41" i="107"/>
  <c r="E41" i="107"/>
  <c r="D41" i="107"/>
  <c r="I61" i="107" l="1"/>
  <c r="E60" i="109"/>
  <c r="I60" i="109"/>
  <c r="E61" i="108"/>
  <c r="I61" i="108"/>
  <c r="E61" i="107"/>
  <c r="P62" i="104" l="1"/>
  <c r="R62" i="104" s="1"/>
  <c r="Q61" i="104"/>
  <c r="F61" i="104"/>
  <c r="E61" i="104"/>
  <c r="Q60" i="104"/>
  <c r="D60" i="104"/>
  <c r="F60" i="104" s="1"/>
  <c r="Q59" i="104"/>
  <c r="F59" i="104"/>
  <c r="E59" i="104"/>
  <c r="Q58" i="104"/>
  <c r="F58" i="104"/>
  <c r="E58" i="104"/>
  <c r="Q57" i="104"/>
  <c r="F57" i="104"/>
  <c r="E57" i="104"/>
  <c r="Q56" i="104"/>
  <c r="F56" i="104"/>
  <c r="E56" i="104"/>
  <c r="Q55" i="104"/>
  <c r="F55" i="104"/>
  <c r="E55" i="104"/>
  <c r="Q54" i="104"/>
  <c r="F54" i="104"/>
  <c r="E54" i="104"/>
  <c r="Q53" i="104"/>
  <c r="F53" i="104"/>
  <c r="E53" i="104"/>
  <c r="Q52" i="104"/>
  <c r="F52" i="104"/>
  <c r="E52" i="104"/>
  <c r="Q51" i="104"/>
  <c r="F51" i="104"/>
  <c r="E51" i="104"/>
  <c r="Q50" i="104"/>
  <c r="F50" i="104"/>
  <c r="E50" i="104"/>
  <c r="Q49" i="104"/>
  <c r="F49" i="104"/>
  <c r="E49" i="104"/>
  <c r="Q48" i="104"/>
  <c r="F48" i="104"/>
  <c r="E48" i="104"/>
  <c r="Q47" i="104"/>
  <c r="F47" i="104"/>
  <c r="E47" i="104"/>
  <c r="Q46" i="104"/>
  <c r="F46" i="104"/>
  <c r="E46" i="104"/>
  <c r="Q45" i="104"/>
  <c r="F45" i="104"/>
  <c r="E45" i="104"/>
  <c r="Q44" i="104"/>
  <c r="F44" i="104"/>
  <c r="E44" i="104"/>
  <c r="Q43" i="104"/>
  <c r="F43" i="104"/>
  <c r="E43" i="104"/>
  <c r="Q42" i="104"/>
  <c r="F42" i="104"/>
  <c r="E42" i="104"/>
  <c r="Q41" i="104"/>
  <c r="F41" i="104"/>
  <c r="E41" i="104"/>
  <c r="F40" i="104"/>
  <c r="E40" i="104"/>
  <c r="E60" i="104" l="1"/>
  <c r="R60" i="104"/>
  <c r="R61" i="104"/>
  <c r="Q62" i="104"/>
  <c r="R41" i="104"/>
  <c r="R42" i="104"/>
  <c r="R43" i="104"/>
  <c r="R44" i="104"/>
  <c r="R45" i="104"/>
  <c r="R46" i="104"/>
  <c r="R47" i="104"/>
  <c r="R48" i="104"/>
  <c r="R49" i="104"/>
  <c r="R50" i="104"/>
  <c r="R51" i="104"/>
  <c r="R52" i="104"/>
  <c r="R53" i="104"/>
  <c r="R54" i="104"/>
  <c r="R55" i="104"/>
  <c r="R56" i="104"/>
  <c r="R57" i="104"/>
  <c r="R58" i="104"/>
  <c r="R59" i="104"/>
  <c r="D58" i="100" l="1"/>
  <c r="D56" i="100"/>
  <c r="D54" i="100"/>
  <c r="C58" i="100"/>
  <c r="C56" i="100"/>
  <c r="C54" i="100"/>
  <c r="D56" i="80" l="1"/>
  <c r="D53" i="80"/>
  <c r="D49" i="80"/>
  <c r="C56" i="80"/>
  <c r="C53" i="80"/>
  <c r="C49" i="80"/>
  <c r="D48" i="80"/>
  <c r="D40" i="80"/>
  <c r="D61" i="80"/>
  <c r="D47" i="80"/>
  <c r="D43" i="80"/>
  <c r="D50" i="80"/>
  <c r="D42" i="80"/>
  <c r="D41" i="80"/>
  <c r="D59" i="80"/>
  <c r="D58" i="80"/>
  <c r="D60" i="80"/>
  <c r="D45" i="80"/>
  <c r="D46" i="80"/>
  <c r="D52" i="80"/>
  <c r="D57" i="80"/>
  <c r="D44" i="80"/>
  <c r="D54" i="80"/>
  <c r="D55" i="80"/>
  <c r="D39" i="80"/>
  <c r="D62" i="80"/>
  <c r="D64" i="80"/>
  <c r="D51" i="80"/>
  <c r="C48" i="80"/>
  <c r="C40" i="80"/>
  <c r="C61" i="80"/>
  <c r="C47" i="80"/>
  <c r="C43" i="80"/>
  <c r="C50" i="80"/>
  <c r="C42" i="80"/>
  <c r="C41" i="80"/>
  <c r="C59" i="80"/>
  <c r="C58" i="80"/>
  <c r="C60" i="80"/>
  <c r="C45" i="80"/>
  <c r="C46" i="80"/>
  <c r="C52" i="80"/>
  <c r="C57" i="80"/>
  <c r="C44" i="80"/>
  <c r="C54" i="80"/>
  <c r="C55" i="80"/>
  <c r="C39" i="80"/>
  <c r="C62" i="80"/>
  <c r="C51" i="80"/>
  <c r="D47" i="61" l="1"/>
  <c r="D41" i="61"/>
  <c r="D62" i="61"/>
  <c r="D46" i="61"/>
  <c r="D44" i="61"/>
  <c r="D50" i="61"/>
  <c r="D43" i="61"/>
  <c r="D42" i="61"/>
  <c r="D61" i="61"/>
  <c r="D55" i="61"/>
  <c r="D60" i="61"/>
  <c r="D45" i="61"/>
  <c r="D49" i="61"/>
  <c r="D56" i="61"/>
  <c r="D54" i="61"/>
  <c r="D48" i="61"/>
  <c r="D59" i="61"/>
  <c r="D52" i="61"/>
  <c r="D40" i="61"/>
  <c r="D63" i="61"/>
  <c r="D58" i="61"/>
  <c r="D57" i="61"/>
  <c r="D51" i="61"/>
  <c r="D65" i="61"/>
  <c r="D53" i="61"/>
  <c r="C47" i="61"/>
  <c r="C41" i="61"/>
  <c r="C62" i="61"/>
  <c r="C46" i="61"/>
  <c r="C44" i="61"/>
  <c r="C50" i="61"/>
  <c r="C43" i="61"/>
  <c r="C42" i="61"/>
  <c r="C61" i="61"/>
  <c r="C55" i="61"/>
  <c r="C60" i="61"/>
  <c r="C45" i="61"/>
  <c r="C49" i="61"/>
  <c r="C56" i="61"/>
  <c r="C54" i="61"/>
  <c r="C48" i="61"/>
  <c r="C59" i="61"/>
  <c r="C52" i="61"/>
  <c r="C40" i="61"/>
  <c r="C63" i="61"/>
  <c r="C58" i="61"/>
  <c r="C57" i="61"/>
  <c r="C51" i="61"/>
  <c r="C65" i="61"/>
  <c r="C53" i="61"/>
  <c r="F33" i="60" l="1"/>
  <c r="F38" i="60"/>
  <c r="F40" i="60"/>
  <c r="F44" i="60"/>
  <c r="F47" i="60"/>
  <c r="F37" i="60"/>
  <c r="F43" i="60"/>
  <c r="F46" i="60"/>
  <c r="F30" i="60"/>
  <c r="F35" i="60"/>
  <c r="F34" i="60"/>
  <c r="F41" i="60"/>
  <c r="F31" i="60"/>
  <c r="F42" i="60"/>
  <c r="F48" i="60"/>
  <c r="F45" i="60"/>
  <c r="F36" i="60"/>
  <c r="F39" i="60"/>
  <c r="F32" i="60"/>
  <c r="F49" i="60"/>
  <c r="E33" i="60"/>
  <c r="E38" i="60"/>
  <c r="E40" i="60"/>
  <c r="E44" i="60"/>
  <c r="E47" i="60"/>
  <c r="E37" i="60"/>
  <c r="E43" i="60"/>
  <c r="E46" i="60"/>
  <c r="E30" i="60"/>
  <c r="E35" i="60"/>
  <c r="E34" i="60"/>
  <c r="E41" i="60"/>
  <c r="E31" i="60"/>
  <c r="E42" i="60"/>
  <c r="E48" i="60"/>
  <c r="E45" i="60"/>
  <c r="E36" i="60"/>
  <c r="E39" i="60"/>
  <c r="E32" i="60"/>
  <c r="E49" i="60"/>
  <c r="F33" i="59"/>
  <c r="F37" i="59"/>
  <c r="F42" i="59"/>
  <c r="F44" i="59"/>
  <c r="F45" i="59"/>
  <c r="F32" i="59"/>
  <c r="F41" i="59"/>
  <c r="F39" i="59"/>
  <c r="F30" i="59"/>
  <c r="F38" i="59"/>
  <c r="F36" i="59"/>
  <c r="F35" i="59"/>
  <c r="F40" i="59"/>
  <c r="F49" i="59"/>
  <c r="F47" i="59"/>
  <c r="F46" i="59"/>
  <c r="F34" i="59"/>
  <c r="F43" i="59"/>
  <c r="F31" i="59"/>
  <c r="E33" i="59"/>
  <c r="E37" i="59"/>
  <c r="E42" i="59"/>
  <c r="E44" i="59"/>
  <c r="E45" i="59"/>
  <c r="E32" i="59"/>
  <c r="E41" i="59"/>
  <c r="E39" i="59"/>
  <c r="E30" i="59"/>
  <c r="E38" i="59"/>
  <c r="E36" i="59"/>
  <c r="E35" i="59"/>
  <c r="E40" i="59"/>
  <c r="E49" i="59"/>
  <c r="E47" i="59"/>
  <c r="E46" i="59"/>
  <c r="E34" i="59"/>
  <c r="E43" i="59"/>
  <c r="E31" i="59"/>
  <c r="F48" i="59"/>
  <c r="E48" i="59"/>
  <c r="F30" i="58" l="1"/>
  <c r="F31" i="58"/>
  <c r="F32" i="58"/>
  <c r="F33" i="58"/>
  <c r="F34" i="58"/>
  <c r="F35" i="58"/>
  <c r="F36" i="58"/>
  <c r="F37" i="58"/>
  <c r="F38" i="58"/>
  <c r="F39" i="58"/>
  <c r="F40" i="58"/>
  <c r="F41" i="58"/>
  <c r="F42" i="58"/>
  <c r="F43" i="58"/>
  <c r="F44" i="58"/>
  <c r="F45" i="58"/>
  <c r="F46" i="58"/>
  <c r="F47" i="58"/>
  <c r="E30" i="58"/>
  <c r="E31" i="58"/>
  <c r="E32" i="58"/>
  <c r="E33" i="58"/>
  <c r="E34" i="58"/>
  <c r="E35" i="58"/>
  <c r="E36" i="58"/>
  <c r="E37" i="58"/>
  <c r="E38" i="58"/>
  <c r="E39" i="58"/>
  <c r="E40" i="58"/>
  <c r="E41" i="58"/>
  <c r="E42" i="58"/>
  <c r="E43" i="58"/>
  <c r="E44" i="58"/>
  <c r="E45" i="58"/>
  <c r="E46" i="58"/>
  <c r="E47" i="58"/>
  <c r="D54" i="65" l="1"/>
  <c r="D56" i="65"/>
  <c r="D50" i="65"/>
  <c r="C54" i="65"/>
  <c r="C56" i="65"/>
  <c r="C50" i="65"/>
  <c r="D64" i="65"/>
  <c r="D48" i="65"/>
  <c r="D41" i="65"/>
  <c r="D61" i="65"/>
  <c r="D46" i="65"/>
  <c r="D43" i="65"/>
  <c r="D47" i="65"/>
  <c r="D42" i="65"/>
  <c r="D40" i="65"/>
  <c r="D59" i="65"/>
  <c r="D55" i="65"/>
  <c r="D58" i="65"/>
  <c r="D45" i="65"/>
  <c r="D52" i="65"/>
  <c r="D53" i="65"/>
  <c r="D57" i="65"/>
  <c r="D44" i="65"/>
  <c r="D60" i="65"/>
  <c r="D49" i="65"/>
  <c r="D39" i="65"/>
  <c r="D62" i="65"/>
  <c r="D51" i="65"/>
  <c r="C48" i="65"/>
  <c r="C41" i="65"/>
  <c r="C61" i="65"/>
  <c r="C46" i="65"/>
  <c r="C43" i="65"/>
  <c r="C47" i="65"/>
  <c r="C42" i="65"/>
  <c r="C40" i="65"/>
  <c r="C59" i="65"/>
  <c r="C55" i="65"/>
  <c r="C58" i="65"/>
  <c r="C45" i="65"/>
  <c r="C52" i="65"/>
  <c r="C53" i="65"/>
  <c r="C57" i="65"/>
  <c r="C44" i="65"/>
  <c r="C60" i="65"/>
  <c r="C49" i="65"/>
  <c r="C39" i="65"/>
  <c r="C62" i="65"/>
  <c r="C64" i="65"/>
  <c r="C51" i="65"/>
  <c r="D64" i="62"/>
  <c r="D40" i="62"/>
  <c r="D41" i="62"/>
  <c r="D42" i="62"/>
  <c r="D43" i="62"/>
  <c r="D44" i="62"/>
  <c r="D45" i="62"/>
  <c r="D46" i="62"/>
  <c r="D47" i="62"/>
  <c r="D48" i="62"/>
  <c r="D49" i="62"/>
  <c r="D50" i="62"/>
  <c r="D51" i="62"/>
  <c r="D52" i="62"/>
  <c r="D53" i="62"/>
  <c r="D54" i="62"/>
  <c r="D55" i="62"/>
  <c r="D56" i="62"/>
  <c r="D57" i="62"/>
  <c r="D58" i="62"/>
  <c r="D59" i="62"/>
  <c r="D60" i="62"/>
  <c r="D61" i="62"/>
  <c r="D62" i="62"/>
  <c r="D39" i="62"/>
  <c r="C53" i="62"/>
  <c r="C59" i="62"/>
  <c r="C52" i="62"/>
  <c r="C48" i="62"/>
  <c r="C41" i="62"/>
  <c r="C61" i="62"/>
  <c r="C46" i="62"/>
  <c r="C43" i="62"/>
  <c r="C47" i="62"/>
  <c r="C42" i="62"/>
  <c r="C40" i="62"/>
  <c r="C54" i="62"/>
  <c r="C60" i="62"/>
  <c r="C55" i="62"/>
  <c r="C45" i="62"/>
  <c r="C57" i="62"/>
  <c r="C51" i="62"/>
  <c r="C56" i="62"/>
  <c r="C44" i="62"/>
  <c r="C58" i="62"/>
  <c r="C50" i="62"/>
  <c r="C39" i="62"/>
  <c r="C62" i="62"/>
  <c r="C64" i="62"/>
  <c r="C49" i="62"/>
  <c r="D40" i="95" l="1"/>
  <c r="C65" i="95"/>
  <c r="C41" i="95"/>
  <c r="C42" i="95"/>
  <c r="C43" i="95"/>
  <c r="C44" i="95"/>
  <c r="C45" i="95"/>
  <c r="C46" i="95"/>
  <c r="C47" i="95"/>
  <c r="C48" i="95"/>
  <c r="C49" i="95"/>
  <c r="C50" i="95"/>
  <c r="C51" i="95"/>
  <c r="C52" i="95"/>
  <c r="C53" i="95"/>
  <c r="C54" i="95"/>
  <c r="C55" i="95"/>
  <c r="C56" i="95"/>
  <c r="C57" i="95"/>
  <c r="C58" i="95"/>
  <c r="C59" i="95"/>
  <c r="C60" i="95"/>
  <c r="C61" i="95"/>
  <c r="C62" i="95"/>
  <c r="C63" i="95"/>
  <c r="C40" i="95"/>
  <c r="D48" i="95" l="1"/>
  <c r="D42" i="95"/>
  <c r="D62" i="95"/>
  <c r="D47" i="95"/>
  <c r="D44" i="95"/>
  <c r="D51" i="95"/>
  <c r="D43" i="95"/>
  <c r="D41" i="95"/>
  <c r="D59" i="95"/>
  <c r="D56" i="95"/>
  <c r="D60" i="95"/>
  <c r="D45" i="95"/>
  <c r="D50" i="95"/>
  <c r="D54" i="95"/>
  <c r="D57" i="95"/>
  <c r="D46" i="95"/>
  <c r="D61" i="95"/>
  <c r="D52" i="95"/>
  <c r="D63" i="95"/>
  <c r="D58" i="95"/>
  <c r="D55" i="95"/>
  <c r="D49" i="95"/>
  <c r="D65" i="95"/>
  <c r="D57" i="67"/>
  <c r="E57" i="67" s="1"/>
  <c r="D51" i="67"/>
  <c r="E51" i="67" s="1"/>
  <c r="D45" i="67"/>
  <c r="E45" i="67" s="1"/>
  <c r="D54" i="67"/>
  <c r="E54" i="67" s="1"/>
  <c r="D42" i="67"/>
  <c r="E42" i="67" s="1"/>
  <c r="D49" i="67"/>
  <c r="E49" i="67" s="1"/>
  <c r="D55" i="67"/>
  <c r="E55" i="67" s="1"/>
  <c r="D43" i="67"/>
  <c r="E43" i="67" s="1"/>
  <c r="D50" i="67"/>
  <c r="E50" i="67" s="1"/>
  <c r="D56" i="67"/>
  <c r="E56" i="67" s="1"/>
  <c r="D47" i="67"/>
  <c r="E47" i="67" s="1"/>
  <c r="D44" i="67"/>
  <c r="E44" i="67" s="1"/>
  <c r="D53" i="67"/>
  <c r="E53" i="67" s="1"/>
  <c r="D58" i="67"/>
  <c r="E58" i="67" s="1"/>
  <c r="D48" i="67"/>
  <c r="E48" i="67" s="1"/>
  <c r="D41" i="67"/>
  <c r="E41" i="67" s="1"/>
  <c r="D52" i="67"/>
  <c r="E52" i="67" s="1"/>
  <c r="D46" i="67"/>
  <c r="E46" i="67" s="1"/>
  <c r="B45" i="71"/>
  <c r="C64" i="100" l="1"/>
  <c r="C60" i="100"/>
  <c r="C46" i="100"/>
  <c r="C55" i="100"/>
  <c r="C40" i="100"/>
  <c r="C45" i="100"/>
  <c r="C59" i="100"/>
  <c r="C62" i="100"/>
  <c r="C41" i="100"/>
  <c r="C61" i="100"/>
  <c r="C39" i="100"/>
  <c r="C57" i="100"/>
  <c r="C48" i="100"/>
  <c r="C42" i="100"/>
  <c r="C49" i="100"/>
  <c r="C51" i="100"/>
  <c r="C43" i="100"/>
  <c r="C53" i="100"/>
  <c r="C47" i="100"/>
  <c r="C52" i="100"/>
  <c r="C50" i="100"/>
  <c r="C44" i="100"/>
  <c r="D53" i="100" l="1"/>
  <c r="D55" i="100"/>
  <c r="D48" i="100"/>
  <c r="D44" i="100"/>
  <c r="D43" i="100"/>
  <c r="D45" i="100"/>
  <c r="D39" i="100"/>
  <c r="D51" i="100"/>
  <c r="D61" i="100"/>
  <c r="D52" i="100"/>
  <c r="D40" i="100"/>
  <c r="D57" i="100"/>
  <c r="D60" i="100"/>
  <c r="D64" i="100"/>
  <c r="D47" i="100"/>
  <c r="D46" i="100"/>
  <c r="D41" i="100"/>
  <c r="D50" i="100"/>
  <c r="D42" i="100"/>
  <c r="D62" i="100"/>
  <c r="D49" i="100"/>
  <c r="D59" i="100"/>
  <c r="D53" i="95"/>
  <c r="L121" i="81" l="1"/>
  <c r="R118" i="81"/>
  <c r="L118" i="81"/>
  <c r="J118" i="81"/>
  <c r="D118" i="81"/>
  <c r="R117" i="81"/>
  <c r="L117" i="81"/>
  <c r="J117" i="81"/>
  <c r="D117" i="81"/>
  <c r="R116" i="81"/>
  <c r="L116" i="81"/>
  <c r="J116" i="81"/>
  <c r="D116" i="81"/>
  <c r="R115" i="81"/>
  <c r="L115" i="81"/>
  <c r="J115" i="81"/>
  <c r="D115" i="81"/>
  <c r="R114" i="81"/>
  <c r="L114" i="81"/>
  <c r="J114" i="81"/>
  <c r="D114" i="81"/>
  <c r="R113" i="81"/>
  <c r="L113" i="81"/>
  <c r="J113" i="81"/>
  <c r="D113" i="81"/>
  <c r="R112" i="81"/>
  <c r="L112" i="81"/>
  <c r="J112" i="81"/>
  <c r="D112" i="81"/>
  <c r="R111" i="81"/>
  <c r="L111" i="81"/>
  <c r="J111" i="81"/>
  <c r="D111" i="81"/>
  <c r="R110" i="81"/>
  <c r="L110" i="81"/>
  <c r="J110" i="81"/>
  <c r="D110" i="81"/>
  <c r="R109" i="81"/>
  <c r="L109" i="81"/>
  <c r="J109" i="81"/>
  <c r="D109" i="81"/>
  <c r="R108" i="81"/>
  <c r="L108" i="81"/>
  <c r="J108" i="81"/>
  <c r="D108" i="81"/>
  <c r="R107" i="81"/>
  <c r="L107" i="81"/>
  <c r="J107" i="81"/>
  <c r="D107" i="81"/>
  <c r="R106" i="81"/>
  <c r="L106" i="81"/>
  <c r="J106" i="81"/>
  <c r="D106" i="81"/>
  <c r="R105" i="81"/>
  <c r="L105" i="81"/>
  <c r="J105" i="81"/>
  <c r="D105" i="81"/>
  <c r="R104" i="81"/>
  <c r="L104" i="81"/>
  <c r="J104" i="81"/>
  <c r="D104" i="81"/>
  <c r="R103" i="81"/>
  <c r="L103" i="81"/>
  <c r="J103" i="81"/>
  <c r="D103" i="81"/>
  <c r="R102" i="81"/>
  <c r="L102" i="81"/>
  <c r="J102" i="81"/>
  <c r="D102" i="81"/>
  <c r="R101" i="81"/>
  <c r="L101" i="81"/>
  <c r="J101" i="81"/>
  <c r="D101" i="81"/>
  <c r="R100" i="81"/>
  <c r="L100" i="81"/>
  <c r="J100" i="81"/>
  <c r="D100" i="81"/>
  <c r="R99" i="81"/>
  <c r="L99" i="81"/>
  <c r="J99" i="81"/>
  <c r="D99" i="81"/>
  <c r="R98" i="81"/>
  <c r="L98" i="81"/>
  <c r="J98" i="81"/>
  <c r="D98" i="81"/>
  <c r="R97" i="81"/>
  <c r="L97" i="81"/>
  <c r="J97" i="81"/>
  <c r="D97" i="81"/>
  <c r="R96" i="81"/>
  <c r="L96" i="81"/>
  <c r="J96" i="81"/>
  <c r="D96" i="81"/>
  <c r="R95" i="81"/>
  <c r="L95" i="81"/>
  <c r="J95" i="81"/>
  <c r="D95" i="81"/>
  <c r="R94" i="81"/>
  <c r="L94" i="81"/>
  <c r="J94" i="81"/>
  <c r="D94" i="81"/>
  <c r="R93" i="81"/>
  <c r="L93" i="81"/>
  <c r="J93" i="81"/>
  <c r="D93" i="81"/>
  <c r="R92" i="81"/>
  <c r="L92" i="81"/>
  <c r="J92" i="81"/>
  <c r="D92" i="81"/>
  <c r="R91" i="81"/>
  <c r="L91" i="81"/>
  <c r="J91" i="81"/>
  <c r="D91" i="81"/>
  <c r="R90" i="81"/>
  <c r="L90" i="81"/>
  <c r="J90" i="81"/>
  <c r="D90" i="81"/>
  <c r="R89" i="81"/>
  <c r="L89" i="81"/>
  <c r="J89" i="81"/>
  <c r="D89" i="81"/>
  <c r="R88" i="81"/>
  <c r="L88" i="81"/>
  <c r="J88" i="81"/>
  <c r="D88" i="81"/>
  <c r="R87" i="81"/>
  <c r="L87" i="81"/>
  <c r="J87" i="81"/>
  <c r="D87" i="81"/>
  <c r="R86" i="81"/>
  <c r="L86" i="81"/>
  <c r="J86" i="81"/>
  <c r="D86" i="81"/>
  <c r="R85" i="81"/>
  <c r="L85" i="81"/>
  <c r="J85" i="81"/>
  <c r="D85" i="81"/>
  <c r="R84" i="81"/>
  <c r="L84" i="81"/>
  <c r="J84" i="81"/>
  <c r="D84" i="81"/>
  <c r="R83" i="81"/>
  <c r="L83" i="81"/>
  <c r="J83" i="81"/>
  <c r="D83" i="81"/>
  <c r="R82" i="81"/>
  <c r="L82" i="81"/>
  <c r="J82" i="81"/>
  <c r="D82" i="81"/>
  <c r="R81" i="81"/>
  <c r="L81" i="81"/>
  <c r="J81" i="81"/>
  <c r="D81" i="81"/>
  <c r="R80" i="81"/>
  <c r="L80" i="81"/>
  <c r="J80" i="81"/>
  <c r="D80" i="81"/>
  <c r="R79" i="81"/>
  <c r="L79" i="81"/>
  <c r="J79" i="81"/>
  <c r="D79" i="81"/>
  <c r="R78" i="81"/>
  <c r="L78" i="81"/>
  <c r="J78" i="81"/>
  <c r="D78" i="81"/>
  <c r="R77" i="81"/>
  <c r="L77" i="81"/>
  <c r="J77" i="81"/>
  <c r="D77" i="81"/>
  <c r="R76" i="81"/>
  <c r="L76" i="81"/>
  <c r="J76" i="81"/>
  <c r="D76" i="81"/>
  <c r="R75" i="81"/>
  <c r="L75" i="81"/>
  <c r="J75" i="81"/>
  <c r="D75" i="81"/>
  <c r="R74" i="81"/>
  <c r="L74" i="81"/>
  <c r="J74" i="81"/>
  <c r="D74" i="81"/>
  <c r="R73" i="81"/>
  <c r="L73" i="81"/>
  <c r="J73" i="81"/>
  <c r="D73" i="81"/>
  <c r="R72" i="81"/>
  <c r="L72" i="81"/>
  <c r="J72" i="81"/>
  <c r="D72" i="81"/>
  <c r="R71" i="81"/>
  <c r="L71" i="81"/>
  <c r="J71" i="81"/>
  <c r="D71" i="81"/>
  <c r="R70" i="81"/>
  <c r="L70" i="81"/>
  <c r="J70" i="81"/>
  <c r="D70" i="81"/>
  <c r="R69" i="81"/>
  <c r="L69" i="81"/>
  <c r="J69" i="81"/>
  <c r="D69" i="81"/>
  <c r="R68" i="81"/>
  <c r="L68" i="81"/>
  <c r="J68" i="81"/>
  <c r="D68" i="81"/>
  <c r="R67" i="81"/>
  <c r="L67" i="81"/>
  <c r="J67" i="81"/>
  <c r="D67" i="81"/>
  <c r="R66" i="81"/>
  <c r="L66" i="81"/>
  <c r="J66" i="81"/>
  <c r="D66" i="81"/>
  <c r="R65" i="81"/>
  <c r="L65" i="81"/>
  <c r="J65" i="81"/>
  <c r="D65" i="81"/>
  <c r="R64" i="81"/>
  <c r="L64" i="81"/>
  <c r="J64" i="81"/>
  <c r="D64" i="81"/>
  <c r="R63" i="81"/>
  <c r="L63" i="81"/>
  <c r="J63" i="81"/>
  <c r="D63" i="81"/>
  <c r="R62" i="81"/>
  <c r="L62" i="81"/>
  <c r="J62" i="81"/>
  <c r="D62" i="81"/>
  <c r="R61" i="81"/>
  <c r="L61" i="81"/>
  <c r="J61" i="81"/>
  <c r="D61" i="81"/>
  <c r="R60" i="81"/>
  <c r="L60" i="81"/>
  <c r="J60" i="81"/>
  <c r="D60" i="81"/>
  <c r="R59" i="81"/>
  <c r="L59" i="81"/>
  <c r="J59" i="81"/>
  <c r="D59" i="81"/>
  <c r="R58" i="81"/>
  <c r="L58" i="81"/>
  <c r="J58" i="81"/>
  <c r="D58" i="81"/>
  <c r="R57" i="81"/>
  <c r="L57" i="81"/>
  <c r="J57" i="81"/>
  <c r="D57" i="81"/>
  <c r="R56" i="81"/>
  <c r="R119" i="81" s="1"/>
  <c r="R121" i="81" s="1"/>
  <c r="L56" i="81"/>
  <c r="D119" i="81" s="1"/>
  <c r="J56" i="81"/>
  <c r="D56" i="81"/>
  <c r="D120" i="81" s="1"/>
  <c r="L120" i="81" l="1"/>
  <c r="L122" i="81" s="1"/>
  <c r="Q72" i="79" l="1"/>
  <c r="P71" i="79"/>
  <c r="Q71" i="79" s="1"/>
  <c r="E71" i="79"/>
  <c r="Q70" i="79"/>
  <c r="D70" i="79"/>
  <c r="E70" i="79" s="1"/>
  <c r="Q69" i="79"/>
  <c r="E69" i="79"/>
  <c r="Q68" i="79"/>
  <c r="E68" i="79"/>
  <c r="Q67" i="79"/>
  <c r="E67" i="79"/>
  <c r="Q66" i="79"/>
  <c r="E66" i="79"/>
  <c r="Q65" i="79"/>
  <c r="E65" i="79"/>
  <c r="Q64" i="79"/>
  <c r="E64" i="79"/>
  <c r="Q63" i="79"/>
  <c r="E63" i="79"/>
  <c r="Q62" i="79"/>
  <c r="E62" i="79"/>
  <c r="Q61" i="79"/>
  <c r="E61" i="79"/>
  <c r="Q60" i="79"/>
  <c r="E60" i="79"/>
  <c r="Q59" i="79"/>
  <c r="E59" i="79"/>
  <c r="Q58" i="79"/>
  <c r="E58" i="79"/>
  <c r="Q57" i="79"/>
  <c r="E57" i="79"/>
  <c r="Q56" i="79"/>
  <c r="E56" i="79"/>
  <c r="Q55" i="79"/>
  <c r="E55" i="79"/>
  <c r="Q54" i="79"/>
  <c r="E54" i="79"/>
  <c r="Q53" i="79"/>
  <c r="E53" i="79"/>
  <c r="Q52" i="79"/>
  <c r="E52" i="79"/>
  <c r="Q51" i="79"/>
  <c r="E51" i="79"/>
  <c r="E50" i="79"/>
  <c r="P45" i="71" l="1"/>
  <c r="Q45" i="71"/>
  <c r="C45" i="71"/>
  <c r="Q44" i="71" l="1"/>
  <c r="Q43" i="71"/>
  <c r="R43" i="71" s="1"/>
  <c r="S43" i="71" s="1"/>
  <c r="T43" i="71" s="1"/>
  <c r="U43" i="71" s="1"/>
  <c r="V43" i="71" s="1"/>
  <c r="W43" i="71" s="1"/>
  <c r="X43" i="71" s="1"/>
  <c r="Y43" i="71" s="1"/>
  <c r="Z43" i="71" s="1"/>
  <c r="AA43" i="71" s="1"/>
  <c r="AB43" i="71" s="1"/>
  <c r="AC43" i="71" s="1"/>
  <c r="AD43" i="71" s="1"/>
  <c r="AE43" i="71" s="1"/>
  <c r="AF43" i="71" s="1"/>
  <c r="Q41" i="71"/>
  <c r="R41" i="71" s="1"/>
  <c r="S41" i="71" s="1"/>
  <c r="T41" i="71" s="1"/>
  <c r="U41" i="71" s="1"/>
  <c r="V41" i="71" s="1"/>
  <c r="W41" i="71" s="1"/>
  <c r="X41" i="71" s="1"/>
  <c r="Y41" i="71" s="1"/>
  <c r="Z41" i="71" s="1"/>
  <c r="AA41" i="71" s="1"/>
  <c r="AB41" i="71" s="1"/>
  <c r="AC41" i="71" s="1"/>
  <c r="AD41" i="71" s="1"/>
  <c r="AE41" i="71" s="1"/>
  <c r="AF41" i="71" s="1"/>
  <c r="L36" i="69"/>
  <c r="L37" i="69"/>
  <c r="L38" i="69"/>
  <c r="L39" i="69"/>
  <c r="L40" i="69"/>
  <c r="L41" i="69"/>
  <c r="L42" i="69"/>
  <c r="L43" i="69"/>
  <c r="L44" i="69"/>
  <c r="L45" i="69"/>
  <c r="L46" i="69"/>
  <c r="L47" i="69"/>
  <c r="L48" i="69"/>
  <c r="L49" i="69"/>
  <c r="L35" i="69"/>
  <c r="K36" i="69"/>
  <c r="K37" i="69"/>
  <c r="K38" i="69"/>
  <c r="K39" i="69"/>
  <c r="K40" i="69"/>
  <c r="K41" i="69"/>
  <c r="K42" i="69"/>
  <c r="K43" i="69"/>
  <c r="K44" i="69"/>
  <c r="K45" i="69"/>
  <c r="K46" i="69"/>
  <c r="K47" i="69"/>
  <c r="K48" i="69"/>
  <c r="K49" i="69"/>
  <c r="K35" i="69"/>
  <c r="J36" i="69"/>
  <c r="J37" i="69"/>
  <c r="J38" i="69"/>
  <c r="J39" i="69"/>
  <c r="J40" i="69"/>
  <c r="J41" i="69"/>
  <c r="J42" i="69"/>
  <c r="J43" i="69"/>
  <c r="J44" i="69"/>
  <c r="J45" i="69"/>
  <c r="J46" i="69"/>
  <c r="J47" i="69"/>
  <c r="J48" i="69"/>
  <c r="J49" i="69"/>
  <c r="J35" i="69"/>
  <c r="I36" i="69"/>
  <c r="I37" i="69"/>
  <c r="I38" i="69"/>
  <c r="I39" i="69"/>
  <c r="I40" i="69"/>
  <c r="I41" i="69"/>
  <c r="I42" i="69"/>
  <c r="I43" i="69"/>
  <c r="I44" i="69"/>
  <c r="I45" i="69"/>
  <c r="I46" i="69"/>
  <c r="I47" i="69"/>
  <c r="I48" i="69"/>
  <c r="I49" i="69"/>
  <c r="I35" i="69"/>
  <c r="F48" i="58" l="1"/>
  <c r="F49" i="58"/>
  <c r="E48" i="58"/>
  <c r="E49" i="58"/>
  <c r="D41" i="55" l="1"/>
  <c r="D42" i="55"/>
  <c r="D43" i="55"/>
  <c r="D44" i="55"/>
  <c r="D45" i="55"/>
  <c r="D46" i="55"/>
  <c r="D47" i="55"/>
  <c r="D48" i="55"/>
  <c r="D49" i="55"/>
  <c r="D50" i="55"/>
  <c r="D51" i="55"/>
  <c r="D52" i="55"/>
  <c r="D53" i="55"/>
  <c r="D54" i="55"/>
  <c r="D55" i="55"/>
  <c r="D56" i="55"/>
  <c r="D57" i="55"/>
  <c r="D58" i="55"/>
  <c r="D59" i="55"/>
  <c r="D60" i="55"/>
  <c r="D62" i="55"/>
  <c r="D40" i="55"/>
  <c r="Q62" i="55"/>
  <c r="Q41" i="55"/>
  <c r="Q42" i="55"/>
  <c r="Q43" i="55"/>
  <c r="Q44" i="55"/>
  <c r="Q45" i="55"/>
  <c r="Q46" i="55"/>
  <c r="Q47" i="55"/>
  <c r="Q48" i="55"/>
  <c r="Q49" i="55"/>
  <c r="Q50" i="55"/>
  <c r="Q51" i="55"/>
  <c r="Q52" i="55"/>
  <c r="Q53" i="55"/>
  <c r="Q54" i="55"/>
  <c r="Q55" i="55"/>
  <c r="Q56" i="55"/>
  <c r="Q57" i="55"/>
  <c r="Q58" i="55"/>
  <c r="Q59" i="55"/>
  <c r="Q60" i="55"/>
  <c r="Q40" i="55"/>
  <c r="F60" i="38" l="1"/>
  <c r="C60" i="38"/>
  <c r="B60" i="20" l="1"/>
  <c r="C49" i="20"/>
  <c r="C85" i="20" s="1"/>
  <c r="B49" i="20"/>
  <c r="B85" i="20" s="1"/>
  <c r="C48" i="20"/>
  <c r="C66" i="20" s="1"/>
  <c r="B48" i="20"/>
  <c r="B84" i="20" s="1"/>
  <c r="C47" i="20"/>
  <c r="C83" i="20" s="1"/>
  <c r="B47" i="20"/>
  <c r="B83" i="20" s="1"/>
  <c r="C46" i="20"/>
  <c r="C64" i="20" s="1"/>
  <c r="B46" i="20"/>
  <c r="B82" i="20" s="1"/>
  <c r="C45" i="20"/>
  <c r="C81" i="20" s="1"/>
  <c r="B45" i="20"/>
  <c r="B81" i="20" s="1"/>
  <c r="C44" i="20"/>
  <c r="C62" i="20" s="1"/>
  <c r="B44" i="20"/>
  <c r="B80" i="20" s="1"/>
  <c r="C43" i="20"/>
  <c r="C79" i="20" s="1"/>
  <c r="B43" i="20"/>
  <c r="B79" i="20" s="1"/>
  <c r="C42" i="20"/>
  <c r="C60" i="20" s="1"/>
  <c r="B42" i="20"/>
  <c r="B78" i="20" s="1"/>
  <c r="C41" i="20"/>
  <c r="C77" i="20" s="1"/>
  <c r="B41" i="20"/>
  <c r="B77" i="20" s="1"/>
  <c r="C40" i="20"/>
  <c r="C58" i="20" s="1"/>
  <c r="B40" i="20"/>
  <c r="B76" i="20" s="1"/>
  <c r="C39" i="20"/>
  <c r="C75" i="20" s="1"/>
  <c r="B39" i="20"/>
  <c r="B75" i="20" s="1"/>
  <c r="C38" i="20"/>
  <c r="C56" i="20" s="1"/>
  <c r="B38" i="20"/>
  <c r="B74" i="20" s="1"/>
  <c r="C37" i="20"/>
  <c r="C73" i="20" s="1"/>
  <c r="B37" i="20"/>
  <c r="B73" i="20" s="1"/>
  <c r="C36" i="20"/>
  <c r="C54" i="20" s="1"/>
  <c r="B36" i="20"/>
  <c r="B72" i="20" s="1"/>
  <c r="C35" i="20"/>
  <c r="C71" i="20" s="1"/>
  <c r="B35" i="20"/>
  <c r="B71" i="20" s="1"/>
  <c r="C43" i="9"/>
  <c r="B43" i="9"/>
  <c r="C42" i="9"/>
  <c r="B42" i="9"/>
  <c r="C40" i="9"/>
  <c r="C44" i="9" s="1"/>
  <c r="B40" i="9"/>
  <c r="B44" i="9" s="1"/>
  <c r="I50" i="4"/>
  <c r="I49" i="4"/>
  <c r="I48" i="4"/>
  <c r="I47" i="4"/>
  <c r="I46" i="4"/>
  <c r="I45" i="4"/>
  <c r="I44" i="4"/>
  <c r="I43" i="4"/>
  <c r="I42" i="4"/>
  <c r="I41" i="4"/>
  <c r="I40" i="4"/>
  <c r="I39" i="4"/>
  <c r="I38" i="4"/>
  <c r="I37" i="4"/>
  <c r="I36" i="4"/>
  <c r="B56" i="20" l="1"/>
  <c r="B64" i="20"/>
  <c r="C53" i="20"/>
  <c r="C57" i="20"/>
  <c r="C61" i="20"/>
  <c r="C65" i="20"/>
  <c r="B54" i="20"/>
  <c r="B58" i="20"/>
  <c r="B62" i="20"/>
  <c r="B66" i="20"/>
  <c r="C55" i="20"/>
  <c r="C59" i="20"/>
  <c r="C63" i="20"/>
  <c r="C67" i="20"/>
  <c r="C72" i="20"/>
  <c r="C76" i="20"/>
  <c r="C78" i="20"/>
  <c r="C82" i="20"/>
  <c r="B53" i="20"/>
  <c r="B55" i="20"/>
  <c r="B57" i="20"/>
  <c r="B59" i="20"/>
  <c r="B61" i="20"/>
  <c r="B63" i="20"/>
  <c r="B65" i="20"/>
  <c r="B67" i="20"/>
  <c r="C80" i="20"/>
  <c r="C74" i="20"/>
  <c r="C84" i="20"/>
</calcChain>
</file>

<file path=xl/sharedStrings.xml><?xml version="1.0" encoding="utf-8"?>
<sst xmlns="http://schemas.openxmlformats.org/spreadsheetml/2006/main" count="2957" uniqueCount="360">
  <si>
    <t>New HIV infections among children</t>
  </si>
  <si>
    <t>-</t>
  </si>
  <si>
    <t>Projections</t>
  </si>
  <si>
    <t>Global Plan Target</t>
  </si>
  <si>
    <t>New HIV infections, global</t>
  </si>
  <si>
    <t>Year</t>
  </si>
  <si>
    <t>Country/Region</t>
  </si>
  <si>
    <t>Option B+ (ART)</t>
  </si>
  <si>
    <t>Option B (triple prophylaxis)</t>
  </si>
  <si>
    <t>Option A</t>
  </si>
  <si>
    <t>Dual ARVs</t>
  </si>
  <si>
    <t>Single-dose nevirapine</t>
  </si>
  <si>
    <t>PMTCT Need</t>
  </si>
  <si>
    <t>PMTCT coverage (Most Effective Regimens)</t>
  </si>
  <si>
    <t>PMTCT High Burden Countries</t>
  </si>
  <si>
    <t>Pregnant women not receiving ARVs for PMTCT</t>
  </si>
  <si>
    <t>Global</t>
  </si>
  <si>
    <t>PWLHIV</t>
  </si>
  <si>
    <t>NewHIVinfect</t>
  </si>
  <si>
    <t>Total MTCT Rate</t>
  </si>
  <si>
    <t>Angola</t>
  </si>
  <si>
    <t>Botswana</t>
  </si>
  <si>
    <t>Burundi</t>
  </si>
  <si>
    <t>Eritrea</t>
  </si>
  <si>
    <t>Ethiopia</t>
  </si>
  <si>
    <t>Kenya</t>
  </si>
  <si>
    <t>Lesotho</t>
  </si>
  <si>
    <t>Madagascar</t>
  </si>
  <si>
    <t>Malawi</t>
  </si>
  <si>
    <t>Mozambique</t>
  </si>
  <si>
    <t>Namibia</t>
  </si>
  <si>
    <t>Rwanda</t>
  </si>
  <si>
    <t>Somalia</t>
  </si>
  <si>
    <t>South Africa</t>
  </si>
  <si>
    <t>South Sudan</t>
  </si>
  <si>
    <t>Swaziland</t>
  </si>
  <si>
    <t>Uganda</t>
  </si>
  <si>
    <t>United Republic of Tanzania</t>
  </si>
  <si>
    <t>Afghanistan</t>
  </si>
  <si>
    <t>Albania</t>
  </si>
  <si>
    <t>Algeria</t>
  </si>
  <si>
    <t>Argentina</t>
  </si>
  <si>
    <t>Armenia</t>
  </si>
  <si>
    <t>Australia</t>
  </si>
  <si>
    <t>Austria</t>
  </si>
  <si>
    <t>Azerbaijan</t>
  </si>
  <si>
    <t>Bahamas</t>
  </si>
  <si>
    <t>Bangladesh</t>
  </si>
  <si>
    <t>Barbados</t>
  </si>
  <si>
    <t>Belarus</t>
  </si>
  <si>
    <t>Belgium</t>
  </si>
  <si>
    <t>Belize</t>
  </si>
  <si>
    <t>Benin</t>
  </si>
  <si>
    <t>Bhutan</t>
  </si>
  <si>
    <t>Bolivia</t>
  </si>
  <si>
    <t>Bosnia and Herzegovina</t>
  </si>
  <si>
    <t>Brazil</t>
  </si>
  <si>
    <t>Brunei Darussalam</t>
  </si>
  <si>
    <t>Bulgaria</t>
  </si>
  <si>
    <t>Burkina Faso</t>
  </si>
  <si>
    <t>Cambodia</t>
  </si>
  <si>
    <t>Cameroon</t>
  </si>
  <si>
    <t>Canada</t>
  </si>
  <si>
    <t>Cape Verde</t>
  </si>
  <si>
    <t>Central African Republic</t>
  </si>
  <si>
    <t>Chad</t>
  </si>
  <si>
    <t>Chile</t>
  </si>
  <si>
    <t>China</t>
  </si>
  <si>
    <t>Colombia</t>
  </si>
  <si>
    <t>Congo</t>
  </si>
  <si>
    <t>Costa Rica</t>
  </si>
  <si>
    <t>Cote dIvoire</t>
  </si>
  <si>
    <t>Croatia</t>
  </si>
  <si>
    <t>Cuba</t>
  </si>
  <si>
    <t>Cyprus</t>
  </si>
  <si>
    <t>Czech Republic</t>
  </si>
  <si>
    <t>Democratic People Republic of Korea</t>
  </si>
  <si>
    <t>Democratic Republic of the Congo</t>
  </si>
  <si>
    <t>Denmark</t>
  </si>
  <si>
    <t>Djibouti</t>
  </si>
  <si>
    <t>Dominican Republic</t>
  </si>
  <si>
    <t>Ecuador</t>
  </si>
  <si>
    <t>Egypt</t>
  </si>
  <si>
    <t>El Salvador</t>
  </si>
  <si>
    <t>Equatorial Guinea</t>
  </si>
  <si>
    <t>Estonia</t>
  </si>
  <si>
    <t>Zambia</t>
  </si>
  <si>
    <t>Fiji</t>
  </si>
  <si>
    <t>Finland</t>
  </si>
  <si>
    <t>France</t>
  </si>
  <si>
    <t>Gabon</t>
  </si>
  <si>
    <t>Gambia</t>
  </si>
  <si>
    <t>Georgia</t>
  </si>
  <si>
    <t>Germany</t>
  </si>
  <si>
    <t>Ghana</t>
  </si>
  <si>
    <t>Greece</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</si>
  <si>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</si>
  <si>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</si>
  <si>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</si>
  <si>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</si>
  <si>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</si>
  <si>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</si>
  <si>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</si>
  <si>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</si>
  <si>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</si>
  <si>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</si>
  <si>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</si>
  <si>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</si>
  <si>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</si>
  <si>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</si>
  <si>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</si>
  <si>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</si>
  <si>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Kazakhstan</t>
  </si>
  <si>
    <t>Kyrgyzstan</t>
  </si>
  <si>
    <t>Lao People Democratic Republic</t>
  </si>
  <si>
    <t>Latvia</t>
  </si>
  <si>
    <t>Lebanon</t>
  </si>
  <si>
    <t>Liberia</t>
  </si>
  <si>
    <t>Lithuania</t>
  </si>
  <si>
    <t>Luxembourg</t>
  </si>
  <si>
    <t>Malaysia</t>
  </si>
  <si>
    <t>Maldives</t>
  </si>
  <si>
    <t>Mali</t>
  </si>
  <si>
    <t>Malta</t>
  </si>
  <si>
    <t>Mauritania</t>
  </si>
  <si>
    <t>Mauritius</t>
  </si>
  <si>
    <t>Mexico</t>
  </si>
  <si>
    <t>Mongolia</t>
  </si>
  <si>
    <t>Montenegro</t>
  </si>
  <si>
    <t>Morocco</t>
  </si>
  <si>
    <t>Myanmar</t>
  </si>
  <si>
    <t>Nepal</t>
  </si>
  <si>
    <t>Netherlands</t>
  </si>
  <si>
    <t>New Zealand</t>
  </si>
  <si>
    <t>Nicaragua</t>
  </si>
  <si>
    <t>Niger</t>
  </si>
  <si>
    <t>Nigeria</t>
  </si>
  <si>
    <t>Norway</t>
  </si>
  <si>
    <t>Oman</t>
  </si>
  <si>
    <t>Pakistan</t>
  </si>
  <si>
    <t>Panama</t>
  </si>
  <si>
    <t>Papua New Guinea</t>
  </si>
  <si>
    <t>Paraguay</t>
  </si>
  <si>
    <t>Peru</t>
  </si>
  <si>
    <t>Philippines</t>
  </si>
  <si>
    <t>Poland</t>
  </si>
  <si>
    <t>Portugal</t>
  </si>
  <si>
    <t>Republic of Korea</t>
  </si>
  <si>
    <t>Republic of Moldova</t>
  </si>
  <si>
    <t>Romania</t>
  </si>
  <si>
    <t>Russian Federation</t>
  </si>
  <si>
    <t>São Tomé and Príncipe</t>
  </si>
  <si>
    <t>Senegal</t>
  </si>
  <si>
    <t>Serbia</t>
  </si>
  <si>
    <t>Sierra Leone</t>
  </si>
  <si>
    <t>Singapore</t>
  </si>
  <si>
    <t>Slovakia</t>
  </si>
  <si>
    <t>Slovenia</t>
  </si>
  <si>
    <t>Spain</t>
  </si>
  <si>
    <t>Sri Lanka</t>
  </si>
  <si>
    <t>Sudan</t>
  </si>
  <si>
    <t>Suriname</t>
  </si>
  <si>
    <t>Sweden</t>
  </si>
  <si>
    <t>Switzerland</t>
  </si>
  <si>
    <t>Syrian Arab Republic</t>
  </si>
  <si>
    <t>Tajikistan</t>
  </si>
  <si>
    <t>Thailand</t>
  </si>
  <si>
    <t>The former Yugoslav Republic of Macedonia</t>
  </si>
  <si>
    <t>Timor-Leste</t>
  </si>
  <si>
    <t>Togo</t>
  </si>
  <si>
    <t>Trinidad and Tobago</t>
  </si>
  <si>
    <t>Tunisia</t>
  </si>
  <si>
    <t>Turkey</t>
  </si>
  <si>
    <t>Ukraine</t>
  </si>
  <si>
    <t>United Kingdom</t>
  </si>
  <si>
    <t>United States of America</t>
  </si>
  <si>
    <t>Uruguay</t>
  </si>
  <si>
    <t>Uzbekistan</t>
  </si>
  <si>
    <t>Venezuela</t>
  </si>
  <si>
    <t>Viet Nam</t>
  </si>
  <si>
    <t>Yemen</t>
  </si>
  <si>
    <t>Zimbabwe</t>
  </si>
  <si>
    <t>Country</t>
  </si>
  <si>
    <t>Perinatal HIV infections (within 6 weeks of birth)</t>
  </si>
  <si>
    <t>Postnatal HIV infections (beyond 6 weeks after birth)</t>
  </si>
  <si>
    <t>Maternal ARVs for PMTCT</t>
  </si>
  <si>
    <t>Early Infant Diagnosis</t>
  </si>
  <si>
    <t>22 Global Plan countries</t>
  </si>
  <si>
    <t>Cotrimoxazole</t>
  </si>
  <si>
    <t>Infant ARVs for PMTCT</t>
  </si>
  <si>
    <t>Paediatric ART</t>
  </si>
  <si>
    <t>Percent reduction</t>
  </si>
  <si>
    <t>Eastern and Southern Africa</t>
  </si>
  <si>
    <t>West and Central Africa</t>
  </si>
  <si>
    <t>Middle East and North Africa</t>
  </si>
  <si>
    <t>East Asia and the Pacific</t>
  </si>
  <si>
    <t>South Asia</t>
  </si>
  <si>
    <t>Latin America and the Caribbean</t>
  </si>
  <si>
    <t>CEE/CIS</t>
  </si>
  <si>
    <t>21 PMTCT countries</t>
  </si>
  <si>
    <t>All low- and middle-income countries</t>
  </si>
  <si>
    <t>Adult ART</t>
  </si>
  <si>
    <t>low</t>
  </si>
  <si>
    <t>high</t>
  </si>
  <si>
    <t>Paediatric ART coverage</t>
  </si>
  <si>
    <t>Paediatric AIDS deaths</t>
  </si>
  <si>
    <t>Female</t>
  </si>
  <si>
    <t>Male</t>
  </si>
  <si>
    <t>Source: UNAIDS 2014 HIV and AIDS estimates, July 2015.</t>
  </si>
  <si>
    <t>HIV Pop (10-19)</t>
  </si>
  <si>
    <t>Rest of World</t>
  </si>
  <si>
    <t>TOTAL</t>
  </si>
  <si>
    <t>UNICEF Country Classification - Developing countries</t>
  </si>
  <si>
    <t>UNICEF Country Classification - Industrialized countries</t>
  </si>
  <si>
    <t>UNICEF Country Classification - Least developed countries</t>
  </si>
  <si>
    <t>UNICEF Region - Africa</t>
  </si>
  <si>
    <t>Low and Middle income (World Bank;2011)</t>
  </si>
  <si>
    <t>UNICEF Region - Asia</t>
  </si>
  <si>
    <t>UNICEF Region - Central and Eastern Europe and the Commonwealth of Independent States</t>
  </si>
  <si>
    <t>UNICEF Region - East Asia and the Pacific</t>
  </si>
  <si>
    <t>UNICEF Region - Eastern and Southern Africa</t>
  </si>
  <si>
    <t>UNICEF Region - Latin America and the Caribbean</t>
  </si>
  <si>
    <t>UNICEF Region - Middle East and North Africa</t>
  </si>
  <si>
    <t>UNICEF Region - South Asia</t>
  </si>
  <si>
    <t>UNICEF Region - Sub-Saharan Africa</t>
  </si>
  <si>
    <t>UNICEF Region - Western and Central Africa</t>
  </si>
  <si>
    <t>Percent not achieved</t>
  </si>
  <si>
    <t>21 African Global Plan countries (excl. India)</t>
  </si>
  <si>
    <t>Source: UNICEF analysis of UNAIDS 2014 HIV and AIDS estimates, July 2015.</t>
  </si>
  <si>
    <t>Source: UNAIDS/UNICEF/WHO Global AIDS Response Progress Reporting and UNAIDS 2014 HIV and AIDS estimates, July 2015.</t>
  </si>
  <si>
    <t>Final mother-to-child transmission rate</t>
  </si>
  <si>
    <t>Perinatal mother-to-child transmission rate (within 6 weeks of birth)</t>
  </si>
  <si>
    <t>EID</t>
  </si>
  <si>
    <t>Lower Boundary</t>
  </si>
  <si>
    <t>Upper Boundary</t>
  </si>
  <si>
    <t>error bar lo</t>
  </si>
  <si>
    <t>error bar hi</t>
  </si>
  <si>
    <t>PMTCT coverage (Effective regimen 2010-2015)</t>
  </si>
  <si>
    <t>Percent of children (0-14) living with HIV receiving ART</t>
  </si>
  <si>
    <t>Percent of adults (15+) living with HIV receiving ART</t>
  </si>
  <si>
    <t>Age 0-4</t>
  </si>
  <si>
    <t>Age 5-9</t>
  </si>
  <si>
    <t>Age 10-14</t>
  </si>
  <si>
    <t>Age 15-19</t>
  </si>
  <si>
    <t>Age 20-24</t>
  </si>
  <si>
    <t xml:space="preserve">Source: UNAIDS 2014 HIV and AIDS estimates, July 2015. </t>
  </si>
  <si>
    <t>Value</t>
  </si>
  <si>
    <t xml:space="preserve">Country </t>
  </si>
  <si>
    <t>Source: UNAIDS 2014 HIV and AIDS estimates, July 2015</t>
  </si>
  <si>
    <t>Young people aged 20-24</t>
  </si>
  <si>
    <t>Children aged 0-14</t>
  </si>
  <si>
    <t>Adolescents aged 15-19</t>
  </si>
  <si>
    <t>DPT1</t>
  </si>
  <si>
    <t>DPT3</t>
  </si>
  <si>
    <t>HIV Testing within 2 Months of Birth</t>
  </si>
  <si>
    <t>Infant ARVs</t>
  </si>
  <si>
    <t>CTX</t>
  </si>
  <si>
    <t>Four of the top ten countries with the highest burden of new infections for adolescents (15-19) are outside of Sub-Saharan Africa [India; Indonesia; Brazil; United States of America]</t>
  </si>
  <si>
    <t>New infections by age 15-19; Male+Female</t>
  </si>
  <si>
    <t>Lao People's Democratic Republic</t>
  </si>
  <si>
    <t>In 2014, nearly 90% of all new HIV infections among children occured in sub-Saharan Africa</t>
  </si>
  <si>
    <t>In 2014, nearly 2 out of 3 adolescents estimated to be living with HIV were in Eastern and Southern Africa</t>
  </si>
  <si>
    <t>Slight title change</t>
  </si>
  <si>
    <t>Significant reductions in AIDS-related deaths for children 0-4 since 2005 [&gt;60%]
AIDS-related deaths have decreased among all age groups except adolescents aged 10-14 and 15-19.</t>
  </si>
  <si>
    <t>While ART coverage has been increasing for adults and children, a significant gap remains and, in fact, the gap continues to increase over time. In 2005, there was only a 1% difference in coverage with adults at 4% and children at 3%, yet by 2014 this gap had increased to 9% with adults at 40% and children at 31%.</t>
  </si>
  <si>
    <t>Nearly half of all adolescents living with HIV are in just six countries.</t>
  </si>
  <si>
    <t xml:space="preserve">Source: UNICEF analysis of UNAIDS 2014 HIV and AIDS estimates, July 2015. </t>
  </si>
  <si>
    <t>ESARO</t>
  </si>
  <si>
    <t>Distribution of the estimated number of new HIV infections among children (aged 0-14), ESARO, 2000 vs. 2014</t>
  </si>
  <si>
    <t>Paed_Lo</t>
  </si>
  <si>
    <t>Paed_Hi</t>
  </si>
  <si>
    <t>Adult_Lo</t>
  </si>
  <si>
    <t>Adult_Hi</t>
  </si>
  <si>
    <t>Note: excludes single dose nervirapine</t>
  </si>
  <si>
    <t>Region</t>
  </si>
  <si>
    <t>Source: UNAIDS/UNICEF/WHO 2015 Global AIDS Response Progress Reporting and UNAIDS 2014 HIV and AIDS estimates, July 2015.</t>
  </si>
  <si>
    <t>Industrialized Countries</t>
  </si>
  <si>
    <t>COUNTRY_NAME</t>
  </si>
  <si>
    <t>Adol ART coverage</t>
  </si>
  <si>
    <t>TIME_PERIOD</t>
  </si>
  <si>
    <t>period_start_date</t>
  </si>
  <si>
    <t>period_end_date</t>
  </si>
  <si>
    <t>Ages &lt;1</t>
  </si>
  <si>
    <t>Ages 1-4</t>
  </si>
  <si>
    <t>Ages &lt;5</t>
  </si>
  <si>
    <t>Ages 5-9</t>
  </si>
  <si>
    <t>Ages 10-19</t>
  </si>
  <si>
    <t>Ages 10-14</t>
  </si>
  <si>
    <t>Ages 15-19</t>
  </si>
  <si>
    <t>Ages 20-24</t>
  </si>
  <si>
    <t>Azerbaijan*</t>
  </si>
  <si>
    <t>2014-sem1</t>
  </si>
  <si>
    <t>Bulgaria*</t>
  </si>
  <si>
    <t>Croatia*</t>
  </si>
  <si>
    <t>Georgia*</t>
  </si>
  <si>
    <t>Mongolia*</t>
  </si>
  <si>
    <t>Papua New Guinea*</t>
  </si>
  <si>
    <t>Singapore*</t>
  </si>
  <si>
    <t>Luxembourg*</t>
  </si>
  <si>
    <t>Malta*</t>
  </si>
  <si>
    <t>New Zealand*</t>
  </si>
  <si>
    <t>Slovakia*</t>
  </si>
  <si>
    <t>Bahamas (the)</t>
  </si>
  <si>
    <t>Dominican Republic (the)</t>
  </si>
  <si>
    <t>Guatemala*</t>
  </si>
  <si>
    <t>Honduras*</t>
  </si>
  <si>
    <t>Iran</t>
  </si>
  <si>
    <t>Sudan*</t>
  </si>
  <si>
    <t>Maldives*</t>
  </si>
  <si>
    <t>Pakistan*</t>
  </si>
  <si>
    <t>Cabo Verde</t>
  </si>
  <si>
    <t>Central African Republic (the)</t>
  </si>
  <si>
    <t>Congo*</t>
  </si>
  <si>
    <t>Mali*</t>
  </si>
  <si>
    <t>Sao Tome and Principe*</t>
  </si>
  <si>
    <t>GLOBAL</t>
  </si>
  <si>
    <t>Central and Eastern Europe and the Commonwealth of Independent States</t>
  </si>
  <si>
    <t xml:space="preserve">Global </t>
  </si>
  <si>
    <t>New infections by age (0-14); Male+Female</t>
  </si>
  <si>
    <t>Rest of world</t>
  </si>
  <si>
    <t>Source: DPT1 and DPT3 data are from WHO-UNICEF 2014 Vaccine-preventable Diseases Estimates (July 2015); EID data are based on UNAIDS/UNICEF/WHO Global AIDS Response Reporting and UNAIDS 2014 HIV and AIDS estimates, July 2015.</t>
  </si>
  <si>
    <t>Note: Global reporting of ART numbers by 5-year age group began in 2014 and not all countries are yet able to report ART numbers disaggregated to this level of age specificity. As a result, the values above represent the 55 low- and middle-income countries that were able to report adolescent ART data for 2014 (either full-year or first 6 months). These 55 countries account for 15% of all adolescents (aged 10-19) living with HIV in all low- and middle-income countries in 2014.</t>
  </si>
  <si>
    <t>Q1</t>
  </si>
  <si>
    <t>Median</t>
  </si>
  <si>
    <t>Q3</t>
  </si>
  <si>
    <t>Global Summary of HIV Epidemic in Women and Children, 2014</t>
  </si>
  <si>
    <t>%</t>
  </si>
  <si>
    <t>Estimated number of women (15+) living with HIV</t>
  </si>
  <si>
    <t>Estimated number of pregnant women living with HIV</t>
  </si>
  <si>
    <t>Estimated number of children (&lt;15) living with HIV</t>
  </si>
  <si>
    <t>Estimated number of children (&lt;15) newly infected with HIV</t>
  </si>
  <si>
    <t>Estimated number of children (&lt;15) dying of AIDS-related causes</t>
  </si>
  <si>
    <t>Note: *Comprehensive, correct knowledge about HIV and AIDS is defined as correctly identifying the two major ways of preventing the sexual transmission of HIV (using condoms and limiting to one faithful, uninfected partner), rejecting the two most common local misconceptions about HIV transmission, and knowing a healthy-looking person can transmit HIV.</t>
  </si>
  <si>
    <t>Source: UNICEF global HIV and AIDS databases (September 2015) based on MICS, DHS, AIS and other nationally representative household surveys, 2009-2014.</t>
  </si>
  <si>
    <t>Note: *Higher-risk sex is defined as sex with a non-marital, non-cohabitating sexual partner.</t>
  </si>
  <si>
    <t>HIV Pop (0-14)</t>
  </si>
  <si>
    <t>In 2014, more than 60% of estimated children (0-14) to be living with HIV were in Eastern and Southern Africa</t>
  </si>
  <si>
    <t>Estimated number of adolescents 10-19 living with HIV</t>
  </si>
  <si>
    <t>Estimated number of adolescents 10-19 dying of AIDS-related causes</t>
  </si>
  <si>
    <t>Note: Due to rounding, values may not sum to total</t>
  </si>
  <si>
    <t>WCARO</t>
  </si>
  <si>
    <t>Côte d'Ivoire</t>
  </si>
  <si>
    <t>% of Global Total</t>
  </si>
  <si>
    <t>Note: excludes single dose nervirapine; data not available for Cape Verde, Guinea, Niger, São Tomé and Príncipe, and Sierra Leone.</t>
  </si>
  <si>
    <t>Note: Data not available for Cape Verde, Equatorial Guinea, Guinea, Mauritania, Niger, and São Tomé and Príncipe; new HIV infections among children (0-14) in Mali have increased 11% since 2009.</t>
  </si>
  <si>
    <t>Note: data not available for Cape Verde, Guinea, Niger, and São Tomé and Príncipe</t>
  </si>
  <si>
    <t>WCAR</t>
  </si>
  <si>
    <t>Global Summary of HIV Epidemic among Adolescents (10-19 years), Western and Central Africa 2014</t>
  </si>
  <si>
    <t>Estimated number of new HIV infections among children (aged 0-14), Western and Central Africa, 2000 vs. 2014</t>
  </si>
  <si>
    <t xml:space="preserve">Note: Figures may not sum to total due to rounding. </t>
  </si>
  <si>
    <t>Estimated number and percentage of AIDS-related deaths among children (0-14),global high burden countries (top 20), 2014</t>
  </si>
  <si>
    <t>Estimated number and percentage of adolescents (aged 0-14) living with HIV, top 20 high burden countries, 2000 vs. 2014</t>
  </si>
  <si>
    <t>Estimated number and percentage of adolescents (aged 10-19) living with HIV, top 20 high burden countries, 2000 vs. 2014</t>
  </si>
  <si>
    <t>Estimated number and percentage of AIDS-related deaths among children (10-19), top 20 high burden countries, 2014</t>
  </si>
  <si>
    <t>Estimated number of adolescents 15-19 newly infected with HIV</t>
  </si>
  <si>
    <t>Note: data unavailable for Cape Verde, Guinea, Niger, and São Tomé and Príncipe</t>
  </si>
  <si>
    <t>Estimated number and percentage of new HIV infections among adolescents (aged 0-14), global high burden countries (top 20), 2000 vs. 2014</t>
  </si>
  <si>
    <t>Estimated number and percentage of new HIV infections among adolescents (aged 15-19), global high burden countries (top 20), 2000 vs. 2014</t>
  </si>
  <si>
    <t>Note: data unavailable for Central and Eastern Europe and the Commonwealth of Independent States.</t>
  </si>
  <si>
    <t>New HIV infections, WCAR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</si>
</sst>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_(* #,##0_);_(* \(#,##0\);_(* &quot;-&quot;??_);_(@_)"/>
    <numFmt numFmtId="166" formatCode="0.0%"/>
    <numFmt numFmtId="167" formatCode="0.000000"/>
    <numFmt numFmtId="168" formatCode="0.000000000"/>
  </numFmts>
  <fonts count="30" x14ac:knownFonts="1">
    <font>
      <sz val="12"/>
      <color theme="1"/>
      <name val="Times New Roman"/>
      <family val="2"/>
    </font>
    <font>
      <sz val="12"/>
      <color theme="1"/>
      <name val="Times New Roman"/>
      <family val="2"/>
    </font>
    <font>
      <sz val="11"/>
      <color theme="1"/>
      <name val="Calibri Light"/>
      <family val="2"/>
      <scheme val="major"/>
    </font>
    <font>
      <sz val="11"/>
      <color theme="1"/>
      <name val="Times New Roman"/>
      <family val="2"/>
    </font>
    <font>
      <sz val="9"/>
      <color theme="1"/>
      <name val="Times New Roman"/>
      <family val="2"/>
    </font>
    <font>
      <sz val="10"/>
      <color theme="1"/>
      <name val="Calibri"/>
      <family val="2"/>
    </font>
    <font>
      <sz val="10"/>
      <color theme="1"/>
      <name val="Calibri Light"/>
      <family val="2"/>
      <scheme val="major"/>
    </font>
    <font>
      <b/>
      <sz val="11"/>
      <color rgb="FF000000"/>
      <name val="Calibri"/>
      <family val="2"/>
    </font>
    <font>
      <sz val="12"/>
      <name val="Times New Roman"/>
      <family val="2"/>
    </font>
    <font>
      <sz val="12"/>
      <color theme="0" tint="-0.14999847407452621"/>
      <name val="Times New Roman"/>
      <family val="2"/>
    </font>
    <font>
      <sz val="10"/>
      <name val="Calibri"/>
      <family val="2"/>
    </font>
    <font>
      <b/>
      <sz val="16"/>
      <color theme="0" tint="-0.499984740745262"/>
      <name val="Calibri Light"/>
      <family val="2"/>
      <scheme val="major"/>
    </font>
    <font>
      <sz val="12"/>
      <color rgb="FFC00000"/>
      <name val="Times New Roman"/>
      <family val="2"/>
    </font>
    <font>
      <b/>
      <sz val="12"/>
      <color theme="1"/>
      <name val="Times New Roman"/>
      <family val="1"/>
    </font>
    <font>
      <b/>
      <sz val="12"/>
      <color theme="1"/>
      <name val="Times New Roman"/>
      <family val="2"/>
    </font>
    <font>
      <sz val="10"/>
      <name val="Arial"/>
      <family val="2"/>
    </font>
    <font>
      <sz val="14"/>
      <color rgb="FF636466"/>
      <name val="Calibri"/>
      <family val="2"/>
    </font>
    <font>
      <sz val="14"/>
      <color theme="1"/>
      <name val="Times New Roman"/>
      <family val="2"/>
    </font>
    <font>
      <sz val="12"/>
      <color theme="6"/>
      <name val="Times New Roman"/>
      <family val="2"/>
    </font>
    <font>
      <sz val="11"/>
      <color rgb="FF636466"/>
      <name val="Calibri"/>
      <family val="2"/>
    </font>
    <font>
      <b/>
      <sz val="18"/>
      <color theme="0" tint="-0.499984740745262"/>
      <name val="Calibri Light"/>
      <family val="2"/>
      <scheme val="major"/>
    </font>
    <font>
      <b/>
      <sz val="20"/>
      <color theme="0" tint="-0.499984740745262"/>
      <name val="Calibri Light"/>
      <family val="2"/>
      <scheme val="major"/>
    </font>
    <font>
      <b/>
      <sz val="14"/>
      <color theme="1"/>
      <name val="Times New Roman"/>
      <family val="1"/>
    </font>
    <font>
      <sz val="12"/>
      <color theme="1"/>
      <name val="Calibri"/>
      <family val="2"/>
      <scheme val="minor"/>
    </font>
    <font>
      <sz val="12"/>
      <name val="Times New Roman"/>
      <family val="1"/>
    </font>
    <font>
      <sz val="11"/>
      <color theme="1"/>
      <name val="Calibri"/>
      <family val="2"/>
      <scheme val="minor"/>
    </font>
    <font>
      <sz val="12"/>
      <color theme="1"/>
      <name val="Times New Roman"/>
      <family val="1"/>
    </font>
    <font>
      <sz val="8"/>
      <color theme="1"/>
      <name val="Arial"/>
      <family val="2"/>
    </font>
    <font>
      <b/>
      <sz val="14"/>
      <color theme="1"/>
      <name val="Calibri Light"/>
      <family val="2"/>
      <scheme val="major"/>
    </font>
    <font>
      <i/>
      <sz val="12"/>
      <color theme="1"/>
      <name val="Times New Roman"/>
      <family val="1"/>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theme="4" tint="0.79998168889431442"/>
      </patternFill>
    </fill>
    <fill>
      <patternFill patternType="solid">
        <fgColor theme="2"/>
        <bgColor indexed="64"/>
      </patternFill>
    </fill>
    <fill>
      <patternFill patternType="solid">
        <fgColor theme="4" tint="0.79998168889431442"/>
        <bgColor indexed="64"/>
      </patternFill>
    </fill>
  </fills>
  <borders count="19">
    <border>
      <left/>
      <right/>
      <top/>
      <bottom/>
      <diagonal/>
    </border>
    <border>
      <left style="dotted">
        <color rgb="FF88AFD0"/>
      </left>
      <right style="thin">
        <color rgb="FF88AFD0"/>
      </right>
      <top style="dotted">
        <color rgb="FF88AFD0"/>
      </top>
      <bottom style="dotted">
        <color rgb="FF88AFD0"/>
      </bottom>
      <diagonal/>
    </border>
    <border>
      <left style="thin">
        <color rgb="FF88AFD0"/>
      </left>
      <right style="thin">
        <color rgb="FF88AFD0"/>
      </right>
      <top style="dotted">
        <color rgb="FF88AFD0"/>
      </top>
      <bottom style="dotted">
        <color rgb="FF88AFD0"/>
      </bottom>
      <diagonal/>
    </border>
    <border>
      <left style="thin">
        <color rgb="FF88AFD0"/>
      </left>
      <right style="dotted">
        <color rgb="FF88AFD0"/>
      </right>
      <top style="dotted">
        <color rgb="FF88AFD0"/>
      </top>
      <bottom style="dotted">
        <color rgb="FF88AFD0"/>
      </bottom>
      <diagonal/>
    </border>
    <border>
      <left/>
      <right/>
      <top style="dotted">
        <color rgb="FF88AFD0"/>
      </top>
      <bottom style="double">
        <color indexed="64"/>
      </bottom>
      <diagonal/>
    </border>
    <border>
      <left style="dotted">
        <color rgb="FF88AFD0"/>
      </left>
      <right style="dotted">
        <color rgb="FF88AFD0"/>
      </right>
      <top style="dotted">
        <color rgb="FF88AFD0"/>
      </top>
      <bottom style="dotted">
        <color rgb="FF88AFD0"/>
      </bottom>
      <diagonal/>
    </border>
    <border>
      <left/>
      <right/>
      <top/>
      <bottom style="double">
        <color indexed="64"/>
      </bottom>
      <diagonal/>
    </border>
    <border>
      <left/>
      <right/>
      <top/>
      <bottom style="thin">
        <color theme="4" tint="0.3999755851924192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xf numFmtId="0" fontId="1" fillId="0" borderId="0"/>
    <xf numFmtId="0" fontId="25" fillId="0" borderId="0"/>
  </cellStyleXfs>
  <cellXfs count="117">
    <xf numFmtId="0" fontId="0" fillId="0" borderId="0" xfId="0"/>
    <xf numFmtId="0" fontId="0" fillId="4" borderId="0" xfId="0" applyFill="1"/>
    <xf numFmtId="0" fontId="3" fillId="4" borderId="0" xfId="0" applyFont="1" applyFill="1"/>
    <xf numFmtId="0" fontId="8" fillId="4" borderId="0" xfId="0" applyFont="1" applyFill="1" applyBorder="1"/>
    <xf numFmtId="0" fontId="9" fillId="4" borderId="0" xfId="0" applyFont="1" applyFill="1" applyBorder="1"/>
    <xf numFmtId="165" fontId="8" fillId="4" borderId="0" xfId="0" applyNumberFormat="1" applyFont="1" applyFill="1" applyBorder="1"/>
    <xf numFmtId="9" fontId="8" fillId="4" borderId="0" xfId="2" applyFont="1" applyFill="1" applyBorder="1"/>
    <xf numFmtId="3" fontId="10" fillId="4" borderId="0" xfId="0" applyNumberFormat="1" applyFont="1" applyFill="1" applyBorder="1" applyAlignment="1">
      <alignment horizontal="right" vertical="center" wrapText="1"/>
    </xf>
    <xf numFmtId="3" fontId="8" fillId="4" borderId="0" xfId="0" applyNumberFormat="1" applyFont="1" applyFill="1" applyBorder="1"/>
    <xf numFmtId="166" fontId="8" fillId="4" borderId="0" xfId="2" applyNumberFormat="1" applyFont="1" applyFill="1" applyBorder="1"/>
    <xf numFmtId="9" fontId="8" fillId="4" borderId="0" xfId="0" applyNumberFormat="1" applyFont="1" applyFill="1" applyBorder="1"/>
    <xf numFmtId="0" fontId="2" fillId="4" borderId="0" xfId="0" applyFont="1" applyFill="1"/>
    <xf numFmtId="3" fontId="2" fillId="4" borderId="0" xfId="0" applyNumberFormat="1" applyFont="1" applyFill="1"/>
    <xf numFmtId="9" fontId="2" fillId="4" borderId="0" xfId="2" applyFont="1" applyFill="1" applyAlignment="1">
      <alignment horizontal="left"/>
    </xf>
    <xf numFmtId="9" fontId="0" fillId="4" borderId="0" xfId="0" applyNumberFormat="1" applyFill="1"/>
    <xf numFmtId="9" fontId="2" fillId="4" borderId="0" xfId="0" applyNumberFormat="1" applyFont="1" applyFill="1"/>
    <xf numFmtId="0" fontId="4" fillId="4" borderId="0" xfId="0" applyFont="1" applyFill="1"/>
    <xf numFmtId="3" fontId="0" fillId="4" borderId="0" xfId="0" applyNumberFormat="1" applyFill="1"/>
    <xf numFmtId="9" fontId="0" fillId="4" borderId="0" xfId="2" applyFont="1" applyFill="1"/>
    <xf numFmtId="0" fontId="0" fillId="4" borderId="0" xfId="0" applyFill="1" applyAlignment="1">
      <alignment wrapText="1"/>
    </xf>
    <xf numFmtId="0" fontId="7" fillId="4" borderId="4" xfId="0" applyFont="1" applyFill="1" applyBorder="1" applyAlignment="1">
      <alignment horizontal="left"/>
    </xf>
    <xf numFmtId="0" fontId="7" fillId="4" borderId="4" xfId="0" applyFont="1" applyFill="1" applyBorder="1" applyAlignment="1">
      <alignment horizontal="left" wrapText="1"/>
    </xf>
    <xf numFmtId="0" fontId="5" fillId="4" borderId="5" xfId="0" applyFont="1" applyFill="1" applyBorder="1" applyAlignment="1">
      <alignment horizontal="left"/>
    </xf>
    <xf numFmtId="3" fontId="5" fillId="4" borderId="5" xfId="0" applyNumberFormat="1" applyFont="1" applyFill="1" applyBorder="1" applyAlignment="1">
      <alignment horizontal="center" wrapText="1"/>
    </xf>
    <xf numFmtId="3" fontId="0" fillId="4" borderId="0" xfId="0" applyNumberFormat="1" applyFill="1" applyAlignment="1">
      <alignment wrapText="1"/>
    </xf>
    <xf numFmtId="164" fontId="0" fillId="4" borderId="0" xfId="0" applyNumberFormat="1" applyFill="1" applyAlignment="1">
      <alignment horizontal="center" wrapText="1"/>
    </xf>
    <xf numFmtId="9" fontId="0" fillId="4" borderId="0" xfId="2" applyFont="1" applyFill="1" applyAlignment="1">
      <alignment horizontal="center"/>
    </xf>
    <xf numFmtId="9" fontId="0" fillId="4" borderId="0" xfId="0" applyNumberFormat="1" applyFill="1" applyAlignment="1">
      <alignment wrapText="1"/>
    </xf>
    <xf numFmtId="9" fontId="0" fillId="4" borderId="0" xfId="2" applyFont="1" applyFill="1" applyAlignment="1">
      <alignment wrapText="1"/>
    </xf>
    <xf numFmtId="2" fontId="0" fillId="4" borderId="0" xfId="0" applyNumberFormat="1" applyFill="1"/>
    <xf numFmtId="0" fontId="13" fillId="4" borderId="0" xfId="0" applyFont="1" applyFill="1"/>
    <xf numFmtId="1" fontId="0" fillId="4" borderId="0" xfId="0" applyNumberFormat="1" applyFill="1"/>
    <xf numFmtId="0" fontId="5" fillId="4" borderId="1" xfId="0" applyFont="1" applyFill="1" applyBorder="1" applyAlignment="1">
      <alignment horizontal="right" vertical="center" wrapText="1"/>
    </xf>
    <xf numFmtId="0" fontId="5" fillId="4" borderId="2" xfId="0" applyFont="1" applyFill="1" applyBorder="1" applyAlignment="1">
      <alignment horizontal="right" vertical="center" wrapText="1"/>
    </xf>
    <xf numFmtId="0" fontId="5" fillId="4" borderId="3" xfId="0" applyFont="1" applyFill="1" applyBorder="1" applyAlignment="1">
      <alignment horizontal="right" vertical="center" wrapText="1"/>
    </xf>
    <xf numFmtId="9" fontId="12" fillId="4" borderId="0" xfId="2" applyFont="1" applyFill="1"/>
    <xf numFmtId="0" fontId="18" fillId="4" borderId="0" xfId="0" applyFont="1" applyFill="1"/>
    <xf numFmtId="2" fontId="18" fillId="4" borderId="0" xfId="0" applyNumberFormat="1" applyFont="1" applyFill="1"/>
    <xf numFmtId="0" fontId="6" fillId="4" borderId="0" xfId="0" applyFont="1" applyFill="1" applyAlignment="1">
      <alignment wrapText="1"/>
    </xf>
    <xf numFmtId="0" fontId="19" fillId="4" borderId="0" xfId="0" applyFont="1" applyFill="1" applyAlignment="1">
      <alignment horizontal="left" vertical="center" readingOrder="1"/>
    </xf>
    <xf numFmtId="0" fontId="16" fillId="4" borderId="0" xfId="0" applyFont="1" applyFill="1" applyAlignment="1">
      <alignment horizontal="left" vertical="center" readingOrder="1"/>
    </xf>
    <xf numFmtId="0" fontId="14" fillId="5" borderId="7" xfId="0" applyFont="1" applyFill="1" applyBorder="1"/>
    <xf numFmtId="0" fontId="0" fillId="4" borderId="0" xfId="0" applyFill="1" applyAlignment="1">
      <alignment horizontal="left"/>
    </xf>
    <xf numFmtId="165" fontId="0" fillId="4" borderId="0" xfId="1" applyNumberFormat="1" applyFont="1" applyFill="1"/>
    <xf numFmtId="0" fontId="0" fillId="4" borderId="0" xfId="0" applyNumberFormat="1" applyFill="1"/>
    <xf numFmtId="0" fontId="17" fillId="4" borderId="0" xfId="0" applyFont="1" applyFill="1" applyAlignment="1">
      <alignment vertical="center" wrapText="1"/>
    </xf>
    <xf numFmtId="0" fontId="23" fillId="4" borderId="0" xfId="4" applyFont="1" applyFill="1" applyAlignment="1">
      <alignment vertical="top"/>
    </xf>
    <xf numFmtId="0" fontId="1" fillId="4" borderId="0" xfId="4" applyFont="1" applyFill="1" applyAlignment="1">
      <alignment vertical="top" wrapText="1"/>
    </xf>
    <xf numFmtId="0" fontId="22" fillId="4" borderId="0" xfId="0" applyFont="1" applyFill="1"/>
    <xf numFmtId="0" fontId="13" fillId="6" borderId="0" xfId="0" applyFont="1" applyFill="1" applyAlignment="1"/>
    <xf numFmtId="0" fontId="0" fillId="6" borderId="0" xfId="0" applyFill="1"/>
    <xf numFmtId="0" fontId="0" fillId="6" borderId="0" xfId="0" applyNumberFormat="1" applyFill="1"/>
    <xf numFmtId="0" fontId="1" fillId="6" borderId="0" xfId="4" applyFont="1" applyFill="1" applyAlignment="1">
      <alignment vertical="top"/>
    </xf>
    <xf numFmtId="0" fontId="23" fillId="6" borderId="0" xfId="4" applyFont="1" applyFill="1" applyAlignment="1">
      <alignment vertical="top"/>
    </xf>
    <xf numFmtId="0" fontId="13" fillId="6" borderId="0" xfId="0" applyFont="1" applyFill="1"/>
    <xf numFmtId="0" fontId="22" fillId="6" borderId="0" xfId="0" applyFont="1" applyFill="1"/>
    <xf numFmtId="165" fontId="0" fillId="6" borderId="0" xfId="1" applyNumberFormat="1" applyFont="1" applyFill="1"/>
    <xf numFmtId="0" fontId="0" fillId="6" borderId="0" xfId="0" applyFill="1" applyAlignment="1">
      <alignment horizontal="left"/>
    </xf>
    <xf numFmtId="0" fontId="24" fillId="6" borderId="0" xfId="4" applyFont="1" applyFill="1"/>
    <xf numFmtId="0" fontId="6" fillId="4" borderId="0" xfId="0" applyFont="1" applyFill="1" applyAlignment="1">
      <alignment horizontal="left"/>
    </xf>
    <xf numFmtId="0" fontId="16" fillId="6" borderId="0" xfId="0" applyFont="1" applyFill="1" applyAlignment="1">
      <alignment horizontal="left" vertical="center" readingOrder="1"/>
    </xf>
    <xf numFmtId="0" fontId="14" fillId="6" borderId="7" xfId="0" applyFont="1" applyFill="1" applyBorder="1"/>
    <xf numFmtId="165" fontId="0" fillId="6" borderId="0" xfId="0" applyNumberFormat="1" applyFill="1"/>
    <xf numFmtId="0" fontId="17" fillId="6" borderId="0" xfId="0" applyFont="1" applyFill="1" applyAlignment="1">
      <alignment vertical="center" wrapText="1"/>
    </xf>
    <xf numFmtId="0" fontId="0" fillId="4" borderId="0" xfId="0" applyFill="1" applyAlignment="1">
      <alignment vertical="center" textRotation="90" wrapText="1"/>
    </xf>
    <xf numFmtId="9" fontId="0" fillId="6" borderId="0" xfId="2" applyFont="1" applyFill="1"/>
    <xf numFmtId="0" fontId="0" fillId="4" borderId="0" xfId="0" applyFill="1" applyAlignment="1"/>
    <xf numFmtId="0" fontId="0" fillId="4" borderId="0" xfId="0" applyFill="1" applyAlignment="1">
      <alignment horizontal="left" wrapText="1"/>
    </xf>
    <xf numFmtId="167" fontId="0" fillId="4" borderId="0" xfId="2" applyNumberFormat="1" applyFont="1" applyFill="1"/>
    <xf numFmtId="0" fontId="0" fillId="2" borderId="0" xfId="0" applyFill="1"/>
    <xf numFmtId="0" fontId="7" fillId="4" borderId="4" xfId="0" applyFont="1" applyFill="1" applyBorder="1" applyAlignment="1">
      <alignment horizontal="left" vertical="top" wrapText="1"/>
    </xf>
    <xf numFmtId="14" fontId="0" fillId="4" borderId="0" xfId="0" applyNumberFormat="1" applyFill="1"/>
    <xf numFmtId="0" fontId="29" fillId="3" borderId="8" xfId="0" applyFont="1" applyFill="1" applyBorder="1" applyAlignment="1">
      <alignment wrapText="1"/>
    </xf>
    <xf numFmtId="0" fontId="29" fillId="3" borderId="9" xfId="0" applyFont="1" applyFill="1" applyBorder="1" applyAlignment="1">
      <alignment horizontal="center" wrapText="1"/>
    </xf>
    <xf numFmtId="0" fontId="29" fillId="3" borderId="9" xfId="0" applyFont="1" applyFill="1" applyBorder="1" applyAlignment="1">
      <alignment horizontal="center"/>
    </xf>
    <xf numFmtId="0" fontId="29" fillId="3" borderId="10" xfId="0" applyNumberFormat="1" applyFont="1" applyFill="1" applyBorder="1" applyAlignment="1">
      <alignment horizontal="center" wrapText="1"/>
    </xf>
    <xf numFmtId="0" fontId="0" fillId="7" borderId="11" xfId="0" applyFill="1" applyBorder="1" applyAlignment="1">
      <alignment wrapText="1"/>
    </xf>
    <xf numFmtId="3" fontId="0" fillId="7" borderId="0" xfId="0" applyNumberFormat="1" applyFill="1" applyBorder="1" applyAlignment="1">
      <alignment horizontal="center" vertical="center" wrapText="1"/>
    </xf>
    <xf numFmtId="0" fontId="0" fillId="7" borderId="12" xfId="0" applyNumberFormat="1" applyFill="1" applyBorder="1" applyAlignment="1">
      <alignment horizontal="center" vertical="center" wrapText="1"/>
    </xf>
    <xf numFmtId="0" fontId="0" fillId="3" borderId="11" xfId="0" applyFill="1" applyBorder="1" applyAlignment="1">
      <alignment wrapText="1"/>
    </xf>
    <xf numFmtId="3" fontId="0" fillId="3" borderId="0" xfId="0" applyNumberFormat="1" applyFill="1" applyBorder="1" applyAlignment="1">
      <alignment horizontal="center" vertical="center" wrapText="1"/>
    </xf>
    <xf numFmtId="0" fontId="0" fillId="3" borderId="12" xfId="0" applyNumberFormat="1" applyFill="1" applyBorder="1" applyAlignment="1">
      <alignment horizontal="center" vertical="center" wrapText="1"/>
    </xf>
    <xf numFmtId="0" fontId="0" fillId="7" borderId="13" xfId="0" applyFill="1" applyBorder="1" applyAlignment="1">
      <alignment wrapText="1"/>
    </xf>
    <xf numFmtId="3" fontId="0" fillId="7" borderId="14" xfId="0" applyNumberFormat="1" applyFill="1" applyBorder="1" applyAlignment="1">
      <alignment horizontal="center" vertical="center" wrapText="1"/>
    </xf>
    <xf numFmtId="0" fontId="0" fillId="7" borderId="15" xfId="0" applyNumberFormat="1" applyFill="1" applyBorder="1" applyAlignment="1">
      <alignment horizontal="center" vertical="center" wrapText="1"/>
    </xf>
    <xf numFmtId="0" fontId="0" fillId="4" borderId="0" xfId="0" applyFill="1" applyAlignment="1">
      <alignment horizontal="center"/>
    </xf>
    <xf numFmtId="0" fontId="0" fillId="4" borderId="0" xfId="0" applyNumberFormat="1" applyFill="1" applyAlignment="1">
      <alignment horizontal="center"/>
    </xf>
    <xf numFmtId="0" fontId="0" fillId="6" borderId="0" xfId="0" applyFill="1" applyAlignment="1">
      <alignment horizontal="right"/>
    </xf>
    <xf numFmtId="168" fontId="0" fillId="4" borderId="0" xfId="0" applyNumberFormat="1" applyFill="1" applyAlignment="1">
      <alignment wrapText="1"/>
    </xf>
    <xf numFmtId="165" fontId="0" fillId="6" borderId="0" xfId="1" applyNumberFormat="1" applyFont="1" applyFill="1" applyAlignment="1">
      <alignment horizontal="right"/>
    </xf>
    <xf numFmtId="9" fontId="0" fillId="6" borderId="0" xfId="2" applyFont="1" applyFill="1" applyAlignment="1">
      <alignment horizontal="right"/>
    </xf>
    <xf numFmtId="0" fontId="0" fillId="6" borderId="0" xfId="2" applyNumberFormat="1" applyFont="1" applyFill="1" applyAlignment="1">
      <alignment horizontal="right"/>
    </xf>
    <xf numFmtId="2" fontId="0" fillId="4" borderId="0" xfId="0" applyNumberFormat="1" applyFill="1" applyAlignment="1">
      <alignment horizontal="right"/>
    </xf>
    <xf numFmtId="0" fontId="29" fillId="3" borderId="16" xfId="0" applyFont="1" applyFill="1" applyBorder="1" applyAlignment="1"/>
    <xf numFmtId="0" fontId="29" fillId="3" borderId="17" xfId="0" applyFont="1" applyFill="1" applyBorder="1" applyAlignment="1">
      <alignment horizontal="centerContinuous"/>
    </xf>
    <xf numFmtId="0" fontId="29" fillId="3" borderId="18" xfId="0" applyNumberFormat="1" applyFont="1" applyFill="1" applyBorder="1" applyAlignment="1">
      <alignment horizontal="center" wrapText="1"/>
    </xf>
    <xf numFmtId="0" fontId="29" fillId="3" borderId="11" xfId="0" applyFont="1" applyFill="1" applyBorder="1" applyAlignment="1"/>
    <xf numFmtId="0" fontId="29" fillId="3" borderId="0" xfId="0" applyFont="1" applyFill="1" applyBorder="1" applyAlignment="1">
      <alignment horizontal="center"/>
    </xf>
    <xf numFmtId="0" fontId="29" fillId="3" borderId="12" xfId="0" applyNumberFormat="1" applyFont="1" applyFill="1" applyBorder="1" applyAlignment="1">
      <alignment horizontal="center" wrapText="1"/>
    </xf>
    <xf numFmtId="0" fontId="0" fillId="4" borderId="0" xfId="0" applyFill="1" applyAlignment="1">
      <alignment horizontal="right"/>
    </xf>
    <xf numFmtId="9" fontId="0" fillId="6" borderId="0" xfId="2" applyNumberFormat="1" applyFont="1" applyFill="1"/>
    <xf numFmtId="9" fontId="0" fillId="6" borderId="0" xfId="0" applyNumberFormat="1" applyFill="1"/>
    <xf numFmtId="0" fontId="28" fillId="4" borderId="0" xfId="0" applyFont="1" applyFill="1" applyAlignment="1">
      <alignment horizontal="center" wrapText="1"/>
    </xf>
    <xf numFmtId="0" fontId="0" fillId="4" borderId="0" xfId="0" applyFill="1" applyAlignment="1">
      <alignment vertical="center" textRotation="90" wrapText="1"/>
    </xf>
    <xf numFmtId="0" fontId="6" fillId="4" borderId="0" xfId="0" applyFont="1" applyFill="1" applyAlignment="1">
      <alignment wrapText="1"/>
    </xf>
    <xf numFmtId="0" fontId="11" fillId="0" borderId="0" xfId="0" applyFont="1" applyBorder="1" applyAlignment="1">
      <alignment horizontal="center" wrapText="1"/>
    </xf>
    <xf numFmtId="0" fontId="11" fillId="0" borderId="6" xfId="0" applyFont="1" applyBorder="1" applyAlignment="1">
      <alignment horizontal="center" wrapText="1"/>
    </xf>
    <xf numFmtId="0" fontId="20" fillId="0" borderId="0" xfId="0" applyFont="1" applyBorder="1" applyAlignment="1">
      <alignment horizontal="center" wrapText="1"/>
    </xf>
    <xf numFmtId="0" fontId="17" fillId="2" borderId="0" xfId="0" applyFont="1" applyFill="1" applyAlignment="1">
      <alignment horizontal="center" vertical="center" wrapText="1"/>
    </xf>
    <xf numFmtId="0" fontId="26" fillId="2" borderId="0" xfId="0" applyFont="1" applyFill="1" applyAlignment="1">
      <alignment horizontal="center" wrapText="1"/>
    </xf>
    <xf numFmtId="0" fontId="11" fillId="3" borderId="0" xfId="0" applyFont="1" applyFill="1" applyBorder="1" applyAlignment="1">
      <alignment horizontal="center" wrapText="1"/>
    </xf>
    <xf numFmtId="0" fontId="0" fillId="2" borderId="0" xfId="0" applyFill="1" applyAlignment="1">
      <alignment horizontal="center" vertical="center" wrapText="1"/>
    </xf>
    <xf numFmtId="0" fontId="21" fillId="0" borderId="0" xfId="0" applyFont="1" applyBorder="1" applyAlignment="1">
      <alignment horizontal="center" wrapText="1"/>
    </xf>
    <xf numFmtId="0" fontId="21" fillId="0" borderId="6" xfId="0" applyFont="1" applyBorder="1" applyAlignment="1">
      <alignment horizontal="center" wrapText="1"/>
    </xf>
    <xf numFmtId="0" fontId="0" fillId="4" borderId="0" xfId="0" applyFill="1" applyAlignment="1">
      <alignment textRotation="90" wrapText="1"/>
    </xf>
    <xf numFmtId="0" fontId="27" fillId="4" borderId="0" xfId="0" applyFont="1" applyFill="1" applyAlignment="1">
      <alignment horizontal="left" vertical="top" wrapText="1"/>
    </xf>
    <xf numFmtId="0" fontId="0" fillId="4" borderId="0" xfId="0" applyFill="1" applyAlignment="1">
      <alignment wrapText="1"/>
    </xf>
  </cellXfs>
  <cellStyles count="6">
    <cellStyle name="Comma" xfId="1" builtinId="3"/>
    <cellStyle name="Normal" xfId="0" builtinId="0"/>
    <cellStyle name="Normal 13" xfId="4"/>
    <cellStyle name="Normal 2" xfId="3"/>
    <cellStyle name="Normal 2 2" xfId="5"/>
    <cellStyle name="Percent" xfId="2" builtinId="5"/>
  </cellStyles>
  <dxfs count="4">
    <dxf>
      <font>
        <color rgb="FFC00000"/>
      </font>
    </dxf>
    <dxf>
      <font>
        <color rgb="FFC00000"/>
      </font>
    </dxf>
    <dxf>
      <font>
        <color rgb="FFC00000"/>
      </font>
    </dxf>
    <dxf>
      <font>
        <color rgb="FFC0000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pregnant women living with HIV receiving most effective ARVs for PMTCT, Western and Central Africa, 2014</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'PMTCT coverage'!$B$30</c:f>
              <c:strCache>
                <c:ptCount val="1"/>
                <c:pt idx="0">
                  <c:v>PMTCT coverage (Effective regimen 2010-2015)</c:v>
                </c:pt>
              </c:strCache>
            </c:strRef>
          </c:tx>
          <c:spPr>
            <a:solidFill>
              <a:schemeClr val="accent1"/>
            </a:solidFill>
            <a:ln>
              <a:noFill/>
            </a:ln>
            <a:effectLst/>
          </c:spPr>
          <c:invertIfNegative val="0"/>
          <c:dPt>
            <c:idx val="0"/>
            <c:invertIfNegative val="0"/>
            <c:bubble3D val="0"/>
            <c:spPr>
              <a:solidFill>
                <a:srgbClr val="FF0000"/>
              </a:solidFill>
              <a:ln>
                <a:noFill/>
              </a:ln>
              <a:effectLst/>
            </c:spPr>
          </c:dPt>
          <c:dPt>
            <c:idx val="1"/>
            <c:invertIfNegative val="0"/>
            <c:bubble3D val="0"/>
            <c:spPr>
              <a:solidFill>
                <a:srgbClr val="FF0000"/>
              </a:solidFill>
              <a:ln>
                <a:noFill/>
              </a:ln>
              <a:effectLst/>
            </c:spPr>
          </c:dPt>
          <c:dPt>
            <c:idx val="2"/>
            <c:invertIfNegative val="0"/>
            <c:bubble3D val="0"/>
            <c:spPr>
              <a:solidFill>
                <a:srgbClr val="FF0000"/>
              </a:solidFill>
              <a:ln>
                <a:noFill/>
              </a:ln>
              <a:effectLst/>
            </c:spPr>
          </c:dPt>
          <c:dPt>
            <c:idx val="3"/>
            <c:invertIfNegative val="0"/>
            <c:bubble3D val="0"/>
            <c:spPr>
              <a:solidFill>
                <a:srgbClr val="FF0000"/>
              </a:solidFill>
              <a:ln>
                <a:noFill/>
              </a:ln>
              <a:effectLst/>
            </c:spPr>
          </c:dPt>
          <c:dPt>
            <c:idx val="4"/>
            <c:invertIfNegative val="0"/>
            <c:bubble3D val="0"/>
            <c:spPr>
              <a:solidFill>
                <a:srgbClr val="FF0000"/>
              </a:solidFill>
              <a:ln>
                <a:noFill/>
              </a:ln>
              <a:effectLst/>
            </c:spPr>
          </c:dPt>
          <c:dPt>
            <c:idx val="5"/>
            <c:invertIfNegative val="0"/>
            <c:bubble3D val="0"/>
            <c:spPr>
              <a:solidFill>
                <a:srgbClr val="FF0000"/>
              </a:solidFill>
              <a:ln>
                <a:noFill/>
              </a:ln>
              <a:effectLst/>
            </c:spPr>
          </c:dPt>
          <c:dPt>
            <c:idx val="6"/>
            <c:invertIfNegative val="0"/>
            <c:bubble3D val="0"/>
            <c:spPr>
              <a:solidFill>
                <a:srgbClr val="FF0000"/>
              </a:solidFill>
              <a:ln>
                <a:noFill/>
              </a:ln>
              <a:effectLst/>
            </c:spPr>
          </c:dPt>
          <c:dPt>
            <c:idx val="7"/>
            <c:invertIfNegative val="0"/>
            <c:bubble3D val="0"/>
            <c:spPr>
              <a:solidFill>
                <a:srgbClr val="FF0000"/>
              </a:solidFill>
              <a:ln>
                <a:noFill/>
              </a:ln>
              <a:effectLst/>
            </c:spPr>
          </c:dPt>
          <c:dPt>
            <c:idx val="8"/>
            <c:invertIfNegative val="0"/>
            <c:bubble3D val="0"/>
            <c:spPr>
              <a:solidFill>
                <a:srgbClr val="FF0000"/>
              </a:solidFill>
              <a:ln>
                <a:noFill/>
              </a:ln>
              <a:effectLst/>
            </c:spPr>
          </c:dPt>
          <c:dPt>
            <c:idx val="9"/>
            <c:invertIfNegative val="0"/>
            <c:bubble3D val="0"/>
            <c:spPr>
              <a:solidFill>
                <a:srgbClr val="FF0000"/>
              </a:solidFill>
              <a:ln>
                <a:noFill/>
              </a:ln>
              <a:effectLst/>
            </c:spPr>
          </c:dPt>
          <c:dPt>
            <c:idx val="10"/>
            <c:invertIfNegative val="0"/>
            <c:bubble3D val="0"/>
            <c:spPr>
              <a:solidFill>
                <a:srgbClr val="FF0000"/>
              </a:solidFill>
              <a:ln>
                <a:noFill/>
              </a:ln>
              <a:effectLst/>
            </c:spPr>
          </c:dPt>
          <c:dPt>
            <c:idx val="11"/>
            <c:invertIfNegative val="0"/>
            <c:bubble3D val="0"/>
            <c:spPr>
              <a:solidFill>
                <a:srgbClr val="FFC000"/>
              </a:solidFill>
              <a:ln>
                <a:noFill/>
              </a:ln>
              <a:effectLst/>
            </c:spPr>
          </c:dPt>
          <c:dPt>
            <c:idx val="12"/>
            <c:invertIfNegative val="0"/>
            <c:bubble3D val="0"/>
            <c:spPr>
              <a:solidFill>
                <a:srgbClr val="FFC000"/>
              </a:solidFill>
              <a:ln>
                <a:noFill/>
              </a:ln>
              <a:effectLst/>
            </c:spPr>
          </c:dPt>
          <c:dPt>
            <c:idx val="13"/>
            <c:invertIfNegative val="0"/>
            <c:bubble3D val="0"/>
            <c:spPr>
              <a:solidFill>
                <a:srgbClr val="FFC000"/>
              </a:solidFill>
              <a:ln>
                <a:noFill/>
              </a:ln>
              <a:effectLst/>
            </c:spPr>
          </c:dPt>
          <c:dPt>
            <c:idx val="14"/>
            <c:invertIfNegative val="0"/>
            <c:bubble3D val="0"/>
            <c:spPr>
              <a:solidFill>
                <a:srgbClr val="FFC000"/>
              </a:solidFill>
              <a:ln>
                <a:noFill/>
              </a:ln>
              <a:effectLst/>
            </c:spPr>
          </c:dPt>
          <c:dPt>
            <c:idx val="15"/>
            <c:invertIfNegative val="0"/>
            <c:bubble3D val="0"/>
            <c:spPr>
              <a:solidFill>
                <a:srgbClr val="FFC000"/>
              </a:solidFill>
              <a:ln>
                <a:noFill/>
              </a:ln>
              <a:effectLst/>
            </c:spPr>
          </c:dPt>
          <c:dPt>
            <c:idx val="16"/>
            <c:invertIfNegative val="0"/>
            <c:bubble3D val="0"/>
            <c:spPr>
              <a:solidFill>
                <a:srgbClr val="FFC000"/>
              </a:solidFill>
              <a:ln>
                <a:noFill/>
              </a:ln>
              <a:effectLst/>
            </c:spPr>
          </c:dPt>
          <c:dPt>
            <c:idx val="17"/>
            <c:invertIfNegative val="0"/>
            <c:bubble3D val="0"/>
            <c:spPr>
              <a:solidFill>
                <a:srgbClr val="FFC000"/>
              </a:solidFill>
              <a:ln>
                <a:noFill/>
              </a:ln>
              <a:effectLst/>
            </c:spPr>
          </c:dPt>
          <c:dPt>
            <c:idx val="18"/>
            <c:invertIfNegative val="0"/>
            <c:bubble3D val="0"/>
            <c:spPr>
              <a:solidFill>
                <a:srgbClr val="FFC000"/>
              </a:solidFill>
              <a:ln>
                <a:noFill/>
              </a:ln>
              <a:effectLst/>
            </c:spPr>
          </c:dPt>
          <c:dLbls>
            <c:dLbl>
              <c:idx val="16"/>
              <c:layout/>
              <c:tx>
                <c:rich>
                  <a:bodyPr/>
                  <a:lstStyle/>
                  <a:p>
                    <a:fld id="{83327616-474A-4CAF-BBA4-6E39FFFC4E10}" type="VALUE">
                      <a:rPr lang="en-US"/>
                      <a:pPr/>
                      <a:t>[VALUE]</a:t>
                    </a:fld>
                    <a:endParaRPr lang="en-US"/>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7"/>
              <c:layout/>
              <c:tx>
                <c:rich>
                  <a:bodyPr/>
                  <a:lstStyle/>
                  <a:p>
                    <a:fld id="{AE5BAE65-F634-4F94-8659-A9519D26F1AF}" type="VALUE">
                      <a:rPr lang="en-US"/>
                      <a:pPr/>
                      <a:t>[VALUE]</a:t>
                    </a:fld>
                    <a:endParaRPr lang="en-US"/>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8"/>
              <c:layout/>
              <c:tx>
                <c:rich>
                  <a:bodyPr/>
                  <a:lstStyle/>
                  <a:p>
                    <a:fld id="{FC8FD07F-DF68-443A-B7D7-CBA460267E3B}" type="VALUE">
                      <a:rPr lang="en-US"/>
                      <a:pPr/>
                      <a:t>[VALUE]</a:t>
                    </a:fld>
                    <a:endParaRPr lang="en-US"/>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'PMTCT coverage'!$A$31:$A$49</c:f>
              <c:strCache>
                <c:ptCount val="19"/>
                <c:pt idx="0">
                  <c:v>Mauritania</c:v>
                </c:pt>
                <c:pt idx="1">
                  <c:v>Congo</c:v>
                </c:pt>
                <c:pt idx="2">
                  <c:v>Chad</c:v>
                </c:pt>
                <c:pt idx="3">
                  <c:v>Mali</c:v>
                </c:pt>
                <c:pt idx="4">
                  <c:v>Nigeria</c:v>
                </c:pt>
                <c:pt idx="5">
                  <c:v>Democratic Republic of the Congo</c:v>
                </c:pt>
                <c:pt idx="6">
                  <c:v>Central African Republic</c:v>
                </c:pt>
                <c:pt idx="7">
                  <c:v>Liberia</c:v>
                </c:pt>
                <c:pt idx="8">
                  <c:v>Benin</c:v>
                </c:pt>
                <c:pt idx="9">
                  <c:v>Senegal</c:v>
                </c:pt>
                <c:pt idx="10">
                  <c:v>Gambia</c:v>
                </c:pt>
                <c:pt idx="11">
                  <c:v>Cameroon</c:v>
                </c:pt>
                <c:pt idx="12">
                  <c:v>Gabon</c:v>
                </c:pt>
                <c:pt idx="13">
                  <c:v>Equatorial Guinea</c:v>
                </c:pt>
                <c:pt idx="14">
                  <c:v>Burkina Faso</c:v>
                </c:pt>
                <c:pt idx="15">
                  <c:v>Cote dIvoire</c:v>
                </c:pt>
                <c:pt idx="16">
                  <c:v>Ghana</c:v>
                </c:pt>
                <c:pt idx="17">
                  <c:v>Guinea-Bissau</c:v>
                </c:pt>
                <c:pt idx="18">
                  <c:v>Togo</c:v>
                </c:pt>
              </c:strCache>
            </c:strRef>
          </c:cat>
          <c:val>
            <c:numRef>
              <c:f>'PMTCT coverage'!$B$31:$B$49</c:f>
              <c:numCache>
                <c:formatCode>0.00</c:formatCode>
                <c:ptCount val="19"/>
                <c:pt idx="0">
                  <c:v>0.11475409836065574</c:v>
                </c:pt>
                <c:pt idx="1">
                  <c:v>0.17005813953488372</c:v>
                </c:pt>
                <c:pt idx="2">
                  <c:v>0.24721748314241612</c:v>
                </c:pt>
                <c:pt idx="3">
                  <c:v>0.26111533862376346</c:v>
                </c:pt>
                <c:pt idx="4">
                  <c:v>0.29189093416591644</c:v>
                </c:pt>
                <c:pt idx="5">
                  <c:v>0.46791504909796755</c:v>
                </c:pt>
                <c:pt idx="6">
                  <c:v>0.4704370179948586</c:v>
                </c:pt>
                <c:pt idx="7">
                  <c:v>0.51997291807718349</c:v>
                </c:pt>
                <c:pt idx="8">
                  <c:v>0.52805031446540884</c:v>
                </c:pt>
                <c:pt idx="9">
                  <c:v>0.52961980548187448</c:v>
                </c:pt>
                <c:pt idx="10">
                  <c:v>0.53161764705882353</c:v>
                </c:pt>
                <c:pt idx="11">
                  <c:v>0.65598705501618126</c:v>
                </c:pt>
                <c:pt idx="12">
                  <c:v>0.68808239333006371</c:v>
                </c:pt>
                <c:pt idx="13">
                  <c:v>0.73937153419593349</c:v>
                </c:pt>
                <c:pt idx="14">
                  <c:v>0.75453424898749777</c:v>
                </c:pt>
                <c:pt idx="15">
                  <c:v>0.79519204942250876</c:v>
                </c:pt>
                <c:pt idx="16" formatCode="General">
                  <c:v>0.8115587717582633</c:v>
                </c:pt>
                <c:pt idx="17" formatCode="General">
                  <c:v>0.83450087565674258</c:v>
                </c:pt>
                <c:pt idx="18" formatCode="General">
                  <c:v>0.87368830159347066</c:v>
                </c:pt>
              </c:numCache>
            </c:numRef>
          </c:val>
        </c:ser>
        <c:dLbls>
          <c:dLblPos val="outEnd"/>
          <c:showLegendKey val="0"/>
          <c:showVal val="1"/>
          <c:showCatName val="0"/>
          <c:showSerName val="0"/>
          <c:showPercent val="0"/>
          <c:showBubbleSize val="0"/>
        </c:dLbls>
        <c:gapWidth val="182"/>
        <c:axId val="566357328"/>
        <c:axId val="566356152"/>
      </c:barChart>
      <c:catAx>
        <c:axId val="566357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6356152"/>
        <c:crosses val="autoZero"/>
        <c:auto val="1"/>
        <c:lblAlgn val="ctr"/>
        <c:lblOffset val="100"/>
        <c:noMultiLvlLbl val="0"/>
      </c:catAx>
      <c:valAx>
        <c:axId val="566356152"/>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635732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Pop_0-14'!$C$40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755614D2-AEAC-45BF-9561-5B6D85E48E00}" type="CATEGORYNAME">
                      <a:rPr lang="en-US"/>
                      <a:pPr/>
                      <a:t>[CATEGORY NAME]</a:t>
                    </a:fld>
                    <a:r>
                      <a:rPr lang="en-US" baseline="0"/>
                      <a:t> 210,000 </a:t>
                    </a:r>
                    <a:fld id="{A0959666-3F9F-4E45-8D39-2A94AAF728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3D695556-8B92-4874-96A0-3E7014599D93}" type="CATEGORYNAME">
                      <a:rPr lang="en-US"/>
                      <a:pPr/>
                      <a:t>[CATEGORY NAME]</a:t>
                    </a:fld>
                    <a:r>
                      <a:rPr lang="en-US" baseline="0"/>
                      <a:t> 190,000 </a:t>
                    </a:r>
                    <a:fld id="{0111EE08-E52A-430B-A337-1B8574B67B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0B45059-39AC-44F7-8001-14614868BA8B}" type="CATEGORYNAME">
                      <a:rPr lang="en-US"/>
                      <a:pPr/>
                      <a:t>[CATEGORY NAME]</a:t>
                    </a:fld>
                    <a:r>
                      <a:rPr lang="en-US" baseline="0"/>
                      <a:t> 170,000 </a:t>
                    </a:r>
                    <a:fld id="{1EFD9BA7-8C07-464A-A8D8-DA344C211B4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8175FE26-BB00-4BA6-B9FE-F51642901AF9}" type="CATEGORYNAME">
                      <a:rPr lang="en-US"/>
                      <a:pPr/>
                      <a:t>[CATEGORY NAME]</a:t>
                    </a:fld>
                    <a:r>
                      <a:rPr lang="en-US" baseline="0"/>
                      <a:t> 160,000 </a:t>
                    </a:r>
                    <a:fld id="{F5E05D95-CAAE-456C-84A6-9D0B9BA1F0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37E6F6C4-30A6-4C07-B3F3-48812EFA400F}" type="CATEGORYNAME">
                      <a:rPr lang="en-US"/>
                      <a:pPr/>
                      <a:t>[CATEGORY NAME]</a:t>
                    </a:fld>
                    <a:r>
                      <a:rPr lang="en-US" baseline="0"/>
                      <a:t> 150,000 </a:t>
                    </a:r>
                    <a:fld id="{DAAA0718-E1B6-4F0C-8EDB-1D6AB90A15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E0B5B9AF-3CB4-434B-8A77-7B0B06FDC5D1}" type="CATEGORYNAME">
                      <a:rPr lang="en-US"/>
                      <a:pPr/>
                      <a:t>[CATEGORY NAME]</a:t>
                    </a:fld>
                    <a:r>
                      <a:rPr lang="en-US" baseline="0"/>
                      <a:t> 150,000 </a:t>
                    </a:r>
                    <a:fld id="{BC36569B-9E3E-4D44-BB29-008534C7590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BA168DF5-4EEE-4533-A861-3628E0B1993A}" type="CATEGORYNAME">
                      <a:rPr lang="en-US"/>
                      <a:pPr/>
                      <a:t>[CATEGORY NAME]</a:t>
                    </a:fld>
                    <a:r>
                      <a:rPr lang="en-US" baseline="0"/>
                      <a:t> 150,000 </a:t>
                    </a:r>
                    <a:fld id="{43445AA7-2EC6-48B6-828D-B5D16F7DEA8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1EA77302-7F89-4A63-9890-4D2E266BEAD0}" type="CATEGORYNAME">
                      <a:rPr lang="en-US"/>
                      <a:pPr/>
                      <a:t>[CATEGORY NAME]</a:t>
                    </a:fld>
                    <a:r>
                      <a:rPr lang="en-US" baseline="0"/>
                      <a:t> 120,000 </a:t>
                    </a:r>
                    <a:fld id="{022999F3-FABD-4A92-BAE1-7A6A3F999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9F9C1556-4C18-48FA-BAC8-A34331A2028A}" type="CATEGORYNAME">
                      <a:rPr lang="en-US"/>
                      <a:pPr/>
                      <a:t>[CATEGORY NAME]</a:t>
                    </a:fld>
                    <a:r>
                      <a:rPr lang="en-US" baseline="0"/>
                      <a:t> 83,000 </a:t>
                    </a:r>
                    <a:fld id="{9C2C036C-0F56-4980-B261-6E401EF45F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6842E243-D49A-4F94-9104-D8FD20B1083C}" type="CATEGORYNAME">
                      <a:rPr lang="en-US"/>
                      <a:pPr/>
                      <a:t>[CATEGORY NAME]</a:t>
                    </a:fld>
                    <a:r>
                      <a:rPr lang="en-US"/>
                      <a:t> ...</a:t>
                    </a:r>
                    <a:r>
                      <a:rPr lang="en-US" baseline="0"/>
                      <a:t>  </a:t>
                    </a:r>
                    <a:fld id="{BA07ED61-108F-4D3B-8381-7C0CA2A9C01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8ADA115-EDD8-418B-B11B-499E7CB0EBEE}" type="CATEGORYNAME">
                      <a:rPr lang="en-US"/>
                      <a:pPr/>
                      <a:t>[CATEGORY NAME]</a:t>
                    </a:fld>
                    <a:r>
                      <a:rPr lang="en-US"/>
                      <a:t> 68,000</a:t>
                    </a:r>
                    <a:r>
                      <a:rPr lang="en-US" baseline="0"/>
                      <a:t>  </a:t>
                    </a:r>
                    <a:fld id="{864F91E0-6592-47D0-BE17-F87DF2B20C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54B4224C-684F-478D-B7CC-B714C08AC927}" type="CATEGORYNAME">
                      <a:rPr lang="en-US"/>
                      <a:pPr/>
                      <a:t>[CATEGORY NAME]</a:t>
                    </a:fld>
                    <a:r>
                      <a:rPr lang="en-US" baseline="0"/>
                      <a:t> 57,000 </a:t>
                    </a:r>
                    <a:fld id="{D09C1073-2DC5-461C-954F-74F6B6F35BF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DA1741C-1219-48A7-A43D-6C7B91978EC4}" type="CATEGORYNAME">
                      <a:rPr lang="en-US"/>
                      <a:pPr/>
                      <a:t>[CATEGORY NAME]</a:t>
                    </a:fld>
                    <a:r>
                      <a:rPr lang="en-US" baseline="0"/>
                      <a:t> 41,000 </a:t>
                    </a:r>
                    <a:fld id="{346104A7-173F-46A6-9E87-BBA7018BBC2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 40,000 2%</a:t>
                    </a:r>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4"/>
              <c:layout/>
              <c:tx>
                <c:rich>
                  <a:bodyPr/>
                  <a:lstStyle/>
                  <a:p>
                    <a:fld id="{06DE14D1-2661-4B8E-AB60-9468FF10B8C0}" type="CATEGORYNAME">
                      <a:rPr lang="en-US"/>
                      <a:pPr/>
                      <a:t>[CATEGORY NAME]</a:t>
                    </a:fld>
                    <a:r>
                      <a:rPr lang="en-US" baseline="0"/>
                      <a:t> 32,000 </a:t>
                    </a:r>
                    <a:fld id="{59779B3E-723F-4815-9FE2-CC6702170B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CAA11608-F3CD-44EC-BC34-BEDBA55C5F1B}" type="CATEGORYNAME">
                      <a:rPr lang="en-US"/>
                      <a:pPr/>
                      <a:t>[CATEGORY NAME]</a:t>
                    </a:fld>
                    <a:r>
                      <a:rPr lang="en-US" baseline="0"/>
                      <a:t> 26,000 </a:t>
                    </a:r>
                    <a:fld id="{760713EE-3966-4BC1-8C99-B770873C00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20F3BD17-B6A8-4D8F-BE61-CFB143A8EB35}" type="CATEGORYNAME">
                      <a:rPr lang="en-US"/>
                      <a:pPr/>
                      <a:t>[CATEGORY NAME]</a:t>
                    </a:fld>
                    <a:r>
                      <a:rPr lang="en-US" baseline="0"/>
                      <a:t> 21,000 </a:t>
                    </a:r>
                    <a:fld id="{836EC562-F43B-4F77-A9D8-FF6CC2E069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3E17A605-7B49-4A40-B38D-366173351604}" type="CATEGORYNAME">
                      <a:rPr lang="en-US"/>
                      <a:pPr/>
                      <a:t>[CATEGORY NAME]</a:t>
                    </a:fld>
                    <a:r>
                      <a:rPr lang="en-US" baseline="0"/>
                      <a:t> 19,000 </a:t>
                    </a:r>
                    <a:fld id="{D1460923-B451-4145-896B-428F2C22EF3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8B881D5D-0517-4763-A5A7-B3B85F529810}" type="CATEGORYNAME">
                      <a:rPr lang="en-US"/>
                      <a:pPr/>
                      <a:t>[CATEGORY NAME]</a:t>
                    </a:fld>
                    <a:r>
                      <a:rPr lang="en-US" baseline="0"/>
                      <a:t> 19,000 </a:t>
                    </a:r>
                    <a:fld id="{9705FB24-089C-4777-A031-F8EDD957E74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867DE564-5CEE-4A61-B922-BA71B1AD493F}" type="CATEGORYNAME">
                      <a:rPr lang="en-US"/>
                      <a:pPr/>
                      <a:t>[CATEGORY NAME]</a:t>
                    </a:fld>
                    <a:r>
                      <a:rPr lang="en-US" baseline="0"/>
                      <a:t> 16,000 </a:t>
                    </a:r>
                    <a:fld id="{0EEA3486-C233-450C-8A1E-22CFB8C2279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AB742C5-8529-4498-8DF3-99EC3848A03B}" type="CATEGORYNAME">
                      <a:rPr lang="en-US"/>
                      <a:pPr/>
                      <a:t>[CATEGORY NAME]</a:t>
                    </a:fld>
                    <a:r>
                      <a:rPr lang="en-US" baseline="0"/>
                      <a:t> 220,000 </a:t>
                    </a:r>
                    <a:fld id="{2FE22885-B555-4C94-A217-98894877350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Pop_0-14'!$B$41:$B$61</c:f>
              <c:strCache>
                <c:ptCount val="21"/>
                <c:pt idx="0">
                  <c:v>Kenya</c:v>
                </c:pt>
                <c:pt idx="1">
                  <c:v>Nigeria</c:v>
                </c:pt>
                <c:pt idx="2">
                  <c:v>Uganda</c:v>
                </c:pt>
                <c:pt idx="3">
                  <c:v>United Republic of Tanzania</c:v>
                </c:pt>
                <c:pt idx="4">
                  <c:v>South Africa</c:v>
                </c:pt>
                <c:pt idx="5">
                  <c:v>Zimbabwe</c:v>
                </c:pt>
                <c:pt idx="6">
                  <c:v>Ethiopia</c:v>
                </c:pt>
                <c:pt idx="7">
                  <c:v>Malawi</c:v>
                </c:pt>
                <c:pt idx="8">
                  <c:v>Zambia</c:v>
                </c:pt>
                <c:pt idx="9">
                  <c:v>India</c:v>
                </c:pt>
                <c:pt idx="10">
                  <c:v>Mozambique</c:v>
                </c:pt>
                <c:pt idx="11">
                  <c:v>Democratic Republic of the Congo</c:v>
                </c:pt>
                <c:pt idx="12">
                  <c:v>Cameroon</c:v>
                </c:pt>
                <c:pt idx="13">
                  <c:v>Cote dIvoire</c:v>
                </c:pt>
                <c:pt idx="14">
                  <c:v>Rwanda</c:v>
                </c:pt>
                <c:pt idx="15">
                  <c:v>Burkina Faso</c:v>
                </c:pt>
                <c:pt idx="16">
                  <c:v>Ghana</c:v>
                </c:pt>
                <c:pt idx="17">
                  <c:v>Botswana</c:v>
                </c:pt>
                <c:pt idx="18">
                  <c:v>Central African Republic</c:v>
                </c:pt>
                <c:pt idx="19">
                  <c:v>Chad</c:v>
                </c:pt>
                <c:pt idx="20">
                  <c:v>Rest of world</c:v>
                </c:pt>
              </c:strCache>
            </c:strRef>
          </c:cat>
          <c:val>
            <c:numRef>
              <c:f>'HIV Pop_0-14'!$C$41:$C$61</c:f>
              <c:numCache>
                <c:formatCode>General</c:formatCode>
                <c:ptCount val="21"/>
                <c:pt idx="0">
                  <c:v>207283</c:v>
                </c:pt>
                <c:pt idx="1">
                  <c:v>185628</c:v>
                </c:pt>
                <c:pt idx="2">
                  <c:v>169184</c:v>
                </c:pt>
                <c:pt idx="3">
                  <c:v>158683</c:v>
                </c:pt>
                <c:pt idx="4">
                  <c:v>154485</c:v>
                </c:pt>
                <c:pt idx="5">
                  <c:v>154008</c:v>
                </c:pt>
                <c:pt idx="6">
                  <c:v>149547</c:v>
                </c:pt>
                <c:pt idx="7">
                  <c:v>115547</c:v>
                </c:pt>
                <c:pt idx="8">
                  <c:v>82863</c:v>
                </c:pt>
                <c:pt idx="9">
                  <c:v>71386</c:v>
                </c:pt>
                <c:pt idx="10">
                  <c:v>67555</c:v>
                </c:pt>
                <c:pt idx="11">
                  <c:v>56679</c:v>
                </c:pt>
                <c:pt idx="12">
                  <c:v>40968</c:v>
                </c:pt>
                <c:pt idx="13">
                  <c:v>40269</c:v>
                </c:pt>
                <c:pt idx="14">
                  <c:v>31938</c:v>
                </c:pt>
                <c:pt idx="15">
                  <c:v>25914</c:v>
                </c:pt>
                <c:pt idx="16">
                  <c:v>20593</c:v>
                </c:pt>
                <c:pt idx="17">
                  <c:v>18572</c:v>
                </c:pt>
                <c:pt idx="18">
                  <c:v>18532</c:v>
                </c:pt>
                <c:pt idx="19">
                  <c:v>15792</c:v>
                </c:pt>
                <c:pt idx="20">
                  <c:v>222540.65290000004</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0–14 living with HIV,</a:t>
            </a:r>
            <a:r>
              <a:rPr lang="en-US" sz="1600" baseline="0"/>
              <a:t> by UNICEF regions</a:t>
            </a:r>
            <a:r>
              <a:rPr lang="en-US" sz="1600"/>
              <a:t>,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669950221739524"/>
          <c:y val="0.25266956111323746"/>
          <c:w val="0.67335831296949955"/>
          <c:h val="0.71791867872183435"/>
        </c:manualLayout>
      </c:layout>
      <c:pieChart>
        <c:varyColors val="1"/>
        <c:ser>
          <c:idx val="0"/>
          <c:order val="0"/>
          <c:tx>
            <c:strRef>
              <c:f>'HIV Pop_0-14_All Regions'!$B$39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DBA7D7B5-AB24-4FF2-B138-7BC9AE32E4DC}" type="CATEGORYNAME">
                      <a:rPr lang="en-US"/>
                      <a:pPr/>
                      <a:t>[CATEGORY NAME]</a:t>
                    </a:fld>
                    <a:endParaRPr lang="en-US" baseline="0"/>
                  </a:p>
                  <a:p>
                    <a:r>
                      <a:rPr lang="en-US"/>
                      <a:t>1,600,000</a:t>
                    </a:r>
                    <a:endParaRPr lang="en-US" baseline="0"/>
                  </a:p>
                  <a:p>
                    <a:fld id="{112B5654-4BFB-496E-B1D0-AC2754B5158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72930DA-49CD-4843-BCAD-F61E6E6BD69C}" type="CATEGORYNAME">
                      <a:rPr lang="en-US"/>
                      <a:pPr/>
                      <a:t>[CATEGORY NAME]</a:t>
                    </a:fld>
                    <a:endParaRPr lang="en-US" baseline="0"/>
                  </a:p>
                  <a:p>
                    <a:r>
                      <a:rPr lang="en-US"/>
                      <a:t>730,000</a:t>
                    </a:r>
                    <a:endParaRPr lang="en-US" baseline="0"/>
                  </a:p>
                  <a:p>
                    <a:fld id="{E62E5BB6-D3EE-45A7-B669-5602D8F9D61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manualLayout>
                  <c:x val="-0.21224856972258577"/>
                  <c:y val="2.6135164887321767E-2"/>
                </c:manualLayout>
              </c:layout>
              <c:tx>
                <c:rich>
                  <a:bodyPr/>
                  <a:lstStyle/>
                  <a:p>
                    <a:fld id="{B7A5A778-62F1-44E0-9502-8005A48688AE}" type="CATEGORYNAME">
                      <a:rPr lang="en-US"/>
                      <a:pPr/>
                      <a:t>[CATEGORY NAME]</a:t>
                    </a:fld>
                    <a:endParaRPr lang="en-US" baseline="0"/>
                  </a:p>
                  <a:p>
                    <a:r>
                      <a:rPr lang="en-US"/>
                      <a:t>140,000</a:t>
                    </a:r>
                    <a:endParaRPr lang="en-US" baseline="0"/>
                  </a:p>
                  <a:p>
                    <a:fld id="{3938E52A-E41D-4758-9086-EE01E58485A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2A99A612-C559-4DDB-B439-70695F65053E}" type="CATEGORYNAME">
                      <a:rPr lang="en-US"/>
                      <a:pPr/>
                      <a:t>[CATEGORY NAME]</a:t>
                    </a:fld>
                    <a:endParaRPr lang="en-US" baseline="0"/>
                  </a:p>
                  <a:p>
                    <a:r>
                      <a:rPr lang="en-US"/>
                      <a:t>62,000</a:t>
                    </a:r>
                    <a:endParaRPr lang="en-US" baseline="0"/>
                  </a:p>
                  <a:p>
                    <a:fld id="{1DB6C832-8273-4152-A1F1-7C696008197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2594B79-281E-4F50-AB21-136456EC8959}" type="CATEGORYNAME">
                      <a:rPr lang="en-US"/>
                      <a:pPr/>
                      <a:t>[CATEGORY NAME]</a:t>
                    </a:fld>
                    <a:endParaRPr lang="en-US" baseline="0"/>
                  </a:p>
                  <a:p>
                    <a:r>
                      <a:rPr lang="en-US"/>
                      <a:t>46,000</a:t>
                    </a:r>
                    <a:endParaRPr lang="en-US" baseline="0"/>
                  </a:p>
                  <a:p>
                    <a:fld id="{A6C6D6D2-41A3-4F96-BAE4-16A17212EEC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55109AD2-4C60-409D-A53B-0835F32CA240}" type="CATEGORYNAME">
                      <a:rPr lang="en-US"/>
                      <a:pPr/>
                      <a:t>[CATEGORY NAME]</a:t>
                    </a:fld>
                    <a:endParaRPr lang="en-US" baseline="0"/>
                  </a:p>
                  <a:p>
                    <a:r>
                      <a:rPr lang="en-US"/>
                      <a:t>17,000</a:t>
                    </a:r>
                    <a:endParaRPr lang="en-US" baseline="0"/>
                  </a:p>
                  <a:p>
                    <a:fld id="{77CB9847-F7E5-4466-B6E9-38BE02BD07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8.0581319522599074E-2"/>
                  <c:y val="-1.4095534974729883E-2"/>
                </c:manualLayout>
              </c:layout>
              <c:tx>
                <c:rich>
                  <a:bodyPr/>
                  <a:lstStyle/>
                  <a:p>
                    <a:fld id="{CA5FE748-0443-4D57-9F08-6EB5884357AA}" type="CATEGORYNAME">
                      <a:rPr lang="en-US"/>
                      <a:pPr/>
                      <a:t>[CATEGORY NAME]</a:t>
                    </a:fld>
                    <a:endParaRPr lang="en-US" baseline="0"/>
                  </a:p>
                  <a:p>
                    <a:r>
                      <a:rPr lang="en-US"/>
                      <a:t>11,000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20952604296791733"/>
                  <c:y val="1.2227796975547468E-2"/>
                </c:manualLayout>
              </c:layout>
              <c:tx>
                <c:rich>
                  <a:bodyPr/>
                  <a:lstStyle/>
                  <a:p>
                    <a:fld id="{892537AD-4F40-441B-9EFF-BDF6166C9E22}" type="CATEGORYNAME">
                      <a:rPr lang="en-US"/>
                      <a:pPr/>
                      <a:t>[CATEGORY NAME]</a:t>
                    </a:fld>
                    <a:endParaRPr lang="en-US" baseline="0"/>
                  </a:p>
                  <a:p>
                    <a:r>
                      <a:rPr lang="en-US"/>
                      <a:t>3,100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Pop_0-14_All Regions'!$A$40:$A$47</c:f>
              <c:strCache>
                <c:ptCount val="8"/>
                <c:pt idx="0">
                  <c:v>Eastern and Southern Africa</c:v>
                </c:pt>
                <c:pt idx="1">
                  <c:v>West and Central Africa</c:v>
                </c:pt>
                <c:pt idx="2">
                  <c:v>South Asia</c:v>
                </c:pt>
                <c:pt idx="3">
                  <c:v>East Asia and the Pacific</c:v>
                </c:pt>
                <c:pt idx="4">
                  <c:v>Latin America and the Caribbean</c:v>
                </c:pt>
                <c:pt idx="5">
                  <c:v>CEE/CIS</c:v>
                </c:pt>
                <c:pt idx="6">
                  <c:v>Middle East and North Africa</c:v>
                </c:pt>
                <c:pt idx="7">
                  <c:v>Rest of world</c:v>
                </c:pt>
              </c:strCache>
            </c:strRef>
          </c:cat>
          <c:val>
            <c:numRef>
              <c:f>'HIV Pop_0-14_All Regions'!$B$40:$B$47</c:f>
              <c:numCache>
                <c:formatCode>General</c:formatCode>
                <c:ptCount val="8"/>
                <c:pt idx="0">
                  <c:v>1596790</c:v>
                </c:pt>
                <c:pt idx="1">
                  <c:v>726436</c:v>
                </c:pt>
                <c:pt idx="2">
                  <c:v>139862</c:v>
                </c:pt>
                <c:pt idx="3">
                  <c:v>61511</c:v>
                </c:pt>
                <c:pt idx="4">
                  <c:v>45989</c:v>
                </c:pt>
                <c:pt idx="5">
                  <c:v>16822.400000000001</c:v>
                </c:pt>
                <c:pt idx="6">
                  <c:v>10522</c:v>
                </c:pt>
                <c:pt idx="7">
                  <c:v>3086.37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0–14 living with HIV,</a:t>
            </a:r>
            <a:r>
              <a:rPr lang="en-US" sz="1600" baseline="0"/>
              <a:t> Western and Central Africa</a:t>
            </a:r>
            <a:r>
              <a:rPr lang="en-US" sz="1600"/>
              <a:t>,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4643081503512026"/>
          <c:y val="0.28577885579200757"/>
          <c:w val="0.64779768483876388"/>
          <c:h val="0.69461333705239769"/>
        </c:manualLayout>
      </c:layout>
      <c:pieChart>
        <c:varyColors val="1"/>
        <c:ser>
          <c:idx val="0"/>
          <c:order val="0"/>
          <c:tx>
            <c:strRef>
              <c:f>'HIV Pop_0-14_Region'!$B$39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Pt>
            <c:idx val="21"/>
            <c:bubble3D val="0"/>
            <c:spPr>
              <a:gradFill>
                <a:gsLst>
                  <a:gs pos="100000">
                    <a:schemeClr val="accent4">
                      <a:lumMod val="80000"/>
                      <a:lumMod val="60000"/>
                      <a:lumOff val="40000"/>
                    </a:schemeClr>
                  </a:gs>
                  <a:gs pos="0">
                    <a:schemeClr val="accent4">
                      <a:lumMod val="80000"/>
                    </a:schemeClr>
                  </a:gs>
                </a:gsLst>
                <a:lin ang="5400000" scaled="0"/>
              </a:gradFill>
              <a:ln w="19050">
                <a:solidFill>
                  <a:schemeClr val="lt1"/>
                </a:solidFill>
              </a:ln>
              <a:effectLst/>
            </c:spPr>
          </c:dPt>
          <c:dPt>
            <c:idx val="22"/>
            <c:bubble3D val="0"/>
            <c:spPr>
              <a:gradFill>
                <a:gsLst>
                  <a:gs pos="100000">
                    <a:schemeClr val="accent5">
                      <a:lumMod val="80000"/>
                      <a:lumMod val="60000"/>
                      <a:lumOff val="40000"/>
                    </a:schemeClr>
                  </a:gs>
                  <a:gs pos="0">
                    <a:schemeClr val="accent5">
                      <a:lumMod val="80000"/>
                    </a:schemeClr>
                  </a:gs>
                </a:gsLst>
                <a:lin ang="5400000" scaled="0"/>
              </a:gradFill>
              <a:ln w="19050">
                <a:solidFill>
                  <a:schemeClr val="lt1"/>
                </a:solidFill>
              </a:ln>
              <a:effectLst/>
            </c:spPr>
          </c:dPt>
          <c:dPt>
            <c:idx val="23"/>
            <c:bubble3D val="0"/>
            <c:spPr>
              <a:gradFill>
                <a:gsLst>
                  <a:gs pos="100000">
                    <a:schemeClr val="accent6">
                      <a:lumMod val="80000"/>
                      <a:lumMod val="60000"/>
                      <a:lumOff val="40000"/>
                    </a:schemeClr>
                  </a:gs>
                  <a:gs pos="0">
                    <a:schemeClr val="accent6">
                      <a:lumMod val="80000"/>
                    </a:schemeClr>
                  </a:gs>
                </a:gsLst>
                <a:lin ang="5400000" scaled="0"/>
              </a:gradFill>
              <a:ln w="19050">
                <a:solidFill>
                  <a:schemeClr val="lt1"/>
                </a:solidFill>
              </a:ln>
              <a:effectLst/>
            </c:spPr>
          </c:dPt>
          <c:dLbls>
            <c:dLbl>
              <c:idx val="0"/>
              <c:layout/>
              <c:tx>
                <c:rich>
                  <a:bodyPr/>
                  <a:lstStyle/>
                  <a:p>
                    <a:fld id="{47C11F14-D9AA-4D70-87CD-865DF85263E7}" type="CATEGORYNAME">
                      <a:rPr lang="en-US"/>
                      <a:pPr/>
                      <a:t>[CATEGORY NAME]</a:t>
                    </a:fld>
                    <a:r>
                      <a:rPr lang="en-US" baseline="0"/>
                      <a:t> 380,000 52%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A53FEC05-E61E-4767-AD9F-826C1F6AFB4F}" type="CATEGORYNAME">
                      <a:rPr lang="en-US"/>
                      <a:pPr/>
                      <a:t>[CATEGORY NAME]</a:t>
                    </a:fld>
                    <a:r>
                      <a:rPr lang="en-US" baseline="0"/>
                      <a:t> 59,000 </a:t>
                    </a:r>
                    <a:fld id="{DB31FBDE-D528-48BD-9FC6-70867730676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AEF7F451-019D-4C00-ABCC-A00F5CF13FA0}" type="CATEGORYNAME">
                      <a:rPr lang="en-US"/>
                      <a:pPr/>
                      <a:t>[CATEGORY NAME]</a:t>
                    </a:fld>
                    <a:r>
                      <a:rPr lang="en-US" baseline="0"/>
                      <a:t> 58,000 </a:t>
                    </a:r>
                    <a:fld id="{17A1BC2B-FFA8-4B74-9B86-436E704FFF0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r>
                      <a:rPr lang="en-US"/>
                      <a:t>Côte d'Ivoire</a:t>
                    </a:r>
                    <a:r>
                      <a:rPr lang="en-US" baseline="0"/>
                      <a:t> 42,000 </a:t>
                    </a:r>
                    <a:fld id="{900AA64B-D2FD-4F0B-AD48-528012FB4B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A0FCA7EB-48C0-430F-9EAB-10F2348A68E6}" type="CATEGORYNAME">
                      <a:rPr lang="en-US"/>
                      <a:pPr/>
                      <a:t>[CATEGORY NAME]</a:t>
                    </a:fld>
                    <a:r>
                      <a:rPr lang="en-US" baseline="0"/>
                      <a:t> 29,000 </a:t>
                    </a:r>
                    <a:fld id="{B849721F-731A-4BB0-BA44-29D8AB0299A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3BAF4244-CC8E-4FB0-8526-06CDD6521C63}" type="CATEGORYNAME">
                      <a:rPr lang="en-US"/>
                      <a:pPr/>
                      <a:t>[CATEGORY NAME]</a:t>
                    </a:fld>
                    <a:r>
                      <a:rPr lang="en-US" baseline="0"/>
                      <a:t> 21,000 </a:t>
                    </a:r>
                    <a:fld id="{953D1536-B983-41A7-9CE7-4EBCB4ED081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F3DDEEE3-3C6D-4995-8366-CB9FE252D5F8}" type="CATEGORYNAME">
                      <a:rPr lang="en-US"/>
                      <a:pPr/>
                      <a:t>[CATEGORY NAME]</a:t>
                    </a:fld>
                    <a:r>
                      <a:rPr lang="en-US" baseline="0"/>
                      <a:t> 18,000 </a:t>
                    </a:r>
                    <a:fld id="{7B972443-D4EF-4CF2-9BE5-3D6D0299402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348BAC35-96BD-43AE-95E6-945CC7436DD0}" type="CATEGORYNAME">
                      <a:rPr lang="en-US"/>
                      <a:pPr/>
                      <a:t>[CATEGORY NAME]</a:t>
                    </a:fld>
                    <a:r>
                      <a:rPr lang="en-US" baseline="0"/>
                      <a:t> 15,000 </a:t>
                    </a:r>
                    <a:fld id="{31F3F445-8749-4202-B918-E4469429702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022AC6F8-1B13-48A9-89D7-543575853546}" type="CATEGORYNAME">
                      <a:rPr lang="en-US"/>
                      <a:pPr/>
                      <a:t>[CATEGORY NAME]</a:t>
                    </a:fld>
                    <a:r>
                      <a:rPr lang="en-US" baseline="0"/>
                      <a:t> 13,000 </a:t>
                    </a:r>
                    <a:fld id="{18528FDC-AEF3-4E94-BC2A-EAF3C93F34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4EC3FF99-A591-4FE0-8CB8-4847D52A4103}" type="CATEGORYNAME">
                      <a:rPr lang="en-US"/>
                      <a:pPr/>
                      <a:t>[CATEGORY NAME]</a:t>
                    </a:fld>
                    <a:r>
                      <a:rPr lang="en-US" baseline="0"/>
                      <a:t> 12,000 </a:t>
                    </a:r>
                    <a:fld id="{33DB4BBB-A5BD-45A4-97B2-07A89FF74B0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2E78682C-F4BC-4C01-B146-D2EC0FF7FFAA}" type="CATEGORYNAME">
                      <a:rPr lang="en-US"/>
                      <a:pPr/>
                      <a:t>[CATEGORY NAME]</a:t>
                    </a:fld>
                    <a:r>
                      <a:rPr lang="en-US" baseline="0"/>
                      <a:t> ... </a:t>
                    </a:r>
                    <a:fld id="{21D3BD69-A749-45F6-9D8B-EC7E8AE1552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0EAD3DC0-EF11-49F3-BAA1-0D69ED5C097C}" type="CATEGORYNAME">
                      <a:rPr lang="en-US"/>
                      <a:pPr/>
                      <a:t>[CATEGORY NAME]</a:t>
                    </a:fld>
                    <a:r>
                      <a:rPr lang="en-US" baseline="0"/>
                      <a:t> 11,000 </a:t>
                    </a:r>
                    <a:fld id="{5278EEE8-F864-454A-8C89-B96FFEE649C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540ABC4C-D06D-48D6-B024-D94E76E70313}" type="CATEGORYNAME">
                      <a:rPr lang="en-US"/>
                      <a:pPr/>
                      <a:t>[CATEGORY NAME]</a:t>
                    </a:fld>
                    <a:r>
                      <a:rPr lang="en-US" baseline="0"/>
                      <a:t> ... </a:t>
                    </a:r>
                    <a:fld id="{D2DE309A-889A-44D3-A4A6-72BCA9D2050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FECB9809-1B9F-47E1-B03C-D42886E4D5C9}" type="CATEGORYNAME">
                      <a:rPr lang="en-US"/>
                      <a:pPr/>
                      <a:t>[CATEGORY NAME]</a:t>
                    </a:fld>
                    <a:r>
                      <a:rPr lang="en-US" baseline="0"/>
                      <a:t> 7,800 </a:t>
                    </a:r>
                    <a:fld id="{24B6BD68-BE99-417B-AC7A-22F17DC6589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8F90E0E9-92AD-49D9-A7C7-6BEAE81D7F7C}" type="CATEGORYNAME">
                      <a:rPr lang="en-US"/>
                      <a:pPr/>
                      <a:t>[CATEGORY NAME]</a:t>
                    </a:fld>
                    <a:r>
                      <a:rPr lang="en-US" baseline="0"/>
                      <a:t> 5,300 </a:t>
                    </a:r>
                    <a:fld id="{6B11B2B6-E4E4-4C92-80D4-A74BF0AB92C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3E081DE8-7043-4293-B00C-90D6C5173D89}" type="CATEGORYNAME">
                      <a:rPr lang="en-US"/>
                      <a:pPr/>
                      <a:t>[CATEGORY NAME]</a:t>
                    </a:fld>
                    <a:r>
                      <a:rPr lang="en-US" baseline="0"/>
                      <a:t> 4,300 </a:t>
                    </a:r>
                    <a:fld id="{E0D4059C-9A14-4E18-B53B-3787DB818D8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945223B5-DCE7-4288-9E58-79F00A780D12}" type="CATEGORYNAME">
                      <a:rPr lang="en-US"/>
                      <a:pPr/>
                      <a:t>[CATEGORY NAME]</a:t>
                    </a:fld>
                    <a:r>
                      <a:rPr lang="en-US" baseline="0"/>
                      <a:t> 4,000 </a:t>
                    </a:r>
                    <a:fld id="{F0DEBC3C-05DA-407C-A804-9D3A1F05F24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23493441-AC30-4143-B06E-51AECBFC2E65}" type="CATEGORYNAME">
                      <a:rPr lang="en-US"/>
                      <a:pPr/>
                      <a:t>[CATEGORY NAME]</a:t>
                    </a:fld>
                    <a:r>
                      <a:rPr lang="en-US" baseline="0"/>
                      <a:t> 3,900 </a:t>
                    </a:r>
                    <a:fld id="{4D44B558-8256-49ED-B657-F514B34AFA3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9D58FAD9-CF43-4E7E-9E97-6131323300AE}" type="CATEGORYNAME">
                      <a:rPr lang="en-US"/>
                      <a:pPr/>
                      <a:t>[CATEGORY NAME]</a:t>
                    </a:fld>
                    <a:r>
                      <a:rPr lang="en-US" baseline="0"/>
                      <a:t> 3,700 </a:t>
                    </a:r>
                    <a:fld id="{BBB6AE71-7A93-43FC-AE45-52E99DDF09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manualLayout>
                  <c:x val="0.32413300726308969"/>
                  <c:y val="-7.7152475940507434E-2"/>
                </c:manualLayout>
              </c:layout>
              <c:tx>
                <c:rich>
                  <a:bodyPr/>
                  <a:lstStyle/>
                  <a:p>
                    <a:fld id="{294C245F-DBF0-437A-AC58-BF25C9B8301A}" type="CATEGORYNAME">
                      <a:rPr lang="en-US"/>
                      <a:pPr/>
                      <a:t>[CATEGORY NAME]</a:t>
                    </a:fld>
                    <a:r>
                      <a:rPr lang="en-US" baseline="0"/>
                      <a:t> 2,900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3A86D5AF-F659-4641-B34C-C4AF5AC4EEF6}" type="CATEGORYNAME">
                      <a:rPr lang="en-US"/>
                      <a:pPr/>
                      <a:t>[CATEGORY NAME]</a:t>
                    </a:fld>
                    <a:r>
                      <a:rPr lang="en-US" baseline="0"/>
                      <a:t> 2,400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1"/>
              <c:layout>
                <c:manualLayout>
                  <c:x val="0.28041733691258014"/>
                  <c:y val="-1.227646544182303E-4"/>
                </c:manualLayout>
              </c:layout>
              <c:tx>
                <c:rich>
                  <a:bodyPr/>
                  <a:lstStyle/>
                  <a:p>
                    <a:fld id="{F01E33CF-D4E5-417F-A1D7-C4F601ABB8B2}" type="CATEGORYNAME">
                      <a:rPr lang="en-US"/>
                      <a:pPr/>
                      <a:t>[CATEGORY NAME]</a:t>
                    </a:fld>
                    <a:endParaRPr lang="en-US" baseline="0"/>
                  </a:p>
                  <a:p>
                    <a:r>
                      <a:rPr lang="en-US"/>
                      <a:t>1,800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2"/>
              <c:layout>
                <c:manualLayout>
                  <c:x val="0.1250859129093434"/>
                  <c:y val="-4.0775783027121607E-2"/>
                </c:manualLayout>
              </c:layout>
              <c:tx>
                <c:rich>
                  <a:bodyPr rot="0" spcFirstLastPara="1" vertOverflow="ellipsis" vert="horz" wrap="square" lIns="38100" tIns="19050" rIns="38100" bIns="19050" anchor="ctr" anchorCtr="1">
                    <a:noAutofit/>
                  </a:bodyPr>
                  <a:lstStyle/>
                  <a:p>
                    <a:pPr>
                      <a:defRPr sz="1200" b="0" i="0" u="none" strike="noStrike" kern="1200" baseline="0">
                        <a:solidFill>
                          <a:schemeClr val="dk1">
                            <a:lumMod val="75000"/>
                            <a:lumOff val="25000"/>
                          </a:schemeClr>
                        </a:solidFill>
                        <a:latin typeface="+mn-lt"/>
                        <a:ea typeface="+mn-ea"/>
                        <a:cs typeface="+mn-cs"/>
                      </a:defRPr>
                    </a:pPr>
                    <a:fld id="{51F26AA2-B407-42D3-867E-B8798B8D3D13}" type="CATEGORYNAME">
                      <a:rPr lang="en-US"/>
                      <a:pPr>
                        <a:defRPr/>
                      </a:pPr>
                      <a:t>[CATEGORY NAME]</a:t>
                    </a:fld>
                    <a:endParaRPr lang="en-US" baseline="0"/>
                  </a:p>
                  <a:p>
                    <a:pPr>
                      <a:defRPr/>
                    </a:pPr>
                    <a:r>
                      <a:rPr lang="en-US" baseline="0"/>
                      <a:t>...</a:t>
                    </a:r>
                  </a:p>
                  <a:p>
                    <a:pPr>
                      <a:defRPr/>
                    </a:pPr>
                    <a:r>
                      <a:rPr lang="en-US"/>
                      <a:t>&lt;1%</a:t>
                    </a:r>
                  </a:p>
                </c:rich>
              </c:tx>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9.7021765782247221E-2"/>
                      <c:h val="0.12177777777777778"/>
                    </c:manualLayout>
                  </c15:layout>
                  <c15:dlblFieldTable/>
                  <c15:showDataLabelsRange val="0"/>
                </c:ext>
              </c:extLst>
            </c:dLbl>
            <c:dLbl>
              <c:idx val="23"/>
              <c:layout>
                <c:manualLayout>
                  <c:x val="0.2783781562063688"/>
                  <c:y val="8.7276570428696354E-2"/>
                </c:manualLayout>
              </c:layout>
              <c:tx>
                <c:rich>
                  <a:bodyPr/>
                  <a:lstStyle/>
                  <a:p>
                    <a:fld id="{75A4A4BF-43F7-481C-B24F-A4F90EDFCFE7}" type="CATEGORYNAME">
                      <a:rPr lang="en-US"/>
                      <a:pPr/>
                      <a:t>[CATEGORY NAME]</a:t>
                    </a:fld>
                    <a:endParaRPr lang="en-US" baseline="0"/>
                  </a:p>
                  <a:p>
                    <a:r>
                      <a:rPr lang="en-US" baseline="0"/>
                      <a:t>...</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Pop_0-14_Region'!$A$40:$A$63</c:f>
              <c:strCache>
                <c:ptCount val="24"/>
                <c:pt idx="0">
                  <c:v>Nigeria</c:v>
                </c:pt>
                <c:pt idx="1">
                  <c:v>Democratic Republic of the Congo</c:v>
                </c:pt>
                <c:pt idx="2">
                  <c:v>Cameroon</c:v>
                </c:pt>
                <c:pt idx="3">
                  <c:v>Cote dIvoire</c:v>
                </c:pt>
                <c:pt idx="4">
                  <c:v>Chad</c:v>
                </c:pt>
                <c:pt idx="5">
                  <c:v>Ghana</c:v>
                </c:pt>
                <c:pt idx="6">
                  <c:v>Mali</c:v>
                </c:pt>
                <c:pt idx="7">
                  <c:v>Central African Republic</c:v>
                </c:pt>
                <c:pt idx="8">
                  <c:v>Burkina Faso</c:v>
                </c:pt>
                <c:pt idx="9">
                  <c:v>Togo</c:v>
                </c:pt>
                <c:pt idx="10">
                  <c:v>Guinea</c:v>
                </c:pt>
                <c:pt idx="11">
                  <c:v>Congo</c:v>
                </c:pt>
                <c:pt idx="12">
                  <c:v>Niger</c:v>
                </c:pt>
                <c:pt idx="13">
                  <c:v>Benin</c:v>
                </c:pt>
                <c:pt idx="14">
                  <c:v>Guinea-Bissau</c:v>
                </c:pt>
                <c:pt idx="15">
                  <c:v>Sierra Leone</c:v>
                </c:pt>
                <c:pt idx="16">
                  <c:v>Gabon</c:v>
                </c:pt>
                <c:pt idx="17">
                  <c:v>Liberia</c:v>
                </c:pt>
                <c:pt idx="18">
                  <c:v>Senegal</c:v>
                </c:pt>
                <c:pt idx="19">
                  <c:v>Equatorial Guinea</c:v>
                </c:pt>
                <c:pt idx="20">
                  <c:v>Gambia</c:v>
                </c:pt>
                <c:pt idx="21">
                  <c:v>Mauritania</c:v>
                </c:pt>
                <c:pt idx="22">
                  <c:v>Cape Verde</c:v>
                </c:pt>
                <c:pt idx="23">
                  <c:v>São Tomé and Príncipe</c:v>
                </c:pt>
              </c:strCache>
            </c:strRef>
          </c:cat>
          <c:val>
            <c:numRef>
              <c:f>'HIV Pop_0-14_Region'!$B$40:$B$63</c:f>
              <c:numCache>
                <c:formatCode>General</c:formatCode>
                <c:ptCount val="24"/>
                <c:pt idx="0">
                  <c:v>379278</c:v>
                </c:pt>
                <c:pt idx="1">
                  <c:v>58666</c:v>
                </c:pt>
                <c:pt idx="2">
                  <c:v>58009</c:v>
                </c:pt>
                <c:pt idx="3">
                  <c:v>42207</c:v>
                </c:pt>
                <c:pt idx="4">
                  <c:v>28747</c:v>
                </c:pt>
                <c:pt idx="5">
                  <c:v>21223</c:v>
                </c:pt>
                <c:pt idx="6">
                  <c:v>17803</c:v>
                </c:pt>
                <c:pt idx="7">
                  <c:v>14848</c:v>
                </c:pt>
                <c:pt idx="8">
                  <c:v>12746</c:v>
                </c:pt>
                <c:pt idx="9">
                  <c:v>11869</c:v>
                </c:pt>
                <c:pt idx="10">
                  <c:v>10851</c:v>
                </c:pt>
                <c:pt idx="11">
                  <c:v>10674</c:v>
                </c:pt>
                <c:pt idx="12">
                  <c:v>9055</c:v>
                </c:pt>
                <c:pt idx="13">
                  <c:v>7776</c:v>
                </c:pt>
                <c:pt idx="14">
                  <c:v>5326</c:v>
                </c:pt>
                <c:pt idx="15">
                  <c:v>4316</c:v>
                </c:pt>
                <c:pt idx="16">
                  <c:v>3961</c:v>
                </c:pt>
                <c:pt idx="17">
                  <c:v>3873</c:v>
                </c:pt>
                <c:pt idx="18">
                  <c:v>3695</c:v>
                </c:pt>
                <c:pt idx="19">
                  <c:v>2851</c:v>
                </c:pt>
                <c:pt idx="20">
                  <c:v>2368</c:v>
                </c:pt>
                <c:pt idx="21">
                  <c:v>1758</c:v>
                </c:pt>
                <c:pt idx="22">
                  <c:v>133</c:v>
                </c:pt>
                <c:pt idx="23">
                  <c:v>72</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b="1" i="0" baseline="0">
                <a:effectLst/>
              </a:rPr>
              <a:t>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307371825983564"/>
          <c:y val="0.14877603626008348"/>
          <c:w val="0.618534333803888"/>
          <c:h val="0.71177102566474826"/>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5B32E5E7-FFB9-4634-B456-76D057693239}" type="CATEGORYNAME">
                      <a:rPr lang="en-US"/>
                      <a:pPr/>
                      <a:t>[CATEGORY NAME]</a:t>
                    </a:fld>
                    <a:r>
                      <a:rPr lang="en-US" baseline="0"/>
                      <a:t> 58,000 </a:t>
                    </a:r>
                    <a:fld id="{A35E6885-F994-4E2B-8DF2-2BEF0E056ED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740ABC45-390E-4965-A08E-C86C9D2910D1}" type="CATEGORYNAME">
                      <a:rPr lang="en-US"/>
                      <a:pPr/>
                      <a:t>[CATEGORY NAME]</a:t>
                    </a:fld>
                    <a:r>
                      <a:rPr lang="en-US" baseline="0"/>
                      <a:t> 13,000 </a:t>
                    </a:r>
                    <a:fld id="{ACD26F78-4219-40F4-A8D0-F6F8CA496A8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2F88562-58A4-4D4D-BF8E-AEB80F577514}" type="CATEGORYNAME">
                      <a:rPr lang="en-US"/>
                      <a:pPr/>
                      <a:t>[CATEGORY NAME]</a:t>
                    </a:fld>
                    <a:r>
                      <a:rPr lang="en-US" baseline="0"/>
                      <a:t> ... </a:t>
                    </a:r>
                    <a:fld id="{614301D2-6219-4638-8836-5BFAF09D2B5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0BCAE013-D157-47DD-9CAE-68BB0C351695}" type="CATEGORYNAME">
                      <a:rPr lang="en-US"/>
                      <a:pPr/>
                      <a:t>[CATEGORY NAME]</a:t>
                    </a:fld>
                    <a:r>
                      <a:rPr lang="en-US" baseline="0"/>
                      <a:t> 10,000 </a:t>
                    </a:r>
                    <a:fld id="{37139184-079A-4504-A476-F7CF51856B7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DFB16896-FF84-45C7-A264-1D68C2381F03}" type="CATEGORYNAME">
                      <a:rPr lang="en-US"/>
                      <a:pPr/>
                      <a:t>[CATEGORY NAME]</a:t>
                    </a:fld>
                    <a:r>
                      <a:rPr lang="en-US" baseline="0"/>
                      <a:t> 9,500 </a:t>
                    </a:r>
                    <a:fld id="{94514217-F034-4CEA-AB4B-ADDBB3B9BF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C73FCD99-B548-4282-90CC-9BF3091ACD8A}" type="CATEGORYNAME">
                      <a:rPr lang="en-US"/>
                      <a:pPr/>
                      <a:t>[CATEGORY NAME]</a:t>
                    </a:fld>
                    <a:r>
                      <a:rPr lang="en-US" baseline="0"/>
                      <a:t> 9,200 </a:t>
                    </a:r>
                    <a:fld id="{AC24A91B-4DB1-4BEF-9729-A2AC9A7FC03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7BD0C104-0972-47A2-9D39-9C2C601774DB}" type="CATEGORYNAME">
                      <a:rPr lang="en-US"/>
                      <a:pPr/>
                      <a:t>[CATEGORY NAME]</a:t>
                    </a:fld>
                    <a:r>
                      <a:rPr lang="en-US" baseline="0"/>
                      <a:t> 9,100 </a:t>
                    </a:r>
                    <a:fld id="{492944AA-56AC-4CFC-B4AC-92834109F49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6D7849DD-67A5-4F66-BFC8-2876E324CDD5}" type="CATEGORYNAME">
                      <a:rPr lang="en-US"/>
                      <a:pPr/>
                      <a:t>[CATEGORY NAME]</a:t>
                    </a:fld>
                    <a:r>
                      <a:rPr lang="en-US" baseline="0"/>
                      <a:t> 9,000 </a:t>
                    </a:r>
                    <a:fld id="{5D8EF828-8E25-4F8A-B8F6-FC382A6328D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BE1934FA-449E-4D5C-A706-4611ED07A560}" type="CATEGORYNAME">
                      <a:rPr lang="en-US"/>
                      <a:pPr/>
                      <a:t>[CATEGORY NAME]</a:t>
                    </a:fld>
                    <a:r>
                      <a:rPr lang="en-US" baseline="0"/>
                      <a:t> 8,500 </a:t>
                    </a:r>
                    <a:fld id="{CC749724-5150-4AF8-9E9A-11D3222535D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F349E0D0-4017-4D4B-9444-E0223288A2D2}" type="CATEGORYNAME">
                      <a:rPr lang="en-US"/>
                      <a:pPr/>
                      <a:t>[CATEGORY NAME]</a:t>
                    </a:fld>
                    <a:r>
                      <a:rPr lang="en-US" baseline="0"/>
                      <a:t> 8,100 </a:t>
                    </a:r>
                    <a:fld id="{594D4722-5BDA-4680-9874-755F60F0B84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FAA6582-E166-4DEB-8C32-D172D6881E4D}" type="CATEGORYNAME">
                      <a:rPr lang="en-US"/>
                      <a:pPr/>
                      <a:t>[CATEGORY NAME]</a:t>
                    </a:fld>
                    <a:r>
                      <a:rPr lang="en-US" baseline="0"/>
                      <a:t> 7,500 </a:t>
                    </a:r>
                    <a:fld id="{EF436420-E131-4D08-A7E4-7CD761077DD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C1A6591C-A578-432C-B6D3-799BC72EF1A7}" type="CATEGORYNAME">
                      <a:rPr lang="en-US"/>
                      <a:pPr/>
                      <a:t>[CATEGORY NAME]</a:t>
                    </a:fld>
                    <a:r>
                      <a:rPr lang="en-US" baseline="0"/>
                      <a:t> 7,200 </a:t>
                    </a:r>
                    <a:fld id="{943BDDAD-193A-432D-BB39-3ADE28CA94C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773EE482-8639-48F7-A68B-E5D266E2175E}" type="CATEGORYNAME">
                      <a:rPr lang="en-US"/>
                      <a:pPr/>
                      <a:t>[CATEGORY NAME]</a:t>
                    </a:fld>
                    <a:r>
                      <a:rPr lang="en-US" baseline="0"/>
                      <a:t> 4,800 </a:t>
                    </a:r>
                    <a:fld id="{943082CC-B4A6-466B-99E2-976EAE845BA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D2E536FF-4A8F-4C9A-9DB3-BCBDADD6AD21}" type="CATEGORYNAME">
                      <a:rPr lang="en-US"/>
                      <a:pPr/>
                      <a:t>[CATEGORY NAME]</a:t>
                    </a:fld>
                    <a:r>
                      <a:rPr lang="en-US" baseline="0"/>
                      <a:t> 4,800 </a:t>
                    </a:r>
                    <a:fld id="{DDA9FD0D-B47C-4DEE-8FB9-7C99D683469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r>
                      <a:rPr lang="en-US"/>
                      <a:t>Côte d'Ivoire</a:t>
                    </a:r>
                    <a:r>
                      <a:rPr lang="en-US" baseline="0"/>
                      <a:t> 4,700 </a:t>
                    </a:r>
                    <a:fld id="{7DBB0318-7959-4940-8FD0-1B80D1B4FC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ECB292CD-DF28-48FA-96B5-321D5CC82AA8}" type="CATEGORYNAME">
                      <a:rPr lang="en-US"/>
                      <a:pPr/>
                      <a:t>[CATEGORY NAME]</a:t>
                    </a:fld>
                    <a:r>
                      <a:rPr lang="en-US" baseline="0"/>
                      <a:t> 4,500 </a:t>
                    </a:r>
                    <a:fld id="{04AEC1A3-BF77-429B-A9EF-1238AFA4175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0EEB1429-CB40-4912-B62B-83571C859573}" type="CATEGORYNAME">
                      <a:rPr lang="en-US"/>
                      <a:pPr/>
                      <a:t>[CATEGORY NAME]</a:t>
                    </a:fld>
                    <a:r>
                      <a:rPr lang="en-US" baseline="0"/>
                      <a:t> 4,200 </a:t>
                    </a:r>
                    <a:fld id="{1A9E7CA5-EB30-40D2-B394-FB8F3AFD110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79F45397-72E4-469C-85A5-A90EDE7ABDA2}" type="CATEGORYNAME">
                      <a:rPr lang="en-US"/>
                      <a:pPr/>
                      <a:t>[CATEGORY NAME]</a:t>
                    </a:fld>
                    <a:r>
                      <a:rPr lang="en-US" baseline="0"/>
                      <a:t> 3,500 </a:t>
                    </a:r>
                    <a:fld id="{9B8A0385-1456-446E-9B49-D578AB16CC2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FBE993B9-8E36-430D-926E-A08092B85126}" type="CATEGORYNAME">
                      <a:rPr lang="en-US"/>
                      <a:pPr/>
                      <a:t>[CATEGORY NAME]</a:t>
                    </a:fld>
                    <a:r>
                      <a:rPr lang="en-US" baseline="0"/>
                      <a:t> 3,100 </a:t>
                    </a:r>
                    <a:fld id="{F699E32F-CF9F-477D-8EB9-AE5A735910A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E718F6E3-B982-4AAE-A9A4-04ECAE065E7E}" type="CATEGORYNAME">
                      <a:rPr lang="en-US"/>
                      <a:pPr/>
                      <a:t>[CATEGORY NAME]</a:t>
                    </a:fld>
                    <a:r>
                      <a:rPr lang="en-US" baseline="0"/>
                      <a:t> 1,900 </a:t>
                    </a:r>
                    <a:fld id="{C0385AE5-6BDC-4771-81A0-ADDF507A8E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1247C590-E58B-4DD0-A921-E7C44451A89B}" type="CATEGORYNAME">
                      <a:rPr lang="en-US"/>
                      <a:pPr/>
                      <a:t>[CATEGORY NAME]</a:t>
                    </a:fld>
                    <a:r>
                      <a:rPr lang="en-US" baseline="0"/>
                      <a:t> 26,000 </a:t>
                    </a:r>
                    <a:fld id="{E4612E4B-003D-4DC2-9B8F-D39CB2D299A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Infects_0-14'!$O$51:$O$71</c:f>
              <c:strCache>
                <c:ptCount val="21"/>
                <c:pt idx="0">
                  <c:v>Nigeria</c:v>
                </c:pt>
                <c:pt idx="1">
                  <c:v>Kenya</c:v>
                </c:pt>
                <c:pt idx="2">
                  <c:v>India</c:v>
                </c:pt>
                <c:pt idx="3">
                  <c:v>Malawi</c:v>
                </c:pt>
                <c:pt idx="4">
                  <c:v>Uganda</c:v>
                </c:pt>
                <c:pt idx="5">
                  <c:v>South Africa</c:v>
                </c:pt>
                <c:pt idx="6">
                  <c:v>Zimbabwe</c:v>
                </c:pt>
                <c:pt idx="7">
                  <c:v>Mozambique</c:v>
                </c:pt>
                <c:pt idx="8">
                  <c:v>Zambia</c:v>
                </c:pt>
                <c:pt idx="9">
                  <c:v>Democratic Republic of the Congo</c:v>
                </c:pt>
                <c:pt idx="10">
                  <c:v>Cameroon</c:v>
                </c:pt>
                <c:pt idx="11">
                  <c:v>United Republic of Tanzania</c:v>
                </c:pt>
                <c:pt idx="12">
                  <c:v>Ethiopia</c:v>
                </c:pt>
                <c:pt idx="13">
                  <c:v>Angola</c:v>
                </c:pt>
                <c:pt idx="14">
                  <c:v>Cote dIvoire</c:v>
                </c:pt>
                <c:pt idx="15">
                  <c:v>Indonesia</c:v>
                </c:pt>
                <c:pt idx="16">
                  <c:v>Chad</c:v>
                </c:pt>
                <c:pt idx="17">
                  <c:v>South Sudan</c:v>
                </c:pt>
                <c:pt idx="18">
                  <c:v>Mali</c:v>
                </c:pt>
                <c:pt idx="19">
                  <c:v>Ghana</c:v>
                </c:pt>
                <c:pt idx="20">
                  <c:v>Rest of world</c:v>
                </c:pt>
              </c:strCache>
            </c:strRef>
          </c:cat>
          <c:val>
            <c:numRef>
              <c:f>'New Infects_0-14'!$P$51:$P$71</c:f>
              <c:numCache>
                <c:formatCode>General</c:formatCode>
                <c:ptCount val="21"/>
                <c:pt idx="0">
                  <c:v>58331</c:v>
                </c:pt>
                <c:pt idx="1">
                  <c:v>12515</c:v>
                </c:pt>
                <c:pt idx="2">
                  <c:v>12465</c:v>
                </c:pt>
                <c:pt idx="3">
                  <c:v>9992</c:v>
                </c:pt>
                <c:pt idx="4">
                  <c:v>9472</c:v>
                </c:pt>
                <c:pt idx="5">
                  <c:v>9156</c:v>
                </c:pt>
                <c:pt idx="6">
                  <c:v>9086</c:v>
                </c:pt>
                <c:pt idx="7">
                  <c:v>9007</c:v>
                </c:pt>
                <c:pt idx="8">
                  <c:v>8502</c:v>
                </c:pt>
                <c:pt idx="9">
                  <c:v>8050</c:v>
                </c:pt>
                <c:pt idx="10">
                  <c:v>7540</c:v>
                </c:pt>
                <c:pt idx="11">
                  <c:v>7245</c:v>
                </c:pt>
                <c:pt idx="12">
                  <c:v>4841</c:v>
                </c:pt>
                <c:pt idx="13">
                  <c:v>4834</c:v>
                </c:pt>
                <c:pt idx="14">
                  <c:v>4686</c:v>
                </c:pt>
                <c:pt idx="15">
                  <c:v>4531</c:v>
                </c:pt>
                <c:pt idx="16">
                  <c:v>4187</c:v>
                </c:pt>
                <c:pt idx="17">
                  <c:v>3485</c:v>
                </c:pt>
                <c:pt idx="18">
                  <c:v>3117</c:v>
                </c:pt>
                <c:pt idx="19">
                  <c:v>1889</c:v>
                </c:pt>
                <c:pt idx="20">
                  <c:v>25599.854099999997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4">
                  <a:lumMod val="60000"/>
                  <a:lumOff val="40000"/>
                </a:schemeClr>
              </a:solidFill>
              <a:ln w="19050">
                <a:solidFill>
                  <a:schemeClr val="lt1"/>
                </a:solidFill>
              </a:ln>
              <a:effectLst/>
            </c:spPr>
          </c:dPt>
          <c:dPt>
            <c:idx val="3"/>
            <c:bubble3D val="0"/>
            <c:spPr>
              <a:solidFill>
                <a:schemeClr val="bg1">
                  <a:lumMod val="75000"/>
                </a:schemeClr>
              </a:soli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2385C5C4-B407-44DD-B4C4-2E3C6A0D6F2F}" type="CATEGORYNAME">
                      <a:rPr lang="en-US"/>
                      <a:pPr/>
                      <a:t>[CATEGORY NAME]</a:t>
                    </a:fld>
                    <a:r>
                      <a:rPr lang="en-US" baseline="0"/>
                      <a:t> 59,000 11%</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AF72AFB7-D720-4126-A5E7-3653E42E4FAA}" type="CATEGORYNAME">
                      <a:rPr lang="en-US"/>
                      <a:pPr/>
                      <a:t>[CATEGORY NAME]</a:t>
                    </a:fld>
                    <a:r>
                      <a:rPr lang="en-US"/>
                      <a:t> 59,000</a:t>
                    </a:r>
                    <a:r>
                      <a:rPr lang="en-US" baseline="0"/>
                      <a:t>  11%</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8A08AF1-F6D4-4A5B-8154-91D0423BCDA0}" type="CATEGORYNAME">
                      <a:rPr lang="en-US"/>
                      <a:pPr/>
                      <a:t>[CATEGORY NAME]</a:t>
                    </a:fld>
                    <a:r>
                      <a:rPr lang="en-US" baseline="0"/>
                      <a:t> 45,000 9%</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359EC9A-6104-4AFE-A6F4-545608D3DB2F}" type="CATEGORYNAME">
                      <a:rPr lang="en-US"/>
                      <a:pPr/>
                      <a:t>[CATEGORY NAME]</a:t>
                    </a:fld>
                    <a:r>
                      <a:rPr lang="en-US" baseline="0"/>
                      <a:t> 40,000 8%</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02C0E3DF-CC33-4F97-823A-46EB902B2301}" type="CATEGORYNAME">
                      <a:rPr lang="en-US"/>
                      <a:pPr/>
                      <a:t>[CATEGORY NAME]</a:t>
                    </a:fld>
                    <a:r>
                      <a:rPr lang="en-US" baseline="0"/>
                      <a:t> 36,000 7%</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7062DDD8-924D-4DFC-9595-AC61D8AE6074}" type="CATEGORYNAME">
                      <a:rPr lang="en-US"/>
                      <a:pPr/>
                      <a:t>[CATEGORY NAME]</a:t>
                    </a:fld>
                    <a:r>
                      <a:rPr lang="en-US" baseline="0"/>
                      <a:t> 36,000 7%</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1B5875E4-66B5-4F85-84A4-00BE66FEBBCB}" type="CATEGORYNAME">
                      <a:rPr lang="en-US"/>
                      <a:pPr/>
                      <a:t>[CATEGORY NAME]</a:t>
                    </a:fld>
                    <a:r>
                      <a:rPr lang="en-US" baseline="0"/>
                      <a:t> 29,000 6%</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C7E064CB-CB13-4215-A719-FA45BA271598}" type="CATEGORYNAME">
                      <a:rPr lang="en-US"/>
                      <a:pPr/>
                      <a:t>[CATEGORY NAME]</a:t>
                    </a:fld>
                    <a:r>
                      <a:rPr lang="en-US" baseline="0"/>
                      <a:t> 27,000 5%</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83B8377-CFB7-4F44-9D11-368CCFC26E9B}" type="CATEGORYNAME">
                      <a:rPr lang="en-US"/>
                      <a:pPr/>
                      <a:t>[CATEGORY NAME]</a:t>
                    </a:fld>
                    <a:r>
                      <a:rPr lang="en-US" baseline="0"/>
                      <a:t> 26,000 5%</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C2F2F549-6B46-4DD4-AECA-73F8B1BF3C0F}" type="CATEGORYNAME">
                      <a:rPr lang="en-US"/>
                      <a:pPr/>
                      <a:t>[CATEGORY NAME]</a:t>
                    </a:fld>
                    <a:r>
                      <a:rPr lang="en-US" baseline="0"/>
                      <a:t> ... 4%</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BC09744F-D368-450B-B9E3-9CEF9ED5B96C}" type="CATEGORYNAME">
                      <a:rPr lang="en-US"/>
                      <a:pPr/>
                      <a:t>[CATEGORY NAME]</a:t>
                    </a:fld>
                    <a:r>
                      <a:rPr lang="en-US"/>
                      <a:t> 19,000</a:t>
                    </a:r>
                    <a:r>
                      <a:rPr lang="en-US" baseline="0"/>
                      <a:t>  4%</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A404D85F-E613-430D-A26D-99C3B4324456}" type="CATEGORYNAME">
                      <a:rPr lang="en-US"/>
                      <a:pPr/>
                      <a:t>[CATEGORY NAME]</a:t>
                    </a:fld>
                    <a:r>
                      <a:rPr lang="en-US" baseline="0"/>
                      <a:t> 13,000 2%</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AA7F9956-5835-40B0-805C-856ABC42B92E}" type="CATEGORYNAME">
                      <a:rPr lang="en-US"/>
                      <a:pPr/>
                      <a:t>[CATEGORY NAME]</a:t>
                    </a:fld>
                    <a:r>
                      <a:rPr lang="en-US" baseline="0"/>
                      <a:t> 11,000 </a:t>
                    </a:r>
                    <a:fld id="{35212F43-3C9A-46D8-818D-D91FE3688B7E}"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a:t>
                    </a:r>
                    <a:r>
                      <a:rPr lang="en-US" baseline="0"/>
                      <a:t> 11,000 </a:t>
                    </a:r>
                    <a:fld id="{047CAC85-8DCA-4DB8-A78F-7C54A87E248A}"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AABC9124-7C2D-4D2A-98BF-786DAA921F3A}" type="CATEGORYNAME">
                      <a:rPr lang="en-US"/>
                      <a:pPr/>
                      <a:t>[CATEGORY NAME]</a:t>
                    </a:fld>
                    <a:r>
                      <a:rPr lang="en-US" baseline="0"/>
                      <a:t> 7,300 1%</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731FBBD6-C78B-475E-A92B-A1BC9856E886}" type="CATEGORYNAME">
                      <a:rPr lang="en-US"/>
                      <a:pPr/>
                      <a:t>[CATEGORY NAME]</a:t>
                    </a:fld>
                    <a:r>
                      <a:rPr lang="en-US" baseline="0"/>
                      <a:t> 5,100 </a:t>
                    </a:r>
                    <a:fld id="{DCBEC03B-A6F4-41C2-9F5F-964B5DB07C8B}"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05484E3F-E824-4C02-9CFA-F1F64C5AFEA1}" type="CATEGORYNAME">
                      <a:rPr lang="en-US"/>
                      <a:pPr/>
                      <a:t>[CATEGORY NAME]</a:t>
                    </a:fld>
                    <a:r>
                      <a:rPr lang="en-US" baseline="0"/>
                      <a:t> 4,800 </a:t>
                    </a:r>
                    <a:fld id="{931B5AFE-E77C-40D2-8344-7D043B264AD6}"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69E64F33-EDF3-43D4-AAE5-DD056819293B}" type="CATEGORYNAME">
                      <a:rPr lang="en-US"/>
                      <a:pPr/>
                      <a:t>[CATEGORY NAME]</a:t>
                    </a:fld>
                    <a:r>
                      <a:rPr lang="en-US" baseline="0"/>
                      <a:t> 4,700 </a:t>
                    </a:r>
                    <a:fld id="{6B71E440-C7EC-49DF-B4DB-3D6D910B77A2}"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9045BDAD-1CC3-439C-9695-B49B3AA55073}" type="CATEGORYNAME">
                      <a:rPr lang="en-US"/>
                      <a:pPr/>
                      <a:t>[CATEGORY NAME]</a:t>
                    </a:fld>
                    <a:r>
                      <a:rPr lang="en-US" baseline="0"/>
                      <a:t> 4,400 </a:t>
                    </a:r>
                    <a:fld id="{F0A1471F-2927-4EB1-9964-0D5AA35511F6}"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A8644DE1-4393-4304-A096-D2F57E420C36}" type="CATEGORYNAME">
                      <a:rPr lang="en-US"/>
                      <a:pPr/>
                      <a:t>[CATEGORY NAME]</a:t>
                    </a:fld>
                    <a:r>
                      <a:rPr lang="en-US" baseline="0"/>
                      <a:t> 4,300 </a:t>
                    </a:r>
                    <a:fld id="{B8E5416A-F833-45E5-81CF-7B79E72B31F5}"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07325C49-50A8-442A-BEDE-0B7059D19BA0}" type="CATEGORYNAME">
                      <a:rPr lang="en-US"/>
                      <a:pPr/>
                      <a:t>[CATEGORY NAME]</a:t>
                    </a:fld>
                    <a:r>
                      <a:rPr lang="en-US" baseline="0"/>
                      <a:t> 61,000 12% </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Infects_0-14'!$C$50:$C$70</c:f>
              <c:strCache>
                <c:ptCount val="21"/>
                <c:pt idx="0">
                  <c:v>Nigeria</c:v>
                </c:pt>
                <c:pt idx="1">
                  <c:v>South Africa</c:v>
                </c:pt>
                <c:pt idx="2">
                  <c:v>Kenya</c:v>
                </c:pt>
                <c:pt idx="3">
                  <c:v>United Republic of Tanzania</c:v>
                </c:pt>
                <c:pt idx="4">
                  <c:v>Zimbabwe</c:v>
                </c:pt>
                <c:pt idx="5">
                  <c:v>Ethiopia</c:v>
                </c:pt>
                <c:pt idx="6">
                  <c:v>Malawi</c:v>
                </c:pt>
                <c:pt idx="7">
                  <c:v>Uganda</c:v>
                </c:pt>
                <c:pt idx="8">
                  <c:v>Mozambique</c:v>
                </c:pt>
                <c:pt idx="9">
                  <c:v>India</c:v>
                </c:pt>
                <c:pt idx="10">
                  <c:v>Zambia</c:v>
                </c:pt>
                <c:pt idx="11">
                  <c:v>Democratic Republic of the Congo</c:v>
                </c:pt>
                <c:pt idx="12">
                  <c:v>Cameroon</c:v>
                </c:pt>
                <c:pt idx="13">
                  <c:v>Cote dIvoire</c:v>
                </c:pt>
                <c:pt idx="14">
                  <c:v>Rwanda</c:v>
                </c:pt>
                <c:pt idx="15">
                  <c:v>Ghana</c:v>
                </c:pt>
                <c:pt idx="16">
                  <c:v>Chad</c:v>
                </c:pt>
                <c:pt idx="17">
                  <c:v>Central African Republic</c:v>
                </c:pt>
                <c:pt idx="18">
                  <c:v>Burkina Faso</c:v>
                </c:pt>
                <c:pt idx="19">
                  <c:v>Botswana</c:v>
                </c:pt>
                <c:pt idx="20">
                  <c:v>Rest of world</c:v>
                </c:pt>
              </c:strCache>
            </c:strRef>
          </c:cat>
          <c:val>
            <c:numRef>
              <c:f>'New Infects_0-14'!$D$50:$D$70</c:f>
              <c:numCache>
                <c:formatCode>General</c:formatCode>
                <c:ptCount val="21"/>
                <c:pt idx="0">
                  <c:v>59148</c:v>
                </c:pt>
                <c:pt idx="1">
                  <c:v>59110</c:v>
                </c:pt>
                <c:pt idx="2">
                  <c:v>44693</c:v>
                </c:pt>
                <c:pt idx="3">
                  <c:v>39535</c:v>
                </c:pt>
                <c:pt idx="4">
                  <c:v>35893</c:v>
                </c:pt>
                <c:pt idx="5">
                  <c:v>35878</c:v>
                </c:pt>
                <c:pt idx="6">
                  <c:v>28816</c:v>
                </c:pt>
                <c:pt idx="7">
                  <c:v>26665</c:v>
                </c:pt>
                <c:pt idx="8">
                  <c:v>25863</c:v>
                </c:pt>
                <c:pt idx="9">
                  <c:v>22290.9</c:v>
                </c:pt>
                <c:pt idx="10">
                  <c:v>19332</c:v>
                </c:pt>
                <c:pt idx="11">
                  <c:v>12708</c:v>
                </c:pt>
                <c:pt idx="12">
                  <c:v>10901</c:v>
                </c:pt>
                <c:pt idx="13">
                  <c:v>10517</c:v>
                </c:pt>
                <c:pt idx="14">
                  <c:v>7319</c:v>
                </c:pt>
                <c:pt idx="15">
                  <c:v>5126</c:v>
                </c:pt>
                <c:pt idx="16">
                  <c:v>4798</c:v>
                </c:pt>
                <c:pt idx="17">
                  <c:v>4668</c:v>
                </c:pt>
                <c:pt idx="18">
                  <c:v>4362</c:v>
                </c:pt>
                <c:pt idx="19">
                  <c:v>4325</c:v>
                </c:pt>
                <c:pt idx="20">
                  <c:v>61391.995700000007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children aged 0–14,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7242689836184264"/>
          <c:y val="0.372544330315836"/>
          <c:w val="0.52836390623585849"/>
          <c:h val="0.56332907776299557"/>
        </c:manualLayout>
      </c:layout>
      <c:pieChart>
        <c:varyColors val="1"/>
        <c:ser>
          <c:idx val="0"/>
          <c:order val="0"/>
          <c:tx>
            <c:strRef>
              <c:f>'New Infections_0-14_All 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6AF8C515-E24C-4FAA-9F8A-9AAD8DB402CE}" type="CATEGORYNAME">
                      <a:rPr lang="en-US"/>
                      <a:pPr/>
                      <a:t>[CATEGORY NAME]</a:t>
                    </a:fld>
                    <a:r>
                      <a:rPr lang="en-US"/>
                      <a:t> 99,000</a:t>
                    </a:r>
                    <a:endParaRPr lang="en-US" baseline="0"/>
                  </a:p>
                  <a:p>
                    <a:r>
                      <a:rPr lang="en-US"/>
                      <a:t>45%</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C4729D25-E397-480A-A400-D2B1FAFEBF1A}" type="CATEGORYNAME">
                      <a:rPr lang="en-US"/>
                      <a:pPr/>
                      <a:t>[CATEGORY NAME]</a:t>
                    </a:fld>
                    <a:endParaRPr lang="en-US" baseline="0"/>
                  </a:p>
                  <a:p>
                    <a:r>
                      <a:rPr lang="en-US"/>
                      <a:t>93,000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14,000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F68E153-E813-44FD-9FCA-A3344AAFB24E}" type="CATEGORYNAME">
                      <a:rPr lang="en-US"/>
                      <a:pPr/>
                      <a:t>[CATEGORY NAME]</a:t>
                    </a:fld>
                    <a:endParaRPr lang="en-US" baseline="0"/>
                  </a:p>
                  <a:p>
                    <a:r>
                      <a:rPr lang="en-US"/>
                      <a:t>7,300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D3BFE41-FEBD-4F06-85B2-07607DD620B5}" type="CATEGORYNAME">
                      <a:rPr lang="en-US"/>
                      <a:pPr/>
                      <a:t>[CATEGORY NAME]</a:t>
                    </a:fld>
                    <a:endParaRPr lang="en-US" baseline="0"/>
                  </a:p>
                  <a:p>
                    <a:r>
                      <a:rPr lang="en-US"/>
                      <a:t>2,400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EA25113-67D9-4DC1-82BB-A29CFF210EA2}" type="CATEGORYNAME">
                      <a:rPr lang="en-US"/>
                      <a:pPr/>
                      <a:t>[CATEGORY NAME]</a:t>
                    </a:fld>
                    <a:endParaRPr lang="en-US" baseline="0"/>
                  </a:p>
                  <a:p>
                    <a:r>
                      <a:rPr lang="en-US"/>
                      <a:t>1,600</a:t>
                    </a:r>
                    <a:endParaRPr lang="en-US" baseline="0"/>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2746237B-7CBC-46D0-8264-686208AAEF59}" type="CATEGORYNAME">
                      <a:rPr lang="en-US"/>
                      <a:pPr/>
                      <a:t>[CATEGORY NAME]</a:t>
                    </a:fld>
                    <a:endParaRPr lang="en-US" baseline="0"/>
                  </a:p>
                  <a:p>
                    <a:r>
                      <a:rPr lang="en-US"/>
                      <a:t>1,200</a:t>
                    </a:r>
                    <a:endParaRPr lang="en-US" baseline="0"/>
                  </a:p>
                  <a:p>
                    <a:fld id="{33C25BEB-08A0-4D65-AC05-F4277A4B37E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98BF1448-2598-4DCB-90E9-12478BDC3EF6}" type="CATEGORYNAME">
                      <a:rPr lang="en-US"/>
                      <a:pPr/>
                      <a:t>[CATEGORY NAME]</a:t>
                    </a:fld>
                    <a:endParaRPr lang="en-US" baseline="0"/>
                  </a:p>
                  <a:p>
                    <a:r>
                      <a:rPr lang="en-US" baseline="0"/>
                      <a:t>&lt;200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Infections_0-14_All Regions'!$A$39:$A$46</c:f>
              <c:strCache>
                <c:ptCount val="8"/>
                <c:pt idx="0">
                  <c:v>West and Central Africa</c:v>
                </c:pt>
                <c:pt idx="1">
                  <c:v>Eastern and Southern Africa</c:v>
                </c:pt>
                <c:pt idx="2">
                  <c:v>South Asia</c:v>
                </c:pt>
                <c:pt idx="3">
                  <c:v>East Asia and the Pacific</c:v>
                </c:pt>
                <c:pt idx="4">
                  <c:v>Latin America and the Caribbean</c:v>
                </c:pt>
                <c:pt idx="5">
                  <c:v>Middle East and North Africa</c:v>
                </c:pt>
                <c:pt idx="6">
                  <c:v>Central and Eastern Europe and the Commonwealth of Independent States</c:v>
                </c:pt>
                <c:pt idx="7">
                  <c:v>Rest of world</c:v>
                </c:pt>
              </c:strCache>
            </c:strRef>
          </c:cat>
          <c:val>
            <c:numRef>
              <c:f>'New Infections_0-14_All Regions'!$B$39:$B$46</c:f>
              <c:numCache>
                <c:formatCode>General</c:formatCode>
                <c:ptCount val="8"/>
                <c:pt idx="0">
                  <c:v>98813</c:v>
                </c:pt>
                <c:pt idx="1">
                  <c:v>93430.7</c:v>
                </c:pt>
                <c:pt idx="2">
                  <c:v>13568.2</c:v>
                </c:pt>
                <c:pt idx="3">
                  <c:v>7301.52</c:v>
                </c:pt>
                <c:pt idx="4">
                  <c:v>2374.6</c:v>
                </c:pt>
                <c:pt idx="5">
                  <c:v>1635</c:v>
                </c:pt>
                <c:pt idx="6">
                  <c:v>1233.4000000000001</c:v>
                </c:pt>
                <c:pt idx="7">
                  <c:v>174.47499999999999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children aged 0–14,</a:t>
            </a:r>
            <a:r>
              <a:rPr lang="en-US" sz="1600" baseline="0"/>
              <a:t> Western and Central Africa</a:t>
            </a:r>
            <a:r>
              <a:rPr lang="en-US" sz="1600"/>
              <a:t>,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2277172594804964"/>
          <c:y val="0.41764236256872589"/>
          <c:w val="0.52836390623585849"/>
          <c:h val="0.56332907776299557"/>
        </c:manualLayout>
      </c:layout>
      <c:pieChart>
        <c:varyColors val="1"/>
        <c:ser>
          <c:idx val="0"/>
          <c:order val="0"/>
          <c:tx>
            <c:strRef>
              <c:f>'New Infections_0-14_Region'!$B$38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Pt>
            <c:idx val="21"/>
            <c:bubble3D val="0"/>
            <c:spPr>
              <a:gradFill>
                <a:gsLst>
                  <a:gs pos="100000">
                    <a:schemeClr val="accent4">
                      <a:lumMod val="80000"/>
                      <a:lumMod val="60000"/>
                      <a:lumOff val="40000"/>
                    </a:schemeClr>
                  </a:gs>
                  <a:gs pos="0">
                    <a:schemeClr val="accent4">
                      <a:lumMod val="80000"/>
                    </a:schemeClr>
                  </a:gs>
                </a:gsLst>
                <a:lin ang="5400000" scaled="0"/>
              </a:gradFill>
              <a:ln w="19050">
                <a:solidFill>
                  <a:schemeClr val="lt1"/>
                </a:solidFill>
              </a:ln>
              <a:effectLst/>
            </c:spPr>
          </c:dPt>
          <c:dPt>
            <c:idx val="22"/>
            <c:bubble3D val="0"/>
            <c:spPr>
              <a:gradFill>
                <a:gsLst>
                  <a:gs pos="100000">
                    <a:schemeClr val="accent5">
                      <a:lumMod val="80000"/>
                      <a:lumMod val="60000"/>
                      <a:lumOff val="40000"/>
                    </a:schemeClr>
                  </a:gs>
                  <a:gs pos="0">
                    <a:schemeClr val="accent5">
                      <a:lumMod val="80000"/>
                    </a:schemeClr>
                  </a:gs>
                </a:gsLst>
                <a:lin ang="5400000" scaled="0"/>
              </a:gradFill>
              <a:ln w="19050">
                <a:solidFill>
                  <a:schemeClr val="lt1"/>
                </a:solidFill>
              </a:ln>
              <a:effectLst/>
            </c:spPr>
          </c:dPt>
          <c:dPt>
            <c:idx val="23"/>
            <c:bubble3D val="0"/>
            <c:spPr>
              <a:gradFill>
                <a:gsLst>
                  <a:gs pos="100000">
                    <a:schemeClr val="accent6">
                      <a:lumMod val="80000"/>
                      <a:lumMod val="60000"/>
                      <a:lumOff val="40000"/>
                    </a:schemeClr>
                  </a:gs>
                  <a:gs pos="0">
                    <a:schemeClr val="accent6">
                      <a:lumMod val="80000"/>
                    </a:schemeClr>
                  </a:gs>
                </a:gsLst>
                <a:lin ang="5400000" scaled="0"/>
              </a:gradFill>
              <a:ln w="19050">
                <a:solidFill>
                  <a:schemeClr val="lt1"/>
                </a:solidFill>
              </a:ln>
              <a:effectLst/>
            </c:spPr>
          </c:dPt>
          <c:dLbls>
            <c:dLbl>
              <c:idx val="0"/>
              <c:layout/>
              <c:tx>
                <c:rich>
                  <a:bodyPr/>
                  <a:lstStyle/>
                  <a:p>
                    <a:fld id="{4C2F5465-AB5A-4350-9340-B82B695DF182}" type="CATEGORYNAME">
                      <a:rPr lang="en-US"/>
                      <a:pPr/>
                      <a:t>[CATEGORY NAME]</a:t>
                    </a:fld>
                    <a:r>
                      <a:rPr lang="en-US" baseline="0"/>
                      <a:t> 58,000 59%</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3A282E10-35D9-4E2C-85C6-FF49FE3C0740}" type="CATEGORYNAME">
                      <a:rPr lang="en-US"/>
                      <a:pPr/>
                      <a:t>[CATEGORY NAME]</a:t>
                    </a:fld>
                    <a:r>
                      <a:rPr lang="en-US" baseline="0"/>
                      <a:t> 8,100 </a:t>
                    </a:r>
                    <a:fld id="{51C909F9-B4DB-4D0A-9675-B5ED0FC3A8C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A8AFC4F-2D93-478F-B44D-5BA88D74DF68}" type="CATEGORYNAME">
                      <a:rPr lang="en-US"/>
                      <a:pPr/>
                      <a:t>[CATEGORY NAME]</a:t>
                    </a:fld>
                    <a:r>
                      <a:rPr lang="en-US" baseline="0"/>
                      <a:t> 7,500 </a:t>
                    </a:r>
                    <a:fld id="{C555104C-981D-40FB-9734-EDB2F725381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r>
                      <a:rPr lang="en-US"/>
                      <a:t>Côte d'Ivoire</a:t>
                    </a:r>
                    <a:r>
                      <a:rPr lang="en-US" baseline="0"/>
                      <a:t> 4,700 </a:t>
                    </a:r>
                    <a:fld id="{6AEBCC87-F1D3-4E41-B2B4-AF04A36A450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C9055521-BC2A-4014-AC87-8487CD56AD90}" type="CATEGORYNAME">
                      <a:rPr lang="en-US"/>
                      <a:pPr/>
                      <a:t>[CATEGORY NAME]</a:t>
                    </a:fld>
                    <a:r>
                      <a:rPr lang="en-US" baseline="0"/>
                      <a:t> 4,200 </a:t>
                    </a:r>
                    <a:fld id="{B22A86A5-5B90-416D-B143-F81342FA2FF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A4D78AE1-2C23-4EC8-9297-FD4029B01CC8}" type="CATEGORYNAME">
                      <a:rPr lang="en-US"/>
                      <a:pPr/>
                      <a:t>[CATEGORY NAME]</a:t>
                    </a:fld>
                    <a:r>
                      <a:rPr lang="en-US" baseline="0"/>
                      <a:t> 3,100 </a:t>
                    </a:r>
                    <a:fld id="{55BB1A11-24E3-4132-AC5C-380AAFDEB72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0.12768254966185222"/>
                  <c:y val="-8.8022218925085851E-3"/>
                </c:manualLayout>
              </c:layout>
              <c:tx>
                <c:rich>
                  <a:bodyPr/>
                  <a:lstStyle/>
                  <a:p>
                    <a:fld id="{632CD1AD-5F29-4690-B382-FE6B4862B034}" type="CATEGORYNAME">
                      <a:rPr lang="en-US"/>
                      <a:pPr/>
                      <a:t>[CATEGORY NAME]</a:t>
                    </a:fld>
                    <a:r>
                      <a:rPr lang="en-US" baseline="0"/>
                      <a:t> 1,900 </a:t>
                    </a:r>
                    <a:fld id="{63066484-BC33-403C-97C7-9A977470F8B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15718238427601341"/>
                  <c:y val="-4.6163957671150585E-2"/>
                </c:manualLayout>
              </c:layout>
              <c:tx>
                <c:rich>
                  <a:bodyPr/>
                  <a:lstStyle/>
                  <a:p>
                    <a:fld id="{5BD037F6-CD36-4E2F-9484-E56360B804D7}" type="CATEGORYNAME">
                      <a:rPr lang="en-US"/>
                      <a:pPr/>
                      <a:t>[CATEGORY NAME]</a:t>
                    </a:fld>
                    <a:r>
                      <a:rPr lang="en-US" baseline="0"/>
                      <a:t> 1,700 </a:t>
                    </a:r>
                    <a:fld id="{3AA2C0B2-534B-430E-989A-C735A170729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434D072A-F61A-4439-8E51-0B45F7D7B0AD}" type="CATEGORYNAME">
                      <a:rPr lang="en-US"/>
                      <a:pPr/>
                      <a:t>[CATEGORY NAME]</a:t>
                    </a:fld>
                    <a:r>
                      <a:rPr lang="en-US" baseline="0"/>
                      <a:t> 1,400 </a:t>
                    </a:r>
                    <a:fld id="{82AD05C5-DD5F-40FC-ACD2-842572476FD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manualLayout>
                  <c:x val="-0.18227291429440753"/>
                  <c:y val="-9.1941316668007311E-2"/>
                </c:manualLayout>
              </c:layout>
              <c:tx>
                <c:rich>
                  <a:bodyPr/>
                  <a:lstStyle/>
                  <a:p>
                    <a:fld id="{F96F8798-340F-4497-BD22-F1FA41E7E37C}" type="CATEGORYNAME">
                      <a:rPr lang="en-US"/>
                      <a:pPr/>
                      <a:t>[CATEGORY NAME]</a:t>
                    </a:fld>
                    <a:r>
                      <a:rPr lang="en-US" baseline="0"/>
                      <a:t> 1,100 </a:t>
                    </a:r>
                    <a:fld id="{D2ADDBFC-336C-4CE2-9E7C-6B082384597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C5E2C30A-1B49-4C27-8C66-3AC2D5A5692F}" type="CATEGORYNAME">
                      <a:rPr lang="en-US"/>
                      <a:pPr/>
                      <a:t>[CATEGORY NAME]</a:t>
                    </a:fld>
                    <a:r>
                      <a:rPr lang="en-US" baseline="0"/>
                      <a:t> &lt;1,000 </a:t>
                    </a:r>
                    <a:fld id="{CE6CB100-01B9-4680-96CE-F78BAA5188A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manualLayout>
                  <c:x val="-0.1973491733013088"/>
                  <c:y val="-0.2359471613482845"/>
                </c:manualLayout>
              </c:layout>
              <c:tx>
                <c:rich>
                  <a:bodyPr/>
                  <a:lstStyle/>
                  <a:p>
                    <a:fld id="{FCB059C2-2303-403F-A556-27AAAAC91D0F}" type="CATEGORYNAME">
                      <a:rPr lang="en-US"/>
                      <a:pPr/>
                      <a:t>[CATEGORY NAME]</a:t>
                    </a:fld>
                    <a:r>
                      <a:rPr lang="en-US" baseline="0"/>
                      <a:t> ... </a:t>
                    </a:r>
                    <a:fld id="{C1930447-EEC1-4F8A-8B26-261B15A8406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manualLayout>
                  <c:x val="-0.20068735968135279"/>
                  <c:y val="-0.12809971775517712"/>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3"/>
              <c:layout>
                <c:manualLayout>
                  <c:x val="-1.6970056519313839E-2"/>
                  <c:y val="-3.2116715745450712E-2"/>
                </c:manualLayout>
              </c:layout>
              <c:tx>
                <c:rich>
                  <a:bodyPr/>
                  <a:lstStyle/>
                  <a:p>
                    <a:fld id="{0BB6F9F8-7F26-4B8A-873D-9CBE67F22F82}" type="CATEGORYNAME">
                      <a:rPr lang="en-US"/>
                      <a:pPr/>
                      <a:t>[CATEGORY NAME]</a:t>
                    </a:fld>
                    <a:r>
                      <a:rPr lang="en-US" baseline="0"/>
                      <a:t> &lt;1,000 </a:t>
                    </a:r>
                    <a:fld id="{07FA0CD2-261F-4566-90FF-BA2A1971E7E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manualLayout>
                  <c:x val="4.0105345593014839E-2"/>
                  <c:y val="-7.8247015864286604E-2"/>
                </c:manualLayout>
              </c:layout>
              <c:tx>
                <c:rich>
                  <a:bodyPr/>
                  <a:lstStyle/>
                  <a:p>
                    <a:fld id="{4B0B69DB-FD41-471C-9132-379A899A29E1}" type="CATEGORYNAME">
                      <a:rPr lang="en-US"/>
                      <a:pPr/>
                      <a:t>[CATEGORY NAME]</a:t>
                    </a:fld>
                    <a:r>
                      <a:rPr lang="en-US" baseline="0"/>
                      <a:t> &lt;500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manualLayout>
                  <c:x val="-6.4703463767247379E-2"/>
                  <c:y val="-0.12486133628819882"/>
                </c:manualLayout>
              </c:layout>
              <c:tx>
                <c:rich>
                  <a:bodyPr/>
                  <a:lstStyle/>
                  <a:p>
                    <a:fld id="{FB23D02B-2053-4F9C-AFD5-EE56CD91AC76}" type="CATEGORYNAME">
                      <a:rPr lang="en-US"/>
                      <a:pPr/>
                      <a:t>[CATEGORY NAME]</a:t>
                    </a:fld>
                    <a:r>
                      <a:rPr lang="en-US" baseline="0"/>
                      <a:t> &lt;500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E6151AD4-C238-40B2-8DC3-F547FD27D281}" type="CATEGORYNAME">
                      <a:rPr lang="en-US"/>
                      <a:pPr/>
                      <a:t>[CATEGORY NAME]</a:t>
                    </a:fld>
                    <a:r>
                      <a:rPr lang="en-US" baseline="0"/>
                      <a:t> &lt;500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E72CBF8E-9D7F-4885-9718-92133A8DAF93}" type="CATEGORYNAME">
                      <a:rPr lang="en-US"/>
                      <a:pPr/>
                      <a:t>[CATEGORY NAME]</a:t>
                    </a:fld>
                    <a:r>
                      <a:rPr lang="en-US" baseline="0"/>
                      <a:t> &lt;500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manualLayout>
                  <c:x val="0.11738512023031851"/>
                  <c:y val="-0.18210372362147234"/>
                </c:manualLayout>
              </c:layout>
              <c:tx>
                <c:rich>
                  <a:bodyPr/>
                  <a:lstStyle/>
                  <a:p>
                    <a:fld id="{E7342300-11FC-40DC-A642-4B78FBCAC278}" type="CATEGORYNAME">
                      <a:rPr lang="en-US"/>
                      <a:pPr/>
                      <a:t>[CATEGORY NAME]</a:t>
                    </a:fld>
                    <a:r>
                      <a:rPr lang="en-US" baseline="0"/>
                      <a:t> ... 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BC729BBD-6668-4585-93E1-C97EE54373FE}" type="CATEGORYNAME">
                      <a:rPr lang="en-US"/>
                      <a:pPr/>
                      <a:t>[CATEGORY NAME]</a:t>
                    </a:fld>
                    <a:r>
                      <a:rPr lang="en-US" baseline="0"/>
                      <a:t> &lt;500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manualLayout>
                  <c:x val="0.28641945997777951"/>
                  <c:y val="-0.14685623794098535"/>
                </c:manualLayout>
              </c:layout>
              <c:tx>
                <c:rich>
                  <a:bodyPr/>
                  <a:lstStyle/>
                  <a:p>
                    <a:fld id="{FD0492BE-D3F3-4565-A76D-F6410457BCD7}" type="CATEGORYNAME">
                      <a:rPr lang="en-US"/>
                      <a:pPr/>
                      <a:t>[CATEGORY NAME]</a:t>
                    </a:fld>
                    <a:r>
                      <a:rPr lang="en-US" baseline="0"/>
                      <a:t> &lt;500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1"/>
              <c:layout>
                <c:manualLayout>
                  <c:x val="0.22124389743542461"/>
                  <c:y val="-6.7857330885080919E-2"/>
                </c:manualLayout>
              </c:layout>
              <c:tx>
                <c:rich>
                  <a:bodyPr/>
                  <a:lstStyle/>
                  <a:p>
                    <a:fld id="{4E541351-421A-456F-B397-0331C9C285D0}" type="CATEGORYNAME">
                      <a:rPr lang="en-US"/>
                      <a:pPr/>
                      <a:t>[CATEGORY NAME]</a:t>
                    </a:fld>
                    <a:r>
                      <a:rPr lang="en-US" baseline="0"/>
                      <a:t> &lt;500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2"/>
              <c:layout>
                <c:manualLayout>
                  <c:x val="0.27352844060170478"/>
                  <c:y val="-5.101280669865575E-3"/>
                </c:manualLayout>
              </c:layout>
              <c:tx>
                <c:rich>
                  <a:bodyPr/>
                  <a:lstStyle/>
                  <a:p>
                    <a:fld id="{1306FE7E-47A6-401B-BFA7-9E3A135A522F}"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3"/>
              <c:layout>
                <c:manualLayout>
                  <c:x val="0.26594835236519038"/>
                  <c:y val="6.2839730918676714E-2"/>
                </c:manualLayout>
              </c:layout>
              <c:tx>
                <c:rich>
                  <a:bodyPr/>
                  <a:lstStyle/>
                  <a:p>
                    <a:fld id="{A3B82CD8-893E-4ED3-82DA-1A6326C9B759}"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Infections_0-14_Region'!$A$39:$A$62</c:f>
              <c:strCache>
                <c:ptCount val="24"/>
                <c:pt idx="0">
                  <c:v>Nigeria</c:v>
                </c:pt>
                <c:pt idx="1">
                  <c:v>Democratic Republic of the Congo</c:v>
                </c:pt>
                <c:pt idx="2">
                  <c:v>Cameroon</c:v>
                </c:pt>
                <c:pt idx="3">
                  <c:v>Cote dIvoire</c:v>
                </c:pt>
                <c:pt idx="4">
                  <c:v>Chad</c:v>
                </c:pt>
                <c:pt idx="5">
                  <c:v>Mali</c:v>
                </c:pt>
                <c:pt idx="6">
                  <c:v>Ghana</c:v>
                </c:pt>
                <c:pt idx="7">
                  <c:v>Central African Republic</c:v>
                </c:pt>
                <c:pt idx="8">
                  <c:v>Congo</c:v>
                </c:pt>
                <c:pt idx="9">
                  <c:v>Burkina Faso</c:v>
                </c:pt>
                <c:pt idx="10">
                  <c:v>Benin</c:v>
                </c:pt>
                <c:pt idx="11">
                  <c:v>Niger</c:v>
                </c:pt>
                <c:pt idx="12">
                  <c:v>Guinea-Bissau</c:v>
                </c:pt>
                <c:pt idx="13">
                  <c:v>Togo</c:v>
                </c:pt>
                <c:pt idx="14">
                  <c:v>Senegal</c:v>
                </c:pt>
                <c:pt idx="15">
                  <c:v>Equatorial Guinea</c:v>
                </c:pt>
                <c:pt idx="16">
                  <c:v>Gambia</c:v>
                </c:pt>
                <c:pt idx="17">
                  <c:v>Liberia</c:v>
                </c:pt>
                <c:pt idx="18">
                  <c:v>Guinea</c:v>
                </c:pt>
                <c:pt idx="19">
                  <c:v>Mauritania</c:v>
                </c:pt>
                <c:pt idx="20">
                  <c:v>Sierra Leone</c:v>
                </c:pt>
                <c:pt idx="21">
                  <c:v>Gabon</c:v>
                </c:pt>
                <c:pt idx="22">
                  <c:v>Cape Verde</c:v>
                </c:pt>
                <c:pt idx="23">
                  <c:v>São Tomé and Príncipe</c:v>
                </c:pt>
              </c:strCache>
            </c:strRef>
          </c:cat>
          <c:val>
            <c:numRef>
              <c:f>'New Infections_0-14_Region'!$B$39:$B$62</c:f>
              <c:numCache>
                <c:formatCode>General</c:formatCode>
                <c:ptCount val="24"/>
                <c:pt idx="0">
                  <c:v>58331</c:v>
                </c:pt>
                <c:pt idx="1">
                  <c:v>8050</c:v>
                </c:pt>
                <c:pt idx="2">
                  <c:v>7540</c:v>
                </c:pt>
                <c:pt idx="3">
                  <c:v>4686</c:v>
                </c:pt>
                <c:pt idx="4">
                  <c:v>4187</c:v>
                </c:pt>
                <c:pt idx="5">
                  <c:v>3117</c:v>
                </c:pt>
                <c:pt idx="6">
                  <c:v>1889</c:v>
                </c:pt>
                <c:pt idx="7">
                  <c:v>1668</c:v>
                </c:pt>
                <c:pt idx="8">
                  <c:v>1438</c:v>
                </c:pt>
                <c:pt idx="9">
                  <c:v>1064</c:v>
                </c:pt>
                <c:pt idx="10">
                  <c:v>847</c:v>
                </c:pt>
                <c:pt idx="11">
                  <c:v>833</c:v>
                </c:pt>
                <c:pt idx="12">
                  <c:v>815</c:v>
                </c:pt>
                <c:pt idx="13">
                  <c:v>729</c:v>
                </c:pt>
                <c:pt idx="14">
                  <c:v>441</c:v>
                </c:pt>
                <c:pt idx="15">
                  <c:v>409</c:v>
                </c:pt>
                <c:pt idx="16">
                  <c:v>387</c:v>
                </c:pt>
                <c:pt idx="17">
                  <c:v>312</c:v>
                </c:pt>
                <c:pt idx="18">
                  <c:v>311</c:v>
                </c:pt>
                <c:pt idx="19">
                  <c:v>273</c:v>
                </c:pt>
                <c:pt idx="20">
                  <c:v>255</c:v>
                </c:pt>
                <c:pt idx="21">
                  <c:v>240</c:v>
                </c:pt>
                <c:pt idx="22">
                  <c:v>14</c:v>
                </c:pt>
                <c:pt idx="23">
                  <c:v>1</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800"/>
              <a:t>2000</a:t>
            </a:r>
          </a:p>
        </c:rich>
      </c:tx>
      <c:layout>
        <c:manualLayout>
          <c:xMode val="edge"/>
          <c:yMode val="edge"/>
          <c:x val="0.50016766463552387"/>
          <c:y val="1.703551519271175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211289712168373"/>
          <c:y val="0.19673790004746811"/>
          <c:w val="0.67401770233439628"/>
          <c:h val="0.77043788148613412"/>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solidFill>
                <a:srgbClr val="00B0F0"/>
              </a:soli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07385F9F-0604-413D-96F8-467C4AA5C75A}" type="CATEGORYNAME">
                      <a:rPr lang="en-US"/>
                      <a:pPr/>
                      <a:t>[CATEGORY NAME]</a:t>
                    </a:fld>
                    <a:endParaRPr lang="en-US" baseline="0"/>
                  </a:p>
                  <a:p>
                    <a:r>
                      <a:rPr lang="en-US"/>
                      <a:t>27,000</a:t>
                    </a:r>
                    <a:endParaRPr lang="en-US" baseline="0"/>
                  </a:p>
                  <a:p>
                    <a:fld id="{6C7E0C84-D4E4-4C0B-BF8E-F10CEB491EF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7CCA2659-E9A0-4A00-A8AC-106D8412C4EA}" type="CATEGORYNAME">
                      <a:rPr lang="en-US"/>
                      <a:pPr/>
                      <a:t>[CATEGORY NAME]</a:t>
                    </a:fld>
                    <a:endParaRPr lang="en-US" baseline="0"/>
                  </a:p>
                  <a:p>
                    <a:r>
                      <a:rPr lang="en-US"/>
                      <a:t>27,000</a:t>
                    </a:r>
                    <a:endParaRPr lang="en-US" baseline="0"/>
                  </a:p>
                  <a:p>
                    <a:fld id="{E87B031F-5FDE-4033-9CA6-65D66882A3AF}"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12B823F3-A4B5-4843-BBC4-77626D54316C}" type="CATEGORYNAME">
                      <a:rPr lang="en-US"/>
                      <a:pPr/>
                      <a:t>[CATEGORY NAME]</a:t>
                    </a:fld>
                    <a:endParaRPr lang="en-US" baseline="0"/>
                  </a:p>
                  <a:p>
                    <a:r>
                      <a:rPr lang="en-US"/>
                      <a:t>25,000</a:t>
                    </a:r>
                    <a:endParaRPr lang="en-US" baseline="0"/>
                  </a:p>
                  <a:p>
                    <a:fld id="{7FD4DF54-8829-47E7-BF02-C58EE9E3FA3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0BF59F94-B5DB-435E-9C9C-77FF8D38E949}" type="CATEGORYNAME">
                      <a:rPr lang="en-US"/>
                      <a:pPr/>
                      <a:t>[CATEGORY NAME]</a:t>
                    </a:fld>
                    <a:endParaRPr lang="en-US" baseline="0"/>
                  </a:p>
                  <a:p>
                    <a:r>
                      <a:rPr lang="en-US"/>
                      <a:t>20,000</a:t>
                    </a:r>
                    <a:endParaRPr lang="en-US" baseline="0"/>
                  </a:p>
                  <a:p>
                    <a:fld id="{051F1637-522C-4848-9DE9-3C8BDD351F2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648D678F-D058-44EC-9048-BC806CB5E716}" type="CATEGORYNAME">
                      <a:rPr lang="en-US"/>
                      <a:pPr/>
                      <a:t>[CATEGORY NAME]</a:t>
                    </a:fld>
                    <a:endParaRPr lang="en-US" baseline="0"/>
                  </a:p>
                  <a:p>
                    <a:r>
                      <a:rPr lang="en-US"/>
                      <a:t>20,000</a:t>
                    </a:r>
                    <a:endParaRPr lang="en-US" baseline="0"/>
                  </a:p>
                  <a:p>
                    <a:fld id="{2AE81E73-4926-40AF-88D2-F7CEC0ABD21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2E056369-266B-4E88-A47C-07025C653B58}" type="CATEGORYNAME">
                      <a:rPr lang="en-US"/>
                      <a:pPr/>
                      <a:t>[CATEGORY NAME]</a:t>
                    </a:fld>
                    <a:endParaRPr lang="en-US" baseline="0"/>
                  </a:p>
                  <a:p>
                    <a:r>
                      <a:rPr lang="en-US" baseline="0"/>
                      <a:t>17,000</a:t>
                    </a:r>
                  </a:p>
                  <a:p>
                    <a:fld id="{4DE4DAE5-114E-4FA5-8246-2278B2B2FE6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0EF607C-DD2D-4417-A7A9-A6E09559B709}" type="CATEGORYNAME">
                      <a:rPr lang="en-US"/>
                      <a:pPr/>
                      <a:t>[CATEGORY NAME]</a:t>
                    </a:fld>
                    <a:endParaRPr lang="en-US" baseline="0"/>
                  </a:p>
                  <a:p>
                    <a:r>
                      <a:rPr lang="en-US"/>
                      <a:t>17,000</a:t>
                    </a:r>
                    <a:endParaRPr lang="en-US" baseline="0"/>
                  </a:p>
                  <a:p>
                    <a:fld id="{E18E2EC7-075B-4624-8F5E-5BDB2F5EC55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8239E3E5-9F13-4A46-94B4-6E41ADF03BDF}" type="CATEGORYNAME">
                      <a:rPr lang="en-US"/>
                      <a:pPr/>
                      <a:t>[CATEGORY NAME]</a:t>
                    </a:fld>
                    <a:endParaRPr lang="en-US" baseline="0"/>
                  </a:p>
                  <a:p>
                    <a:r>
                      <a:rPr lang="en-US"/>
                      <a:t>14,000</a:t>
                    </a:r>
                    <a:endParaRPr lang="en-US" baseline="0"/>
                  </a:p>
                  <a:p>
                    <a:fld id="{3348D9BD-7751-4307-8FD2-CBB2719A5D5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4A47283-51A0-4024-B4BB-0BDAA120D311}" type="CATEGORYNAME">
                      <a:rPr lang="en-US"/>
                      <a:pPr/>
                      <a:t>[CATEGORY NAME]</a:t>
                    </a:fld>
                    <a:endParaRPr lang="en-US" baseline="0"/>
                  </a:p>
                  <a:p>
                    <a:r>
                      <a:rPr lang="en-US"/>
                      <a:t>10,000</a:t>
                    </a:r>
                    <a:endParaRPr lang="en-US" baseline="0"/>
                  </a:p>
                  <a:p>
                    <a:fld id="{1F8DD129-D306-4FFA-A4F7-0B037E0DA5F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9F5678E1-7A00-4F33-B75D-8141FDA07F54}" type="CATEGORYNAME">
                      <a:rPr lang="en-US"/>
                      <a:pPr/>
                      <a:t>[CATEGORY NAME]</a:t>
                    </a:fld>
                    <a:endParaRPr lang="en-US" baseline="0"/>
                  </a:p>
                  <a:p>
                    <a:r>
                      <a:rPr lang="en-US"/>
                      <a:t>10,000</a:t>
                    </a:r>
                    <a:endParaRPr lang="en-US" baseline="0"/>
                  </a:p>
                  <a:p>
                    <a:fld id="{11FA8755-319E-4940-8E18-3AF8CEB0710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manualLayout>
                  <c:x val="1.0989580959126829E-2"/>
                  <c:y val="-5.8355086333124239E-3"/>
                </c:manualLayout>
              </c:layout>
              <c:tx>
                <c:rich>
                  <a:bodyPr/>
                  <a:lstStyle/>
                  <a:p>
                    <a:fld id="{E2711513-452C-458D-8D90-BA1636DEC40A}" type="CATEGORYNAME">
                      <a:rPr lang="en-US"/>
                      <a:pPr/>
                      <a:t>[CATEGORY NAME]</a:t>
                    </a:fld>
                    <a:endParaRPr lang="en-US" baseline="0"/>
                  </a:p>
                  <a:p>
                    <a:fld id="{DC0C467D-FE7A-40F3-86B0-3FC19376E8B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9075A910-BF9B-480D-A79E-9DCC57342625}" type="CATEGORYNAME">
                      <a:rPr lang="en-US"/>
                      <a:pPr/>
                      <a:t>[CATEGORY NAME]</a:t>
                    </a:fld>
                    <a:endParaRPr lang="en-US" baseline="0"/>
                  </a:p>
                  <a:p>
                    <a:r>
                      <a:rPr lang="en-US"/>
                      <a:t>6,500</a:t>
                    </a:r>
                    <a:endParaRPr lang="en-US" baseline="0"/>
                  </a:p>
                  <a:p>
                    <a:fld id="{A016E316-5BD2-403E-A3A9-9F29030DD17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0F6AD87B-7077-4F63-B109-B3191BB1BBFC}" type="CATEGORYNAME">
                      <a:rPr lang="en-US"/>
                      <a:pPr/>
                      <a:t>[CATEGORY NAME]</a:t>
                    </a:fld>
                    <a:endParaRPr lang="en-US" baseline="0"/>
                  </a:p>
                  <a:p>
                    <a:r>
                      <a:rPr lang="en-US"/>
                      <a:t>5,600</a:t>
                    </a:r>
                    <a:endParaRPr lang="en-US" baseline="0"/>
                  </a:p>
                  <a:p>
                    <a:fld id="{3C527939-DFE2-4A63-9A2D-29A17C22E7D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manualLayout>
                  <c:x val="-7.8468328523556216E-2"/>
                  <c:y val="6.1561651107168696E-3"/>
                </c:manualLayout>
              </c:layout>
              <c:tx>
                <c:rich>
                  <a:bodyPr/>
                  <a:lstStyle/>
                  <a:p>
                    <a:r>
                      <a:rPr lang="en-US"/>
                      <a:t>Côte d'Ivoire</a:t>
                    </a:r>
                    <a:endParaRPr lang="en-US" baseline="0"/>
                  </a:p>
                  <a:p>
                    <a:r>
                      <a:rPr lang="en-US"/>
                      <a:t>5,400</a:t>
                    </a:r>
                    <a:endParaRPr lang="en-US" baseline="0"/>
                  </a:p>
                  <a:p>
                    <a:fld id="{12C4E30D-E150-43F7-9584-4D7DDB3AB65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8FFF19AD-5195-468A-921D-88E57F2F76C9}" type="CATEGORYNAME">
                      <a:rPr lang="en-US"/>
                      <a:pPr/>
                      <a:t>[CATEGORY NAME]</a:t>
                    </a:fld>
                    <a:endParaRPr lang="en-US" baseline="0"/>
                  </a:p>
                  <a:p>
                    <a:r>
                      <a:rPr lang="en-US"/>
                      <a:t>3,600</a:t>
                    </a:r>
                    <a:endParaRPr lang="en-US" baseline="0"/>
                  </a:p>
                  <a:p>
                    <a:fld id="{951BFEDB-88FB-4C0A-9DFE-92FA37CADAA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0B2C3F9C-0671-489C-BFC0-6C0FD200F5C3}" type="CATEGORYNAME">
                      <a:rPr lang="en-US"/>
                      <a:pPr/>
                      <a:t>[CATEGORY NAME]</a:t>
                    </a:fld>
                    <a:endParaRPr lang="en-US" baseline="0"/>
                  </a:p>
                  <a:p>
                    <a:r>
                      <a:rPr lang="en-US"/>
                      <a:t>2,700</a:t>
                    </a:r>
                    <a:endParaRPr lang="en-US" baseline="0"/>
                  </a:p>
                  <a:p>
                    <a:fld id="{9A8F74BD-6D50-425F-968B-AE7FD19BED2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637A015C-6747-4A89-BAAB-FA6ADF7C1D45}" type="CATEGORYNAME">
                      <a:rPr lang="en-US"/>
                      <a:pPr/>
                      <a:t>[CATEGORY NAME]</a:t>
                    </a:fld>
                    <a:endParaRPr lang="en-US" baseline="0"/>
                  </a:p>
                  <a:p>
                    <a:r>
                      <a:rPr lang="en-US"/>
                      <a:t>2,600</a:t>
                    </a:r>
                    <a:endParaRPr lang="en-US" baseline="0"/>
                  </a:p>
                  <a:p>
                    <a:fld id="{CE9F1A3E-5B0A-4B95-9B34-1692AE7336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E67F4613-AA98-40E7-A4C9-0B1B85841FB5}" type="CATEGORYNAME">
                      <a:rPr lang="en-US"/>
                      <a:pPr/>
                      <a:t>[CATEGORY NAME]</a:t>
                    </a:fld>
                    <a:endParaRPr lang="en-US" baseline="0"/>
                  </a:p>
                  <a:p>
                    <a:r>
                      <a:rPr lang="en-US"/>
                      <a:t>2,400</a:t>
                    </a:r>
                    <a:endParaRPr lang="en-US" baseline="0"/>
                  </a:p>
                  <a:p>
                    <a:fld id="{57802416-A262-43CC-A8FF-3CAB638071A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9D4B13E6-880B-4742-8B30-0D8FE8A18170}" type="CATEGORYNAME">
                      <a:rPr lang="en-US"/>
                      <a:pPr/>
                      <a:t>[CATEGORY NAME]</a:t>
                    </a:fld>
                    <a:endParaRPr lang="en-US" baseline="0"/>
                  </a:p>
                  <a:p>
                    <a:r>
                      <a:rPr lang="en-US"/>
                      <a:t>2,100</a:t>
                    </a:r>
                    <a:endParaRPr lang="en-US" baseline="0"/>
                  </a:p>
                  <a:p>
                    <a:fld id="{2FF48987-FBE1-4C1B-BEDE-22FD111C4F4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B2F6B04D-422D-4E2D-8D6E-1E589D517D80}" type="CATEGORYNAME">
                      <a:rPr lang="en-US"/>
                      <a:pPr/>
                      <a:t>[CATEGORY NAME]</a:t>
                    </a:fld>
                    <a:endParaRPr lang="en-US" baseline="0"/>
                  </a:p>
                  <a:p>
                    <a:r>
                      <a:rPr lang="en-US"/>
                      <a:t>2,100</a:t>
                    </a:r>
                    <a:endParaRPr lang="en-US" baseline="0"/>
                  </a:p>
                  <a:p>
                    <a:fld id="{64438014-7C08-4557-9B85-4985CBB36CD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1A75F8D5-7EF6-44D1-8F73-8671200FBBFD}" type="CATEGORYNAME">
                      <a:rPr lang="en-US"/>
                      <a:pPr/>
                      <a:t>[CATEGORY NAME]</a:t>
                    </a:fld>
                    <a:endParaRPr lang="en-US" baseline="0"/>
                  </a:p>
                  <a:p>
                    <a:r>
                      <a:rPr lang="en-US"/>
                      <a:t>30,000</a:t>
                    </a:r>
                    <a:endParaRPr lang="en-US" baseline="0"/>
                  </a:p>
                  <a:p>
                    <a:fld id="{65A07EC8-E727-4818-A3E6-1341DC94499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Deaths_0-14'!$B$40:$B$60</c:f>
              <c:strCache>
                <c:ptCount val="21"/>
                <c:pt idx="0">
                  <c:v>Nigeria</c:v>
                </c:pt>
                <c:pt idx="1">
                  <c:v>South Africa</c:v>
                </c:pt>
                <c:pt idx="2">
                  <c:v>Kenya</c:v>
                </c:pt>
                <c:pt idx="3">
                  <c:v>United Republic of Tanzania</c:v>
                </c:pt>
                <c:pt idx="4">
                  <c:v>Zimbabwe</c:v>
                </c:pt>
                <c:pt idx="5">
                  <c:v>Uganda</c:v>
                </c:pt>
                <c:pt idx="6">
                  <c:v>Ethiopia</c:v>
                </c:pt>
                <c:pt idx="7">
                  <c:v>Malawi</c:v>
                </c:pt>
                <c:pt idx="8">
                  <c:v>Mozambique</c:v>
                </c:pt>
                <c:pt idx="9">
                  <c:v>Zambia</c:v>
                </c:pt>
                <c:pt idx="10">
                  <c:v>India</c:v>
                </c:pt>
                <c:pt idx="11">
                  <c:v>Democratic Republic of the Congo</c:v>
                </c:pt>
                <c:pt idx="12">
                  <c:v>Cameroon</c:v>
                </c:pt>
                <c:pt idx="13">
                  <c:v>Cote dIvoire</c:v>
                </c:pt>
                <c:pt idx="14">
                  <c:v>Rwanda</c:v>
                </c:pt>
                <c:pt idx="15">
                  <c:v>Burkina Faso</c:v>
                </c:pt>
                <c:pt idx="16">
                  <c:v>Ghana</c:v>
                </c:pt>
                <c:pt idx="17">
                  <c:v>Central African Republic</c:v>
                </c:pt>
                <c:pt idx="18">
                  <c:v>Chad</c:v>
                </c:pt>
                <c:pt idx="19">
                  <c:v>Botswana</c:v>
                </c:pt>
                <c:pt idx="20">
                  <c:v>Rest of World</c:v>
                </c:pt>
              </c:strCache>
            </c:strRef>
          </c:cat>
          <c:val>
            <c:numRef>
              <c:f>'AIDS Deaths_0-14'!$C$40:$C$60</c:f>
              <c:numCache>
                <c:formatCode>General</c:formatCode>
                <c:ptCount val="21"/>
                <c:pt idx="0">
                  <c:v>27151</c:v>
                </c:pt>
                <c:pt idx="1">
                  <c:v>26508</c:v>
                </c:pt>
                <c:pt idx="2">
                  <c:v>25077</c:v>
                </c:pt>
                <c:pt idx="3">
                  <c:v>20103</c:v>
                </c:pt>
                <c:pt idx="4">
                  <c:v>19851</c:v>
                </c:pt>
                <c:pt idx="5">
                  <c:v>17130</c:v>
                </c:pt>
                <c:pt idx="6">
                  <c:v>17123</c:v>
                </c:pt>
                <c:pt idx="7">
                  <c:v>14183</c:v>
                </c:pt>
                <c:pt idx="8">
                  <c:v>10381</c:v>
                </c:pt>
                <c:pt idx="9">
                  <c:v>10089</c:v>
                </c:pt>
                <c:pt idx="10">
                  <c:v>8471.08</c:v>
                </c:pt>
                <c:pt idx="11">
                  <c:v>6547</c:v>
                </c:pt>
                <c:pt idx="12">
                  <c:v>5575</c:v>
                </c:pt>
                <c:pt idx="13">
                  <c:v>5391</c:v>
                </c:pt>
                <c:pt idx="14">
                  <c:v>3603</c:v>
                </c:pt>
                <c:pt idx="15">
                  <c:v>2673</c:v>
                </c:pt>
                <c:pt idx="16">
                  <c:v>2593</c:v>
                </c:pt>
                <c:pt idx="17">
                  <c:v>2382</c:v>
                </c:pt>
                <c:pt idx="18">
                  <c:v>2084</c:v>
                </c:pt>
                <c:pt idx="19">
                  <c:v>2058</c:v>
                </c:pt>
                <c:pt idx="20" formatCode="0">
                  <c:v>29955.242699999999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2014</a:t>
            </a:r>
          </a:p>
        </c:rich>
      </c:tx>
      <c:layout>
        <c:manualLayout>
          <c:xMode val="edge"/>
          <c:yMode val="edge"/>
          <c:x val="0.49828259306766998"/>
          <c:y val="1.2785387208471779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978258476320743"/>
          <c:y val="0.17702895453955911"/>
          <c:w val="0.67883468843053152"/>
          <c:h val="0.77492533887568127"/>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6">
                  <a:lumMod val="60000"/>
                  <a:lumOff val="40000"/>
                </a:schemeClr>
              </a:solidFill>
              <a:ln w="19050">
                <a:solidFill>
                  <a:schemeClr val="lt1"/>
                </a:solidFill>
              </a:ln>
              <a:effectLst/>
            </c:spPr>
          </c:dPt>
          <c:dPt>
            <c:idx val="3"/>
            <c:bubble3D val="0"/>
            <c:spPr>
              <a:solidFill>
                <a:schemeClr val="accent1">
                  <a:lumMod val="75000"/>
                </a:schemeClr>
              </a:solidFill>
              <a:ln w="19050">
                <a:solidFill>
                  <a:schemeClr val="lt1"/>
                </a:solidFill>
              </a:ln>
              <a:effectLst/>
            </c:spPr>
          </c:dPt>
          <c:dPt>
            <c:idx val="4"/>
            <c:bubble3D val="0"/>
            <c:spPr>
              <a:solidFill>
                <a:schemeClr val="bg1">
                  <a:lumMod val="75000"/>
                </a:schemeClr>
              </a:solidFill>
              <a:ln w="19050">
                <a:solidFill>
                  <a:schemeClr val="lt1"/>
                </a:solidFill>
              </a:ln>
              <a:effectLst/>
            </c:spPr>
          </c:dPt>
          <c:dPt>
            <c:idx val="5"/>
            <c:bubble3D val="0"/>
            <c:spPr>
              <a:solidFill>
                <a:srgbClr val="00B0F0"/>
              </a:solidFill>
              <a:ln w="19050">
                <a:solidFill>
                  <a:schemeClr val="lt1"/>
                </a:solidFill>
              </a:ln>
              <a:effectLst/>
            </c:spPr>
          </c:dPt>
          <c:dPt>
            <c:idx val="6"/>
            <c:bubble3D val="0"/>
            <c:spPr>
              <a:solidFill>
                <a:srgbClr val="FFC000"/>
              </a:solidFill>
              <a:ln w="19050">
                <a:solidFill>
                  <a:schemeClr val="lt1"/>
                </a:solidFill>
              </a:ln>
              <a:effectLst/>
            </c:spPr>
          </c:dPt>
          <c:dPt>
            <c:idx val="7"/>
            <c:bubble3D val="0"/>
            <c:spPr>
              <a:solidFill>
                <a:schemeClr val="accent5">
                  <a:lumMod val="60000"/>
                  <a:lumOff val="40000"/>
                </a:schemeClr>
              </a:solidFill>
              <a:ln w="19050">
                <a:solidFill>
                  <a:schemeClr val="lt1"/>
                </a:solidFill>
              </a:ln>
              <a:effectLst/>
            </c:spPr>
          </c:dPt>
          <c:dPt>
            <c:idx val="8"/>
            <c:bubble3D val="0"/>
            <c:spPr>
              <a:solidFill>
                <a:schemeClr val="accent2"/>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chemeClr val="accent6"/>
              </a:solidFill>
              <a:ln w="19050">
                <a:solidFill>
                  <a:schemeClr val="lt1"/>
                </a:solidFill>
              </a:ln>
              <a:effectLst/>
            </c:spPr>
          </c:dPt>
          <c:dPt>
            <c:idx val="11"/>
            <c:bubble3D val="0"/>
            <c:spPr>
              <a:solidFill>
                <a:schemeClr val="accent4"/>
              </a:soli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solidFill>
                <a:schemeClr val="accent3">
                  <a:lumMod val="60000"/>
                  <a:lumOff val="40000"/>
                </a:schemeClr>
              </a:solidFill>
              <a:ln w="19050">
                <a:solidFill>
                  <a:schemeClr val="lt1"/>
                </a:solidFill>
              </a:ln>
              <a:effectLst/>
            </c:spPr>
          </c:dPt>
          <c:dPt>
            <c:idx val="14"/>
            <c:bubble3D val="0"/>
            <c:spPr>
              <a:solidFill>
                <a:schemeClr val="accent2">
                  <a:lumMod val="60000"/>
                  <a:lumOff val="40000"/>
                </a:schemeClr>
              </a:solidFill>
              <a:ln w="19050">
                <a:solidFill>
                  <a:schemeClr val="lt1"/>
                </a:solidFill>
              </a:ln>
              <a:effectLst/>
            </c:spPr>
          </c:dPt>
          <c:dPt>
            <c:idx val="15"/>
            <c:bubble3D val="0"/>
            <c:spPr>
              <a:solidFill>
                <a:schemeClr val="accent1"/>
              </a:soli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solidFill>
                <a:schemeClr val="accent4"/>
              </a:soli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D6D5633E-A6BE-452F-ADD1-6CF2DB879449}" type="CATEGORYNAME">
                      <a:rPr lang="en-US"/>
                      <a:pPr/>
                      <a:t>[CATEGORY NAME]</a:t>
                    </a:fld>
                    <a:endParaRPr lang="en-US" baseline="0"/>
                  </a:p>
                  <a:p>
                    <a:r>
                      <a:rPr lang="en-US"/>
                      <a:t>35,000</a:t>
                    </a:r>
                    <a:endParaRPr lang="en-US" baseline="0"/>
                  </a:p>
                  <a:p>
                    <a:fld id="{2F28DFD7-B5AB-4A9A-8393-0496E653E7CB}"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4B669B40-02A8-444F-920C-C5120FB06B6B}" type="CATEGORYNAME">
                      <a:rPr lang="en-US"/>
                      <a:pPr/>
                      <a:t>[CATEGORY NAME]</a:t>
                    </a:fld>
                    <a:endParaRPr lang="en-US" baseline="0"/>
                  </a:p>
                  <a:p>
                    <a:r>
                      <a:rPr lang="en-US"/>
                      <a:t>12,000</a:t>
                    </a:r>
                    <a:endParaRPr lang="en-US" baseline="0"/>
                  </a:p>
                  <a:p>
                    <a:fld id="{82FF6F0E-505D-4204-BEB7-7DC55E5F5977}"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911D82DE-C7A4-4A6E-BC1C-0FBA79B90C09}" type="CATEGORYNAME">
                      <a:rPr lang="en-US"/>
                      <a:pPr/>
                      <a:t>[CATEGORY NAME]</a:t>
                    </a:fld>
                    <a:endParaRPr lang="en-US" baseline="0"/>
                  </a:p>
                  <a:p>
                    <a:r>
                      <a:rPr lang="en-US"/>
                      <a:t>8,900</a:t>
                    </a:r>
                    <a:endParaRPr lang="en-US" baseline="0"/>
                  </a:p>
                  <a:p>
                    <a:fld id="{15BC8966-0AE5-4A33-BCE0-9C138D88C34C}"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15A4F59E-B546-4793-BC71-4F2492F46363}" type="CATEGORYNAME">
                      <a:rPr lang="en-US"/>
                      <a:pPr/>
                      <a:t>[CATEGORY NAME]</a:t>
                    </a:fld>
                    <a:endParaRPr lang="en-US" baseline="0"/>
                  </a:p>
                  <a:p>
                    <a:fld id="{4765128D-F851-4A0F-8F26-4995A804E075}"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5830CF78-6C9B-4C20-A629-6F1EB2ECA80F}" type="CATEGORYNAME">
                      <a:rPr lang="en-US"/>
                      <a:pPr/>
                      <a:t>[CATEGORY NAME]</a:t>
                    </a:fld>
                    <a:endParaRPr lang="en-US" baseline="0"/>
                  </a:p>
                  <a:p>
                    <a:r>
                      <a:rPr lang="en-US"/>
                      <a:t>8,100</a:t>
                    </a:r>
                    <a:endParaRPr lang="en-US" baseline="0"/>
                  </a:p>
                  <a:p>
                    <a:fld id="{875DD239-C3D3-44A1-9411-94DB87BCF57B}"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manualLayout>
                  <c:x val="1.3833470687672626E-2"/>
                  <c:y val="-4.5517001128717559E-3"/>
                </c:manualLayout>
              </c:layout>
              <c:tx>
                <c:rich>
                  <a:bodyPr/>
                  <a:lstStyle/>
                  <a:p>
                    <a:fld id="{883ED899-9BDB-41F4-8B1E-A26A58143CFE}" type="CATEGORYNAME">
                      <a:rPr lang="en-US"/>
                      <a:pPr/>
                      <a:t>[CATEGORY NAME]</a:t>
                    </a:fld>
                    <a:endParaRPr lang="en-US" baseline="0"/>
                  </a:p>
                  <a:p>
                    <a:r>
                      <a:rPr lang="en-US" baseline="0"/>
                      <a:t>7,500</a:t>
                    </a:r>
                  </a:p>
                  <a:p>
                    <a:fld id="{A2DD230C-5517-4829-ADFE-3BDAD9F462B6}"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9.5851722573336851E-2"/>
                  <c:y val="-7.4482519069177158E-3"/>
                </c:manualLayout>
              </c:layout>
              <c:tx>
                <c:rich>
                  <a:bodyPr/>
                  <a:lstStyle/>
                  <a:p>
                    <a:fld id="{6D72B197-0264-4162-B56A-E5134A014A60}" type="CATEGORYNAME">
                      <a:rPr lang="en-US"/>
                      <a:pPr/>
                      <a:t>[CATEGORY NAME]</a:t>
                    </a:fld>
                    <a:endParaRPr lang="en-US" baseline="0"/>
                  </a:p>
                  <a:p>
                    <a:r>
                      <a:rPr lang="en-US"/>
                      <a:t>6,900</a:t>
                    </a:r>
                    <a:endParaRPr lang="en-US" baseline="0"/>
                  </a:p>
                  <a:p>
                    <a:fld id="{2A64E05A-560B-477C-BF61-D2B7F2A6ECDE}"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FF5A1974-EC89-440C-8629-A285FA666609}" type="CATEGORYNAME">
                      <a:rPr lang="en-US"/>
                      <a:pPr/>
                      <a:t>[CATEGORY NAME]</a:t>
                    </a:fld>
                    <a:endParaRPr lang="en-US" baseline="0"/>
                  </a:p>
                  <a:p>
                    <a:r>
                      <a:rPr lang="en-US"/>
                      <a:t>6,700</a:t>
                    </a:r>
                    <a:endParaRPr lang="en-US" baseline="0"/>
                  </a:p>
                  <a:p>
                    <a:fld id="{3EEBF93B-628A-4AF8-9A05-1AC4B4390E2D}"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E2E8DC71-87CC-4455-8E49-B9F992C89BE1}" type="CATEGORYNAME">
                      <a:rPr lang="en-US"/>
                      <a:pPr/>
                      <a:t>[CATEGORY NAME]</a:t>
                    </a:fld>
                    <a:endParaRPr lang="en-US" baseline="0"/>
                  </a:p>
                  <a:p>
                    <a:r>
                      <a:rPr lang="en-US"/>
                      <a:t>5,800</a:t>
                    </a:r>
                    <a:endParaRPr lang="en-US" baseline="0"/>
                  </a:p>
                  <a:p>
                    <a:fld id="{F2BE7E0F-7EFB-4294-8B46-83F3297F188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manualLayout>
                  <c:x val="-3.6463204396632296E-2"/>
                  <c:y val="3.4547894781968042E-2"/>
                </c:manualLayout>
              </c:layout>
              <c:tx>
                <c:rich>
                  <a:bodyPr/>
                  <a:lstStyle/>
                  <a:p>
                    <a:fld id="{D91FAE12-2854-4D09-86AC-214721CA70B8}" type="CATEGORYNAME">
                      <a:rPr lang="en-US"/>
                      <a:pPr/>
                      <a:t>[CATEGORY NAME]</a:t>
                    </a:fld>
                    <a:endParaRPr lang="en-US" baseline="0"/>
                  </a:p>
                  <a:p>
                    <a:r>
                      <a:rPr lang="en-US"/>
                      <a:t>5,000</a:t>
                    </a:r>
                    <a:endParaRPr lang="en-US" baseline="0"/>
                  </a:p>
                  <a:p>
                    <a:fld id="{62228046-1B01-4D84-891B-942506EF4E5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923DDBEE-5701-4DC2-976D-EFEEF0A4F5D4}" type="CATEGORYNAME">
                      <a:rPr lang="en-US"/>
                      <a:pPr/>
                      <a:t>[CATEGORY NAME]</a:t>
                    </a:fld>
                    <a:endParaRPr lang="en-US" baseline="0"/>
                  </a:p>
                  <a:p>
                    <a:r>
                      <a:rPr lang="en-US"/>
                      <a:t>4,900</a:t>
                    </a:r>
                    <a:endParaRPr lang="en-US" baseline="0"/>
                  </a:p>
                  <a:p>
                    <a:fld id="{BAD0618C-C7D7-4FA4-8544-817D2F8AB90E}"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F4D3DB78-E81D-4242-BD67-BBAFBB1BBEE2}" type="CATEGORYNAME">
                      <a:rPr lang="en-US"/>
                      <a:pPr/>
                      <a:t>[CATEGORY NAME]</a:t>
                    </a:fld>
                    <a:endParaRPr lang="en-US" baseline="0"/>
                  </a:p>
                  <a:p>
                    <a:r>
                      <a:rPr lang="en-US"/>
                      <a:t>4,700</a:t>
                    </a:r>
                    <a:endParaRPr lang="en-US" baseline="0"/>
                  </a:p>
                  <a:p>
                    <a:fld id="{0D170F22-D362-4AFE-90CA-44A503ED2AA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C09F65A-8E29-44C8-B833-6E8C02303DC2}" type="CATEGORYNAME">
                      <a:rPr lang="en-US"/>
                      <a:pPr/>
                      <a:t>[CATEGORY NAME]</a:t>
                    </a:fld>
                    <a:endParaRPr lang="en-US" baseline="0"/>
                  </a:p>
                  <a:p>
                    <a:r>
                      <a:rPr lang="en-US"/>
                      <a:t>4,400</a:t>
                    </a:r>
                    <a:endParaRPr lang="en-US" baseline="0"/>
                  </a:p>
                  <a:p>
                    <a:fld id="{4E802C35-DA95-45B5-91AE-2AA1604153A1}"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manualLayout>
                  <c:x val="-9.6428772478452857E-2"/>
                  <c:y val="5.1197925633038904E-2"/>
                </c:manualLayout>
              </c:layout>
              <c:tx>
                <c:rich>
                  <a:bodyPr/>
                  <a:lstStyle/>
                  <a:p>
                    <a:fld id="{E44834FB-8A57-4900-9E69-C759D63BE345}" type="CATEGORYNAME">
                      <a:rPr lang="en-US"/>
                      <a:pPr/>
                      <a:t>[CATEGORY NAME]</a:t>
                    </a:fld>
                    <a:endParaRPr lang="en-US" baseline="0"/>
                  </a:p>
                  <a:p>
                    <a:r>
                      <a:rPr lang="en-US"/>
                      <a:t>2,800</a:t>
                    </a:r>
                    <a:endParaRPr lang="en-US" baseline="0"/>
                  </a:p>
                  <a:p>
                    <a:fld id="{BEF4CD5E-F027-4E7A-BA47-FCB538D33335}"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r>
                      <a:rPr lang="en-US"/>
                      <a:t>Côte d'Ivoire</a:t>
                    </a:r>
                    <a:endParaRPr lang="en-US" baseline="0"/>
                  </a:p>
                  <a:p>
                    <a:r>
                      <a:rPr lang="en-US"/>
                      <a:t>2,600</a:t>
                    </a:r>
                    <a:endParaRPr lang="en-US" baseline="0"/>
                  </a:p>
                  <a:p>
                    <a:fld id="{2BB3186B-EEE4-4C2C-B53F-B2937A136CD9}"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D3C01E01-38A7-41DF-9867-BB078F85FF60}" type="CATEGORYNAME">
                      <a:rPr lang="en-US"/>
                      <a:pPr/>
                      <a:t>[CATEGORY NAME]</a:t>
                    </a:fld>
                    <a:endParaRPr lang="en-US" baseline="0"/>
                  </a:p>
                  <a:p>
                    <a:r>
                      <a:rPr lang="en-US" baseline="0"/>
                      <a:t>2,500</a:t>
                    </a:r>
                  </a:p>
                  <a:p>
                    <a:fld id="{A5756133-79EE-4C93-A19E-F8CBC167165D}"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52AA0E22-FD88-4921-9364-88529ABE0F9E}" type="CATEGORYNAME">
                      <a:rPr lang="en-US"/>
                      <a:pPr/>
                      <a:t>[CATEGORY NAME]</a:t>
                    </a:fld>
                    <a:endParaRPr lang="en-US" baseline="0"/>
                  </a:p>
                  <a:p>
                    <a:r>
                      <a:rPr lang="en-US"/>
                      <a:t>2,100</a:t>
                    </a:r>
                    <a:endParaRPr lang="en-US" baseline="0"/>
                  </a:p>
                  <a:p>
                    <a:fld id="{73810C22-7993-4D19-894C-9C111F5C89CA}"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manualLayout>
                  <c:x val="-0.10974391242481338"/>
                  <c:y val="-0.15392625948474997"/>
                </c:manualLayout>
              </c:layout>
              <c:tx>
                <c:rich>
                  <a:bodyPr/>
                  <a:lstStyle/>
                  <a:p>
                    <a:fld id="{C5FB0A01-7B8E-4018-A665-6889DF26BDF3}" type="CATEGORYNAME">
                      <a:rPr lang="en-US"/>
                      <a:pPr/>
                      <a:t>[CATEGORY NAME]</a:t>
                    </a:fld>
                    <a:endParaRPr lang="en-US" baseline="0"/>
                  </a:p>
                  <a:p>
                    <a:r>
                      <a:rPr lang="en-US"/>
                      <a:t>2,000</a:t>
                    </a:r>
                    <a:endParaRPr lang="en-US" baseline="0"/>
                  </a:p>
                  <a:p>
                    <a:fld id="{25907615-0A83-4D72-9CCD-732A6400EF1A}"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AFB8C66A-74E1-48A5-9BD3-A51BBB63558F}" type="CATEGORYNAME">
                      <a:rPr lang="en-US"/>
                      <a:pPr/>
                      <a:t>[CATEGORY NAME]</a:t>
                    </a:fld>
                    <a:endParaRPr lang="en-US" baseline="0"/>
                  </a:p>
                  <a:p>
                    <a:r>
                      <a:rPr lang="en-US"/>
                      <a:t>1,500</a:t>
                    </a:r>
                    <a:endParaRPr lang="en-US" baseline="0"/>
                  </a:p>
                  <a:p>
                    <a:fld id="{B83AE912-F9E6-4112-97D7-0CF8D6D7DEE6}"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99B741F4-82C1-4F9F-AFA5-06C32FC73C1B}" type="CATEGORYNAME">
                      <a:rPr lang="en-US"/>
                      <a:pPr/>
                      <a:t>[CATEGORY NAME]</a:t>
                    </a:fld>
                    <a:endParaRPr lang="en-US" baseline="0"/>
                  </a:p>
                  <a:p>
                    <a:r>
                      <a:rPr lang="en-US"/>
                      <a:t>1,300</a:t>
                    </a:r>
                    <a:endParaRPr lang="en-US" baseline="0"/>
                  </a:p>
                  <a:p>
                    <a:fld id="{2936051D-1CCF-44DF-9C48-AAFDB6163E79}"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275B098-B591-4D57-A77A-5670F7BF71DD}" type="CATEGORYNAME">
                      <a:rPr lang="en-US"/>
                      <a:pPr/>
                      <a:t>[CATEGORY NAME]</a:t>
                    </a:fld>
                    <a:endParaRPr lang="en-US" baseline="0"/>
                  </a:p>
                  <a:p>
                    <a:r>
                      <a:rPr lang="en-US"/>
                      <a:t>18,000</a:t>
                    </a:r>
                    <a:endParaRPr lang="en-US" baseline="0"/>
                  </a:p>
                  <a:p>
                    <a:fld id="{51A9C240-622C-4FD3-AB71-F0DF7879FF91}"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Deaths_0-14'!$E$40:$E$60</c:f>
              <c:strCache>
                <c:ptCount val="21"/>
                <c:pt idx="0">
                  <c:v>Nigeria</c:v>
                </c:pt>
                <c:pt idx="1">
                  <c:v>South Africa</c:v>
                </c:pt>
                <c:pt idx="2">
                  <c:v>Uganda</c:v>
                </c:pt>
                <c:pt idx="3">
                  <c:v>India</c:v>
                </c:pt>
                <c:pt idx="4">
                  <c:v>Kenya</c:v>
                </c:pt>
                <c:pt idx="5">
                  <c:v>Mozambique</c:v>
                </c:pt>
                <c:pt idx="6">
                  <c:v>United Republic of Tanzania</c:v>
                </c:pt>
                <c:pt idx="7">
                  <c:v>Zimbabwe</c:v>
                </c:pt>
                <c:pt idx="8">
                  <c:v>Malawi</c:v>
                </c:pt>
                <c:pt idx="9">
                  <c:v>Ethiopia</c:v>
                </c:pt>
                <c:pt idx="10">
                  <c:v>Democratic Republic of the Congo</c:v>
                </c:pt>
                <c:pt idx="11">
                  <c:v>Zambia</c:v>
                </c:pt>
                <c:pt idx="12">
                  <c:v>Cameroon</c:v>
                </c:pt>
                <c:pt idx="13">
                  <c:v>Angola</c:v>
                </c:pt>
                <c:pt idx="14">
                  <c:v>Cote dIvoire</c:v>
                </c:pt>
                <c:pt idx="15">
                  <c:v>Chad</c:v>
                </c:pt>
                <c:pt idx="16">
                  <c:v>Indonesia</c:v>
                </c:pt>
                <c:pt idx="17">
                  <c:v>South Sudan</c:v>
                </c:pt>
                <c:pt idx="18">
                  <c:v>Mali</c:v>
                </c:pt>
                <c:pt idx="19">
                  <c:v>Ghana</c:v>
                </c:pt>
                <c:pt idx="20">
                  <c:v>Rest of World</c:v>
                </c:pt>
              </c:strCache>
            </c:strRef>
          </c:cat>
          <c:val>
            <c:numRef>
              <c:f>'AIDS Deaths_0-14'!$F$40:$F$60</c:f>
              <c:numCache>
                <c:formatCode>General</c:formatCode>
                <c:ptCount val="21"/>
                <c:pt idx="0">
                  <c:v>35444</c:v>
                </c:pt>
                <c:pt idx="1">
                  <c:v>11629</c:v>
                </c:pt>
                <c:pt idx="2">
                  <c:v>8935</c:v>
                </c:pt>
                <c:pt idx="3">
                  <c:v>8492.94</c:v>
                </c:pt>
                <c:pt idx="4">
                  <c:v>8106</c:v>
                </c:pt>
                <c:pt idx="5">
                  <c:v>7494</c:v>
                </c:pt>
                <c:pt idx="6">
                  <c:v>6877</c:v>
                </c:pt>
                <c:pt idx="7">
                  <c:v>6713</c:v>
                </c:pt>
                <c:pt idx="8" formatCode="0">
                  <c:v>5750</c:v>
                </c:pt>
                <c:pt idx="9">
                  <c:v>5025</c:v>
                </c:pt>
                <c:pt idx="10">
                  <c:v>4868</c:v>
                </c:pt>
                <c:pt idx="11">
                  <c:v>4711</c:v>
                </c:pt>
                <c:pt idx="12">
                  <c:v>4447</c:v>
                </c:pt>
                <c:pt idx="13">
                  <c:v>2819</c:v>
                </c:pt>
                <c:pt idx="14">
                  <c:v>2627</c:v>
                </c:pt>
                <c:pt idx="15">
                  <c:v>2469</c:v>
                </c:pt>
                <c:pt idx="16">
                  <c:v>2082</c:v>
                </c:pt>
                <c:pt idx="17">
                  <c:v>1952</c:v>
                </c:pt>
                <c:pt idx="18">
                  <c:v>1506</c:v>
                </c:pt>
                <c:pt idx="19">
                  <c:v>1295</c:v>
                </c:pt>
                <c:pt idx="20" formatCode="0">
                  <c:v>17942.800199999994</c:v>
                </c:pt>
              </c:numCache>
            </c:numRef>
          </c:val>
        </c:ser>
        <c:dLbls>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children aged 0–14,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4851885238483121"/>
          <c:y val="0.372544330315836"/>
          <c:w val="0.52836390623585849"/>
          <c:h val="0.56332907776299557"/>
        </c:manualLayout>
      </c:layout>
      <c:pieChart>
        <c:varyColors val="1"/>
        <c:ser>
          <c:idx val="0"/>
          <c:order val="0"/>
          <c:tx>
            <c:strRef>
              <c:f>'AIDS Death_0-14_All 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C4729D25-E397-480A-A400-D2B1FAFEBF1A}" type="CATEGORYNAME">
                      <a:rPr lang="en-US"/>
                      <a:pPr/>
                      <a:t>[CATEGORY NAME]</a:t>
                    </a:fld>
                    <a:endParaRPr lang="en-US" baseline="0"/>
                  </a:p>
                  <a:p>
                    <a:r>
                      <a:rPr lang="en-US"/>
                      <a:t>74,000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6AF8C515-E24C-4FAA-9F8A-9AAD8DB402CE}" type="CATEGORYNAME">
                      <a:rPr lang="en-US"/>
                      <a:pPr/>
                      <a:t>[CATEGORY NAME]</a:t>
                    </a:fld>
                    <a:r>
                      <a:rPr lang="en-US"/>
                      <a:t> 60,000</a:t>
                    </a:r>
                    <a:endParaRPr lang="en-US" baseline="0"/>
                  </a:p>
                  <a:p>
                    <a:r>
                      <a:rPr lang="en-US"/>
                      <a:t>40%</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9,000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F68E153-E813-44FD-9FCA-A3344AAFB24E}" type="CATEGORYNAME">
                      <a:rPr lang="en-US"/>
                      <a:pPr/>
                      <a:t>[CATEGORY NAME]</a:t>
                    </a:fld>
                    <a:endParaRPr lang="en-US" baseline="0"/>
                  </a:p>
                  <a:p>
                    <a:r>
                      <a:rPr lang="en-US"/>
                      <a:t>4,000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D3BFE41-FEBD-4F06-85B2-07607DD620B5}" type="CATEGORYNAME">
                      <a:rPr lang="en-US"/>
                      <a:pPr/>
                      <a:t>[CATEGORY NAME]</a:t>
                    </a:fld>
                    <a:endParaRPr lang="en-US" baseline="0"/>
                  </a:p>
                  <a:p>
                    <a:r>
                      <a:rPr lang="en-US"/>
                      <a:t>2,400</a:t>
                    </a:r>
                    <a:endParaRPr lang="en-US" baseline="0"/>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EA25113-67D9-4DC1-82BB-A29CFF210EA2}" type="CATEGORYNAME">
                      <a:rPr lang="en-US"/>
                      <a:pPr/>
                      <a:t>[CATEGORY NAME]</a:t>
                    </a:fld>
                    <a:endParaRPr lang="en-US" baseline="0"/>
                  </a:p>
                  <a:p>
                    <a:r>
                      <a:rPr lang="en-US" baseline="0"/>
                      <a:t>&lt;1,000</a:t>
                    </a:r>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2746237B-7CBC-46D0-8264-686208AAEF59}" type="CATEGORYNAME">
                      <a:rPr lang="en-US"/>
                      <a:pPr/>
                      <a:t>[CATEGORY NAME]</a:t>
                    </a:fld>
                    <a:endParaRPr lang="en-US" baseline="0"/>
                  </a:p>
                  <a:p>
                    <a:r>
                      <a:rPr lang="en-US"/>
                      <a:t>&lt;1,000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28156437686668478"/>
                  <c:y val="2.4700937980401731E-2"/>
                </c:manualLayout>
              </c:layout>
              <c:tx>
                <c:rich>
                  <a:bodyPr/>
                  <a:lstStyle/>
                  <a:p>
                    <a:fld id="{98BF1448-2598-4DCB-90E9-12478BDC3EF6}" type="CATEGORYNAME">
                      <a:rPr lang="en-US"/>
                      <a:pPr/>
                      <a:t>[CATEGORY NAME]</a:t>
                    </a:fld>
                    <a:endParaRPr lang="en-US" baseline="0"/>
                  </a:p>
                  <a:p>
                    <a:r>
                      <a:rPr lang="en-US" baseline="0"/>
                      <a:t>&lt;200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Death_0-14_All Regions'!$A$39:$A$46</c:f>
              <c:strCache>
                <c:ptCount val="8"/>
                <c:pt idx="0">
                  <c:v>Eastern and Southern Africa</c:v>
                </c:pt>
                <c:pt idx="1">
                  <c:v>West and Central Africa</c:v>
                </c:pt>
                <c:pt idx="2">
                  <c:v>South Asia</c:v>
                </c:pt>
                <c:pt idx="3">
                  <c:v>East Asia and the Pacific</c:v>
                </c:pt>
                <c:pt idx="4">
                  <c:v>Latin America and the Caribbean</c:v>
                </c:pt>
                <c:pt idx="5">
                  <c:v>Middle East and North Africa</c:v>
                </c:pt>
                <c:pt idx="6">
                  <c:v>Central and Eastern Europe and the Commonwealth of Independent States</c:v>
                </c:pt>
                <c:pt idx="7">
                  <c:v>Rest of world</c:v>
                </c:pt>
              </c:strCache>
            </c:strRef>
          </c:cat>
          <c:val>
            <c:numRef>
              <c:f>'AIDS Death_0-14_All Regions'!$B$39:$B$46</c:f>
              <c:numCache>
                <c:formatCode>General</c:formatCode>
                <c:ptCount val="8"/>
                <c:pt idx="0">
                  <c:v>73910</c:v>
                </c:pt>
                <c:pt idx="1">
                  <c:v>60186</c:v>
                </c:pt>
                <c:pt idx="2">
                  <c:v>8968.0400000000009</c:v>
                </c:pt>
                <c:pt idx="3">
                  <c:v>3965.78</c:v>
                </c:pt>
                <c:pt idx="4">
                  <c:v>2387.41</c:v>
                </c:pt>
                <c:pt idx="5">
                  <c:v>901.88699999999994</c:v>
                </c:pt>
                <c:pt idx="6">
                  <c:v>702.53</c:v>
                </c:pt>
                <c:pt idx="7">
                  <c:v>163.08799999999999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Distribution of the number of pregnant women living with HIV receiving most effective antiretroviral medicines for PMTCT, by regimen</a:t>
            </a:r>
            <a:r>
              <a:rPr lang="en-US"/>
              <a:t>, Western and Central Africa, 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'PMTCT regimen'!$C$35</c:f>
              <c:strCache>
                <c:ptCount val="1"/>
                <c:pt idx="0">
                  <c:v>Option B+ (ART)</c:v>
                </c:pt>
              </c:strCache>
            </c:strRef>
          </c:tx>
          <c:spPr>
            <a:solidFill>
              <a:schemeClr val="accent5">
                <a:lumMod val="5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regimen'!$C$36:$C$50</c:f>
              <c:numCache>
                <c:formatCode>#,##0</c:formatCode>
                <c:ptCount val="15"/>
                <c:pt idx="0">
                  <c:v>0</c:v>
                </c:pt>
                <c:pt idx="1">
                  <c:v>0</c:v>
                </c:pt>
                <c:pt idx="2">
                  <c:v>54</c:v>
                </c:pt>
                <c:pt idx="3">
                  <c:v>94</c:v>
                </c:pt>
                <c:pt idx="4">
                  <c:v>162</c:v>
                </c:pt>
                <c:pt idx="5">
                  <c:v>468</c:v>
                </c:pt>
                <c:pt idx="6">
                  <c:v>809</c:v>
                </c:pt>
                <c:pt idx="7">
                  <c:v>1252</c:v>
                </c:pt>
                <c:pt idx="8">
                  <c:v>8971</c:v>
                </c:pt>
                <c:pt idx="9">
                  <c:v>16569</c:v>
                </c:pt>
                <c:pt idx="10">
                  <c:v>23827</c:v>
                </c:pt>
                <c:pt idx="11">
                  <c:v>30763</c:v>
                </c:pt>
                <c:pt idx="12">
                  <c:v>34132</c:v>
                </c:pt>
                <c:pt idx="13">
                  <c:v>53940</c:v>
                </c:pt>
                <c:pt idx="14">
                  <c:v>66902</c:v>
                </c:pt>
              </c:numCache>
            </c:numRef>
          </c:val>
        </c:ser>
        <c:ser>
          <c:idx val="1"/>
          <c:order val="1"/>
          <c:tx>
            <c:strRef>
              <c:f>'PMTCT regimen'!$D$35</c:f>
              <c:strCache>
                <c:ptCount val="1"/>
                <c:pt idx="0">
                  <c:v>Option B (triple prophylaxis)</c:v>
                </c:pt>
              </c:strCache>
            </c:strRef>
          </c:tx>
          <c:spPr>
            <a:solidFill>
              <a:schemeClr val="accent5"/>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regimen'!$D$36:$D$50</c:f>
              <c:numCache>
                <c:formatCode>#,##0</c:formatCode>
                <c:ptCount val="15"/>
                <c:pt idx="0">
                  <c:v>0</c:v>
                </c:pt>
                <c:pt idx="1">
                  <c:v>0</c:v>
                </c:pt>
                <c:pt idx="2">
                  <c:v>91</c:v>
                </c:pt>
                <c:pt idx="3">
                  <c:v>158</c:v>
                </c:pt>
                <c:pt idx="4">
                  <c:v>475</c:v>
                </c:pt>
                <c:pt idx="5">
                  <c:v>805</c:v>
                </c:pt>
                <c:pt idx="6">
                  <c:v>6434</c:v>
                </c:pt>
                <c:pt idx="7">
                  <c:v>15107</c:v>
                </c:pt>
                <c:pt idx="8">
                  <c:v>19533</c:v>
                </c:pt>
                <c:pt idx="9">
                  <c:v>22367</c:v>
                </c:pt>
                <c:pt idx="10">
                  <c:v>23867</c:v>
                </c:pt>
                <c:pt idx="11">
                  <c:v>31562</c:v>
                </c:pt>
                <c:pt idx="12">
                  <c:v>40678</c:v>
                </c:pt>
                <c:pt idx="13">
                  <c:v>54810</c:v>
                </c:pt>
                <c:pt idx="14">
                  <c:v>67208</c:v>
                </c:pt>
              </c:numCache>
            </c:numRef>
          </c:val>
        </c:ser>
        <c:ser>
          <c:idx val="2"/>
          <c:order val="2"/>
          <c:tx>
            <c:strRef>
              <c:f>'PMTCT regimen'!$E$35</c:f>
              <c:strCache>
                <c:ptCount val="1"/>
                <c:pt idx="0">
                  <c:v>Option A</c:v>
                </c:pt>
              </c:strCache>
            </c:strRef>
          </c:tx>
          <c:spPr>
            <a:solidFill>
              <a:schemeClr val="accent5">
                <a:lumMod val="60000"/>
                <a:lumOff val="4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regimen'!$E$36:$E$50</c:f>
              <c:numCache>
                <c:formatCode>#,##0</c:formatCode>
                <c:ptCount val="15"/>
                <c:pt idx="0">
                  <c:v>0</c:v>
                </c:pt>
                <c:pt idx="1">
                  <c:v>0</c:v>
                </c:pt>
                <c:pt idx="2">
                  <c:v>0</c:v>
                </c:pt>
                <c:pt idx="3">
                  <c:v>0</c:v>
                </c:pt>
                <c:pt idx="4">
                  <c:v>0</c:v>
                </c:pt>
                <c:pt idx="5">
                  <c:v>0</c:v>
                </c:pt>
                <c:pt idx="6">
                  <c:v>0</c:v>
                </c:pt>
                <c:pt idx="7">
                  <c:v>0</c:v>
                </c:pt>
                <c:pt idx="8">
                  <c:v>1545</c:v>
                </c:pt>
                <c:pt idx="9">
                  <c:v>1306</c:v>
                </c:pt>
                <c:pt idx="10">
                  <c:v>14179</c:v>
                </c:pt>
                <c:pt idx="11">
                  <c:v>28335</c:v>
                </c:pt>
                <c:pt idx="12">
                  <c:v>29876</c:v>
                </c:pt>
                <c:pt idx="13">
                  <c:v>33821</c:v>
                </c:pt>
                <c:pt idx="14">
                  <c:v>24599</c:v>
                </c:pt>
              </c:numCache>
            </c:numRef>
          </c:val>
        </c:ser>
        <c:ser>
          <c:idx val="3"/>
          <c:order val="3"/>
          <c:tx>
            <c:strRef>
              <c:f>'PMTCT regimen'!$F$35</c:f>
              <c:strCache>
                <c:ptCount val="1"/>
                <c:pt idx="0">
                  <c:v>Dual ARVs</c:v>
                </c:pt>
              </c:strCache>
            </c:strRef>
          </c:tx>
          <c:spPr>
            <a:solidFill>
              <a:schemeClr val="accent5">
                <a:lumMod val="40000"/>
                <a:lumOff val="6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regimen'!$F$36:$F$50</c:f>
              <c:numCache>
                <c:formatCode>#,##0</c:formatCode>
                <c:ptCount val="15"/>
                <c:pt idx="0">
                  <c:v>0</c:v>
                </c:pt>
                <c:pt idx="1">
                  <c:v>0</c:v>
                </c:pt>
                <c:pt idx="2">
                  <c:v>0</c:v>
                </c:pt>
                <c:pt idx="3">
                  <c:v>0</c:v>
                </c:pt>
                <c:pt idx="4">
                  <c:v>111</c:v>
                </c:pt>
                <c:pt idx="5">
                  <c:v>63</c:v>
                </c:pt>
                <c:pt idx="6">
                  <c:v>6206</c:v>
                </c:pt>
                <c:pt idx="7">
                  <c:v>16926</c:v>
                </c:pt>
                <c:pt idx="8">
                  <c:v>23254</c:v>
                </c:pt>
                <c:pt idx="9">
                  <c:v>22798</c:v>
                </c:pt>
                <c:pt idx="10">
                  <c:v>19219</c:v>
                </c:pt>
                <c:pt idx="11">
                  <c:v>7914</c:v>
                </c:pt>
                <c:pt idx="12">
                  <c:v>2548</c:v>
                </c:pt>
                <c:pt idx="13">
                  <c:v>3155</c:v>
                </c:pt>
                <c:pt idx="14">
                  <c:v>300</c:v>
                </c:pt>
              </c:numCache>
            </c:numRef>
          </c:val>
        </c:ser>
        <c:ser>
          <c:idx val="4"/>
          <c:order val="4"/>
          <c:tx>
            <c:strRef>
              <c:f>'PMTCT regimen'!$G$35</c:f>
              <c:strCache>
                <c:ptCount val="1"/>
                <c:pt idx="0">
                  <c:v>Single-dose nevirapine</c:v>
                </c:pt>
              </c:strCache>
            </c:strRef>
          </c:tx>
          <c:spPr>
            <a:pattFill prst="pct70">
              <a:fgClr>
                <a:schemeClr val="bg1">
                  <a:lumMod val="50000"/>
                </a:schemeClr>
              </a:fgClr>
              <a:bgClr>
                <a:schemeClr val="bg1"/>
              </a:bgClr>
            </a:patt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regimen'!$G$36:$G$50</c:f>
              <c:numCache>
                <c:formatCode>#,##0</c:formatCode>
                <c:ptCount val="15"/>
                <c:pt idx="0">
                  <c:v>177</c:v>
                </c:pt>
                <c:pt idx="1">
                  <c:v>685</c:v>
                </c:pt>
                <c:pt idx="2">
                  <c:v>2746</c:v>
                </c:pt>
                <c:pt idx="3">
                  <c:v>5677</c:v>
                </c:pt>
                <c:pt idx="4">
                  <c:v>9165</c:v>
                </c:pt>
                <c:pt idx="5">
                  <c:v>15164</c:v>
                </c:pt>
                <c:pt idx="6">
                  <c:v>20915</c:v>
                </c:pt>
                <c:pt idx="7">
                  <c:v>16668</c:v>
                </c:pt>
                <c:pt idx="8">
                  <c:v>15684</c:v>
                </c:pt>
                <c:pt idx="9">
                  <c:v>12722</c:v>
                </c:pt>
                <c:pt idx="10">
                  <c:v>13632</c:v>
                </c:pt>
                <c:pt idx="11">
                  <c:v>4049</c:v>
                </c:pt>
                <c:pt idx="12">
                  <c:v>7875</c:v>
                </c:pt>
                <c:pt idx="13">
                  <c:v>5589</c:v>
                </c:pt>
                <c:pt idx="14">
                  <c:v>2998</c:v>
                </c:pt>
              </c:numCache>
            </c:numRef>
          </c:val>
        </c:ser>
        <c:ser>
          <c:idx val="5"/>
          <c:order val="5"/>
          <c:tx>
            <c:strRef>
              <c:f>'PMTCT regimen'!$I$35</c:f>
              <c:strCache>
                <c:ptCount val="1"/>
                <c:pt idx="0">
                  <c:v>Pregnant women not receiving ARVs for PMTCT</c:v>
                </c:pt>
              </c:strCache>
            </c:strRef>
          </c:tx>
          <c:spPr>
            <a:pattFill prst="dkDnDiag">
              <a:fgClr>
                <a:srgbClr val="C00000"/>
              </a:fgClr>
              <a:bgClr>
                <a:schemeClr val="bg1"/>
              </a:bgClr>
            </a:patt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regimen'!$I$36:$I$50</c:f>
              <c:numCache>
                <c:formatCode>#,##0</c:formatCode>
                <c:ptCount val="15"/>
                <c:pt idx="0">
                  <c:v>352416</c:v>
                </c:pt>
                <c:pt idx="1">
                  <c:v>363354</c:v>
                </c:pt>
                <c:pt idx="2">
                  <c:v>369027</c:v>
                </c:pt>
                <c:pt idx="3">
                  <c:v>370934</c:v>
                </c:pt>
                <c:pt idx="4">
                  <c:v>369818</c:v>
                </c:pt>
                <c:pt idx="5">
                  <c:v>365297</c:v>
                </c:pt>
                <c:pt idx="6">
                  <c:v>348342</c:v>
                </c:pt>
                <c:pt idx="7">
                  <c:v>332699</c:v>
                </c:pt>
                <c:pt idx="8">
                  <c:v>312885</c:v>
                </c:pt>
                <c:pt idx="9">
                  <c:v>305838</c:v>
                </c:pt>
                <c:pt idx="10">
                  <c:v>287011</c:v>
                </c:pt>
                <c:pt idx="11">
                  <c:v>277905</c:v>
                </c:pt>
                <c:pt idx="12">
                  <c:v>263845</c:v>
                </c:pt>
                <c:pt idx="13">
                  <c:v>226653</c:v>
                </c:pt>
                <c:pt idx="14">
                  <c:v>214258</c:v>
                </c:pt>
              </c:numCache>
            </c:numRef>
          </c:val>
        </c:ser>
        <c:dLbls>
          <c:showLegendKey val="0"/>
          <c:showVal val="0"/>
          <c:showCatName val="0"/>
          <c:showSerName val="0"/>
          <c:showPercent val="0"/>
          <c:showBubbleSize val="0"/>
        </c:dLbls>
        <c:gapWidth val="15"/>
        <c:overlap val="100"/>
        <c:axId val="566355760"/>
        <c:axId val="566354584"/>
      </c:barChart>
      <c:catAx>
        <c:axId val="56635576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6354584"/>
        <c:crosses val="autoZero"/>
        <c:auto val="1"/>
        <c:lblAlgn val="ctr"/>
        <c:lblOffset val="100"/>
        <c:noMultiLvlLbl val="0"/>
      </c:catAx>
      <c:valAx>
        <c:axId val="566354584"/>
        <c:scaling>
          <c:orientation val="minMax"/>
          <c:max val="40000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6355760"/>
        <c:crosses val="autoZero"/>
        <c:crossBetween val="between"/>
        <c:majorUnit val="100000"/>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children aged 0–14, Western and Central Africa,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541540410896914"/>
          <c:y val="0.38234825037081205"/>
          <c:w val="0.55595011313241027"/>
          <c:h val="0.59274083792792376"/>
        </c:manualLayout>
      </c:layout>
      <c:pieChart>
        <c:varyColors val="1"/>
        <c:ser>
          <c:idx val="0"/>
          <c:order val="0"/>
          <c:tx>
            <c:strRef>
              <c:f>'AIDS Deaths_0-14_Region'!$B$38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Pt>
            <c:idx val="21"/>
            <c:bubble3D val="0"/>
            <c:spPr>
              <a:gradFill>
                <a:gsLst>
                  <a:gs pos="100000">
                    <a:schemeClr val="accent4">
                      <a:lumMod val="80000"/>
                      <a:lumMod val="60000"/>
                      <a:lumOff val="40000"/>
                    </a:schemeClr>
                  </a:gs>
                  <a:gs pos="0">
                    <a:schemeClr val="accent4">
                      <a:lumMod val="80000"/>
                    </a:schemeClr>
                  </a:gs>
                </a:gsLst>
                <a:lin ang="5400000" scaled="0"/>
              </a:gradFill>
              <a:ln w="19050">
                <a:solidFill>
                  <a:schemeClr val="lt1"/>
                </a:solidFill>
              </a:ln>
              <a:effectLst/>
            </c:spPr>
          </c:dPt>
          <c:dPt>
            <c:idx val="22"/>
            <c:bubble3D val="0"/>
            <c:spPr>
              <a:gradFill>
                <a:gsLst>
                  <a:gs pos="100000">
                    <a:schemeClr val="accent5">
                      <a:lumMod val="80000"/>
                      <a:lumMod val="60000"/>
                      <a:lumOff val="40000"/>
                    </a:schemeClr>
                  </a:gs>
                  <a:gs pos="0">
                    <a:schemeClr val="accent5">
                      <a:lumMod val="80000"/>
                    </a:schemeClr>
                  </a:gs>
                </a:gsLst>
                <a:lin ang="5400000" scaled="0"/>
              </a:gradFill>
              <a:ln w="19050">
                <a:solidFill>
                  <a:schemeClr val="lt1"/>
                </a:solidFill>
              </a:ln>
              <a:effectLst/>
            </c:spPr>
          </c:dPt>
          <c:dPt>
            <c:idx val="23"/>
            <c:bubble3D val="0"/>
            <c:spPr>
              <a:gradFill>
                <a:gsLst>
                  <a:gs pos="100000">
                    <a:schemeClr val="accent6">
                      <a:lumMod val="80000"/>
                      <a:lumMod val="60000"/>
                      <a:lumOff val="40000"/>
                    </a:schemeClr>
                  </a:gs>
                  <a:gs pos="0">
                    <a:schemeClr val="accent6">
                      <a:lumMod val="80000"/>
                    </a:schemeClr>
                  </a:gs>
                </a:gsLst>
                <a:lin ang="5400000" scaled="0"/>
              </a:gradFill>
              <a:ln w="19050">
                <a:solidFill>
                  <a:schemeClr val="lt1"/>
                </a:solidFill>
              </a:ln>
              <a:effectLst/>
            </c:spPr>
          </c:dPt>
          <c:dLbls>
            <c:dLbl>
              <c:idx val="0"/>
              <c:layout/>
              <c:tx>
                <c:rich>
                  <a:bodyPr/>
                  <a:lstStyle/>
                  <a:p>
                    <a:fld id="{CF3F44B2-27BC-4796-818F-2691E548705D}" type="CATEGORYNAME">
                      <a:rPr lang="en-US"/>
                      <a:pPr/>
                      <a:t>[CATEGORY NAME]</a:t>
                    </a:fld>
                    <a:r>
                      <a:rPr lang="en-US" baseline="0"/>
                      <a:t> 35,000 59%</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A3E21C92-CB2E-4171-BB78-7CA35C396E94}" type="CATEGORYNAME">
                      <a:rPr lang="en-US"/>
                      <a:pPr/>
                      <a:t>[CATEGORY NAME]</a:t>
                    </a:fld>
                    <a:r>
                      <a:rPr lang="en-US" baseline="0"/>
                      <a:t> 4,900 </a:t>
                    </a:r>
                    <a:fld id="{175F5A93-8B24-48B8-8B4E-F6ED3AE8F66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A0E63DA2-55FE-40D4-8668-574CD3D588DA}" type="CATEGORYNAME">
                      <a:rPr lang="en-US"/>
                      <a:pPr/>
                      <a:t>[CATEGORY NAME]</a:t>
                    </a:fld>
                    <a:r>
                      <a:rPr lang="en-US" baseline="0"/>
                      <a:t> 4,400 </a:t>
                    </a:r>
                    <a:fld id="{C4601868-A6AD-4B0F-852A-AC286004FB5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r>
                      <a:rPr lang="en-US"/>
                      <a:t>Côte d'Ivoire</a:t>
                    </a:r>
                    <a:r>
                      <a:rPr lang="en-US" baseline="0"/>
                      <a:t> 2,600 </a:t>
                    </a:r>
                    <a:fld id="{D16EAE26-A8C0-42F3-9527-D8705193E8B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57668A0D-F805-475D-A93F-11FFBB65238E}" type="CATEGORYNAME">
                      <a:rPr lang="en-US"/>
                      <a:pPr/>
                      <a:t>[CATEGORY NAME]</a:t>
                    </a:fld>
                    <a:r>
                      <a:rPr lang="en-US" baseline="0"/>
                      <a:t> 2,500 </a:t>
                    </a:r>
                    <a:fld id="{E59615A2-9716-415A-900A-384C2FF3E2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77C22F3-EFC0-4297-9EDC-EE81F4C85258}" type="CATEGORYNAME">
                      <a:rPr lang="en-US"/>
                      <a:pPr/>
                      <a:t>[CATEGORY NAME]</a:t>
                    </a:fld>
                    <a:r>
                      <a:rPr lang="en-US" baseline="0"/>
                      <a:t> 1,500 </a:t>
                    </a:r>
                    <a:fld id="{2FF5F3B2-1895-45EF-8D14-546911AA2C7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0.12310917310923924"/>
                  <c:y val="1.3595950657053662E-2"/>
                </c:manualLayout>
              </c:layout>
              <c:tx>
                <c:rich>
                  <a:bodyPr/>
                  <a:lstStyle/>
                  <a:p>
                    <a:fld id="{F338647F-ABB2-42BE-BFA8-C5EF81CD7868}" type="CATEGORYNAME">
                      <a:rPr lang="en-US"/>
                      <a:pPr/>
                      <a:t>[CATEGORY NAME]</a:t>
                    </a:fld>
                    <a:r>
                      <a:rPr lang="en-US" baseline="0"/>
                      <a:t> 1,300 </a:t>
                    </a:r>
                    <a:fld id="{C7235BD0-54E7-40D2-AB4F-1215552330F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CD88C122-D27D-4A51-AC4B-D0A74D69C4A2}" type="CATEGORYNAME">
                      <a:rPr lang="en-US"/>
                      <a:pPr/>
                      <a:t>[CATEGORY NAME]</a:t>
                    </a:fld>
                    <a:r>
                      <a:rPr lang="en-US" baseline="0"/>
                      <a:t> 1,200 </a:t>
                    </a:r>
                    <a:fld id="{D2A524E5-0B73-48DC-B816-A6B7808DC88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7BF7BC23-6D2D-481D-9A34-A5652274EC8D}" type="CATEGORYNAME">
                      <a:rPr lang="en-US"/>
                      <a:pPr/>
                      <a:t>[CATEGORY NAME]</a:t>
                    </a:fld>
                    <a:r>
                      <a:rPr lang="en-US" baseline="0"/>
                      <a:t> &lt;1,000 </a:t>
                    </a:r>
                    <a:fld id="{72A9EC34-0D06-48E4-B3CF-8A4CD1068FA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64B8ABC2-1EB8-4D24-8E40-08FF4546D9A2}" type="CATEGORYNAME">
                      <a:rPr lang="en-US"/>
                      <a:pPr/>
                      <a:t>[CATEGORY NAME]</a:t>
                    </a:fld>
                    <a:r>
                      <a:rPr lang="en-US" baseline="0"/>
                      <a:t> &lt;1,000 </a:t>
                    </a:r>
                    <a:fld id="{12EA1083-8434-4228-A6D2-65E68CCAA13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A811631E-B551-4AA8-8455-14EAAA58D4C1}" type="CATEGORYNAME">
                      <a:rPr lang="en-US"/>
                      <a:pPr/>
                      <a:t>[CATEGORY NAME]</a:t>
                    </a:fld>
                    <a:r>
                      <a:rPr lang="en-US" baseline="0"/>
                      <a:t> &lt;1,000 </a:t>
                    </a:r>
                    <a:fld id="{C4F5348E-25A3-4586-946C-E7785CECFB6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manualLayout>
                  <c:x val="-0.2850967870395511"/>
                  <c:y val="-0.22789837457181186"/>
                </c:manualLayout>
              </c:layout>
              <c:tx>
                <c:rich>
                  <a:bodyPr/>
                  <a:lstStyle/>
                  <a:p>
                    <a:fld id="{9700D951-1155-4BCE-9BDC-21E23BA05F24}" type="CATEGORYNAME">
                      <a:rPr lang="en-US"/>
                      <a:pPr/>
                      <a:t>[CATEGORY NAME]</a:t>
                    </a:fld>
                    <a:r>
                      <a:rPr lang="en-US" baseline="0"/>
                      <a:t> &lt;1,000 </a:t>
                    </a:r>
                    <a:fld id="{16774EAB-C390-47CA-93E2-8B861D27433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B45E33ED-C6D5-43F4-9FF2-B765E2B2D692}" type="CATEGORYNAME">
                      <a:rPr lang="en-US"/>
                      <a:pPr/>
                      <a:t>[CATEGORY NAME]</a:t>
                    </a:fld>
                    <a:r>
                      <a:rPr lang="en-US" baseline="0"/>
                      <a:t> &lt;1,000 </a:t>
                    </a:r>
                    <a:fld id="{5B4D7538-40FF-49EC-B74A-7E49EE79CF2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98FB5E9A-990E-460C-9389-99E81DCF6340}" type="CATEGORYNAME">
                      <a:rPr lang="en-US"/>
                      <a:pPr/>
                      <a:t>[CATEGORY NAME]</a:t>
                    </a:fld>
                    <a:r>
                      <a:rPr lang="en-US" baseline="0"/>
                      <a:t> &lt;1,000 </a:t>
                    </a:r>
                    <a:fld id="{75D3E1AB-DE30-4011-A0E8-B87137682C0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558209D7-E3EF-43D1-833E-7A2508619B20}" type="CATEGORYNAME">
                      <a:rPr lang="en-US"/>
                      <a:pPr/>
                      <a:t>[CATEGORY NAME]</a:t>
                    </a:fld>
                    <a:r>
                      <a:rPr lang="en-US" baseline="0"/>
                      <a:t> &lt;500 </a:t>
                    </a:r>
                    <a:fld id="{18E072CF-7423-4007-833C-22691C1654D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D4E88703-630D-40AE-B3AA-630D12A66D51}" type="CATEGORYNAME">
                      <a:rPr lang="en-US"/>
                      <a:pPr/>
                      <a:t>[CATEGORY NAME]</a:t>
                    </a:fld>
                    <a:r>
                      <a:rPr lang="en-US" baseline="0"/>
                      <a:t> &lt;500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72CE791A-C7D6-4034-8633-231ED02DFF82}" type="CATEGORYNAME">
                      <a:rPr lang="en-US"/>
                      <a:pPr/>
                      <a:t>[CATEGORY NAME]</a:t>
                    </a:fld>
                    <a:r>
                      <a:rPr lang="en-US" baseline="0"/>
                      <a:t> &lt;500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manualLayout>
                  <c:x val="7.7399149244275503E-2"/>
                  <c:y val="-0.1560626592461542"/>
                </c:manualLayout>
              </c:layout>
              <c:tx>
                <c:rich>
                  <a:bodyPr/>
                  <a:lstStyle/>
                  <a:p>
                    <a:fld id="{B5349451-180F-4A73-99AA-0CDF671FDDBB}" type="CATEGORYNAME">
                      <a:rPr lang="en-US"/>
                      <a:pPr/>
                      <a:t>[CATEGORY NAME]</a:t>
                    </a:fld>
                    <a:r>
                      <a:rPr lang="en-US" baseline="0"/>
                      <a:t> &lt;500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manualLayout>
                  <c:x val="0.10383107973572268"/>
                  <c:y val="-6.4561052252423617E-2"/>
                </c:manualLayout>
              </c:layout>
              <c:tx>
                <c:rich>
                  <a:bodyPr/>
                  <a:lstStyle/>
                  <a:p>
                    <a:fld id="{55515B2C-F884-405F-A3BD-9027E133D32B}" type="CATEGORYNAME">
                      <a:rPr lang="en-US"/>
                      <a:pPr/>
                      <a:t>[CATEGORY NAME]</a:t>
                    </a:fld>
                    <a:r>
                      <a:rPr lang="en-US" baseline="0"/>
                      <a:t> &lt;500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manualLayout>
                  <c:x val="0.20897340935831296"/>
                  <c:y val="3.6327152026068857E-2"/>
                </c:manualLayout>
              </c:layout>
              <c:tx>
                <c:rich>
                  <a:bodyPr/>
                  <a:lstStyle/>
                  <a:p>
                    <a:fld id="{46170259-A613-424E-B5DB-D641DD588D71}" type="CATEGORYNAME">
                      <a:rPr lang="en-US"/>
                      <a:pPr/>
                      <a:t>[CATEGORY NAME]</a:t>
                    </a:fld>
                    <a:r>
                      <a:rPr lang="en-US" baseline="0"/>
                      <a:t> &lt;200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manualLayout>
                  <c:x val="-4.8779075029414427E-2"/>
                  <c:y val="-2.0510109539893542E-2"/>
                </c:manualLayout>
              </c:layout>
              <c:tx>
                <c:rich>
                  <a:bodyPr/>
                  <a:lstStyle/>
                  <a:p>
                    <a:fld id="{4B1440F6-3D5F-487F-A4CE-91DD8A42AC68}" type="CATEGORYNAME">
                      <a:rPr lang="en-US"/>
                      <a:pPr/>
                      <a:t>[CATEGORY NAME]</a:t>
                    </a:fld>
                    <a:r>
                      <a:rPr lang="en-US" baseline="0"/>
                      <a:t> &lt;200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1"/>
              <c:layout>
                <c:manualLayout>
                  <c:x val="0.19605567924699069"/>
                  <c:y val="-0.18197743060407123"/>
                </c:manualLayout>
              </c:layout>
              <c:tx>
                <c:rich>
                  <a:bodyPr/>
                  <a:lstStyle/>
                  <a:p>
                    <a:fld id="{2A200ECB-D2E8-47A9-B855-D037573D95A1}" type="CATEGORYNAME">
                      <a:rPr lang="en-US"/>
                      <a:pPr/>
                      <a:t>[CATEGORY NAME]</a:t>
                    </a:fld>
                    <a:r>
                      <a:rPr lang="en-US" baseline="0"/>
                      <a:t> &lt;200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2"/>
              <c:layout>
                <c:manualLayout>
                  <c:x val="0.17631887048601683"/>
                  <c:y val="-8.9248094913062393E-3"/>
                </c:manualLayout>
              </c:layout>
              <c:tx>
                <c:rich>
                  <a:bodyPr/>
                  <a:lstStyle/>
                  <a:p>
                    <a:fld id="{BAF8E1A6-98CC-44CE-A3BD-513723D8C4B5}"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3"/>
              <c:layout>
                <c:manualLayout>
                  <c:x val="0.18852717893021992"/>
                  <c:y val="-9.7356322779632118E-2"/>
                </c:manualLayout>
              </c:layout>
              <c:tx>
                <c:rich>
                  <a:bodyPr/>
                  <a:lstStyle/>
                  <a:p>
                    <a:fld id="{F54C558D-71BF-474D-B164-FA0892EBCC4D}"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Deaths_0-14_Region'!$A$39:$A$62</c:f>
              <c:strCache>
                <c:ptCount val="24"/>
                <c:pt idx="0">
                  <c:v>Nigeria</c:v>
                </c:pt>
                <c:pt idx="1">
                  <c:v>Democratic Republic of the Congo</c:v>
                </c:pt>
                <c:pt idx="2">
                  <c:v>Cameroon</c:v>
                </c:pt>
                <c:pt idx="3">
                  <c:v>Cote dIvoire</c:v>
                </c:pt>
                <c:pt idx="4">
                  <c:v>Chad</c:v>
                </c:pt>
                <c:pt idx="5">
                  <c:v>Mali</c:v>
                </c:pt>
                <c:pt idx="6">
                  <c:v>Ghana</c:v>
                </c:pt>
                <c:pt idx="7">
                  <c:v>Central African Republic</c:v>
                </c:pt>
                <c:pt idx="8">
                  <c:v>Congo</c:v>
                </c:pt>
                <c:pt idx="9">
                  <c:v>Burkina Faso</c:v>
                </c:pt>
                <c:pt idx="10">
                  <c:v>Niger</c:v>
                </c:pt>
                <c:pt idx="11">
                  <c:v>Togo</c:v>
                </c:pt>
                <c:pt idx="12">
                  <c:v>Benin</c:v>
                </c:pt>
                <c:pt idx="13">
                  <c:v>Guinea</c:v>
                </c:pt>
                <c:pt idx="14">
                  <c:v>Guinea-Bissau</c:v>
                </c:pt>
                <c:pt idx="15">
                  <c:v>Senegal</c:v>
                </c:pt>
                <c:pt idx="16">
                  <c:v>Gabon</c:v>
                </c:pt>
                <c:pt idx="17">
                  <c:v>Sierra Leone</c:v>
                </c:pt>
                <c:pt idx="18">
                  <c:v>Liberia</c:v>
                </c:pt>
                <c:pt idx="19">
                  <c:v>Gambia</c:v>
                </c:pt>
                <c:pt idx="20">
                  <c:v>Equatorial Guinea</c:v>
                </c:pt>
                <c:pt idx="21">
                  <c:v>Mauritania</c:v>
                </c:pt>
                <c:pt idx="22">
                  <c:v>Cape Verde</c:v>
                </c:pt>
                <c:pt idx="23">
                  <c:v>São Tomé and Príncipe</c:v>
                </c:pt>
              </c:strCache>
            </c:strRef>
          </c:cat>
          <c:val>
            <c:numRef>
              <c:f>'AIDS Deaths_0-14_Region'!$B$39:$B$62</c:f>
              <c:numCache>
                <c:formatCode>General</c:formatCode>
                <c:ptCount val="24"/>
                <c:pt idx="0">
                  <c:v>35444</c:v>
                </c:pt>
                <c:pt idx="1">
                  <c:v>4868</c:v>
                </c:pt>
                <c:pt idx="2">
                  <c:v>4447</c:v>
                </c:pt>
                <c:pt idx="3">
                  <c:v>2627</c:v>
                </c:pt>
                <c:pt idx="4">
                  <c:v>2469</c:v>
                </c:pt>
                <c:pt idx="5">
                  <c:v>1506</c:v>
                </c:pt>
                <c:pt idx="6">
                  <c:v>1295</c:v>
                </c:pt>
                <c:pt idx="7">
                  <c:v>1152</c:v>
                </c:pt>
                <c:pt idx="8">
                  <c:v>738</c:v>
                </c:pt>
                <c:pt idx="9">
                  <c:v>733</c:v>
                </c:pt>
                <c:pt idx="10">
                  <c:v>691</c:v>
                </c:pt>
                <c:pt idx="11">
                  <c:v>585</c:v>
                </c:pt>
                <c:pt idx="12">
                  <c:v>581</c:v>
                </c:pt>
                <c:pt idx="13">
                  <c:v>528</c:v>
                </c:pt>
                <c:pt idx="14">
                  <c:v>334</c:v>
                </c:pt>
                <c:pt idx="15">
                  <c:v>258</c:v>
                </c:pt>
                <c:pt idx="16">
                  <c:v>253</c:v>
                </c:pt>
                <c:pt idx="17">
                  <c:v>236</c:v>
                </c:pt>
                <c:pt idx="18">
                  <c:v>232</c:v>
                </c:pt>
                <c:pt idx="19">
                  <c:v>191</c:v>
                </c:pt>
                <c:pt idx="20">
                  <c:v>177</c:v>
                </c:pt>
                <c:pt idx="21">
                  <c:v>163</c:v>
                </c:pt>
                <c:pt idx="22">
                  <c:v>4</c:v>
                </c:pt>
                <c:pt idx="23">
                  <c:v>3</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14675729636358"/>
          <c:y val="0.22554353995953833"/>
          <c:w val="0.53742423121754035"/>
          <c:h val="0.74379205256929593"/>
        </c:manualLayout>
      </c:layout>
      <c:pieChart>
        <c:varyColors val="1"/>
        <c:ser>
          <c:idx val="0"/>
          <c:order val="0"/>
          <c:tx>
            <c:strRef>
              <c:f>PMTCT_NI!$O$39</c:f>
              <c:strCache>
                <c:ptCount val="1"/>
                <c:pt idx="0">
                  <c:v>New HIV infections among children</c:v>
                </c:pt>
              </c:strCache>
            </c:strRef>
          </c:tx>
          <c:dPt>
            <c:idx val="0"/>
            <c:bubble3D val="0"/>
            <c:spPr>
              <a:solidFill>
                <a:schemeClr val="accent4"/>
              </a:solidFill>
              <a:ln w="19050">
                <a:solidFill>
                  <a:schemeClr val="lt1"/>
                </a:solidFill>
              </a:ln>
              <a:effectLst/>
            </c:spPr>
          </c:dPt>
          <c:dPt>
            <c:idx val="1"/>
            <c:bubble3D val="0"/>
            <c:spPr>
              <a:solidFill>
                <a:schemeClr val="accent6">
                  <a:lumMod val="60000"/>
                  <a:lumOff val="40000"/>
                </a:schemeClr>
              </a:solidFill>
              <a:ln w="19050">
                <a:solidFill>
                  <a:schemeClr val="lt1"/>
                </a:solidFill>
              </a:ln>
              <a:effectLst/>
            </c:spPr>
          </c:dPt>
          <c:dPt>
            <c:idx val="2"/>
            <c:bubble3D val="0"/>
            <c:spPr>
              <a:solidFill>
                <a:schemeClr val="accent3">
                  <a:lumMod val="20000"/>
                  <a:lumOff val="80000"/>
                </a:schemeClr>
              </a:solidFill>
              <a:ln w="19050">
                <a:solidFill>
                  <a:schemeClr val="lt1"/>
                </a:solidFill>
              </a:ln>
              <a:effectLst/>
            </c:spPr>
          </c:dPt>
          <c:dPt>
            <c:idx val="3"/>
            <c:bubble3D val="0"/>
            <c:spPr>
              <a:solidFill>
                <a:schemeClr val="accent5">
                  <a:lumMod val="20000"/>
                  <a:lumOff val="80000"/>
                </a:schemeClr>
              </a:solidFill>
              <a:ln w="19050">
                <a:solidFill>
                  <a:schemeClr val="lt1"/>
                </a:solidFill>
              </a:ln>
              <a:effectLst/>
            </c:spPr>
          </c:dPt>
          <c:dPt>
            <c:idx val="4"/>
            <c:bubble3D val="0"/>
            <c:spPr>
              <a:solidFill>
                <a:srgbClr val="0070C0"/>
              </a:solidFill>
              <a:ln w="19050">
                <a:solidFill>
                  <a:schemeClr val="lt1"/>
                </a:solidFill>
              </a:ln>
              <a:effectLst/>
            </c:spPr>
          </c:dPt>
          <c:dPt>
            <c:idx val="5"/>
            <c:bubble3D val="0"/>
            <c:spPr>
              <a:solidFill>
                <a:schemeClr val="accent6">
                  <a:lumMod val="20000"/>
                  <a:lumOff val="80000"/>
                </a:schemeClr>
              </a:solidFill>
              <a:ln w="19050">
                <a:solidFill>
                  <a:schemeClr val="lt1"/>
                </a:solidFill>
              </a:ln>
              <a:effectLst/>
            </c:spPr>
          </c:dPt>
          <c:dPt>
            <c:idx val="6"/>
            <c:bubble3D val="0"/>
            <c:spPr>
              <a:solidFill>
                <a:schemeClr val="bg1">
                  <a:lumMod val="50000"/>
                </a:schemeClr>
              </a:solidFill>
              <a:ln w="19050">
                <a:solidFill>
                  <a:schemeClr val="lt1"/>
                </a:solidFill>
              </a:ln>
              <a:effectLst/>
            </c:spPr>
          </c:dPt>
          <c:dPt>
            <c:idx val="7"/>
            <c:bubble3D val="0"/>
            <c:spPr>
              <a:solidFill>
                <a:schemeClr val="accent1">
                  <a:lumMod val="20000"/>
                  <a:lumOff val="80000"/>
                </a:schemeClr>
              </a:solidFill>
              <a:ln w="19050">
                <a:solidFill>
                  <a:schemeClr val="lt1"/>
                </a:solidFill>
              </a:ln>
              <a:effectLst/>
            </c:spPr>
          </c:dPt>
          <c:dPt>
            <c:idx val="8"/>
            <c:bubble3D val="0"/>
            <c:spPr>
              <a:solidFill>
                <a:schemeClr val="accent5">
                  <a:lumMod val="60000"/>
                  <a:lumOff val="40000"/>
                </a:schemeClr>
              </a:solidFill>
              <a:ln w="19050">
                <a:solidFill>
                  <a:schemeClr val="lt1"/>
                </a:solidFill>
              </a:ln>
              <a:effectLst/>
            </c:spPr>
          </c:dPt>
          <c:dPt>
            <c:idx val="9"/>
            <c:bubble3D val="0"/>
            <c:spPr>
              <a:solidFill>
                <a:srgbClr val="C00000"/>
              </a:solidFill>
              <a:ln w="19050">
                <a:solidFill>
                  <a:schemeClr val="lt1"/>
                </a:solidFill>
              </a:ln>
              <a:effectLst/>
            </c:spPr>
          </c:dPt>
          <c:dPt>
            <c:idx val="10"/>
            <c:bubble3D val="0"/>
            <c:spPr>
              <a:solidFill>
                <a:schemeClr val="accent4">
                  <a:lumMod val="20000"/>
                  <a:lumOff val="80000"/>
                </a:schemeClr>
              </a:solidFill>
              <a:ln w="19050">
                <a:solidFill>
                  <a:schemeClr val="lt1"/>
                </a:solidFill>
              </a:ln>
              <a:effectLst/>
            </c:spPr>
          </c:dPt>
          <c:dPt>
            <c:idx val="11"/>
            <c:bubble3D val="0"/>
            <c:spPr>
              <a:solidFill>
                <a:schemeClr val="accent2"/>
              </a:solidFill>
              <a:ln w="19050">
                <a:solidFill>
                  <a:schemeClr val="lt1"/>
                </a:solidFill>
              </a:ln>
              <a:effectLst/>
            </c:spPr>
          </c:dPt>
          <c:dPt>
            <c:idx val="12"/>
            <c:bubble3D val="0"/>
            <c:spPr>
              <a:solidFill>
                <a:schemeClr val="accent2">
                  <a:lumMod val="60000"/>
                  <a:lumOff val="40000"/>
                </a:schemeClr>
              </a:solidFill>
              <a:ln w="19050">
                <a:solidFill>
                  <a:schemeClr val="lt1"/>
                </a:solidFill>
              </a:ln>
              <a:effectLst/>
            </c:spPr>
          </c:dPt>
          <c:dPt>
            <c:idx val="13"/>
            <c:bubble3D val="0"/>
            <c:spPr>
              <a:solidFill>
                <a:schemeClr val="accent6">
                  <a:lumMod val="20000"/>
                  <a:lumOff val="80000"/>
                </a:schemeClr>
              </a:solidFill>
              <a:ln w="19050">
                <a:solidFill>
                  <a:schemeClr val="lt1"/>
                </a:solidFill>
              </a:ln>
              <a:effectLst/>
            </c:spPr>
          </c:dPt>
          <c:dPt>
            <c:idx val="14"/>
            <c:bubble3D val="0"/>
            <c:spPr>
              <a:solidFill>
                <a:schemeClr val="accent2">
                  <a:lumMod val="20000"/>
                  <a:lumOff val="80000"/>
                </a:schemeClr>
              </a:solidFill>
              <a:ln w="19050">
                <a:solidFill>
                  <a:schemeClr val="lt1"/>
                </a:solidFill>
              </a:ln>
              <a:effectLst/>
            </c:spPr>
          </c:dPt>
          <c:dPt>
            <c:idx val="15"/>
            <c:bubble3D val="0"/>
            <c:spPr>
              <a:solidFill>
                <a:schemeClr val="accent3">
                  <a:lumMod val="60000"/>
                  <a:lumOff val="40000"/>
                </a:schemeClr>
              </a:solidFill>
              <a:ln w="19050">
                <a:solidFill>
                  <a:schemeClr val="lt1"/>
                </a:solidFill>
              </a:ln>
              <a:effectLst/>
            </c:spPr>
          </c:dPt>
          <c:dPt>
            <c:idx val="16"/>
            <c:bubble3D val="0"/>
            <c:spPr>
              <a:solidFill>
                <a:schemeClr val="accent5"/>
              </a:solidFill>
              <a:ln w="19050">
                <a:solidFill>
                  <a:schemeClr val="lt1"/>
                </a:solidFill>
              </a:ln>
              <a:effectLst/>
            </c:spPr>
          </c:dPt>
          <c:dPt>
            <c:idx val="17"/>
            <c:bubble3D val="0"/>
            <c:spPr>
              <a:solidFill>
                <a:schemeClr val="accent6"/>
              </a:solidFill>
              <a:ln w="19050">
                <a:solidFill>
                  <a:schemeClr val="lt1"/>
                </a:solidFill>
              </a:ln>
              <a:effectLst/>
            </c:spPr>
          </c:dPt>
          <c:dPt>
            <c:idx val="18"/>
            <c:bubble3D val="0"/>
            <c:spPr>
              <a:solidFill>
                <a:schemeClr val="accent1"/>
              </a:solidFill>
              <a:ln w="19050">
                <a:solidFill>
                  <a:schemeClr val="lt1"/>
                </a:solidFill>
              </a:ln>
              <a:effectLst/>
            </c:spPr>
          </c:dPt>
          <c:dPt>
            <c:idx val="19"/>
            <c:bubble3D val="0"/>
            <c:spPr>
              <a:solidFill>
                <a:schemeClr val="accent6">
                  <a:lumMod val="60000"/>
                  <a:lumOff val="40000"/>
                </a:schemeClr>
              </a:solidFill>
              <a:ln w="19050">
                <a:solidFill>
                  <a:schemeClr val="lt1"/>
                </a:solidFill>
              </a:ln>
              <a:effectLst/>
            </c:spPr>
          </c:dPt>
          <c:dPt>
            <c:idx val="20"/>
            <c:bubble3D val="0"/>
            <c:spPr>
              <a:solidFill>
                <a:schemeClr val="tx2">
                  <a:lumMod val="60000"/>
                  <a:lumOff val="40000"/>
                </a:schemeClr>
              </a:solidFill>
              <a:ln w="19050">
                <a:solidFill>
                  <a:schemeClr val="lt1"/>
                </a:solidFill>
              </a:ln>
              <a:effectLst/>
            </c:spPr>
          </c:dPt>
          <c:dLbls>
            <c:dLbl>
              <c:idx val="0"/>
              <c:tx>
                <c:rich>
                  <a:bodyPr/>
                  <a:lstStyle/>
                  <a:p>
                    <a:r>
                      <a:rPr lang="en-US"/>
                      <a:t>13,000</a:t>
                    </a:r>
                    <a:fld id="{C960D79A-C0FA-47D4-950A-E0F8AE31FCF1}" type="CELLRANGE">
                      <a:rPr lang="en-US"/>
                      <a:pPr/>
                      <a:t>[CELLRANGE]</a:t>
                    </a:fld>
                    <a:endParaRPr lang="en-US" baseline="0"/>
                  </a:p>
                  <a:p>
                    <a:fld id="{EAF6CE51-78EE-47EA-AA49-A35921BB5EDD}" type="CATEGORYNAME">
                      <a:rPr lang="en-US"/>
                      <a:pPr/>
                      <a:t>[CATEGORY NAME]</a:t>
                    </a:fld>
                    <a:endParaRPr lang="en-US" baseline="0"/>
                  </a:p>
                  <a:p>
                    <a:fld id="{E52F888B-502A-4D47-AAAA-62E7CA6A5ED7}"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
              <c:tx>
                <c:rich>
                  <a:bodyPr/>
                  <a:lstStyle/>
                  <a:p>
                    <a:fld id="{89EDD796-F7A6-449F-8358-E17302508542}" type="CELLRANGE">
                      <a:rPr lang="en-US"/>
                      <a:pPr/>
                      <a:t>[CELLRANGE]</a:t>
                    </a:fld>
                    <a:r>
                      <a:rPr lang="en-US"/>
                      <a:t>10,000</a:t>
                    </a:r>
                    <a:endParaRPr lang="en-US" baseline="0"/>
                  </a:p>
                  <a:p>
                    <a:fld id="{276BD604-B942-4121-8D00-1890E274316D}" type="CATEGORYNAME">
                      <a:rPr lang="en-US"/>
                      <a:pPr/>
                      <a:t>[CATEGORY NAME]</a:t>
                    </a:fld>
                    <a:endParaRPr lang="en-US" baseline="0"/>
                  </a:p>
                  <a:p>
                    <a:fld id="{22767766-0417-4DA0-85D1-B3AFBCAA7AFC}"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2"/>
              <c:tx>
                <c:rich>
                  <a:bodyPr/>
                  <a:lstStyle/>
                  <a:p>
                    <a:fld id="{EFF970BC-08E9-4806-B0FB-F05EA7BAE1E2}" type="CELLRANGE">
                      <a:rPr lang="en-US"/>
                      <a:pPr/>
                      <a:t>[CELLRANGE]</a:t>
                    </a:fld>
                    <a:r>
                      <a:rPr lang="en-US"/>
                      <a:t>9,500</a:t>
                    </a:r>
                    <a:endParaRPr lang="en-US" baseline="0"/>
                  </a:p>
                  <a:p>
                    <a:fld id="{BB15FFEE-407E-48AC-BD98-BAFC2FB4B577}" type="CATEGORYNAME">
                      <a:rPr lang="en-US"/>
                      <a:pPr/>
                      <a:t>[CATEGORY NAME]</a:t>
                    </a:fld>
                    <a:endParaRPr lang="en-US" baseline="0"/>
                  </a:p>
                  <a:p>
                    <a:fld id="{9A8AA527-599C-4E93-A4EC-97703F63DD15}"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3"/>
              <c:tx>
                <c:rich>
                  <a:bodyPr/>
                  <a:lstStyle/>
                  <a:p>
                    <a:r>
                      <a:rPr lang="en-US"/>
                      <a:t>9,200</a:t>
                    </a:r>
                    <a:fld id="{35B8F9E7-25F0-44F4-A160-DEB8C9C8FD76}" type="CELLRANGE">
                      <a:rPr lang="en-US"/>
                      <a:pPr/>
                      <a:t>[CELLRANGE]</a:t>
                    </a:fld>
                    <a:endParaRPr lang="en-US" baseline="0"/>
                  </a:p>
                  <a:p>
                    <a:fld id="{9201895E-8173-4EEA-91F4-5CEE33BBF096}" type="CATEGORYNAME">
                      <a:rPr lang="en-US"/>
                      <a:pPr/>
                      <a:t>[CATEGORY NAME]</a:t>
                    </a:fld>
                    <a:endParaRPr lang="en-US" baseline="0"/>
                  </a:p>
                  <a:p>
                    <a:fld id="{47BEFCDC-9E6C-4167-8D87-02B2E9600109}"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4"/>
              <c:tx>
                <c:rich>
                  <a:bodyPr/>
                  <a:lstStyle/>
                  <a:p>
                    <a:r>
                      <a:rPr lang="en-US"/>
                      <a:t>9,000</a:t>
                    </a:r>
                  </a:p>
                  <a:p>
                    <a:fld id="{69E759CF-807D-4188-A695-969E92B89C6A}" type="CATEGORYNAME">
                      <a:rPr lang="en-US"/>
                      <a:pPr/>
                      <a:t>[CATEGORY NAME]</a:t>
                    </a:fld>
                    <a:r>
                      <a:rPr lang="en-US" baseline="0"/>
                      <a:t>
</a:t>
                    </a:r>
                    <a:fld id="{0545CC43-CF72-4FBB-BB87-F43A517737C9}"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5"/>
              <c:tx>
                <c:rich>
                  <a:bodyPr/>
                  <a:lstStyle/>
                  <a:p>
                    <a:r>
                      <a:rPr lang="en-US"/>
                      <a:t>9,000</a:t>
                    </a:r>
                    <a:fld id="{D28599F8-28CA-438B-984A-1A5D9A4AA003}" type="CELLRANGE">
                      <a:rPr lang="en-US"/>
                      <a:pPr/>
                      <a:t>[CELLRANGE]</a:t>
                    </a:fld>
                    <a:endParaRPr lang="en-US" baseline="0"/>
                  </a:p>
                  <a:p>
                    <a:fld id="{E16BCB45-10C1-410C-9CCC-4F66155F6B10}" type="CATEGORYNAME">
                      <a:rPr lang="en-US"/>
                      <a:pPr/>
                      <a:t>[CATEGORY NAME]</a:t>
                    </a:fld>
                    <a:endParaRPr lang="en-US" baseline="0"/>
                  </a:p>
                  <a:p>
                    <a:fld id="{F3ADC941-79EA-4C54-8996-B90048151396}"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6"/>
              <c:tx>
                <c:rich>
                  <a:bodyPr/>
                  <a:lstStyle/>
                  <a:p>
                    <a:fld id="{267168F2-DCEA-42A1-BE7F-B3D78E4DA621}" type="CELLRANGE">
                      <a:rPr lang="en-US"/>
                      <a:pPr/>
                      <a:t>[CELLRANGE]</a:t>
                    </a:fld>
                    <a:r>
                      <a:rPr lang="en-US"/>
                      <a:t>8,500</a:t>
                    </a:r>
                    <a:endParaRPr lang="en-US" baseline="0"/>
                  </a:p>
                  <a:p>
                    <a:fld id="{2ADE2597-C37A-4555-B4CF-C8145047D299}" type="CATEGORYNAME">
                      <a:rPr lang="en-US"/>
                      <a:pPr/>
                      <a:t>[CATEGORY NAME]</a:t>
                    </a:fld>
                    <a:endParaRPr lang="en-US" baseline="0"/>
                  </a:p>
                  <a:p>
                    <a:fld id="{76E4C0B0-BF07-4969-94BC-AFE0E3AAF248}"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7"/>
              <c:tx>
                <c:rich>
                  <a:bodyPr/>
                  <a:lstStyle/>
                  <a:p>
                    <a:r>
                      <a:rPr lang="en-US"/>
                      <a:t>7,200</a:t>
                    </a:r>
                    <a:fld id="{2C6790DA-D665-4616-8F25-F60C2A5A06CB}" type="CELLRANGE">
                      <a:rPr lang="en-US"/>
                      <a:pPr/>
                      <a:t>[CELLRANGE]</a:t>
                    </a:fld>
                    <a:endParaRPr lang="en-US" baseline="0"/>
                  </a:p>
                  <a:p>
                    <a:fld id="{EC32FB8D-E0E8-4951-8E62-C945E30EF90C}" type="CATEGORYNAME">
                      <a:rPr lang="en-US"/>
                      <a:pPr/>
                      <a:t>[CATEGORY NAME]</a:t>
                    </a:fld>
                    <a:endParaRPr lang="en-US" baseline="0"/>
                  </a:p>
                  <a:p>
                    <a:fld id="{1C6F661C-3F0F-4365-8183-6A7AAFA764EF}"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8"/>
              <c:tx>
                <c:rich>
                  <a:bodyPr/>
                  <a:lstStyle/>
                  <a:p>
                    <a:fld id="{8A955556-4499-4175-B32B-131ED2687DFA}" type="CELLRANGE">
                      <a:rPr lang="en-US"/>
                      <a:pPr/>
                      <a:t>[CELLRANGE]</a:t>
                    </a:fld>
                    <a:r>
                      <a:rPr lang="en-US"/>
                      <a:t>4,800</a:t>
                    </a:r>
                    <a:endParaRPr lang="en-US" baseline="0"/>
                  </a:p>
                  <a:p>
                    <a:fld id="{66AB22D3-0E7B-49E3-8756-CBCD76DEFEE5}" type="CATEGORYNAME">
                      <a:rPr lang="en-US"/>
                      <a:pPr/>
                      <a:t>[CATEGORY NAME]</a:t>
                    </a:fld>
                    <a:endParaRPr lang="en-US" baseline="0"/>
                  </a:p>
                  <a:p>
                    <a:fld id="{CBDD4E01-B8AA-43A5-81CC-ED492B717713}"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9"/>
              <c:tx>
                <c:rich>
                  <a:bodyPr/>
                  <a:lstStyle/>
                  <a:p>
                    <a:r>
                      <a:rPr lang="en-US"/>
                      <a:t>4,800</a:t>
                    </a:r>
                    <a:fld id="{AE566FB4-5AB1-41E2-BA7E-1BEEA1C77FEC}" type="CELLRANGE">
                      <a:rPr lang="en-US"/>
                      <a:pPr/>
                      <a:t>[CELLRANGE]</a:t>
                    </a:fld>
                    <a:endParaRPr lang="en-US" baseline="0"/>
                  </a:p>
                  <a:p>
                    <a:fld id="{0DC247BE-74A8-4932-B8D9-C077694FF10F}" type="CATEGORYNAME">
                      <a:rPr lang="en-US"/>
                      <a:pPr/>
                      <a:t>[CATEGORY NAME]</a:t>
                    </a:fld>
                    <a:endParaRPr lang="en-US" baseline="0"/>
                  </a:p>
                  <a:p>
                    <a:fld id="{B155CC5F-597B-479F-A8D4-AFA4EC644B90}"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0"/>
              <c:tx>
                <c:rich>
                  <a:bodyPr/>
                  <a:lstStyle/>
                  <a:p>
                    <a:fld id="{938F6823-4DB1-4807-A0F9-92201748E2B4}" type="CELLRANGE">
                      <a:rPr lang="en-US"/>
                      <a:pPr/>
                      <a:t>[CELLRANGE]</a:t>
                    </a:fld>
                    <a:r>
                      <a:rPr lang="en-US"/>
                      <a:t>3,500</a:t>
                    </a:r>
                    <a:endParaRPr lang="en-US" baseline="0"/>
                  </a:p>
                  <a:p>
                    <a:fld id="{BF9F69A4-CD0A-45EA-98F0-CF51F90C7FF9}" type="CATEGORYNAME">
                      <a:rPr lang="en-US"/>
                      <a:pPr/>
                      <a:t>[CATEGORY NAME]</a:t>
                    </a:fld>
                    <a:endParaRPr lang="en-US" baseline="0"/>
                  </a:p>
                  <a:p>
                    <a:fld id="{33DD504B-5D59-4B15-A461-606DC5D99C50}"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1"/>
              <c:tx>
                <c:rich>
                  <a:bodyPr/>
                  <a:lstStyle/>
                  <a:p>
                    <a:r>
                      <a:rPr lang="en-US"/>
                      <a:t>1,600</a:t>
                    </a:r>
                    <a:fld id="{AC9FCA78-A746-4F61-B761-C69E6ADBE9A2}" type="CELLRANGE">
                      <a:rPr lang="en-US"/>
                      <a:pPr/>
                      <a:t>[CELLRANGE]</a:t>
                    </a:fld>
                    <a:endParaRPr lang="en-US" baseline="0"/>
                  </a:p>
                  <a:p>
                    <a:fld id="{819BB83C-049B-4CE5-BC39-3D22D0786442}" type="CATEGORYNAME">
                      <a:rPr lang="en-US"/>
                      <a:pPr/>
                      <a:t>[CATEGORY NAME]</a:t>
                    </a:fld>
                    <a:endParaRPr lang="en-US" baseline="0"/>
                  </a:p>
                  <a:p>
                    <a:fld id="{80A6D5A9-1A8D-468B-BB40-7A40150FBF76}"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2"/>
              <c:tx>
                <c:rich>
                  <a:bodyPr/>
                  <a:lstStyle/>
                  <a:p>
                    <a:r>
                      <a:rPr lang="en-US" baseline="0"/>
                      <a:t>&lt;1,000</a:t>
                    </a:r>
                  </a:p>
                  <a:p>
                    <a:fld id="{FC56FF49-C7C1-45D3-B637-ECBD7DF73F01}" type="CATEGORYNAME">
                      <a:rPr lang="en-US"/>
                      <a:pPr/>
                      <a:t>[CATEGORY NAME]</a:t>
                    </a:fld>
                    <a:endParaRPr lang="en-US" baseline="0"/>
                  </a:p>
                  <a:p>
                    <a:fld id="{126ED280-EFD2-46CB-A358-01FA79D4FECA}"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3"/>
              <c:tx>
                <c:rich>
                  <a:bodyPr/>
                  <a:lstStyle/>
                  <a:p>
                    <a:r>
                      <a:rPr lang="en-US"/>
                      <a:t>&lt;1,000</a:t>
                    </a:r>
                    <a:fld id="{C02E0F70-BC22-4C2F-BF70-4DC5F9ADFD30}" type="CELLRANGE">
                      <a:rPr lang="en-US"/>
                      <a:pPr/>
                      <a:t>[CELLRANGE]</a:t>
                    </a:fld>
                    <a:endParaRPr lang="en-US" baseline="0"/>
                  </a:p>
                  <a:p>
                    <a:fld id="{AF43AB15-CB29-40EC-9203-48AF47CAE2A8}" type="CATEGORYNAME">
                      <a:rPr lang="en-US"/>
                      <a:pPr/>
                      <a:t>[CATEGORY NAME]</a:t>
                    </a:fld>
                    <a:endParaRPr lang="en-US" baseline="0"/>
                  </a:p>
                  <a:p>
                    <a:fld id="{31B0C0D4-C792-4E7C-9725-C32A3D471C03}"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4"/>
              <c:tx>
                <c:rich>
                  <a:bodyPr/>
                  <a:lstStyle/>
                  <a:p>
                    <a:fld id="{150CCC19-E273-462C-910A-59C8ED57FDA3}" type="CELLRANGE">
                      <a:rPr lang="en-US"/>
                      <a:pPr/>
                      <a:t>[CELLRANGE]</a:t>
                    </a:fld>
                    <a:r>
                      <a:rPr lang="en-US"/>
                      <a:t>&lt;1,000</a:t>
                    </a:r>
                    <a:endParaRPr lang="en-US" baseline="0"/>
                  </a:p>
                  <a:p>
                    <a:fld id="{FA0DC4CF-1B44-4C16-829D-23D7035C033A}" type="CATEGORYNAME">
                      <a:rPr lang="en-US"/>
                      <a:pPr/>
                      <a:t>[CATEGORY NAME]</a:t>
                    </a:fld>
                    <a:endParaRPr lang="en-US" baseline="0"/>
                  </a:p>
                  <a:p>
                    <a:fld id="{764E92E4-E2FC-491F-B99A-31BEDA559F0A}"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5"/>
              <c:tx>
                <c:rich>
                  <a:bodyPr/>
                  <a:lstStyle/>
                  <a:p>
                    <a:fld id="{386384DD-67CB-4AE1-A1E1-FEB3EEF45362}" type="CELLRANGE">
                      <a:rPr lang="en-US"/>
                      <a:pPr/>
                      <a:t>[CELLRANGE]</a:t>
                    </a:fld>
                    <a:r>
                      <a:rPr lang="en-US"/>
                      <a:t>&lt;1,000</a:t>
                    </a:r>
                    <a:endParaRPr lang="en-US" baseline="0"/>
                  </a:p>
                  <a:p>
                    <a:fld id="{54FE8D88-8D8E-4F8C-8CFF-693415D1EE99}" type="CATEGORYNAME">
                      <a:rPr lang="en-US"/>
                      <a:pPr/>
                      <a:t>[CATEGORY NAME]</a:t>
                    </a:fld>
                    <a:endParaRPr lang="en-US" baseline="0"/>
                  </a:p>
                  <a:p>
                    <a:fld id="{8A823009-EB9E-4121-A0DE-1E9503CBC7CB}"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6"/>
              <c:tx>
                <c:rich>
                  <a:bodyPr/>
                  <a:lstStyle/>
                  <a:p>
                    <a:r>
                      <a:rPr lang="en-US"/>
                      <a:t>&lt;1,000</a:t>
                    </a:r>
                    <a:fld id="{54BA25C8-E59D-475F-9A30-E010347FB2BE}" type="CELLRANGE">
                      <a:rPr lang="en-US"/>
                      <a:pPr/>
                      <a:t>[CELLRANGE]</a:t>
                    </a:fld>
                    <a:endParaRPr lang="en-US" baseline="0"/>
                  </a:p>
                  <a:p>
                    <a:fld id="{0623FD41-BD43-46AB-96CF-1C1400474D6B}" type="CATEGORYNAME">
                      <a:rPr lang="en-US"/>
                      <a:pPr/>
                      <a:t>[CATEGORY NAME]</a:t>
                    </a:fld>
                    <a:endParaRPr lang="en-US" baseline="0"/>
                  </a:p>
                  <a:p>
                    <a:fld id="{5280E855-D3A5-4C8B-BCA8-A0A6D31F717D}"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7"/>
              <c:tx>
                <c:rich>
                  <a:bodyPr/>
                  <a:lstStyle/>
                  <a:p>
                    <a:r>
                      <a:rPr lang="en-US"/>
                      <a:t>&lt;500</a:t>
                    </a:r>
                    <a:fld id="{5B07D444-250A-4B40-9AE3-98B5EDED8FB9}" type="CELLRANGE">
                      <a:rPr lang="en-US"/>
                      <a:pPr/>
                      <a:t>[CELLRANGE]</a:t>
                    </a:fld>
                    <a:endParaRPr lang="en-US" baseline="0"/>
                  </a:p>
                  <a:p>
                    <a:fld id="{FEDA7A9B-F1D0-428D-B5B9-43BABB66F8B6}" type="CATEGORYNAME">
                      <a:rPr lang="en-US"/>
                      <a:pPr/>
                      <a:t>[CATEGORY NAME]</a:t>
                    </a:fld>
                    <a:endParaRPr lang="en-US" baseline="0"/>
                  </a:p>
                  <a:p>
                    <a:fld id="{B8CCC155-DD8B-49FE-91B5-D1020E8F0CEC}"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8"/>
              <c:tx>
                <c:rich>
                  <a:bodyPr/>
                  <a:lstStyle/>
                  <a:p>
                    <a:r>
                      <a:rPr lang="en-US"/>
                      <a:t>&lt;500</a:t>
                    </a:r>
                    <a:fld id="{740582BA-5171-4E4B-A2E4-87DB95731D19}" type="CELLRANGE">
                      <a:rPr lang="en-US"/>
                      <a:pPr/>
                      <a:t>[CELLRANGE]</a:t>
                    </a:fld>
                    <a:endParaRPr lang="en-US" baseline="0"/>
                  </a:p>
                  <a:p>
                    <a:fld id="{1682DF40-2A1D-4FED-846F-96CDCBB1A4D1}" type="CATEGORYNAME">
                      <a:rPr lang="en-US"/>
                      <a:pPr/>
                      <a:t>[CATEGORY NAME]</a:t>
                    </a:fld>
                    <a:endParaRPr lang="en-US" baseline="0"/>
                  </a:p>
                  <a:p>
                    <a:fld id="{81BB9668-3012-4B2C-8004-C1FB9CB0CE40}"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9"/>
              <c:tx>
                <c:rich>
                  <a:bodyPr/>
                  <a:lstStyle/>
                  <a:p>
                    <a:r>
                      <a:rPr lang="en-US"/>
                      <a:t>&lt;200</a:t>
                    </a:r>
                    <a:fld id="{07D536C9-E117-46CA-B30B-E7578D7F6896}" type="CELLRANGE">
                      <a:rPr lang="en-US"/>
                      <a:pPr/>
                      <a:t>[CELLRANGE]</a:t>
                    </a:fld>
                    <a:endParaRPr lang="en-US" baseline="0"/>
                  </a:p>
                  <a:p>
                    <a:fld id="{7742FFC4-5C28-4953-A40A-3E44F8BE33EE}" type="CATEGORYNAME">
                      <a:rPr lang="en-US"/>
                      <a:pPr/>
                      <a:t>[CATEGORY NAME]</a:t>
                    </a:fld>
                    <a:endParaRPr lang="en-US" baseline="0"/>
                  </a:p>
                  <a:p>
                    <a:fld id="{831DAC85-62D4-4935-8F89-0FF2C774B89E}"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20"/>
              <c:tx>
                <c:rich>
                  <a:bodyPr/>
                  <a:lstStyle/>
                  <a:p>
                    <a:r>
                      <a:rPr lang="en-US"/>
                      <a:t>...</a:t>
                    </a:r>
                    <a:fld id="{D0063BD8-ADFC-408B-861B-10CCF04C34CD}" type="CELLRANGE">
                      <a:rPr lang="en-US"/>
                      <a:pPr/>
                      <a:t>[CELLRANGE]</a:t>
                    </a:fld>
                    <a:endParaRPr lang="en-US" baseline="0"/>
                  </a:p>
                  <a:p>
                    <a:fld id="{85EFE8DF-97E9-4875-9122-C25E783FE209}" type="CATEGORYNAME">
                      <a:rPr lang="en-US"/>
                      <a:pPr/>
                      <a:t>[CATEGORY NAME]</a:t>
                    </a:fld>
                    <a:endParaRPr lang="en-US" baseline="0"/>
                  </a:p>
                  <a:p>
                    <a:fld id="{61CF2903-25EB-4452-9203-3622ECC3B4B9}"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showDataLabelsRange val="1"/>
              </c:ext>
            </c:extLst>
          </c:dLbls>
          <c:cat>
            <c:strRef>
              <c:f>PMTCT_NI!$N$40:$N$60</c:f>
              <c:strCache>
                <c:ptCount val="21"/>
                <c:pt idx="0">
                  <c:v>Kenya</c:v>
                </c:pt>
                <c:pt idx="1">
                  <c:v>Malawi</c:v>
                </c:pt>
                <c:pt idx="2">
                  <c:v>Uganda</c:v>
                </c:pt>
                <c:pt idx="3">
                  <c:v>South Africa</c:v>
                </c:pt>
                <c:pt idx="4">
                  <c:v>Zimbabwe</c:v>
                </c:pt>
                <c:pt idx="5">
                  <c:v>Mozambique</c:v>
                </c:pt>
                <c:pt idx="6">
                  <c:v>Zambia</c:v>
                </c:pt>
                <c:pt idx="7">
                  <c:v>United Republic of Tanzania</c:v>
                </c:pt>
                <c:pt idx="8">
                  <c:v>Ethiopia</c:v>
                </c:pt>
                <c:pt idx="9">
                  <c:v>Angola</c:v>
                </c:pt>
                <c:pt idx="10">
                  <c:v>South Sudan</c:v>
                </c:pt>
                <c:pt idx="11">
                  <c:v>Lesotho</c:v>
                </c:pt>
                <c:pt idx="12">
                  <c:v>Burundi</c:v>
                </c:pt>
                <c:pt idx="13">
                  <c:v>Somalia</c:v>
                </c:pt>
                <c:pt idx="14">
                  <c:v>Swaziland</c:v>
                </c:pt>
                <c:pt idx="15">
                  <c:v>Madagascar</c:v>
                </c:pt>
                <c:pt idx="16">
                  <c:v>Namibia</c:v>
                </c:pt>
                <c:pt idx="17">
                  <c:v>Botswana</c:v>
                </c:pt>
                <c:pt idx="18">
                  <c:v>Rwanda</c:v>
                </c:pt>
                <c:pt idx="19">
                  <c:v>Eritrea</c:v>
                </c:pt>
                <c:pt idx="20">
                  <c:v>Mauritius</c:v>
                </c:pt>
              </c:strCache>
            </c:strRef>
          </c:cat>
          <c:val>
            <c:numRef>
              <c:f>PMTCT_NI!$O$40:$O$60</c:f>
              <c:numCache>
                <c:formatCode>#,##0</c:formatCode>
                <c:ptCount val="21"/>
                <c:pt idx="0">
                  <c:v>12515</c:v>
                </c:pt>
                <c:pt idx="1">
                  <c:v>9992</c:v>
                </c:pt>
                <c:pt idx="2">
                  <c:v>9472</c:v>
                </c:pt>
                <c:pt idx="3">
                  <c:v>9156</c:v>
                </c:pt>
                <c:pt idx="4">
                  <c:v>9086</c:v>
                </c:pt>
                <c:pt idx="5">
                  <c:v>9007</c:v>
                </c:pt>
                <c:pt idx="6">
                  <c:v>8502</c:v>
                </c:pt>
                <c:pt idx="7">
                  <c:v>7245</c:v>
                </c:pt>
                <c:pt idx="8">
                  <c:v>4841</c:v>
                </c:pt>
                <c:pt idx="9">
                  <c:v>4834</c:v>
                </c:pt>
                <c:pt idx="10">
                  <c:v>3485</c:v>
                </c:pt>
                <c:pt idx="11">
                  <c:v>1559</c:v>
                </c:pt>
                <c:pt idx="12">
                  <c:v>976</c:v>
                </c:pt>
                <c:pt idx="13">
                  <c:v>919</c:v>
                </c:pt>
                <c:pt idx="14">
                  <c:v>906</c:v>
                </c:pt>
                <c:pt idx="15">
                  <c:v>597</c:v>
                </c:pt>
                <c:pt idx="16">
                  <c:v>538</c:v>
                </c:pt>
                <c:pt idx="17">
                  <c:v>485</c:v>
                </c:pt>
                <c:pt idx="18">
                  <c:v>291</c:v>
                </c:pt>
                <c:pt idx="19">
                  <c:v>164</c:v>
                </c:pt>
                <c:pt idx="20">
                  <c:v>0.70389999999999997</c:v>
                </c:pt>
              </c:numCache>
            </c:numRef>
          </c:val>
          <c:extLst>
            <c:ext xmlns:c15="http://schemas.microsoft.com/office/drawing/2012/chart" uri="{02D57815-91ED-43cb-92C2-25804820EDAC}">
              <c15:datalabelsRange>
                <c15:f>PMTCT_NI!$P$40:$P$59</c15:f>
                <c15:dlblRangeCache>
                  <c:ptCount val="20"/>
                </c15:dlblRangeCache>
              </c15:datalabelsRange>
            </c:ext>
          </c:extLst>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12488698422116"/>
          <c:y val="0.17754556313380623"/>
          <c:w val="0.58446434195725538"/>
          <c:h val="0.7695744351222622"/>
        </c:manualLayout>
      </c:layout>
      <c:pieChart>
        <c:varyColors val="1"/>
        <c:ser>
          <c:idx val="0"/>
          <c:order val="0"/>
          <c:tx>
            <c:strRef>
              <c:f>PMTCT_NI!$B$39</c:f>
              <c:strCache>
                <c:ptCount val="1"/>
                <c:pt idx="0">
                  <c:v>New HIV infections among children</c:v>
                </c:pt>
              </c:strCache>
            </c:strRef>
          </c:tx>
          <c:dPt>
            <c:idx val="0"/>
            <c:bubble3D val="0"/>
            <c:spPr>
              <a:solidFill>
                <a:schemeClr val="accent1">
                  <a:lumMod val="20000"/>
                  <a:lumOff val="80000"/>
                </a:schemeClr>
              </a:solidFill>
              <a:ln w="19050">
                <a:solidFill>
                  <a:schemeClr val="lt1"/>
                </a:solidFill>
              </a:ln>
              <a:effectLst/>
            </c:spPr>
          </c:dPt>
          <c:dPt>
            <c:idx val="1"/>
            <c:bubble3D val="0"/>
            <c:spPr>
              <a:solidFill>
                <a:schemeClr val="accent4"/>
              </a:soli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solidFill>
                <a:srgbClr val="0070C0"/>
              </a:soli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solidFill>
                <a:schemeClr val="bg1">
                  <a:lumMod val="95000"/>
                </a:schemeClr>
              </a:soli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302FED9F-BE7F-4A36-BFD7-D453744AFEC0}" type="CATEGORYNAME">
                      <a:rPr lang="en-US"/>
                      <a:pPr/>
                      <a:t>[CATEGORY NAME]</a:t>
                    </a:fld>
                    <a:r>
                      <a:rPr lang="en-US" baseline="0"/>
                      <a:t> 59,000 </a:t>
                    </a:r>
                    <a:fld id="{9D3F2446-98E1-40EF-80A1-F202E1A27FC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BF8FABFE-8A69-4496-8286-21A07FCFCE88}" type="CATEGORYNAME">
                      <a:rPr lang="en-US"/>
                      <a:pPr/>
                      <a:t>[CATEGORY NAME]</a:t>
                    </a:fld>
                    <a:r>
                      <a:rPr lang="en-US" baseline="0"/>
                      <a:t> 45,000 </a:t>
                    </a:r>
                    <a:fld id="{16A0F95C-ABCA-4E00-AB0C-95640230B13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6BF6A86A-C6A6-45C6-98A4-3CBCF862285F}" type="CATEGORYNAME">
                      <a:rPr lang="en-US"/>
                      <a:pPr/>
                      <a:t>[CATEGORY NAME]</a:t>
                    </a:fld>
                    <a:r>
                      <a:rPr lang="en-US" baseline="0"/>
                      <a:t> 40,000 </a:t>
                    </a:r>
                    <a:fld id="{DCA6431C-2C22-4E7F-BF61-D17A43823D4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0A5E8B05-5E92-4299-B842-3DC4E17E939B}" type="CATEGORYNAME">
                      <a:rPr lang="en-US"/>
                      <a:pPr/>
                      <a:t>[CATEGORY NAME]</a:t>
                    </a:fld>
                    <a:r>
                      <a:rPr lang="en-US" baseline="0"/>
                      <a:t> 36,000 </a:t>
                    </a:r>
                    <a:fld id="{13A0BD17-40E3-4B17-B88C-E33C06E00E9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693025C0-CDCC-41BC-B093-BBAEFA677A84}" type="CATEGORYNAME">
                      <a:rPr lang="en-US"/>
                      <a:pPr/>
                      <a:t>[CATEGORY NAME]</a:t>
                    </a:fld>
                    <a:r>
                      <a:rPr lang="en-US" baseline="0"/>
                      <a:t> 36,000 </a:t>
                    </a:r>
                    <a:fld id="{49E1E98A-62A3-4F5D-8C6A-923C77D8F84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387E6FDC-578F-4794-9B36-FE9B57A0E66F}" type="CATEGORYNAME">
                      <a:rPr lang="en-US"/>
                      <a:pPr/>
                      <a:t>[CATEGORY NAME]</a:t>
                    </a:fld>
                    <a:r>
                      <a:rPr lang="en-US" baseline="0"/>
                      <a:t> 29,000 </a:t>
                    </a:r>
                    <a:fld id="{0D8746A9-1841-4CC9-B294-1DE50551659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5A5929E0-9A67-4D5B-AD5E-084FE6AC7CF4}" type="CATEGORYNAME">
                      <a:rPr lang="en-US"/>
                      <a:pPr/>
                      <a:t>[CATEGORY NAME]</a:t>
                    </a:fld>
                    <a:r>
                      <a:rPr lang="en-US" baseline="0"/>
                      <a:t> 27,000 </a:t>
                    </a:r>
                    <a:fld id="{96C086CA-7E59-4529-BA3E-C129750ED37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32221342-2585-4CF1-B390-62C2EF68618F}" type="CATEGORYNAME">
                      <a:rPr lang="en-US"/>
                      <a:pPr/>
                      <a:t>[CATEGORY NAME]</a:t>
                    </a:fld>
                    <a:r>
                      <a:rPr lang="en-US" baseline="0"/>
                      <a:t> 26,000 </a:t>
                    </a:r>
                    <a:fld id="{8578520A-02F9-49D3-9B30-4F564A55D99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92FCFB3E-FCF8-4F9A-8761-5AD1AB5BB231}" type="CATEGORYNAME">
                      <a:rPr lang="en-US"/>
                      <a:pPr/>
                      <a:t>[CATEGORY NAME]</a:t>
                    </a:fld>
                    <a:r>
                      <a:rPr lang="en-US" baseline="0"/>
                      <a:t> 19,000 </a:t>
                    </a:r>
                    <a:fld id="{6C737404-E2BD-4638-B590-628648296DB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0CABB9F3-31B2-4F56-9763-214D543BE17E}" type="CATEGORYNAME">
                      <a:rPr lang="en-US"/>
                      <a:pPr/>
                      <a:t>[CATEGORY NAME]</a:t>
                    </a:fld>
                    <a:r>
                      <a:rPr lang="en-US" baseline="0"/>
                      <a:t> 7,300 </a:t>
                    </a:r>
                    <a:fld id="{C7D68D47-A8EC-42CF-A5DA-7BF3BD92D42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4C9619A8-B353-4351-9CD1-E3C79CE4BCEF}" type="CATEGORYNAME">
                      <a:rPr lang="en-US"/>
                      <a:pPr/>
                      <a:t>[CATEGORY NAME]</a:t>
                    </a:fld>
                    <a:r>
                      <a:rPr lang="en-US" baseline="0"/>
                      <a:t> 4,300 </a:t>
                    </a:r>
                    <a:fld id="{8F93102F-0387-403C-94C4-B741B10D34D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02DF59DA-96CF-4742-8F7D-E3969649F300}" type="CATEGORYNAME">
                      <a:rPr lang="en-US"/>
                      <a:pPr/>
                      <a:t>[CATEGORY NAME]</a:t>
                    </a:fld>
                    <a:r>
                      <a:rPr lang="en-US" baseline="0"/>
                      <a:t> 4,000 </a:t>
                    </a:r>
                    <a:fld id="{F7054C27-883B-49F7-99A3-379B40E568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19E93B8B-EBE2-4D15-8030-20601002AF82}" type="CATEGORYNAME">
                      <a:rPr lang="en-US"/>
                      <a:pPr/>
                      <a:t>[CATEGORY NAME]</a:t>
                    </a:fld>
                    <a:r>
                      <a:rPr lang="en-US" baseline="0"/>
                      <a:t> 3,900 </a:t>
                    </a:r>
                    <a:fld id="{4A6732C2-A824-4D35-8EED-F6430C78CD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CEB8444-CA69-4F9A-8C8F-66471AF7D00B}" type="CATEGORYNAME">
                      <a:rPr lang="en-US"/>
                      <a:pPr/>
                      <a:t>[CATEGORY NAME]</a:t>
                    </a:fld>
                    <a:r>
                      <a:rPr lang="en-US" baseline="0"/>
                      <a:t> 3,700 </a:t>
                    </a:r>
                    <a:fld id="{384760DE-3BAD-4A26-B9DA-195CCDD7808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tx>
                <c:rich>
                  <a:bodyPr/>
                  <a:lstStyle/>
                  <a:p>
                    <a:fld id="{5DB8D31C-9DC7-4FF4-9096-0EFCC4798243}" type="CATEGORYNAME">
                      <a:rPr lang="en-US"/>
                      <a:pPr/>
                      <a:t>[CATEGORY NAME]</a:t>
                    </a:fld>
                    <a:r>
                      <a:rPr lang="en-US" baseline="0"/>
                      <a:t> 3,400 </a:t>
                    </a:r>
                    <a:fld id="{06197470-916F-45FF-9948-39FDBC0F97B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0B6B9C51-510B-4423-8744-F5A635947FD3}" type="CATEGORYNAME">
                      <a:rPr lang="en-US"/>
                      <a:pPr/>
                      <a:t>[CATEGORY NAME]</a:t>
                    </a:fld>
                    <a:r>
                      <a:rPr lang="en-US" baseline="0"/>
                      <a:t> 2,900 </a:t>
                    </a:r>
                    <a:fld id="{EC3A7178-CAEE-4D9C-879D-F0CA9BF4144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tx>
                <c:rich>
                  <a:bodyPr/>
                  <a:lstStyle/>
                  <a:p>
                    <a:fld id="{DE7BF810-13E4-46C6-8CB2-23CB85FCCCDB}" type="CATEGORYNAME">
                      <a:rPr lang="en-US"/>
                      <a:pPr/>
                      <a:t>[CATEGORY NAME]</a:t>
                    </a:fld>
                    <a:r>
                      <a:rPr lang="en-US" baseline="0"/>
                      <a:t> ... </a:t>
                    </a:r>
                    <a:fld id="{EAF5C3F8-AFFA-41CB-A8DF-16DA30C8C6D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tx>
                <c:rich>
                  <a:bodyPr/>
                  <a:lstStyle/>
                  <a:p>
                    <a:fld id="{D612A8AD-76B9-40C5-9CC6-F25EC2C8809E}" type="CATEGORYNAME">
                      <a:rPr lang="en-US"/>
                      <a:pPr/>
                      <a:t>[CATEGORY NAME]</a:t>
                    </a:fld>
                    <a:r>
                      <a:rPr lang="en-US" baseline="0"/>
                      <a:t> 1,000 </a:t>
                    </a:r>
                    <a:fld id="{2B860F14-3D29-4BAD-94A2-6852CE6040F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AB328F09-FF43-476E-B416-0DCAEBC12707}" type="CATEGORYNAME">
                      <a:rPr lang="en-US"/>
                      <a:pPr/>
                      <a:t>[CATEGORY NAME]</a:t>
                    </a:fld>
                    <a:r>
                      <a:rPr lang="en-US" baseline="0"/>
                      <a:t> &lt;1,000 </a:t>
                    </a:r>
                    <a:fld id="{4D2404D6-1387-466B-B141-D828AE0EFF9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EC34F1F5-558C-447E-8E2B-158599517E85}" type="CATEGORYNAME">
                      <a:rPr lang="en-US"/>
                      <a:pPr/>
                      <a:t>[CATEGORY NAME]</a:t>
                    </a:fld>
                    <a:r>
                      <a:rPr lang="en-US" baseline="0"/>
                      <a:t> &lt;1,000 </a:t>
                    </a:r>
                    <a:fld id="{0AA26D42-6CE2-47E6-848D-7C61987D1BD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C192EACA-EC24-4364-AD2A-9F0216BC88C6}" type="CATEGORYNAME">
                      <a:rPr lang="en-US"/>
                      <a:pPr/>
                      <a:t>[CATEGORY NAME]</a:t>
                    </a:fld>
                    <a:r>
                      <a:rPr lang="en-US" baseline="0"/>
                      <a:t> ... </a:t>
                    </a:r>
                    <a:fld id="{77BD2036-A4E1-4AD2-A68A-0DCA651B332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PMTCT_NI!$A$40:$A$60</c:f>
              <c:strCache>
                <c:ptCount val="21"/>
                <c:pt idx="0">
                  <c:v>South Africa</c:v>
                </c:pt>
                <c:pt idx="1">
                  <c:v>Kenya</c:v>
                </c:pt>
                <c:pt idx="2">
                  <c:v>United Republic of Tanzania</c:v>
                </c:pt>
                <c:pt idx="3">
                  <c:v>Zimbabwe</c:v>
                </c:pt>
                <c:pt idx="4">
                  <c:v>Ethiopia</c:v>
                </c:pt>
                <c:pt idx="5">
                  <c:v>Malawi</c:v>
                </c:pt>
                <c:pt idx="6">
                  <c:v>Uganda</c:v>
                </c:pt>
                <c:pt idx="7">
                  <c:v>Mozambique</c:v>
                </c:pt>
                <c:pt idx="8">
                  <c:v>Zambia</c:v>
                </c:pt>
                <c:pt idx="9">
                  <c:v>Rwanda</c:v>
                </c:pt>
                <c:pt idx="10">
                  <c:v>Botswana</c:v>
                </c:pt>
                <c:pt idx="11">
                  <c:v>Angola</c:v>
                </c:pt>
                <c:pt idx="12">
                  <c:v>Lesotho</c:v>
                </c:pt>
                <c:pt idx="13">
                  <c:v>Burundi</c:v>
                </c:pt>
                <c:pt idx="14">
                  <c:v>Swaziland</c:v>
                </c:pt>
                <c:pt idx="15">
                  <c:v>Namibia</c:v>
                </c:pt>
                <c:pt idx="16">
                  <c:v>South Sudan</c:v>
                </c:pt>
                <c:pt idx="17">
                  <c:v>Madagascar</c:v>
                </c:pt>
                <c:pt idx="18">
                  <c:v>Somalia</c:v>
                </c:pt>
                <c:pt idx="19">
                  <c:v>Eritrea</c:v>
                </c:pt>
                <c:pt idx="20">
                  <c:v>Mauritius</c:v>
                </c:pt>
              </c:strCache>
            </c:strRef>
          </c:cat>
          <c:val>
            <c:numRef>
              <c:f>PMTCT_NI!$B$40:$B$60</c:f>
              <c:numCache>
                <c:formatCode>#,##0</c:formatCode>
                <c:ptCount val="21"/>
                <c:pt idx="0">
                  <c:v>59110</c:v>
                </c:pt>
                <c:pt idx="1">
                  <c:v>44693</c:v>
                </c:pt>
                <c:pt idx="2">
                  <c:v>39535</c:v>
                </c:pt>
                <c:pt idx="3">
                  <c:v>35893</c:v>
                </c:pt>
                <c:pt idx="4">
                  <c:v>35878</c:v>
                </c:pt>
                <c:pt idx="5">
                  <c:v>28816</c:v>
                </c:pt>
                <c:pt idx="6">
                  <c:v>26665</c:v>
                </c:pt>
                <c:pt idx="7">
                  <c:v>25863</c:v>
                </c:pt>
                <c:pt idx="8">
                  <c:v>19332</c:v>
                </c:pt>
                <c:pt idx="9">
                  <c:v>7319</c:v>
                </c:pt>
                <c:pt idx="10">
                  <c:v>4325</c:v>
                </c:pt>
                <c:pt idx="11">
                  <c:v>3975</c:v>
                </c:pt>
                <c:pt idx="12">
                  <c:v>3881</c:v>
                </c:pt>
                <c:pt idx="13">
                  <c:v>3740</c:v>
                </c:pt>
                <c:pt idx="14">
                  <c:v>3419</c:v>
                </c:pt>
                <c:pt idx="15">
                  <c:v>2910</c:v>
                </c:pt>
                <c:pt idx="16">
                  <c:v>1996</c:v>
                </c:pt>
                <c:pt idx="17">
                  <c:v>1017</c:v>
                </c:pt>
                <c:pt idx="18">
                  <c:v>871</c:v>
                </c:pt>
                <c:pt idx="19">
                  <c:v>576</c:v>
                </c:pt>
                <c:pt idx="20">
                  <c:v>43</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Coverage of key</a:t>
            </a:r>
            <a:r>
              <a:rPr lang="en-US" baseline="0"/>
              <a:t> interventions for preventing mother-to-child transmission of HIV and for paediatric care and treatment </a:t>
            </a:r>
            <a:r>
              <a:rPr lang="en-US"/>
              <a:t>among</a:t>
            </a:r>
            <a:r>
              <a:rPr lang="en-US" baseline="0"/>
              <a:t> Western and Central African and </a:t>
            </a:r>
            <a:r>
              <a:rPr lang="en-US"/>
              <a:t>the Global Plan priority countries, 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1"/>
          <c:order val="0"/>
          <c:tx>
            <c:strRef>
              <c:f>'PMTCT cascade'!$A$35</c:f>
              <c:strCache>
                <c:ptCount val="1"/>
                <c:pt idx="0">
                  <c:v>21 African Global Plan countries (excl. India)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 cascade'!$B$33:$F$33</c:f>
              <c:strCache>
                <c:ptCount val="5"/>
                <c:pt idx="0">
                  <c:v>Maternal ARVs for PMTCT</c:v>
                </c:pt>
                <c:pt idx="1">
                  <c:v>Infant ARVs for PMTCT</c:v>
                </c:pt>
                <c:pt idx="2">
                  <c:v>Cotrimoxazole</c:v>
                </c:pt>
                <c:pt idx="3">
                  <c:v>Early Infant Diagnosis</c:v>
                </c:pt>
                <c:pt idx="4">
                  <c:v>Paediatric ART</c:v>
                </c:pt>
              </c:strCache>
            </c:strRef>
          </c:cat>
          <c:val>
            <c:numRef>
              <c:f>'PMTCT cascade'!$B$35:$F$35</c:f>
              <c:numCache>
                <c:formatCode>0%</c:formatCode>
                <c:ptCount val="5"/>
                <c:pt idx="0">
                  <c:v>0.76522597453033225</c:v>
                </c:pt>
                <c:pt idx="1">
                  <c:v>0.55450186735017504</c:v>
                </c:pt>
                <c:pt idx="2">
                  <c:v>0.4922582294475491</c:v>
                </c:pt>
                <c:pt idx="3">
                  <c:v>0.49184531091218597</c:v>
                </c:pt>
                <c:pt idx="4">
                  <c:v>0.30944920153492972</c:v>
                </c:pt>
              </c:numCache>
            </c:numRef>
          </c:val>
        </c:ser>
        <c:ser>
          <c:idx val="0"/>
          <c:order val="1"/>
          <c:tx>
            <c:strRef>
              <c:f>'PMTCT cascade'!$A$34</c:f>
              <c:strCache>
                <c:ptCount val="1"/>
                <c:pt idx="0">
                  <c:v>WCAR</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 cascade'!$B$33:$F$33</c:f>
              <c:strCache>
                <c:ptCount val="5"/>
                <c:pt idx="0">
                  <c:v>Maternal ARVs for PMTCT</c:v>
                </c:pt>
                <c:pt idx="1">
                  <c:v>Infant ARVs for PMTCT</c:v>
                </c:pt>
                <c:pt idx="2">
                  <c:v>Cotrimoxazole</c:v>
                </c:pt>
                <c:pt idx="3">
                  <c:v>Early Infant Diagnosis</c:v>
                </c:pt>
                <c:pt idx="4">
                  <c:v>Paediatric ART</c:v>
                </c:pt>
              </c:strCache>
            </c:strRef>
          </c:cat>
          <c:val>
            <c:numRef>
              <c:f>'PMTCT cascade'!$B$34:$F$34</c:f>
              <c:numCache>
                <c:formatCode>0%</c:formatCode>
                <c:ptCount val="5"/>
                <c:pt idx="0">
                  <c:v>0.42259843461390245</c:v>
                </c:pt>
                <c:pt idx="1">
                  <c:v>0.15131009182207925</c:v>
                </c:pt>
                <c:pt idx="2">
                  <c:v>0.13842433957493963</c:v>
                </c:pt>
                <c:pt idx="3">
                  <c:v>0.11646227564362868</c:v>
                </c:pt>
                <c:pt idx="4">
                  <c:v>0.127414</c:v>
                </c:pt>
              </c:numCache>
            </c:numRef>
          </c:val>
        </c:ser>
        <c:dLbls>
          <c:dLblPos val="inEnd"/>
          <c:showLegendKey val="0"/>
          <c:showVal val="1"/>
          <c:showCatName val="0"/>
          <c:showSerName val="0"/>
          <c:showPercent val="0"/>
          <c:showBubbleSize val="0"/>
        </c:dLbls>
        <c:gapWidth val="100"/>
        <c:axId val="566348312"/>
        <c:axId val="566351840"/>
      </c:barChart>
      <c:catAx>
        <c:axId val="5663483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6351840"/>
        <c:crosses val="autoZero"/>
        <c:auto val="1"/>
        <c:lblAlgn val="ctr"/>
        <c:lblOffset val="100"/>
        <c:noMultiLvlLbl val="0"/>
      </c:catAx>
      <c:valAx>
        <c:axId val="566351840"/>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6348312"/>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Trends in coverage of ART, number of new infections, and number of AIDS-related</a:t>
            </a:r>
            <a:r>
              <a:rPr lang="en-US" baseline="0"/>
              <a:t> deaths among children (aged 0-14)</a:t>
            </a:r>
            <a:r>
              <a:rPr lang="en-US"/>
              <a:t>, Western and Central Africa,2000-2014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5.4031209337918433E-2"/>
          <c:y val="0.17191012413770856"/>
          <c:w val="0.90347207042562472"/>
          <c:h val="0.78467304490164536"/>
        </c:manualLayout>
      </c:layout>
      <c:barChart>
        <c:barDir val="col"/>
        <c:grouping val="stacked"/>
        <c:varyColors val="0"/>
        <c:ser>
          <c:idx val="3"/>
          <c:order val="0"/>
          <c:tx>
            <c:strRef>
              <c:f>'PedART coverage vs. Deaths'!$E$35</c:f>
              <c:strCache>
                <c:ptCount val="1"/>
                <c:pt idx="0">
                  <c:v>Paediatric ART coverage</c:v>
                </c:pt>
              </c:strCache>
            </c:strRef>
          </c:tx>
          <c:spPr>
            <a:gradFill flip="none" rotWithShape="1">
              <a:gsLst>
                <a:gs pos="0">
                  <a:schemeClr val="accent1">
                    <a:lumMod val="20000"/>
                    <a:lumOff val="80000"/>
                  </a:schemeClr>
                </a:gs>
                <a:gs pos="71000">
                  <a:schemeClr val="accent1">
                    <a:lumMod val="60000"/>
                    <a:lumOff val="40000"/>
                  </a:schemeClr>
                </a:gs>
                <a:gs pos="100000">
                  <a:schemeClr val="accent1"/>
                </a:gs>
              </a:gsLst>
              <a:lin ang="16200000" scaled="1"/>
              <a:tileRect/>
            </a:gra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'PedART coverage vs. Deaths'!$A$36:$A$50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 coverage vs. Deaths'!$E$36:$E$50</c:f>
              <c:numCache>
                <c:formatCode>General</c:formatCode>
                <c:ptCount val="15"/>
                <c:pt idx="0">
                  <c:v>5.3350699999999999E-3</c:v>
                </c:pt>
                <c:pt idx="1">
                  <c:v>9.84026E-3</c:v>
                </c:pt>
                <c:pt idx="2">
                  <c:v>1.3825400000000002E-2</c:v>
                </c:pt>
                <c:pt idx="3">
                  <c:v>1.7477400000000001E-2</c:v>
                </c:pt>
                <c:pt idx="4">
                  <c:v>2.17399E-2</c:v>
                </c:pt>
                <c:pt idx="5">
                  <c:v>2.6215000000000002E-2</c:v>
                </c:pt>
                <c:pt idx="6">
                  <c:v>2.9670700000000001E-2</c:v>
                </c:pt>
                <c:pt idx="7">
                  <c:v>3.5905300000000001E-2</c:v>
                </c:pt>
                <c:pt idx="8">
                  <c:v>3.8365400000000001E-2</c:v>
                </c:pt>
                <c:pt idx="9">
                  <c:v>5.5363200000000001E-2</c:v>
                </c:pt>
                <c:pt idx="10">
                  <c:v>6.3896800000000004E-2</c:v>
                </c:pt>
                <c:pt idx="11">
                  <c:v>9.6914800000000009E-2</c:v>
                </c:pt>
                <c:pt idx="12">
                  <c:v>9.2237899999999998E-2</c:v>
                </c:pt>
                <c:pt idx="13">
                  <c:v>0.11934900000000001</c:v>
                </c:pt>
                <c:pt idx="14">
                  <c:v>0.127414</c:v>
                </c:pt>
              </c:numCache>
            </c:numRef>
          </c:val>
        </c:ser>
        <c:dLbls>
          <c:dLblPos val="ctr"/>
          <c:showLegendKey val="0"/>
          <c:showVal val="1"/>
          <c:showCatName val="0"/>
          <c:showSerName val="0"/>
          <c:showPercent val="0"/>
          <c:showBubbleSize val="0"/>
        </c:dLbls>
        <c:gapWidth val="25"/>
        <c:overlap val="100"/>
        <c:axId val="566351056"/>
        <c:axId val="566343216"/>
      </c:barChart>
      <c:lineChart>
        <c:grouping val="standard"/>
        <c:varyColors val="0"/>
        <c:ser>
          <c:idx val="5"/>
          <c:order val="1"/>
          <c:tx>
            <c:strRef>
              <c:f>'PedART coverage vs. Deaths'!$C$35</c:f>
              <c:strCache>
                <c:ptCount val="1"/>
                <c:pt idx="0">
                  <c:v>Paediatric AIDS deaths</c:v>
                </c:pt>
              </c:strCache>
            </c:strRef>
          </c:tx>
          <c:spPr>
            <a:ln w="38100" cap="rnd">
              <a:solidFill>
                <a:schemeClr val="accent6"/>
              </a:solidFill>
              <a:round/>
            </a:ln>
            <a:effectLst/>
          </c:spPr>
          <c:marker>
            <c:symbol val="diamond"/>
            <c:size val="6"/>
            <c:spPr>
              <a:solidFill>
                <a:schemeClr val="accent6"/>
              </a:solidFill>
              <a:ln w="15875">
                <a:solidFill>
                  <a:schemeClr val="accent6"/>
                </a:solidFill>
                <a:round/>
              </a:ln>
              <a:effectLst/>
            </c:spPr>
          </c:marker>
          <c:dLbls>
            <c:delete val="1"/>
          </c:dLbls>
          <c:cat>
            <c:numRef>
              <c:f>'PedART coverage vs. Deaths'!$A$36:$A$50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 coverage vs. Deaths'!$C$36:$C$50</c:f>
              <c:numCache>
                <c:formatCode>General</c:formatCode>
                <c:ptCount val="15"/>
                <c:pt idx="0">
                  <c:v>64463</c:v>
                </c:pt>
                <c:pt idx="1">
                  <c:v>68120</c:v>
                </c:pt>
                <c:pt idx="2">
                  <c:v>71036</c:v>
                </c:pt>
                <c:pt idx="3">
                  <c:v>73429</c:v>
                </c:pt>
                <c:pt idx="4">
                  <c:v>75300</c:v>
                </c:pt>
                <c:pt idx="5">
                  <c:v>76527</c:v>
                </c:pt>
                <c:pt idx="6">
                  <c:v>76721</c:v>
                </c:pt>
                <c:pt idx="7">
                  <c:v>76093</c:v>
                </c:pt>
                <c:pt idx="8">
                  <c:v>74177</c:v>
                </c:pt>
                <c:pt idx="9">
                  <c:v>72865</c:v>
                </c:pt>
                <c:pt idx="10">
                  <c:v>71349</c:v>
                </c:pt>
                <c:pt idx="11">
                  <c:v>69973</c:v>
                </c:pt>
                <c:pt idx="12">
                  <c:v>67016</c:v>
                </c:pt>
                <c:pt idx="13">
                  <c:v>61755</c:v>
                </c:pt>
                <c:pt idx="14">
                  <c:v>60186</c:v>
                </c:pt>
              </c:numCache>
            </c:numRef>
          </c:val>
          <c:smooth val="0"/>
        </c:ser>
        <c:ser>
          <c:idx val="0"/>
          <c:order val="2"/>
          <c:tx>
            <c:strRef>
              <c:f>'PedART coverage vs. Deaths'!$D$35</c:f>
              <c:strCache>
                <c:ptCount val="1"/>
                <c:pt idx="0">
                  <c:v>New HIV infections among children</c:v>
                </c:pt>
              </c:strCache>
            </c:strRef>
          </c:tx>
          <c:spPr>
            <a:ln w="38100" cap="rnd">
              <a:solidFill>
                <a:schemeClr val="accent1"/>
              </a:solidFill>
              <a:round/>
            </a:ln>
            <a:effectLst/>
          </c:spPr>
          <c:marker>
            <c:symbol val="circle"/>
            <c:size val="6"/>
            <c:spPr>
              <a:solidFill>
                <a:schemeClr val="accent1"/>
              </a:solidFill>
              <a:ln w="15875">
                <a:solidFill>
                  <a:schemeClr val="accent1"/>
                </a:solidFill>
                <a:round/>
              </a:ln>
              <a:effectLst/>
            </c:spPr>
          </c:marker>
          <c:dLbls>
            <c:delete val="1"/>
          </c:dLbls>
          <c:cat>
            <c:numRef>
              <c:f>'PedART coverage vs. Deaths'!$A$36:$A$50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 coverage vs. Deaths'!$D$36:$D$50</c:f>
              <c:numCache>
                <c:formatCode>General</c:formatCode>
                <c:ptCount val="15"/>
                <c:pt idx="0">
                  <c:v>134375</c:v>
                </c:pt>
                <c:pt idx="1">
                  <c:v>137996</c:v>
                </c:pt>
                <c:pt idx="2">
                  <c:v>140195</c:v>
                </c:pt>
                <c:pt idx="3">
                  <c:v>141588</c:v>
                </c:pt>
                <c:pt idx="4">
                  <c:v>141971</c:v>
                </c:pt>
                <c:pt idx="5">
                  <c:v>141804</c:v>
                </c:pt>
                <c:pt idx="6">
                  <c:v>139766</c:v>
                </c:pt>
                <c:pt idx="7">
                  <c:v>137057</c:v>
                </c:pt>
                <c:pt idx="8">
                  <c:v>132486</c:v>
                </c:pt>
                <c:pt idx="9">
                  <c:v>129397</c:v>
                </c:pt>
                <c:pt idx="10">
                  <c:v>125269</c:v>
                </c:pt>
                <c:pt idx="11">
                  <c:v>121173</c:v>
                </c:pt>
                <c:pt idx="12">
                  <c:v>116852</c:v>
                </c:pt>
                <c:pt idx="13">
                  <c:v>105583</c:v>
                </c:pt>
                <c:pt idx="14">
                  <c:v>98813</c:v>
                </c:pt>
              </c:numCache>
            </c:numRef>
          </c:val>
          <c:smooth val="0"/>
        </c:ser>
        <c:dLbls>
          <c:dLblPos val="ctr"/>
          <c:showLegendKey val="0"/>
          <c:showVal val="1"/>
          <c:showCatName val="0"/>
          <c:showSerName val="0"/>
          <c:showPercent val="0"/>
          <c:showBubbleSize val="0"/>
        </c:dLbls>
        <c:marker val="1"/>
        <c:smooth val="0"/>
        <c:axId val="566345176"/>
        <c:axId val="566347528"/>
      </c:lineChart>
      <c:catAx>
        <c:axId val="56634517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6347528"/>
        <c:crosses val="autoZero"/>
        <c:auto val="1"/>
        <c:lblAlgn val="ctr"/>
        <c:lblOffset val="100"/>
        <c:noMultiLvlLbl val="0"/>
      </c:catAx>
      <c:valAx>
        <c:axId val="5663475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6345176"/>
        <c:crosses val="autoZero"/>
        <c:crossBetween val="between"/>
      </c:valAx>
      <c:valAx>
        <c:axId val="566343216"/>
        <c:scaling>
          <c:orientation val="minMax"/>
          <c:max val="1"/>
        </c:scaling>
        <c:delete val="0"/>
        <c:axPos val="r"/>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6351056"/>
        <c:crosses val="max"/>
        <c:crossBetween val="between"/>
      </c:valAx>
      <c:catAx>
        <c:axId val="566351056"/>
        <c:scaling>
          <c:orientation val="minMax"/>
        </c:scaling>
        <c:delete val="1"/>
        <c:axPos val="b"/>
        <c:numFmt formatCode="General" sourceLinked="1"/>
        <c:majorTickMark val="out"/>
        <c:minorTickMark val="none"/>
        <c:tickLblPos val="nextTo"/>
        <c:crossAx val="566343216"/>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(aged</a:t>
            </a:r>
            <a:r>
              <a:rPr lang="en-US" baseline="0"/>
              <a:t> 0-14) living with HIV receiving antiretroviral therapy (ART), by UNICEF Regions, 2005-2014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'PMTCT_PedART_All regions'!$B$33</c:f>
              <c:strCache>
                <c:ptCount val="1"/>
                <c:pt idx="0">
                  <c:v>2005</c:v>
                </c:pt>
              </c:strCache>
            </c:strRef>
          </c:tx>
          <c:spPr>
            <a:solidFill>
              <a:schemeClr val="accent6">
                <a:tint val="43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regions'!$B$34:$B$42</c:f>
              <c:numCache>
                <c:formatCode>0%</c:formatCode>
                <c:ptCount val="9"/>
                <c:pt idx="0">
                  <c:v>2.7901500000000003E-2</c:v>
                </c:pt>
                <c:pt idx="1">
                  <c:v>2.6215000000000002E-2</c:v>
                </c:pt>
                <c:pt idx="2">
                  <c:v>1.51948E-2</c:v>
                </c:pt>
                <c:pt idx="3">
                  <c:v>0.20788799999999999</c:v>
                </c:pt>
                <c:pt idx="4">
                  <c:v>9.4035300000000002E-3</c:v>
                </c:pt>
                <c:pt idx="5">
                  <c:v>0.20666499999999999</c:v>
                </c:pt>
                <c:pt idx="6">
                  <c:v>2.7246725941665755E-2</c:v>
                </c:pt>
                <c:pt idx="7">
                  <c:v>2.8303237574099409E-2</c:v>
                </c:pt>
                <c:pt idx="8">
                  <c:v>3.3206899999999998E-2</c:v>
                </c:pt>
              </c:numCache>
            </c:numRef>
          </c:val>
        </c:ser>
        <c:ser>
          <c:idx val="1"/>
          <c:order val="1"/>
          <c:tx>
            <c:strRef>
              <c:f>'PMTCT_PedART_All regions'!$C$33</c:f>
              <c:strCache>
                <c:ptCount val="1"/>
                <c:pt idx="0">
                  <c:v>2006</c:v>
                </c:pt>
              </c:strCache>
            </c:strRef>
          </c:tx>
          <c:spPr>
            <a:solidFill>
              <a:schemeClr val="accent6">
                <a:tint val="56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regions'!$C$34:$C$42</c:f>
              <c:numCache>
                <c:formatCode>0%</c:formatCode>
                <c:ptCount val="9"/>
                <c:pt idx="0">
                  <c:v>5.1035299999999999E-2</c:v>
                </c:pt>
                <c:pt idx="1">
                  <c:v>2.9670700000000001E-2</c:v>
                </c:pt>
                <c:pt idx="2">
                  <c:v>2.3318599999999998E-2</c:v>
                </c:pt>
                <c:pt idx="3">
                  <c:v>0.25094899999999998</c:v>
                </c:pt>
                <c:pt idx="4">
                  <c:v>2.4540600000000003E-2</c:v>
                </c:pt>
                <c:pt idx="5">
                  <c:v>0.22814000000000001</c:v>
                </c:pt>
                <c:pt idx="6">
                  <c:v>4.5497951101178408E-2</c:v>
                </c:pt>
                <c:pt idx="7">
                  <c:v>4.6769671034798413E-2</c:v>
                </c:pt>
                <c:pt idx="8">
                  <c:v>5.1499400000000001E-2</c:v>
                </c:pt>
              </c:numCache>
            </c:numRef>
          </c:val>
        </c:ser>
        <c:ser>
          <c:idx val="2"/>
          <c:order val="2"/>
          <c:tx>
            <c:strRef>
              <c:f>'PMTCT_PedART_All regions'!$D$33</c:f>
              <c:strCache>
                <c:ptCount val="1"/>
                <c:pt idx="0">
                  <c:v>2007</c:v>
                </c:pt>
              </c:strCache>
            </c:strRef>
          </c:tx>
          <c:spPr>
            <a:solidFill>
              <a:schemeClr val="accent6">
                <a:tint val="69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regions'!$D$34:$D$42</c:f>
              <c:numCache>
                <c:formatCode>0%</c:formatCode>
                <c:ptCount val="9"/>
                <c:pt idx="0">
                  <c:v>7.7338100000000007E-2</c:v>
                </c:pt>
                <c:pt idx="1">
                  <c:v>3.5905300000000001E-2</c:v>
                </c:pt>
                <c:pt idx="2">
                  <c:v>3.5254199999999999E-2</c:v>
                </c:pt>
                <c:pt idx="3">
                  <c:v>0.300985</c:v>
                </c:pt>
                <c:pt idx="4">
                  <c:v>6.5060599999999996E-2</c:v>
                </c:pt>
                <c:pt idx="5">
                  <c:v>0.25786399999999998</c:v>
                </c:pt>
                <c:pt idx="6">
                  <c:v>6.7726679759678735E-2</c:v>
                </c:pt>
                <c:pt idx="7">
                  <c:v>6.7858430607625836E-2</c:v>
                </c:pt>
                <c:pt idx="8">
                  <c:v>7.3849700000000004E-2</c:v>
                </c:pt>
              </c:numCache>
            </c:numRef>
          </c:val>
        </c:ser>
        <c:ser>
          <c:idx val="3"/>
          <c:order val="3"/>
          <c:tx>
            <c:strRef>
              <c:f>'PMTCT_PedART_All regions'!$E$33</c:f>
              <c:strCache>
                <c:ptCount val="1"/>
                <c:pt idx="0">
                  <c:v>2008</c:v>
                </c:pt>
              </c:strCache>
            </c:strRef>
          </c:tx>
          <c:spPr>
            <a:solidFill>
              <a:schemeClr val="accent6">
                <a:tint val="81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regions'!$E$34:$E$42</c:f>
              <c:numCache>
                <c:formatCode>0%</c:formatCode>
                <c:ptCount val="9"/>
                <c:pt idx="0">
                  <c:v>7.7411300000000002E-2</c:v>
                </c:pt>
                <c:pt idx="1">
                  <c:v>3.8365400000000001E-2</c:v>
                </c:pt>
                <c:pt idx="2">
                  <c:v>5.9745199999999998E-2</c:v>
                </c:pt>
                <c:pt idx="3">
                  <c:v>0.333538</c:v>
                </c:pt>
                <c:pt idx="4">
                  <c:v>8.9123599999999997E-2</c:v>
                </c:pt>
                <c:pt idx="5">
                  <c:v>0.29020399999999996</c:v>
                </c:pt>
                <c:pt idx="6">
                  <c:v>6.8114566736021384E-2</c:v>
                </c:pt>
                <c:pt idx="7">
                  <c:v>6.6778607759262809E-2</c:v>
                </c:pt>
                <c:pt idx="8">
                  <c:v>7.7947900000000001E-2</c:v>
                </c:pt>
              </c:numCache>
            </c:numRef>
          </c:val>
        </c:ser>
        <c:ser>
          <c:idx val="4"/>
          <c:order val="4"/>
          <c:tx>
            <c:strRef>
              <c:f>'PMTCT_PedART_All regions'!$F$33</c:f>
              <c:strCache>
                <c:ptCount val="1"/>
                <c:pt idx="0">
                  <c:v>2009</c:v>
                </c:pt>
              </c:strCache>
            </c:strRef>
          </c:tx>
          <c:spPr>
            <a:solidFill>
              <a:schemeClr val="accent6">
                <a:tint val="94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regions'!$F$34:$F$42</c:f>
              <c:numCache>
                <c:formatCode>0%</c:formatCode>
                <c:ptCount val="9"/>
                <c:pt idx="0">
                  <c:v>0.11719599999999999</c:v>
                </c:pt>
                <c:pt idx="1">
                  <c:v>5.5363200000000001E-2</c:v>
                </c:pt>
                <c:pt idx="2">
                  <c:v>7.7506800000000001E-2</c:v>
                </c:pt>
                <c:pt idx="3">
                  <c:v>0.36510599999999999</c:v>
                </c:pt>
                <c:pt idx="4">
                  <c:v>0.125583</c:v>
                </c:pt>
                <c:pt idx="5">
                  <c:v>0.331376</c:v>
                </c:pt>
                <c:pt idx="6">
                  <c:v>0.10266761138892606</c:v>
                </c:pt>
                <c:pt idx="7">
                  <c:v>0.10118837184538387</c:v>
                </c:pt>
                <c:pt idx="8">
                  <c:v>0.11164500000000001</c:v>
                </c:pt>
              </c:numCache>
            </c:numRef>
          </c:val>
        </c:ser>
        <c:ser>
          <c:idx val="5"/>
          <c:order val="5"/>
          <c:tx>
            <c:strRef>
              <c:f>'PMTCT_PedART_All regions'!$G$33</c:f>
              <c:strCache>
                <c:ptCount val="1"/>
                <c:pt idx="0">
                  <c:v>2010</c:v>
                </c:pt>
              </c:strCache>
            </c:strRef>
          </c:tx>
          <c:spPr>
            <a:solidFill>
              <a:schemeClr val="accent6">
                <a:shade val="93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regions'!$G$34:$G$42</c:f>
              <c:numCache>
                <c:formatCode>0%</c:formatCode>
                <c:ptCount val="9"/>
                <c:pt idx="0">
                  <c:v>0.157863</c:v>
                </c:pt>
                <c:pt idx="1">
                  <c:v>6.3896800000000004E-2</c:v>
                </c:pt>
                <c:pt idx="2">
                  <c:v>9.7415500000000002E-2</c:v>
                </c:pt>
                <c:pt idx="3">
                  <c:v>0.38614500000000002</c:v>
                </c:pt>
                <c:pt idx="4">
                  <c:v>0.15317</c:v>
                </c:pt>
                <c:pt idx="5">
                  <c:v>0.322357</c:v>
                </c:pt>
                <c:pt idx="6">
                  <c:v>0.13465522858249188</c:v>
                </c:pt>
                <c:pt idx="7">
                  <c:v>0.13342731035194108</c:v>
                </c:pt>
                <c:pt idx="8">
                  <c:v>0.14176</c:v>
                </c:pt>
              </c:numCache>
            </c:numRef>
          </c:val>
        </c:ser>
        <c:ser>
          <c:idx val="6"/>
          <c:order val="6"/>
          <c:tx>
            <c:strRef>
              <c:f>'PMTCT_PedART_All regions'!$H$33</c:f>
              <c:strCache>
                <c:ptCount val="1"/>
                <c:pt idx="0">
                  <c:v>2011</c:v>
                </c:pt>
              </c:strCache>
            </c:strRef>
          </c:tx>
          <c:spPr>
            <a:solidFill>
              <a:schemeClr val="accent6">
                <a:shade val="80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regions'!$H$34:$H$42</c:f>
              <c:numCache>
                <c:formatCode>0%</c:formatCode>
                <c:ptCount val="9"/>
                <c:pt idx="0">
                  <c:v>0.214222</c:v>
                </c:pt>
                <c:pt idx="1">
                  <c:v>9.6914800000000009E-2</c:v>
                </c:pt>
                <c:pt idx="2">
                  <c:v>0.11154</c:v>
                </c:pt>
                <c:pt idx="3">
                  <c:v>0.41134799999999999</c:v>
                </c:pt>
                <c:pt idx="4">
                  <c:v>0.157221</c:v>
                </c:pt>
                <c:pt idx="5">
                  <c:v>0.344497</c:v>
                </c:pt>
                <c:pt idx="6">
                  <c:v>0.18361350514806513</c:v>
                </c:pt>
                <c:pt idx="7">
                  <c:v>0.18526930649177933</c:v>
                </c:pt>
                <c:pt idx="8">
                  <c:v>0.18745100000000001</c:v>
                </c:pt>
              </c:numCache>
            </c:numRef>
          </c:val>
        </c:ser>
        <c:ser>
          <c:idx val="7"/>
          <c:order val="7"/>
          <c:tx>
            <c:strRef>
              <c:f>'PMTCT_PedART_All regions'!$I$33</c:f>
              <c:strCache>
                <c:ptCount val="1"/>
                <c:pt idx="0">
                  <c:v>2012</c:v>
                </c:pt>
              </c:strCache>
            </c:strRef>
          </c:tx>
          <c:spPr>
            <a:solidFill>
              <a:schemeClr val="accent6">
                <a:shade val="68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regions'!$I$34:$I$42</c:f>
              <c:numCache>
                <c:formatCode>0%</c:formatCode>
                <c:ptCount val="9"/>
                <c:pt idx="0">
                  <c:v>0.27757700000000002</c:v>
                </c:pt>
                <c:pt idx="1">
                  <c:v>9.2237899999999998E-2</c:v>
                </c:pt>
                <c:pt idx="2">
                  <c:v>0.13099</c:v>
                </c:pt>
                <c:pt idx="3">
                  <c:v>0.41363799999999995</c:v>
                </c:pt>
                <c:pt idx="4">
                  <c:v>0.23921099999999998</c:v>
                </c:pt>
                <c:pt idx="5">
                  <c:v>0.39505800000000002</c:v>
                </c:pt>
                <c:pt idx="6">
                  <c:v>0.23027659469127579</c:v>
                </c:pt>
                <c:pt idx="7">
                  <c:v>0.22958617304043624</c:v>
                </c:pt>
                <c:pt idx="8">
                  <c:v>0.23161500000000002</c:v>
                </c:pt>
              </c:numCache>
            </c:numRef>
          </c:val>
        </c:ser>
        <c:ser>
          <c:idx val="8"/>
          <c:order val="8"/>
          <c:tx>
            <c:strRef>
              <c:f>'PMTCT_PedART_All regions'!$J$33</c:f>
              <c:strCache>
                <c:ptCount val="1"/>
                <c:pt idx="0">
                  <c:v>2013</c:v>
                </c:pt>
              </c:strCache>
            </c:strRef>
          </c:tx>
          <c:spPr>
            <a:solidFill>
              <a:schemeClr val="accent6">
                <a:shade val="55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regions'!$J$34:$J$42</c:f>
              <c:numCache>
                <c:formatCode>0%</c:formatCode>
                <c:ptCount val="9"/>
                <c:pt idx="0">
                  <c:v>0.322353</c:v>
                </c:pt>
                <c:pt idx="1">
                  <c:v>0.11934900000000001</c:v>
                </c:pt>
                <c:pt idx="2">
                  <c:v>0.17208300000000001</c:v>
                </c:pt>
                <c:pt idx="3">
                  <c:v>0.42210799999999998</c:v>
                </c:pt>
                <c:pt idx="4">
                  <c:v>0.29561499999999996</c:v>
                </c:pt>
                <c:pt idx="5">
                  <c:v>0.43194899999999997</c:v>
                </c:pt>
                <c:pt idx="6">
                  <c:v>0.27191678734180325</c:v>
                </c:pt>
                <c:pt idx="7">
                  <c:v>0.27019184004323155</c:v>
                </c:pt>
                <c:pt idx="8">
                  <c:v>0.271171</c:v>
                </c:pt>
              </c:numCache>
            </c:numRef>
          </c:val>
        </c:ser>
        <c:ser>
          <c:idx val="9"/>
          <c:order val="9"/>
          <c:tx>
            <c:strRef>
              <c:f>'PMTCT_PedART_All regions'!$K$33</c:f>
              <c:strCache>
                <c:ptCount val="1"/>
                <c:pt idx="0">
                  <c:v>2014</c:v>
                </c:pt>
              </c:strCache>
            </c:strRef>
          </c:tx>
          <c:spPr>
            <a:solidFill>
              <a:schemeClr val="accent6">
                <a:shade val="4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regions'!$K$34:$K$42</c:f>
              <c:numCache>
                <c:formatCode>0%</c:formatCode>
                <c:ptCount val="9"/>
                <c:pt idx="0">
                  <c:v>0.37487900000000002</c:v>
                </c:pt>
                <c:pt idx="1">
                  <c:v>0.127414</c:v>
                </c:pt>
                <c:pt idx="2">
                  <c:v>0.21725899999999998</c:v>
                </c:pt>
                <c:pt idx="3">
                  <c:v>0.41122700000000001</c:v>
                </c:pt>
                <c:pt idx="4">
                  <c:v>0.33297100000000002</c:v>
                </c:pt>
                <c:pt idx="5">
                  <c:v>0.49070399999999997</c:v>
                </c:pt>
                <c:pt idx="6">
                  <c:v>0.31111459539572228</c:v>
                </c:pt>
                <c:pt idx="7">
                  <c:v>0.30944948961305546</c:v>
                </c:pt>
                <c:pt idx="8">
                  <c:v>0.30882599999999999</c:v>
                </c:pt>
              </c:numCache>
            </c:numRef>
          </c:val>
        </c:ser>
        <c:dLbls>
          <c:showLegendKey val="0"/>
          <c:showVal val="0"/>
          <c:showCatName val="0"/>
          <c:showSerName val="0"/>
          <c:showPercent val="0"/>
          <c:showBubbleSize val="0"/>
        </c:dLbls>
        <c:gapWidth val="120"/>
        <c:overlap val="-10"/>
        <c:axId val="566344392"/>
        <c:axId val="566367912"/>
      </c:barChart>
      <c:catAx>
        <c:axId val="5663443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6367912"/>
        <c:crosses val="autoZero"/>
        <c:auto val="1"/>
        <c:lblAlgn val="ctr"/>
        <c:lblOffset val="100"/>
        <c:noMultiLvlLbl val="0"/>
      </c:catAx>
      <c:valAx>
        <c:axId val="56636791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6344392"/>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(aged</a:t>
            </a:r>
            <a:r>
              <a:rPr lang="en-US" baseline="0"/>
              <a:t> 0-14) living with HIV receiving antiretroviral therapy (ART), </a:t>
            </a:r>
            <a:r>
              <a:rPr lang="en-US" sz="1600" b="1" i="0" u="none" strike="noStrike" cap="none" normalizeH="0" baseline="0">
                <a:effectLst/>
              </a:rPr>
              <a:t>Western and Central Africa</a:t>
            </a:r>
            <a:r>
              <a:rPr lang="en-US" baseline="0"/>
              <a:t>, 2005-2014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PMTCT_PedART_Region!$B$33</c:f>
              <c:strCache>
                <c:ptCount val="1"/>
                <c:pt idx="0">
                  <c:v>2005</c:v>
                </c:pt>
              </c:strCache>
            </c:strRef>
          </c:tx>
          <c:spPr>
            <a:solidFill>
              <a:schemeClr val="accent6">
                <a:tint val="43000"/>
              </a:schemeClr>
            </a:solidFill>
            <a:ln>
              <a:noFill/>
            </a:ln>
            <a:effectLst/>
          </c:spPr>
          <c:invertIfNegative val="0"/>
          <c:cat>
            <c:strRef>
              <c:f>PMTCT_PedART_Region!$A$34:$A$51</c:f>
              <c:strCache>
                <c:ptCount val="18"/>
                <c:pt idx="0">
                  <c:v>WCAR</c:v>
                </c:pt>
                <c:pt idx="1">
                  <c:v>Benin</c:v>
                </c:pt>
                <c:pt idx="2">
                  <c:v>Burkina Faso</c:v>
                </c:pt>
                <c:pt idx="3">
                  <c:v>Cameroon</c:v>
                </c:pt>
                <c:pt idx="4">
                  <c:v>Central African Republic</c:v>
                </c:pt>
                <c:pt idx="5">
                  <c:v>Chad</c:v>
                </c:pt>
                <c:pt idx="6">
                  <c:v>Congo</c:v>
                </c:pt>
                <c:pt idx="7">
                  <c:v>Côte d'Ivoire</c:v>
                </c:pt>
                <c:pt idx="8">
                  <c:v>Democratic Republic of the Congo</c:v>
                </c:pt>
                <c:pt idx="9">
                  <c:v>Equatorial Guinea</c:v>
                </c:pt>
                <c:pt idx="10">
                  <c:v>Gabon</c:v>
                </c:pt>
                <c:pt idx="11">
                  <c:v>Gambia</c:v>
                </c:pt>
                <c:pt idx="12">
                  <c:v>Ghana</c:v>
                </c:pt>
                <c:pt idx="13">
                  <c:v>Guinea-Bissau</c:v>
                </c:pt>
                <c:pt idx="14">
                  <c:v>Liberia</c:v>
                </c:pt>
                <c:pt idx="15">
                  <c:v>Mali</c:v>
                </c:pt>
                <c:pt idx="16">
                  <c:v>Mauritania</c:v>
                </c:pt>
                <c:pt idx="17">
                  <c:v>Nigeria</c:v>
                </c:pt>
              </c:strCache>
            </c:strRef>
          </c:cat>
          <c:val>
            <c:numRef>
              <c:f>PMTCT_PedART_Region!$B$34:$B$51</c:f>
              <c:numCache>
                <c:formatCode>0%</c:formatCode>
                <c:ptCount val="18"/>
                <c:pt idx="0">
                  <c:v>2.6215000000000002E-2</c:v>
                </c:pt>
                <c:pt idx="1">
                  <c:v>0</c:v>
                </c:pt>
                <c:pt idx="2">
                  <c:v>1.8367100000000001E-2</c:v>
                </c:pt>
                <c:pt idx="3">
                  <c:v>2.2944300000000001E-2</c:v>
                </c:pt>
                <c:pt idx="4">
                  <c:v>1.4705900000000001E-2</c:v>
                </c:pt>
                <c:pt idx="5">
                  <c:v>0</c:v>
                </c:pt>
                <c:pt idx="6">
                  <c:v>2.5669900000000002E-2</c:v>
                </c:pt>
                <c:pt idx="7">
                  <c:v>2.7601900000000002E-2</c:v>
                </c:pt>
                <c:pt idx="8">
                  <c:v>7.2404800000000005E-3</c:v>
                </c:pt>
                <c:pt idx="9">
                  <c:v>0</c:v>
                </c:pt>
                <c:pt idx="10">
                  <c:v>0</c:v>
                </c:pt>
                <c:pt idx="11">
                  <c:v>0</c:v>
                </c:pt>
                <c:pt idx="12">
                  <c:v>5.3170700000000001E-3</c:v>
                </c:pt>
                <c:pt idx="13">
                  <c:v>9.7783599999999998E-3</c:v>
                </c:pt>
                <c:pt idx="14">
                  <c:v>0</c:v>
                </c:pt>
                <c:pt idx="15">
                  <c:v>1.22767E-2</c:v>
                </c:pt>
                <c:pt idx="16">
                  <c:v>4.4910200000000001E-3</c:v>
                </c:pt>
                <c:pt idx="17">
                  <c:v>4.0120799999999998E-2</c:v>
                </c:pt>
              </c:numCache>
            </c:numRef>
          </c:val>
        </c:ser>
        <c:ser>
          <c:idx val="1"/>
          <c:order val="1"/>
          <c:tx>
            <c:strRef>
              <c:f>PMTCT_PedART_Region!$C$33</c:f>
              <c:strCache>
                <c:ptCount val="1"/>
                <c:pt idx="0">
                  <c:v>2006</c:v>
                </c:pt>
              </c:strCache>
            </c:strRef>
          </c:tx>
          <c:spPr>
            <a:solidFill>
              <a:schemeClr val="accent6">
                <a:tint val="56000"/>
              </a:schemeClr>
            </a:solidFill>
            <a:ln>
              <a:noFill/>
            </a:ln>
            <a:effectLst/>
          </c:spPr>
          <c:invertIfNegative val="0"/>
          <c:cat>
            <c:strRef>
              <c:f>PMTCT_PedART_Region!$A$34:$A$51</c:f>
              <c:strCache>
                <c:ptCount val="18"/>
                <c:pt idx="0">
                  <c:v>WCAR</c:v>
                </c:pt>
                <c:pt idx="1">
                  <c:v>Benin</c:v>
                </c:pt>
                <c:pt idx="2">
                  <c:v>Burkina Faso</c:v>
                </c:pt>
                <c:pt idx="3">
                  <c:v>Cameroon</c:v>
                </c:pt>
                <c:pt idx="4">
                  <c:v>Central African Republic</c:v>
                </c:pt>
                <c:pt idx="5">
                  <c:v>Chad</c:v>
                </c:pt>
                <c:pt idx="6">
                  <c:v>Congo</c:v>
                </c:pt>
                <c:pt idx="7">
                  <c:v>Côte d'Ivoire</c:v>
                </c:pt>
                <c:pt idx="8">
                  <c:v>Democratic Republic of the Congo</c:v>
                </c:pt>
                <c:pt idx="9">
                  <c:v>Equatorial Guinea</c:v>
                </c:pt>
                <c:pt idx="10">
                  <c:v>Gabon</c:v>
                </c:pt>
                <c:pt idx="11">
                  <c:v>Gambia</c:v>
                </c:pt>
                <c:pt idx="12">
                  <c:v>Ghana</c:v>
                </c:pt>
                <c:pt idx="13">
                  <c:v>Guinea-Bissau</c:v>
                </c:pt>
                <c:pt idx="14">
                  <c:v>Liberia</c:v>
                </c:pt>
                <c:pt idx="15">
                  <c:v>Mali</c:v>
                </c:pt>
                <c:pt idx="16">
                  <c:v>Mauritania</c:v>
                </c:pt>
                <c:pt idx="17">
                  <c:v>Nigeria</c:v>
                </c:pt>
              </c:strCache>
            </c:strRef>
          </c:cat>
          <c:val>
            <c:numRef>
              <c:f>PMTCT_PedART_Region!$C$34:$C$51</c:f>
              <c:numCache>
                <c:formatCode>0%</c:formatCode>
                <c:ptCount val="18"/>
                <c:pt idx="0">
                  <c:v>2.9670700000000001E-2</c:v>
                </c:pt>
                <c:pt idx="1">
                  <c:v>0</c:v>
                </c:pt>
                <c:pt idx="2">
                  <c:v>2.4595799999999998E-2</c:v>
                </c:pt>
                <c:pt idx="3">
                  <c:v>2.5856499999999998E-2</c:v>
                </c:pt>
                <c:pt idx="4">
                  <c:v>6.8137400000000004E-3</c:v>
                </c:pt>
                <c:pt idx="5">
                  <c:v>0</c:v>
                </c:pt>
                <c:pt idx="6">
                  <c:v>3.02067E-2</c:v>
                </c:pt>
                <c:pt idx="7">
                  <c:v>2.4183500000000004E-2</c:v>
                </c:pt>
                <c:pt idx="8">
                  <c:v>1.4121099999999999E-2</c:v>
                </c:pt>
                <c:pt idx="9">
                  <c:v>0</c:v>
                </c:pt>
                <c:pt idx="10">
                  <c:v>1.14395E-2</c:v>
                </c:pt>
                <c:pt idx="11">
                  <c:v>0</c:v>
                </c:pt>
                <c:pt idx="12">
                  <c:v>9.8830900000000006E-3</c:v>
                </c:pt>
                <c:pt idx="13">
                  <c:v>1.02399E-2</c:v>
                </c:pt>
                <c:pt idx="14">
                  <c:v>0</c:v>
                </c:pt>
                <c:pt idx="15">
                  <c:v>1.46845E-2</c:v>
                </c:pt>
                <c:pt idx="16">
                  <c:v>4.2134800000000004E-3</c:v>
                </c:pt>
                <c:pt idx="17">
                  <c:v>4.41321E-2</c:v>
                </c:pt>
              </c:numCache>
            </c:numRef>
          </c:val>
        </c:ser>
        <c:ser>
          <c:idx val="2"/>
          <c:order val="2"/>
          <c:tx>
            <c:strRef>
              <c:f>PMTCT_PedART_Region!$D$33</c:f>
              <c:strCache>
                <c:ptCount val="1"/>
                <c:pt idx="0">
                  <c:v>2007</c:v>
                </c:pt>
              </c:strCache>
            </c:strRef>
          </c:tx>
          <c:spPr>
            <a:solidFill>
              <a:schemeClr val="accent6">
                <a:tint val="69000"/>
              </a:schemeClr>
            </a:solidFill>
            <a:ln>
              <a:noFill/>
            </a:ln>
            <a:effectLst/>
          </c:spPr>
          <c:invertIfNegative val="0"/>
          <c:cat>
            <c:strRef>
              <c:f>PMTCT_PedART_Region!$A$34:$A$51</c:f>
              <c:strCache>
                <c:ptCount val="18"/>
                <c:pt idx="0">
                  <c:v>WCAR</c:v>
                </c:pt>
                <c:pt idx="1">
                  <c:v>Benin</c:v>
                </c:pt>
                <c:pt idx="2">
                  <c:v>Burkina Faso</c:v>
                </c:pt>
                <c:pt idx="3">
                  <c:v>Cameroon</c:v>
                </c:pt>
                <c:pt idx="4">
                  <c:v>Central African Republic</c:v>
                </c:pt>
                <c:pt idx="5">
                  <c:v>Chad</c:v>
                </c:pt>
                <c:pt idx="6">
                  <c:v>Congo</c:v>
                </c:pt>
                <c:pt idx="7">
                  <c:v>Côte d'Ivoire</c:v>
                </c:pt>
                <c:pt idx="8">
                  <c:v>Democratic Republic of the Congo</c:v>
                </c:pt>
                <c:pt idx="9">
                  <c:v>Equatorial Guinea</c:v>
                </c:pt>
                <c:pt idx="10">
                  <c:v>Gabon</c:v>
                </c:pt>
                <c:pt idx="11">
                  <c:v>Gambia</c:v>
                </c:pt>
                <c:pt idx="12">
                  <c:v>Ghana</c:v>
                </c:pt>
                <c:pt idx="13">
                  <c:v>Guinea-Bissau</c:v>
                </c:pt>
                <c:pt idx="14">
                  <c:v>Liberia</c:v>
                </c:pt>
                <c:pt idx="15">
                  <c:v>Mali</c:v>
                </c:pt>
                <c:pt idx="16">
                  <c:v>Mauritania</c:v>
                </c:pt>
                <c:pt idx="17">
                  <c:v>Nigeria</c:v>
                </c:pt>
              </c:strCache>
            </c:strRef>
          </c:cat>
          <c:val>
            <c:numRef>
              <c:f>PMTCT_PedART_Region!$D$34:$D$51</c:f>
              <c:numCache>
                <c:formatCode>0%</c:formatCode>
                <c:ptCount val="18"/>
                <c:pt idx="0">
                  <c:v>3.5905300000000001E-2</c:v>
                </c:pt>
                <c:pt idx="1">
                  <c:v>0</c:v>
                </c:pt>
                <c:pt idx="2">
                  <c:v>3.1684799999999999E-2</c:v>
                </c:pt>
                <c:pt idx="3">
                  <c:v>2.8835000000000003E-2</c:v>
                </c:pt>
                <c:pt idx="4">
                  <c:v>1.46923E-2</c:v>
                </c:pt>
                <c:pt idx="5">
                  <c:v>2.4959000000000001E-3</c:v>
                </c:pt>
                <c:pt idx="6">
                  <c:v>3.5513900000000001E-2</c:v>
                </c:pt>
                <c:pt idx="7">
                  <c:v>3.6652999999999998E-2</c:v>
                </c:pt>
                <c:pt idx="8">
                  <c:v>1.7275200000000001E-2</c:v>
                </c:pt>
                <c:pt idx="9">
                  <c:v>0</c:v>
                </c:pt>
                <c:pt idx="10">
                  <c:v>1.6785499999999998E-2</c:v>
                </c:pt>
                <c:pt idx="11">
                  <c:v>0</c:v>
                </c:pt>
                <c:pt idx="12">
                  <c:v>2.0647799999999997E-2</c:v>
                </c:pt>
                <c:pt idx="13">
                  <c:v>1.09014E-2</c:v>
                </c:pt>
                <c:pt idx="14">
                  <c:v>2.1425200000000002E-2</c:v>
                </c:pt>
                <c:pt idx="15">
                  <c:v>3.5210400000000003E-2</c:v>
                </c:pt>
                <c:pt idx="16">
                  <c:v>3.9973399999999994E-3</c:v>
                </c:pt>
                <c:pt idx="17">
                  <c:v>4.7905200000000002E-2</c:v>
                </c:pt>
              </c:numCache>
            </c:numRef>
          </c:val>
        </c:ser>
        <c:ser>
          <c:idx val="3"/>
          <c:order val="3"/>
          <c:tx>
            <c:strRef>
              <c:f>PMTCT_PedART_Region!$E$33</c:f>
              <c:strCache>
                <c:ptCount val="1"/>
                <c:pt idx="0">
                  <c:v>2008</c:v>
                </c:pt>
              </c:strCache>
            </c:strRef>
          </c:tx>
          <c:spPr>
            <a:solidFill>
              <a:schemeClr val="accent6">
                <a:tint val="81000"/>
              </a:schemeClr>
            </a:solidFill>
            <a:ln>
              <a:noFill/>
            </a:ln>
            <a:effectLst/>
          </c:spPr>
          <c:invertIfNegative val="0"/>
          <c:cat>
            <c:strRef>
              <c:f>PMTCT_PedART_Region!$A$34:$A$51</c:f>
              <c:strCache>
                <c:ptCount val="18"/>
                <c:pt idx="0">
                  <c:v>WCAR</c:v>
                </c:pt>
                <c:pt idx="1">
                  <c:v>Benin</c:v>
                </c:pt>
                <c:pt idx="2">
                  <c:v>Burkina Faso</c:v>
                </c:pt>
                <c:pt idx="3">
                  <c:v>Cameroon</c:v>
                </c:pt>
                <c:pt idx="4">
                  <c:v>Central African Republic</c:v>
                </c:pt>
                <c:pt idx="5">
                  <c:v>Chad</c:v>
                </c:pt>
                <c:pt idx="6">
                  <c:v>Congo</c:v>
                </c:pt>
                <c:pt idx="7">
                  <c:v>Côte d'Ivoire</c:v>
                </c:pt>
                <c:pt idx="8">
                  <c:v>Democratic Republic of the Congo</c:v>
                </c:pt>
                <c:pt idx="9">
                  <c:v>Equatorial Guinea</c:v>
                </c:pt>
                <c:pt idx="10">
                  <c:v>Gabon</c:v>
                </c:pt>
                <c:pt idx="11">
                  <c:v>Gambia</c:v>
                </c:pt>
                <c:pt idx="12">
                  <c:v>Ghana</c:v>
                </c:pt>
                <c:pt idx="13">
                  <c:v>Guinea-Bissau</c:v>
                </c:pt>
                <c:pt idx="14">
                  <c:v>Liberia</c:v>
                </c:pt>
                <c:pt idx="15">
                  <c:v>Mali</c:v>
                </c:pt>
                <c:pt idx="16">
                  <c:v>Mauritania</c:v>
                </c:pt>
                <c:pt idx="17">
                  <c:v>Nigeria</c:v>
                </c:pt>
              </c:strCache>
            </c:strRef>
          </c:cat>
          <c:val>
            <c:numRef>
              <c:f>PMTCT_PedART_Region!$E$34:$E$51</c:f>
              <c:numCache>
                <c:formatCode>0%</c:formatCode>
                <c:ptCount val="18"/>
                <c:pt idx="0">
                  <c:v>3.8365400000000001E-2</c:v>
                </c:pt>
                <c:pt idx="1">
                  <c:v>0.103024</c:v>
                </c:pt>
                <c:pt idx="2">
                  <c:v>5.3460900000000006E-2</c:v>
                </c:pt>
                <c:pt idx="3">
                  <c:v>3.4931700000000003E-2</c:v>
                </c:pt>
                <c:pt idx="4">
                  <c:v>2.9740700000000002E-2</c:v>
                </c:pt>
                <c:pt idx="5">
                  <c:v>1.73712E-2</c:v>
                </c:pt>
                <c:pt idx="6">
                  <c:v>3.8624600000000002E-2</c:v>
                </c:pt>
                <c:pt idx="7">
                  <c:v>4.6275199999999996E-2</c:v>
                </c:pt>
                <c:pt idx="8">
                  <c:v>1.9206399999999998E-2</c:v>
                </c:pt>
                <c:pt idx="9">
                  <c:v>8.70106E-3</c:v>
                </c:pt>
                <c:pt idx="10">
                  <c:v>4.8785999999999996E-2</c:v>
                </c:pt>
                <c:pt idx="11">
                  <c:v>6.6594500000000001E-2</c:v>
                </c:pt>
                <c:pt idx="12">
                  <c:v>3.6511000000000002E-2</c:v>
                </c:pt>
                <c:pt idx="13">
                  <c:v>2.3698999999999998E-2</c:v>
                </c:pt>
                <c:pt idx="14">
                  <c:v>4.29714E-2</c:v>
                </c:pt>
                <c:pt idx="15">
                  <c:v>5.5920600000000001E-2</c:v>
                </c:pt>
                <c:pt idx="16">
                  <c:v>7.63359E-3</c:v>
                </c:pt>
                <c:pt idx="17">
                  <c:v>3.7543199999999999E-2</c:v>
                </c:pt>
              </c:numCache>
            </c:numRef>
          </c:val>
        </c:ser>
        <c:ser>
          <c:idx val="4"/>
          <c:order val="4"/>
          <c:tx>
            <c:strRef>
              <c:f>PMTCT_PedART_Region!$F$33</c:f>
              <c:strCache>
                <c:ptCount val="1"/>
                <c:pt idx="0">
                  <c:v>2009</c:v>
                </c:pt>
              </c:strCache>
            </c:strRef>
          </c:tx>
          <c:spPr>
            <a:solidFill>
              <a:schemeClr val="accent6">
                <a:tint val="94000"/>
              </a:schemeClr>
            </a:solidFill>
            <a:ln>
              <a:noFill/>
            </a:ln>
            <a:effectLst/>
          </c:spPr>
          <c:invertIfNegative val="0"/>
          <c:cat>
            <c:strRef>
              <c:f>PMTCT_PedART_Region!$A$34:$A$51</c:f>
              <c:strCache>
                <c:ptCount val="18"/>
                <c:pt idx="0">
                  <c:v>WCAR</c:v>
                </c:pt>
                <c:pt idx="1">
                  <c:v>Benin</c:v>
                </c:pt>
                <c:pt idx="2">
                  <c:v>Burkina Faso</c:v>
                </c:pt>
                <c:pt idx="3">
                  <c:v>Cameroon</c:v>
                </c:pt>
                <c:pt idx="4">
                  <c:v>Central African Republic</c:v>
                </c:pt>
                <c:pt idx="5">
                  <c:v>Chad</c:v>
                </c:pt>
                <c:pt idx="6">
                  <c:v>Congo</c:v>
                </c:pt>
                <c:pt idx="7">
                  <c:v>Côte d'Ivoire</c:v>
                </c:pt>
                <c:pt idx="8">
                  <c:v>Democratic Republic of the Congo</c:v>
                </c:pt>
                <c:pt idx="9">
                  <c:v>Equatorial Guinea</c:v>
                </c:pt>
                <c:pt idx="10">
                  <c:v>Gabon</c:v>
                </c:pt>
                <c:pt idx="11">
                  <c:v>Gambia</c:v>
                </c:pt>
                <c:pt idx="12">
                  <c:v>Ghana</c:v>
                </c:pt>
                <c:pt idx="13">
                  <c:v>Guinea-Bissau</c:v>
                </c:pt>
                <c:pt idx="14">
                  <c:v>Liberia</c:v>
                </c:pt>
                <c:pt idx="15">
                  <c:v>Mali</c:v>
                </c:pt>
                <c:pt idx="16">
                  <c:v>Mauritania</c:v>
                </c:pt>
                <c:pt idx="17">
                  <c:v>Nigeria</c:v>
                </c:pt>
              </c:strCache>
            </c:strRef>
          </c:cat>
          <c:val>
            <c:numRef>
              <c:f>PMTCT_PedART_Region!$F$34:$F$51</c:f>
              <c:numCache>
                <c:formatCode>0%</c:formatCode>
                <c:ptCount val="18"/>
                <c:pt idx="0">
                  <c:v>5.5363200000000001E-2</c:v>
                </c:pt>
                <c:pt idx="1">
                  <c:v>0.141404</c:v>
                </c:pt>
                <c:pt idx="2">
                  <c:v>7.474059999999999E-2</c:v>
                </c:pt>
                <c:pt idx="3">
                  <c:v>5.1480400000000003E-2</c:v>
                </c:pt>
                <c:pt idx="4">
                  <c:v>3.4303800000000002E-2</c:v>
                </c:pt>
                <c:pt idx="5">
                  <c:v>2.7343099999999999E-2</c:v>
                </c:pt>
                <c:pt idx="6">
                  <c:v>5.1615000000000001E-2</c:v>
                </c:pt>
                <c:pt idx="7">
                  <c:v>9.0926300000000002E-2</c:v>
                </c:pt>
                <c:pt idx="8">
                  <c:v>2.7828599999999998E-2</c:v>
                </c:pt>
                <c:pt idx="9">
                  <c:v>2.15903E-2</c:v>
                </c:pt>
                <c:pt idx="10">
                  <c:v>6.1097499999999999E-2</c:v>
                </c:pt>
                <c:pt idx="11">
                  <c:v>7.2258699999999995E-2</c:v>
                </c:pt>
                <c:pt idx="12">
                  <c:v>6.2705999999999998E-2</c:v>
                </c:pt>
                <c:pt idx="13">
                  <c:v>2.7167799999999999E-2</c:v>
                </c:pt>
                <c:pt idx="14">
                  <c:v>6.0045099999999997E-2</c:v>
                </c:pt>
                <c:pt idx="15">
                  <c:v>7.2400699999999998E-2</c:v>
                </c:pt>
                <c:pt idx="16">
                  <c:v>7.3574499999999998E-3</c:v>
                </c:pt>
                <c:pt idx="17">
                  <c:v>5.2251700000000005E-2</c:v>
                </c:pt>
              </c:numCache>
            </c:numRef>
          </c:val>
        </c:ser>
        <c:ser>
          <c:idx val="5"/>
          <c:order val="5"/>
          <c:tx>
            <c:strRef>
              <c:f>PMTCT_PedART_Region!$G$33</c:f>
              <c:strCache>
                <c:ptCount val="1"/>
                <c:pt idx="0">
                  <c:v>2010</c:v>
                </c:pt>
              </c:strCache>
            </c:strRef>
          </c:tx>
          <c:spPr>
            <a:solidFill>
              <a:schemeClr val="accent6">
                <a:shade val="93000"/>
              </a:schemeClr>
            </a:solidFill>
            <a:ln>
              <a:noFill/>
            </a:ln>
            <a:effectLst/>
          </c:spPr>
          <c:invertIfNegative val="0"/>
          <c:cat>
            <c:strRef>
              <c:f>PMTCT_PedART_Region!$A$34:$A$51</c:f>
              <c:strCache>
                <c:ptCount val="18"/>
                <c:pt idx="0">
                  <c:v>WCAR</c:v>
                </c:pt>
                <c:pt idx="1">
                  <c:v>Benin</c:v>
                </c:pt>
                <c:pt idx="2">
                  <c:v>Burkina Faso</c:v>
                </c:pt>
                <c:pt idx="3">
                  <c:v>Cameroon</c:v>
                </c:pt>
                <c:pt idx="4">
                  <c:v>Central African Republic</c:v>
                </c:pt>
                <c:pt idx="5">
                  <c:v>Chad</c:v>
                </c:pt>
                <c:pt idx="6">
                  <c:v>Congo</c:v>
                </c:pt>
                <c:pt idx="7">
                  <c:v>Côte d'Ivoire</c:v>
                </c:pt>
                <c:pt idx="8">
                  <c:v>Democratic Republic of the Congo</c:v>
                </c:pt>
                <c:pt idx="9">
                  <c:v>Equatorial Guinea</c:v>
                </c:pt>
                <c:pt idx="10">
                  <c:v>Gabon</c:v>
                </c:pt>
                <c:pt idx="11">
                  <c:v>Gambia</c:v>
                </c:pt>
                <c:pt idx="12">
                  <c:v>Ghana</c:v>
                </c:pt>
                <c:pt idx="13">
                  <c:v>Guinea-Bissau</c:v>
                </c:pt>
                <c:pt idx="14">
                  <c:v>Liberia</c:v>
                </c:pt>
                <c:pt idx="15">
                  <c:v>Mali</c:v>
                </c:pt>
                <c:pt idx="16">
                  <c:v>Mauritania</c:v>
                </c:pt>
                <c:pt idx="17">
                  <c:v>Nigeria</c:v>
                </c:pt>
              </c:strCache>
            </c:strRef>
          </c:cat>
          <c:val>
            <c:numRef>
              <c:f>PMTCT_PedART_Region!$G$34:$G$51</c:f>
              <c:numCache>
                <c:formatCode>0%</c:formatCode>
                <c:ptCount val="18"/>
                <c:pt idx="0">
                  <c:v>6.3896800000000004E-2</c:v>
                </c:pt>
                <c:pt idx="1">
                  <c:v>0.16473600000000002</c:v>
                </c:pt>
                <c:pt idx="2">
                  <c:v>8.1736400000000001E-2</c:v>
                </c:pt>
                <c:pt idx="3">
                  <c:v>6.6657800000000003E-2</c:v>
                </c:pt>
                <c:pt idx="4">
                  <c:v>4.4522399999999997E-2</c:v>
                </c:pt>
                <c:pt idx="5">
                  <c:v>3.74957E-2</c:v>
                </c:pt>
                <c:pt idx="6">
                  <c:v>8.0125299999999997E-2</c:v>
                </c:pt>
                <c:pt idx="7">
                  <c:v>9.1169200000000006E-2</c:v>
                </c:pt>
                <c:pt idx="8">
                  <c:v>3.5231199999999997E-2</c:v>
                </c:pt>
                <c:pt idx="9">
                  <c:v>2.1136699999999998E-2</c:v>
                </c:pt>
                <c:pt idx="10">
                  <c:v>8.1898499999999999E-2</c:v>
                </c:pt>
                <c:pt idx="11">
                  <c:v>7.6448200000000008E-2</c:v>
                </c:pt>
                <c:pt idx="12">
                  <c:v>9.3847100000000003E-2</c:v>
                </c:pt>
                <c:pt idx="13">
                  <c:v>3.8363700000000001E-2</c:v>
                </c:pt>
                <c:pt idx="14">
                  <c:v>7.1266400000000008E-2</c:v>
                </c:pt>
                <c:pt idx="15">
                  <c:v>8.3084600000000008E-2</c:v>
                </c:pt>
                <c:pt idx="16">
                  <c:v>1.5476200000000001E-2</c:v>
                </c:pt>
                <c:pt idx="17">
                  <c:v>5.7165999999999995E-2</c:v>
                </c:pt>
              </c:numCache>
            </c:numRef>
          </c:val>
        </c:ser>
        <c:ser>
          <c:idx val="6"/>
          <c:order val="6"/>
          <c:tx>
            <c:strRef>
              <c:f>PMTCT_PedART_Region!$H$33</c:f>
              <c:strCache>
                <c:ptCount val="1"/>
                <c:pt idx="0">
                  <c:v>2011</c:v>
                </c:pt>
              </c:strCache>
            </c:strRef>
          </c:tx>
          <c:spPr>
            <a:solidFill>
              <a:schemeClr val="accent6">
                <a:shade val="80000"/>
              </a:schemeClr>
            </a:solidFill>
            <a:ln>
              <a:noFill/>
            </a:ln>
            <a:effectLst/>
          </c:spPr>
          <c:invertIfNegative val="0"/>
          <c:cat>
            <c:strRef>
              <c:f>PMTCT_PedART_Region!$A$34:$A$51</c:f>
              <c:strCache>
                <c:ptCount val="18"/>
                <c:pt idx="0">
                  <c:v>WCAR</c:v>
                </c:pt>
                <c:pt idx="1">
                  <c:v>Benin</c:v>
                </c:pt>
                <c:pt idx="2">
                  <c:v>Burkina Faso</c:v>
                </c:pt>
                <c:pt idx="3">
                  <c:v>Cameroon</c:v>
                </c:pt>
                <c:pt idx="4">
                  <c:v>Central African Republic</c:v>
                </c:pt>
                <c:pt idx="5">
                  <c:v>Chad</c:v>
                </c:pt>
                <c:pt idx="6">
                  <c:v>Congo</c:v>
                </c:pt>
                <c:pt idx="7">
                  <c:v>Côte d'Ivoire</c:v>
                </c:pt>
                <c:pt idx="8">
                  <c:v>Democratic Republic of the Congo</c:v>
                </c:pt>
                <c:pt idx="9">
                  <c:v>Equatorial Guinea</c:v>
                </c:pt>
                <c:pt idx="10">
                  <c:v>Gabon</c:v>
                </c:pt>
                <c:pt idx="11">
                  <c:v>Gambia</c:v>
                </c:pt>
                <c:pt idx="12">
                  <c:v>Ghana</c:v>
                </c:pt>
                <c:pt idx="13">
                  <c:v>Guinea-Bissau</c:v>
                </c:pt>
                <c:pt idx="14">
                  <c:v>Liberia</c:v>
                </c:pt>
                <c:pt idx="15">
                  <c:v>Mali</c:v>
                </c:pt>
                <c:pt idx="16">
                  <c:v>Mauritania</c:v>
                </c:pt>
                <c:pt idx="17">
                  <c:v>Nigeria</c:v>
                </c:pt>
              </c:strCache>
            </c:strRef>
          </c:cat>
          <c:val>
            <c:numRef>
              <c:f>PMTCT_PedART_Region!$H$34:$H$51</c:f>
              <c:numCache>
                <c:formatCode>0%</c:formatCode>
                <c:ptCount val="18"/>
                <c:pt idx="0">
                  <c:v>9.6914800000000009E-2</c:v>
                </c:pt>
                <c:pt idx="1">
                  <c:v>0.20125299999999999</c:v>
                </c:pt>
                <c:pt idx="2">
                  <c:v>0.110537</c:v>
                </c:pt>
                <c:pt idx="3">
                  <c:v>7.3740699999999992E-2</c:v>
                </c:pt>
                <c:pt idx="4">
                  <c:v>3.9748600000000002E-2</c:v>
                </c:pt>
                <c:pt idx="5">
                  <c:v>5.2060700000000001E-2</c:v>
                </c:pt>
                <c:pt idx="6">
                  <c:v>8.7315599999999993E-2</c:v>
                </c:pt>
                <c:pt idx="7">
                  <c:v>0.10905300000000001</c:v>
                </c:pt>
                <c:pt idx="8">
                  <c:v>9.8964300000000005E-2</c:v>
                </c:pt>
                <c:pt idx="9">
                  <c:v>3.798E-2</c:v>
                </c:pt>
                <c:pt idx="10">
                  <c:v>9.2348899999999998E-2</c:v>
                </c:pt>
                <c:pt idx="11">
                  <c:v>0.10564999999999999</c:v>
                </c:pt>
                <c:pt idx="12">
                  <c:v>0.12226100000000001</c:v>
                </c:pt>
                <c:pt idx="13">
                  <c:v>5.2219300000000003E-2</c:v>
                </c:pt>
                <c:pt idx="14">
                  <c:v>0.13164000000000001</c:v>
                </c:pt>
                <c:pt idx="15">
                  <c:v>0.102455</c:v>
                </c:pt>
                <c:pt idx="16">
                  <c:v>0</c:v>
                </c:pt>
                <c:pt idx="17">
                  <c:v>0.100359</c:v>
                </c:pt>
              </c:numCache>
            </c:numRef>
          </c:val>
        </c:ser>
        <c:ser>
          <c:idx val="7"/>
          <c:order val="7"/>
          <c:tx>
            <c:strRef>
              <c:f>PMTCT_PedART_Region!$I$33</c:f>
              <c:strCache>
                <c:ptCount val="1"/>
                <c:pt idx="0">
                  <c:v>2012</c:v>
                </c:pt>
              </c:strCache>
            </c:strRef>
          </c:tx>
          <c:spPr>
            <a:solidFill>
              <a:schemeClr val="accent6">
                <a:shade val="68000"/>
              </a:schemeClr>
            </a:solidFill>
            <a:ln>
              <a:noFill/>
            </a:ln>
            <a:effectLst/>
          </c:spPr>
          <c:invertIfNegative val="0"/>
          <c:cat>
            <c:strRef>
              <c:f>PMTCT_PedART_Region!$A$34:$A$51</c:f>
              <c:strCache>
                <c:ptCount val="18"/>
                <c:pt idx="0">
                  <c:v>WCAR</c:v>
                </c:pt>
                <c:pt idx="1">
                  <c:v>Benin</c:v>
                </c:pt>
                <c:pt idx="2">
                  <c:v>Burkina Faso</c:v>
                </c:pt>
                <c:pt idx="3">
                  <c:v>Cameroon</c:v>
                </c:pt>
                <c:pt idx="4">
                  <c:v>Central African Republic</c:v>
                </c:pt>
                <c:pt idx="5">
                  <c:v>Chad</c:v>
                </c:pt>
                <c:pt idx="6">
                  <c:v>Congo</c:v>
                </c:pt>
                <c:pt idx="7">
                  <c:v>Côte d'Ivoire</c:v>
                </c:pt>
                <c:pt idx="8">
                  <c:v>Democratic Republic of the Congo</c:v>
                </c:pt>
                <c:pt idx="9">
                  <c:v>Equatorial Guinea</c:v>
                </c:pt>
                <c:pt idx="10">
                  <c:v>Gabon</c:v>
                </c:pt>
                <c:pt idx="11">
                  <c:v>Gambia</c:v>
                </c:pt>
                <c:pt idx="12">
                  <c:v>Ghana</c:v>
                </c:pt>
                <c:pt idx="13">
                  <c:v>Guinea-Bissau</c:v>
                </c:pt>
                <c:pt idx="14">
                  <c:v>Liberia</c:v>
                </c:pt>
                <c:pt idx="15">
                  <c:v>Mali</c:v>
                </c:pt>
                <c:pt idx="16">
                  <c:v>Mauritania</c:v>
                </c:pt>
                <c:pt idx="17">
                  <c:v>Nigeria</c:v>
                </c:pt>
              </c:strCache>
            </c:strRef>
          </c:cat>
          <c:val>
            <c:numRef>
              <c:f>PMTCT_PedART_Region!$I$34:$I$51</c:f>
              <c:numCache>
                <c:formatCode>0%</c:formatCode>
                <c:ptCount val="18"/>
                <c:pt idx="0">
                  <c:v>9.2237899999999998E-2</c:v>
                </c:pt>
                <c:pt idx="1">
                  <c:v>0.23364100000000002</c:v>
                </c:pt>
                <c:pt idx="2">
                  <c:v>0.117171</c:v>
                </c:pt>
                <c:pt idx="3">
                  <c:v>8.3199999999999996E-2</c:v>
                </c:pt>
                <c:pt idx="4">
                  <c:v>4.8911699999999995E-2</c:v>
                </c:pt>
                <c:pt idx="5">
                  <c:v>5.1294199999999998E-2</c:v>
                </c:pt>
                <c:pt idx="6">
                  <c:v>9.9489599999999997E-2</c:v>
                </c:pt>
                <c:pt idx="7">
                  <c:v>0.12307499999999999</c:v>
                </c:pt>
                <c:pt idx="8">
                  <c:v>8.1048500000000009E-2</c:v>
                </c:pt>
                <c:pt idx="9">
                  <c:v>6.0195600000000002E-2</c:v>
                </c:pt>
                <c:pt idx="10">
                  <c:v>0.11322499999999999</c:v>
                </c:pt>
                <c:pt idx="11">
                  <c:v>0.12147000000000001</c:v>
                </c:pt>
                <c:pt idx="12">
                  <c:v>0.15190500000000001</c:v>
                </c:pt>
                <c:pt idx="13">
                  <c:v>7.09206E-2</c:v>
                </c:pt>
                <c:pt idx="14">
                  <c:v>0.100726</c:v>
                </c:pt>
                <c:pt idx="15">
                  <c:v>0.111571</c:v>
                </c:pt>
                <c:pt idx="16">
                  <c:v>0</c:v>
                </c:pt>
                <c:pt idx="17">
                  <c:v>8.4030299999999988E-2</c:v>
                </c:pt>
              </c:numCache>
            </c:numRef>
          </c:val>
        </c:ser>
        <c:ser>
          <c:idx val="8"/>
          <c:order val="8"/>
          <c:tx>
            <c:strRef>
              <c:f>PMTCT_PedART_Region!$J$33</c:f>
              <c:strCache>
                <c:ptCount val="1"/>
                <c:pt idx="0">
                  <c:v>2013</c:v>
                </c:pt>
              </c:strCache>
            </c:strRef>
          </c:tx>
          <c:spPr>
            <a:solidFill>
              <a:schemeClr val="accent6">
                <a:shade val="55000"/>
              </a:schemeClr>
            </a:solidFill>
            <a:ln>
              <a:noFill/>
            </a:ln>
            <a:effectLst/>
          </c:spPr>
          <c:invertIfNegative val="0"/>
          <c:cat>
            <c:strRef>
              <c:f>PMTCT_PedART_Region!$A$34:$A$51</c:f>
              <c:strCache>
                <c:ptCount val="18"/>
                <c:pt idx="0">
                  <c:v>WCAR</c:v>
                </c:pt>
                <c:pt idx="1">
                  <c:v>Benin</c:v>
                </c:pt>
                <c:pt idx="2">
                  <c:v>Burkina Faso</c:v>
                </c:pt>
                <c:pt idx="3">
                  <c:v>Cameroon</c:v>
                </c:pt>
                <c:pt idx="4">
                  <c:v>Central African Republic</c:v>
                </c:pt>
                <c:pt idx="5">
                  <c:v>Chad</c:v>
                </c:pt>
                <c:pt idx="6">
                  <c:v>Congo</c:v>
                </c:pt>
                <c:pt idx="7">
                  <c:v>Côte d'Ivoire</c:v>
                </c:pt>
                <c:pt idx="8">
                  <c:v>Democratic Republic of the Congo</c:v>
                </c:pt>
                <c:pt idx="9">
                  <c:v>Equatorial Guinea</c:v>
                </c:pt>
                <c:pt idx="10">
                  <c:v>Gabon</c:v>
                </c:pt>
                <c:pt idx="11">
                  <c:v>Gambia</c:v>
                </c:pt>
                <c:pt idx="12">
                  <c:v>Ghana</c:v>
                </c:pt>
                <c:pt idx="13">
                  <c:v>Guinea-Bissau</c:v>
                </c:pt>
                <c:pt idx="14">
                  <c:v>Liberia</c:v>
                </c:pt>
                <c:pt idx="15">
                  <c:v>Mali</c:v>
                </c:pt>
                <c:pt idx="16">
                  <c:v>Mauritania</c:v>
                </c:pt>
                <c:pt idx="17">
                  <c:v>Nigeria</c:v>
                </c:pt>
              </c:strCache>
            </c:strRef>
          </c:cat>
          <c:val>
            <c:numRef>
              <c:f>PMTCT_PedART_Region!$J$34:$J$51</c:f>
              <c:numCache>
                <c:formatCode>0%</c:formatCode>
                <c:ptCount val="18"/>
                <c:pt idx="0">
                  <c:v>0.11934900000000001</c:v>
                </c:pt>
                <c:pt idx="1">
                  <c:v>0.16975499999999999</c:v>
                </c:pt>
                <c:pt idx="2">
                  <c:v>0.133295</c:v>
                </c:pt>
                <c:pt idx="3">
                  <c:v>9.5148799999999992E-2</c:v>
                </c:pt>
                <c:pt idx="4">
                  <c:v>5.8140999999999998E-2</c:v>
                </c:pt>
                <c:pt idx="5">
                  <c:v>5.4114500000000003E-2</c:v>
                </c:pt>
                <c:pt idx="6">
                  <c:v>0.104253</c:v>
                </c:pt>
                <c:pt idx="7">
                  <c:v>0.155137</c:v>
                </c:pt>
                <c:pt idx="8">
                  <c:v>8.1657899999999992E-2</c:v>
                </c:pt>
                <c:pt idx="9">
                  <c:v>6.99351E-2</c:v>
                </c:pt>
                <c:pt idx="10">
                  <c:v>0.17630099999999999</c:v>
                </c:pt>
                <c:pt idx="11">
                  <c:v>0.124676</c:v>
                </c:pt>
                <c:pt idx="12">
                  <c:v>0.17524100000000001</c:v>
                </c:pt>
                <c:pt idx="13">
                  <c:v>8.3757300000000007E-2</c:v>
                </c:pt>
                <c:pt idx="14">
                  <c:v>9.2352799999999999E-2</c:v>
                </c:pt>
                <c:pt idx="15">
                  <c:v>0.11368700000000001</c:v>
                </c:pt>
                <c:pt idx="16">
                  <c:v>5.6506899999999999E-2</c:v>
                </c:pt>
                <c:pt idx="17">
                  <c:v>0.12459400000000001</c:v>
                </c:pt>
              </c:numCache>
            </c:numRef>
          </c:val>
        </c:ser>
        <c:ser>
          <c:idx val="9"/>
          <c:order val="9"/>
          <c:tx>
            <c:strRef>
              <c:f>PMTCT_PedART_Region!$K$33</c:f>
              <c:strCache>
                <c:ptCount val="1"/>
                <c:pt idx="0">
                  <c:v>2014</c:v>
                </c:pt>
              </c:strCache>
            </c:strRef>
          </c:tx>
          <c:spPr>
            <a:solidFill>
              <a:schemeClr val="accent6">
                <a:shade val="4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PMTCT_PedART_Region!$A$34:$A$51</c:f>
              <c:strCache>
                <c:ptCount val="18"/>
                <c:pt idx="0">
                  <c:v>WCAR</c:v>
                </c:pt>
                <c:pt idx="1">
                  <c:v>Benin</c:v>
                </c:pt>
                <c:pt idx="2">
                  <c:v>Burkina Faso</c:v>
                </c:pt>
                <c:pt idx="3">
                  <c:v>Cameroon</c:v>
                </c:pt>
                <c:pt idx="4">
                  <c:v>Central African Republic</c:v>
                </c:pt>
                <c:pt idx="5">
                  <c:v>Chad</c:v>
                </c:pt>
                <c:pt idx="6">
                  <c:v>Congo</c:v>
                </c:pt>
                <c:pt idx="7">
                  <c:v>Côte d'Ivoire</c:v>
                </c:pt>
                <c:pt idx="8">
                  <c:v>Democratic Republic of the Congo</c:v>
                </c:pt>
                <c:pt idx="9">
                  <c:v>Equatorial Guinea</c:v>
                </c:pt>
                <c:pt idx="10">
                  <c:v>Gabon</c:v>
                </c:pt>
                <c:pt idx="11">
                  <c:v>Gambia</c:v>
                </c:pt>
                <c:pt idx="12">
                  <c:v>Ghana</c:v>
                </c:pt>
                <c:pt idx="13">
                  <c:v>Guinea-Bissau</c:v>
                </c:pt>
                <c:pt idx="14">
                  <c:v>Liberia</c:v>
                </c:pt>
                <c:pt idx="15">
                  <c:v>Mali</c:v>
                </c:pt>
                <c:pt idx="16">
                  <c:v>Mauritania</c:v>
                </c:pt>
                <c:pt idx="17">
                  <c:v>Nigeria</c:v>
                </c:pt>
              </c:strCache>
            </c:strRef>
          </c:cat>
          <c:val>
            <c:numRef>
              <c:f>PMTCT_PedART_Region!$K$34:$K$51</c:f>
              <c:numCache>
                <c:formatCode>0%</c:formatCode>
                <c:ptCount val="18"/>
                <c:pt idx="0">
                  <c:v>0.127414</c:v>
                </c:pt>
                <c:pt idx="1">
                  <c:v>0.20691899999999999</c:v>
                </c:pt>
                <c:pt idx="2">
                  <c:v>0.173623</c:v>
                </c:pt>
                <c:pt idx="3">
                  <c:v>0.105139</c:v>
                </c:pt>
                <c:pt idx="4">
                  <c:v>0.105267</c:v>
                </c:pt>
                <c:pt idx="5">
                  <c:v>8.4530600000000011E-2</c:v>
                </c:pt>
                <c:pt idx="6">
                  <c:v>9.2748700000000003E-2</c:v>
                </c:pt>
                <c:pt idx="7">
                  <c:v>0.164238</c:v>
                </c:pt>
                <c:pt idx="8">
                  <c:v>0.14527999999999999</c:v>
                </c:pt>
                <c:pt idx="9">
                  <c:v>8.4181000000000006E-2</c:v>
                </c:pt>
                <c:pt idx="10">
                  <c:v>0.27543600000000001</c:v>
                </c:pt>
                <c:pt idx="11">
                  <c:v>0.160473</c:v>
                </c:pt>
                <c:pt idx="12">
                  <c:v>0.21585100000000002</c:v>
                </c:pt>
                <c:pt idx="13">
                  <c:v>7.4164500000000008E-2</c:v>
                </c:pt>
                <c:pt idx="14">
                  <c:v>0.10482799999999999</c:v>
                </c:pt>
                <c:pt idx="15">
                  <c:v>0.13250600000000001</c:v>
                </c:pt>
                <c:pt idx="16">
                  <c:v>7.1672299999999994E-2</c:v>
                </c:pt>
                <c:pt idx="17">
                  <c:v>0.11607300000000001</c:v>
                </c:pt>
              </c:numCache>
            </c:numRef>
          </c:val>
        </c:ser>
        <c:dLbls>
          <c:showLegendKey val="0"/>
          <c:showVal val="0"/>
          <c:showCatName val="0"/>
          <c:showSerName val="0"/>
          <c:showPercent val="0"/>
          <c:showBubbleSize val="0"/>
        </c:dLbls>
        <c:gapWidth val="120"/>
        <c:overlap val="-10"/>
        <c:axId val="566345568"/>
        <c:axId val="566343608"/>
      </c:barChart>
      <c:catAx>
        <c:axId val="56634556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6343608"/>
        <c:crosses val="autoZero"/>
        <c:auto val="1"/>
        <c:lblAlgn val="ctr"/>
        <c:lblOffset val="100"/>
        <c:noMultiLvlLbl val="0"/>
      </c:catAx>
      <c:valAx>
        <c:axId val="566343608"/>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6345568"/>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adults (aged 15+) and children (aged 0-14) living with HIV receiving antiretroviral therapy (ART) in all low- and middle-income countries, 2000-2014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PedART_AdultsChildren_LMIC!$B$34</c:f>
              <c:strCache>
                <c:ptCount val="1"/>
                <c:pt idx="0">
                  <c:v>Paediatric ART</c:v>
                </c:pt>
              </c:strCache>
            </c:strRef>
          </c:tx>
          <c:spPr>
            <a:ln w="22225" cap="rnd">
              <a:noFill/>
              <a:round/>
            </a:ln>
            <a:effectLst/>
          </c:spPr>
          <c:marker>
            <c:symbol val="circle"/>
            <c:size val="6"/>
            <c:spPr>
              <a:solidFill>
                <a:schemeClr val="accent1"/>
              </a:solidFill>
              <a:ln w="15875">
                <a:solidFill>
                  <a:schemeClr val="accent1"/>
                </a:solidFill>
                <a:round/>
              </a:ln>
              <a:effectLst/>
            </c:spPr>
          </c:marker>
          <c:dLbls>
            <c:dLbl>
              <c:idx val="0"/>
              <c:layout>
                <c:manualLayout>
                  <c:x val="-1.2967724510322278E-17"/>
                  <c:y val="-2.164502533405347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0"/>
                  <c:y val="4.3290050668106945E-3"/>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5935449020644555E-17"/>
                  <c:y val="-8.658010133621389E-3"/>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08225126670267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0"/>
                  <c:y val="8.6580101336212294E-3"/>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5.187089804128911E-17"/>
                  <c:y val="1.082251266702657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PedART_AdultsChildren_LMIC!$B$71:$B$85</c:f>
                <c:numCache>
                  <c:formatCode>General</c:formatCode>
                  <c:ptCount val="15"/>
                  <c:pt idx="0">
                    <c:v>9.1427000000000001E-4</c:v>
                  </c:pt>
                  <c:pt idx="1">
                    <c:v>1.4463000000000011E-3</c:v>
                  </c:pt>
                  <c:pt idx="2">
                    <c:v>1.7941999999999993E-3</c:v>
                  </c:pt>
                  <c:pt idx="3">
                    <c:v>2.2460000000000015E-3</c:v>
                  </c:pt>
                  <c:pt idx="4">
                    <c:v>2.236400000000003E-3</c:v>
                  </c:pt>
                  <c:pt idx="5">
                    <c:v>3.2529999999999989E-3</c:v>
                  </c:pt>
                  <c:pt idx="6">
                    <c:v>4.8331999999999958E-3</c:v>
                  </c:pt>
                  <c:pt idx="7">
                    <c:v>6.7887999999999976E-3</c:v>
                  </c:pt>
                  <c:pt idx="8">
                    <c:v>6.8270999999999887E-3</c:v>
                  </c:pt>
                  <c:pt idx="9">
                    <c:v>9.1769999999999907E-3</c:v>
                  </c:pt>
                  <c:pt idx="10">
                    <c:v>1.1691000000000007E-2</c:v>
                  </c:pt>
                  <c:pt idx="11">
                    <c:v>1.5141999999999989E-2</c:v>
                  </c:pt>
                  <c:pt idx="12">
                    <c:v>1.9239000000000006E-2</c:v>
                  </c:pt>
                  <c:pt idx="13">
                    <c:v>2.1438000000000013E-2</c:v>
                  </c:pt>
                  <c:pt idx="14">
                    <c:v>2.5413000000000019E-2</c:v>
                  </c:pt>
                </c:numCache>
              </c:numRef>
            </c:plus>
            <c:minus>
              <c:numRef>
                <c:f>PedART_AdultsChildren_LMIC!$B$53:$B$67</c:f>
                <c:numCache>
                  <c:formatCode>General</c:formatCode>
                  <c:ptCount val="15"/>
                  <c:pt idx="0">
                    <c:v>7.7353000000000057E-4</c:v>
                  </c:pt>
                  <c:pt idx="1">
                    <c:v>1.1689999999999999E-3</c:v>
                  </c:pt>
                  <c:pt idx="2">
                    <c:v>1.5466000000000021E-3</c:v>
                  </c:pt>
                  <c:pt idx="3">
                    <c:v>1.8631999999999989E-3</c:v>
                  </c:pt>
                  <c:pt idx="4">
                    <c:v>1.7829000000000005E-3</c:v>
                  </c:pt>
                  <c:pt idx="5">
                    <c:v>2.7134999999999972E-3</c:v>
                  </c:pt>
                  <c:pt idx="6">
                    <c:v>4.1664000000000007E-3</c:v>
                  </c:pt>
                  <c:pt idx="7">
                    <c:v>5.8293999999999985E-3</c:v>
                  </c:pt>
                  <c:pt idx="8">
                    <c:v>5.8380999999999988E-3</c:v>
                  </c:pt>
                  <c:pt idx="9">
                    <c:v>8.3190000000000208E-3</c:v>
                  </c:pt>
                  <c:pt idx="10">
                    <c:v>1.0335999999999984E-2</c:v>
                  </c:pt>
                  <c:pt idx="11">
                    <c:v>1.3898999999999995E-2</c:v>
                  </c:pt>
                  <c:pt idx="12">
                    <c:v>1.6361999999999988E-2</c:v>
                  </c:pt>
                  <c:pt idx="13">
                    <c:v>1.9191000000000014E-2</c:v>
                  </c:pt>
                  <c:pt idx="14">
                    <c:v>2.0980999999999972E-2</c:v>
                  </c:pt>
                </c:numCache>
              </c:numRef>
            </c:minus>
            <c:spPr>
              <a:noFill/>
              <a:ln w="9525" cap="flat" cmpd="sng" algn="ctr">
                <a:solidFill>
                  <a:schemeClr val="dk1">
                    <a:lumMod val="50000"/>
                    <a:lumOff val="50000"/>
                  </a:schemeClr>
                </a:solidFill>
                <a:round/>
              </a:ln>
              <a:effectLst/>
            </c:spPr>
          </c:errBars>
          <c:cat>
            <c:numRef>
              <c:f>PedART_AdultsChildren_LMIC!$A$35:$A$49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PedART_AdultsChildren_LMIC!$B$35:$B$49</c:f>
              <c:numCache>
                <c:formatCode>0%</c:formatCode>
                <c:ptCount val="15"/>
                <c:pt idx="0">
                  <c:v>7.8709399999999999E-3</c:v>
                </c:pt>
                <c:pt idx="1">
                  <c:v>1.26502E-2</c:v>
                </c:pt>
                <c:pt idx="2">
                  <c:v>1.6792600000000001E-2</c:v>
                </c:pt>
                <c:pt idx="3">
                  <c:v>2.15792E-2</c:v>
                </c:pt>
                <c:pt idx="4">
                  <c:v>2.2215099999999998E-2</c:v>
                </c:pt>
                <c:pt idx="5">
                  <c:v>3.3206899999999998E-2</c:v>
                </c:pt>
                <c:pt idx="6">
                  <c:v>5.1499400000000001E-2</c:v>
                </c:pt>
                <c:pt idx="7">
                  <c:v>7.3849700000000004E-2</c:v>
                </c:pt>
                <c:pt idx="8">
                  <c:v>7.7947900000000001E-2</c:v>
                </c:pt>
                <c:pt idx="9">
                  <c:v>0.11164500000000001</c:v>
                </c:pt>
                <c:pt idx="10">
                  <c:v>0.14176</c:v>
                </c:pt>
                <c:pt idx="11">
                  <c:v>0.18745100000000001</c:v>
                </c:pt>
                <c:pt idx="12">
                  <c:v>0.23161500000000002</c:v>
                </c:pt>
                <c:pt idx="13">
                  <c:v>0.271171</c:v>
                </c:pt>
                <c:pt idx="14">
                  <c:v>0.30882599999999999</c:v>
                </c:pt>
              </c:numCache>
            </c:numRef>
          </c:val>
          <c:smooth val="0"/>
        </c:ser>
        <c:ser>
          <c:idx val="1"/>
          <c:order val="1"/>
          <c:tx>
            <c:strRef>
              <c:f>PedART_AdultsChildren_LMIC!$C$34</c:f>
              <c:strCache>
                <c:ptCount val="1"/>
                <c:pt idx="0">
                  <c:v>Adult ART</c:v>
                </c:pt>
              </c:strCache>
            </c:strRef>
          </c:tx>
          <c:spPr>
            <a:ln w="22225" cap="rnd">
              <a:noFill/>
              <a:round/>
            </a:ln>
            <a:effectLst/>
          </c:spPr>
          <c:marker>
            <c:symbol val="circle"/>
            <c:size val="6"/>
            <c:spPr>
              <a:solidFill>
                <a:schemeClr val="accent6"/>
              </a:solidFill>
              <a:ln w="15875">
                <a:solidFill>
                  <a:schemeClr val="accent6"/>
                </a:solidFill>
                <a:round/>
              </a:ln>
              <a:effectLst/>
            </c:spPr>
          </c:marker>
          <c:dLbls>
            <c:dLbl>
              <c:idx val="0"/>
              <c:layout>
                <c:manualLayout>
                  <c:x val="-1.4146771979544437E-3"/>
                  <c:y val="2.1645025334053472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4146771979544176E-3"/>
                  <c:y val="-2.16450253340536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4.3290050668106945E-3"/>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0"/>
                  <c:y val="-1.29870152004322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5.187089804128911E-17"/>
                  <c:y val="-8.6580101336215468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PedART_AdultsChildren_LMIC!$C$71:$C$85</c:f>
                <c:numCache>
                  <c:formatCode>General</c:formatCode>
                  <c:ptCount val="15"/>
                  <c:pt idx="0">
                    <c:v>4.4500000000000008E-4</c:v>
                  </c:pt>
                  <c:pt idx="1">
                    <c:v>5.560799999999996E-4</c:v>
                  </c:pt>
                  <c:pt idx="2">
                    <c:v>7.0244000000000036E-4</c:v>
                  </c:pt>
                  <c:pt idx="3">
                    <c:v>1.0182000000000004E-3</c:v>
                  </c:pt>
                  <c:pt idx="4">
                    <c:v>1.9705E-3</c:v>
                  </c:pt>
                  <c:pt idx="5">
                    <c:v>3.2402999999999946E-3</c:v>
                  </c:pt>
                  <c:pt idx="6">
                    <c:v>5.0781000000000021E-3</c:v>
                  </c:pt>
                  <c:pt idx="7">
                    <c:v>7.3302999999999979E-3</c:v>
                  </c:pt>
                  <c:pt idx="8">
                    <c:v>9.5780000000000032E-3</c:v>
                  </c:pt>
                  <c:pt idx="9">
                    <c:v>1.2084999999999985E-2</c:v>
                  </c:pt>
                  <c:pt idx="10">
                    <c:v>1.5115000000000017E-2</c:v>
                  </c:pt>
                  <c:pt idx="11">
                    <c:v>2.360599999999996E-2</c:v>
                  </c:pt>
                  <c:pt idx="12">
                    <c:v>3.0829999999999969E-2</c:v>
                  </c:pt>
                  <c:pt idx="13">
                    <c:v>4.5297000000000032E-2</c:v>
                  </c:pt>
                  <c:pt idx="14">
                    <c:v>5.0202000000000024E-2</c:v>
                  </c:pt>
                </c:numCache>
              </c:numRef>
            </c:plus>
            <c:minus>
              <c:numRef>
                <c:f>PedART_AdultsChildren_LMIC!$C$53:$C$67</c:f>
                <c:numCache>
                  <c:formatCode>General</c:formatCode>
                  <c:ptCount val="15"/>
                  <c:pt idx="0">
                    <c:v>3.9739000000000007E-4</c:v>
                  </c:pt>
                  <c:pt idx="1">
                    <c:v>5.0003000000000027E-4</c:v>
                  </c:pt>
                  <c:pt idx="2">
                    <c:v>6.230999999999997E-4</c:v>
                  </c:pt>
                  <c:pt idx="3">
                    <c:v>8.8219999999999965E-4</c:v>
                  </c:pt>
                  <c:pt idx="4">
                    <c:v>1.7035000000000002E-3</c:v>
                  </c:pt>
                  <c:pt idx="5">
                    <c:v>2.8520000000000004E-3</c:v>
                  </c:pt>
                  <c:pt idx="6">
                    <c:v>4.4145999999999908E-3</c:v>
                  </c:pt>
                  <c:pt idx="7">
                    <c:v>6.261600000000006E-3</c:v>
                  </c:pt>
                  <c:pt idx="8">
                    <c:v>8.3150000000000029E-3</c:v>
                  </c:pt>
                  <c:pt idx="9">
                    <c:v>1.0492000000000029E-2</c:v>
                  </c:pt>
                  <c:pt idx="10">
                    <c:v>1.2976999999999989E-2</c:v>
                  </c:pt>
                  <c:pt idx="11">
                    <c:v>1.6594999999999999E-2</c:v>
                  </c:pt>
                  <c:pt idx="12">
                    <c:v>2.0545000000000035E-2</c:v>
                  </c:pt>
                  <c:pt idx="13">
                    <c:v>2.4754999999999971E-2</c:v>
                  </c:pt>
                  <c:pt idx="14">
                    <c:v>2.8975999999999946E-2</c:v>
                  </c:pt>
                </c:numCache>
              </c:numRef>
            </c:minus>
            <c:spPr>
              <a:noFill/>
              <a:ln w="9525" cap="flat" cmpd="sng" algn="ctr">
                <a:solidFill>
                  <a:schemeClr val="dk1">
                    <a:lumMod val="50000"/>
                    <a:lumOff val="50000"/>
                  </a:schemeClr>
                </a:solidFill>
                <a:round/>
              </a:ln>
              <a:effectLst/>
            </c:spPr>
          </c:errBars>
          <c:cat>
            <c:numRef>
              <c:f>PedART_AdultsChildren_LMIC!$A$35:$A$49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PedART_AdultsChildren_LMIC!$C$35:$C$49</c:f>
              <c:numCache>
                <c:formatCode>0%</c:formatCode>
                <c:ptCount val="15"/>
                <c:pt idx="0">
                  <c:v>4.98351E-3</c:v>
                </c:pt>
                <c:pt idx="1">
                  <c:v>6.5445399999999997E-3</c:v>
                </c:pt>
                <c:pt idx="2">
                  <c:v>8.5050999999999998E-3</c:v>
                </c:pt>
                <c:pt idx="3">
                  <c:v>1.2459100000000001E-2</c:v>
                </c:pt>
                <c:pt idx="4">
                  <c:v>2.4623599999999999E-2</c:v>
                </c:pt>
                <c:pt idx="5">
                  <c:v>4.1401500000000001E-2</c:v>
                </c:pt>
                <c:pt idx="6">
                  <c:v>6.5008999999999997E-2</c:v>
                </c:pt>
                <c:pt idx="7">
                  <c:v>9.4857700000000003E-2</c:v>
                </c:pt>
                <c:pt idx="8">
                  <c:v>0.12509100000000001</c:v>
                </c:pt>
                <c:pt idx="9">
                  <c:v>0.15756800000000001</c:v>
                </c:pt>
                <c:pt idx="10">
                  <c:v>0.197881</c:v>
                </c:pt>
                <c:pt idx="11">
                  <c:v>0.250865</c:v>
                </c:pt>
                <c:pt idx="12">
                  <c:v>0.30646600000000002</c:v>
                </c:pt>
                <c:pt idx="13">
                  <c:v>0.35449399999999998</c:v>
                </c:pt>
                <c:pt idx="14">
                  <c:v>0.40392699999999998</c:v>
                </c:pt>
              </c:numCache>
            </c:numRef>
          </c:val>
          <c:smooth val="0"/>
        </c:ser>
        <c:dLbls>
          <c:dLblPos val="r"/>
          <c:showLegendKey val="0"/>
          <c:showVal val="1"/>
          <c:showCatName val="0"/>
          <c:showSerName val="0"/>
          <c:showPercent val="0"/>
          <c:showBubbleSize val="0"/>
        </c:dLbls>
        <c:marker val="1"/>
        <c:smooth val="0"/>
        <c:axId val="566341648"/>
        <c:axId val="566342040"/>
      </c:lineChart>
      <c:catAx>
        <c:axId val="56634164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6342040"/>
        <c:crosses val="autoZero"/>
        <c:auto val="1"/>
        <c:lblAlgn val="ctr"/>
        <c:lblOffset val="100"/>
        <c:noMultiLvlLbl val="0"/>
      </c:catAx>
      <c:valAx>
        <c:axId val="56634204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6341648"/>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adults (aged 15+) and children (aged 0-14) living with HIV receiving antiretroviral therapy (ART), Western and Central Africa, 2000-2014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PedART_AdultsChildren!$B$34</c:f>
              <c:strCache>
                <c:ptCount val="1"/>
                <c:pt idx="0">
                  <c:v>Paediatric ART</c:v>
                </c:pt>
              </c:strCache>
            </c:strRef>
          </c:tx>
          <c:spPr>
            <a:ln w="22225" cap="rnd">
              <a:noFill/>
              <a:round/>
            </a:ln>
            <a:effectLst/>
          </c:spPr>
          <c:marker>
            <c:symbol val="circle"/>
            <c:size val="6"/>
            <c:spPr>
              <a:solidFill>
                <a:schemeClr val="accent1"/>
              </a:solidFill>
              <a:ln w="15875">
                <a:solidFill>
                  <a:schemeClr val="accent1"/>
                </a:solidFill>
                <a:round/>
              </a:ln>
              <a:effectLst/>
            </c:spPr>
          </c:marker>
          <c:dLbls>
            <c:dLbl>
              <c:idx val="0"/>
              <c:layout>
                <c:manualLayout>
                  <c:x val="-1.2967724510322278E-17"/>
                  <c:y val="-2.164502533405347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8.658010133621389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5935449020644555E-17"/>
                  <c:y val="-8.658010133621389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1.082251266702673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8218694885361554E-3"/>
                  <c:y val="-1.082251266702673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109347442680259E-3"/>
                  <c:y val="1.731602026724277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PedART_AdultsChildren!$J$35:$J$49</c:f>
                <c:numCache>
                  <c:formatCode>General</c:formatCode>
                  <c:ptCount val="15"/>
                  <c:pt idx="0">
                    <c:v>1.0093699999999999E-3</c:v>
                  </c:pt>
                  <c:pt idx="1">
                    <c:v>1.7789400000000014E-3</c:v>
                  </c:pt>
                  <c:pt idx="2">
                    <c:v>2.3058999999999996E-3</c:v>
                  </c:pt>
                  <c:pt idx="3">
                    <c:v>2.7522999999999992E-3</c:v>
                  </c:pt>
                  <c:pt idx="4">
                    <c:v>3.2935000000000013E-3</c:v>
                  </c:pt>
                  <c:pt idx="5">
                    <c:v>3.7114999999999961E-3</c:v>
                  </c:pt>
                  <c:pt idx="6">
                    <c:v>3.9673E-3</c:v>
                  </c:pt>
                  <c:pt idx="7">
                    <c:v>4.5991000000000018E-3</c:v>
                  </c:pt>
                  <c:pt idx="8">
                    <c:v>4.863200000000005E-3</c:v>
                  </c:pt>
                  <c:pt idx="9">
                    <c:v>6.5777999999999948E-3</c:v>
                  </c:pt>
                  <c:pt idx="10">
                    <c:v>7.3544999999999999E-3</c:v>
                  </c:pt>
                  <c:pt idx="11">
                    <c:v>1.1000199999999988E-2</c:v>
                  </c:pt>
                  <c:pt idx="12">
                    <c:v>1.024209999999999E-2</c:v>
                  </c:pt>
                  <c:pt idx="13">
                    <c:v>1.2696999999999986E-2</c:v>
                  </c:pt>
                  <c:pt idx="14">
                    <c:v>1.3278000000000012E-2</c:v>
                  </c:pt>
                </c:numCache>
              </c:numRef>
            </c:plus>
            <c:minus>
              <c:numRef>
                <c:f>PedART_AdultsChildren!$I$35:$I$49</c:f>
                <c:numCache>
                  <c:formatCode>General</c:formatCode>
                  <c:ptCount val="15"/>
                  <c:pt idx="0">
                    <c:v>9.8846000000000003E-4</c:v>
                  </c:pt>
                  <c:pt idx="1">
                    <c:v>1.7176399999999994E-3</c:v>
                  </c:pt>
                  <c:pt idx="2">
                    <c:v>2.2958000000000024E-3</c:v>
                  </c:pt>
                  <c:pt idx="3">
                    <c:v>2.7967000000000009E-3</c:v>
                  </c:pt>
                  <c:pt idx="4">
                    <c:v>3.1709000000000008E-3</c:v>
                  </c:pt>
                  <c:pt idx="5">
                    <c:v>3.7785000000000006E-3</c:v>
                  </c:pt>
                  <c:pt idx="6">
                    <c:v>3.9106999999999996E-3</c:v>
                  </c:pt>
                  <c:pt idx="7">
                    <c:v>4.6175000000000035E-3</c:v>
                  </c:pt>
                  <c:pt idx="8">
                    <c:v>4.5886000000000052E-3</c:v>
                  </c:pt>
                  <c:pt idx="9">
                    <c:v>6.383700000000006E-3</c:v>
                  </c:pt>
                  <c:pt idx="10">
                    <c:v>7.2502000000000053E-3</c:v>
                  </c:pt>
                  <c:pt idx="11">
                    <c:v>1.0442500000000007E-2</c:v>
                  </c:pt>
                  <c:pt idx="12">
                    <c:v>9.2710000000000015E-3</c:v>
                  </c:pt>
                  <c:pt idx="13">
                    <c:v>1.1223000000000011E-2</c:v>
                  </c:pt>
                  <c:pt idx="14">
                    <c:v>1.1911999999999992E-2</c:v>
                  </c:pt>
                </c:numCache>
              </c:numRef>
            </c:minus>
            <c:spPr>
              <a:noFill/>
              <a:ln w="9525" cap="flat" cmpd="sng" algn="ctr">
                <a:solidFill>
                  <a:schemeClr val="dk1">
                    <a:lumMod val="50000"/>
                    <a:lumOff val="50000"/>
                  </a:schemeClr>
                </a:solidFill>
                <a:round/>
              </a:ln>
              <a:effectLst/>
            </c:spPr>
          </c:errBars>
          <c:cat>
            <c:numRef>
              <c:f>PedART_AdultsChildren!$A$35:$A$49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PedART_AdultsChildren!$B$35:$B$49</c:f>
              <c:numCache>
                <c:formatCode>General</c:formatCode>
                <c:ptCount val="15"/>
                <c:pt idx="0">
                  <c:v>5.3350699999999999E-3</c:v>
                </c:pt>
                <c:pt idx="1">
                  <c:v>9.84026E-3</c:v>
                </c:pt>
                <c:pt idx="2">
                  <c:v>1.3825400000000002E-2</c:v>
                </c:pt>
                <c:pt idx="3">
                  <c:v>1.7477400000000001E-2</c:v>
                </c:pt>
                <c:pt idx="4">
                  <c:v>2.17399E-2</c:v>
                </c:pt>
                <c:pt idx="5">
                  <c:v>2.6215000000000002E-2</c:v>
                </c:pt>
                <c:pt idx="6">
                  <c:v>2.9670700000000001E-2</c:v>
                </c:pt>
                <c:pt idx="7">
                  <c:v>3.5905300000000001E-2</c:v>
                </c:pt>
                <c:pt idx="8">
                  <c:v>3.8365400000000001E-2</c:v>
                </c:pt>
                <c:pt idx="9">
                  <c:v>5.5363200000000001E-2</c:v>
                </c:pt>
                <c:pt idx="10">
                  <c:v>6.3896800000000004E-2</c:v>
                </c:pt>
                <c:pt idx="11">
                  <c:v>9.6914800000000009E-2</c:v>
                </c:pt>
                <c:pt idx="12">
                  <c:v>9.2237899999999998E-2</c:v>
                </c:pt>
                <c:pt idx="13">
                  <c:v>0.11934900000000001</c:v>
                </c:pt>
                <c:pt idx="14">
                  <c:v>0.127414</c:v>
                </c:pt>
              </c:numCache>
            </c:numRef>
          </c:val>
          <c:smooth val="0"/>
        </c:ser>
        <c:ser>
          <c:idx val="3"/>
          <c:order val="3"/>
          <c:tx>
            <c:strRef>
              <c:f>PedART_AdultsChildren!$E$34</c:f>
              <c:strCache>
                <c:ptCount val="1"/>
                <c:pt idx="0">
                  <c:v>Adult ART</c:v>
                </c:pt>
              </c:strCache>
            </c:strRef>
          </c:tx>
          <c:spPr>
            <a:ln w="25400" cap="rnd">
              <a:noFill/>
              <a:round/>
            </a:ln>
            <a:effectLst/>
          </c:spPr>
          <c:marker>
            <c:symbol val="circle"/>
            <c:size val="6"/>
            <c:spPr>
              <a:solidFill>
                <a:schemeClr val="lt1"/>
              </a:solidFill>
              <a:ln w="15875">
                <a:solidFill>
                  <a:schemeClr val="accent4"/>
                </a:solidFill>
                <a:round/>
              </a:ln>
              <a:effectLst/>
            </c:spPr>
          </c:marker>
          <c:dLbls>
            <c:dLbl>
              <c:idx val="0"/>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173367632465267E-17"/>
                  <c:y val="8.658010133621389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109347442680259E-3"/>
                  <c:y val="-1.298701520043208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PedART_AdultsChildren!$L$35:$L$49</c:f>
                <c:numCache>
                  <c:formatCode>General</c:formatCode>
                  <c:ptCount val="15"/>
                  <c:pt idx="0">
                    <c:v>0</c:v>
                  </c:pt>
                  <c:pt idx="1">
                    <c:v>7.1889999999999964E-5</c:v>
                  </c:pt>
                  <c:pt idx="2">
                    <c:v>1.3388000000000007E-4</c:v>
                  </c:pt>
                  <c:pt idx="3">
                    <c:v>5.4950999999999958E-4</c:v>
                  </c:pt>
                  <c:pt idx="4">
                    <c:v>1.9083999999999993E-3</c:v>
                  </c:pt>
                  <c:pt idx="5">
                    <c:v>3.3472000000000016E-3</c:v>
                  </c:pt>
                  <c:pt idx="6">
                    <c:v>5.5897999999999989E-3</c:v>
                  </c:pt>
                  <c:pt idx="7">
                    <c:v>7.1026000000000006E-3</c:v>
                  </c:pt>
                  <c:pt idx="8">
                    <c:v>1.1229400000000014E-2</c:v>
                  </c:pt>
                  <c:pt idx="9">
                    <c:v>1.4459999999999987E-2</c:v>
                  </c:pt>
                  <c:pt idx="10">
                    <c:v>1.6837999999999992E-2</c:v>
                  </c:pt>
                  <c:pt idx="11">
                    <c:v>2.3224999999999996E-2</c:v>
                  </c:pt>
                  <c:pt idx="12">
                    <c:v>2.6458999999999983E-2</c:v>
                  </c:pt>
                  <c:pt idx="13">
                    <c:v>2.9478999999999977E-2</c:v>
                  </c:pt>
                  <c:pt idx="14">
                    <c:v>3.3951999999999982E-2</c:v>
                  </c:pt>
                </c:numCache>
              </c:numRef>
            </c:plus>
            <c:minus>
              <c:numRef>
                <c:f>PedART_AdultsChildren!$K$35:$K$49</c:f>
                <c:numCache>
                  <c:formatCode>General</c:formatCode>
                  <c:ptCount val="15"/>
                  <c:pt idx="0">
                    <c:v>0</c:v>
                  </c:pt>
                  <c:pt idx="1">
                    <c:v>7.497000000000005E-5</c:v>
                  </c:pt>
                  <c:pt idx="2">
                    <c:v>1.3840999999999994E-4</c:v>
                  </c:pt>
                  <c:pt idx="3">
                    <c:v>5.5677999999999978E-4</c:v>
                  </c:pt>
                  <c:pt idx="4">
                    <c:v>1.8758999999999998E-3</c:v>
                  </c:pt>
                  <c:pt idx="5">
                    <c:v>3.2207E-3</c:v>
                  </c:pt>
                  <c:pt idx="6">
                    <c:v>5.5057999999999982E-3</c:v>
                  </c:pt>
                  <c:pt idx="7">
                    <c:v>6.8487999999999952E-3</c:v>
                  </c:pt>
                  <c:pt idx="8">
                    <c:v>1.0974200000000003E-2</c:v>
                  </c:pt>
                  <c:pt idx="9">
                    <c:v>1.4278999999999986E-2</c:v>
                  </c:pt>
                  <c:pt idx="10">
                    <c:v>1.6189000000000009E-2</c:v>
                  </c:pt>
                  <c:pt idx="11">
                    <c:v>1.8614999999999993E-2</c:v>
                  </c:pt>
                  <c:pt idx="12">
                    <c:v>2.1760000000000029E-2</c:v>
                  </c:pt>
                  <c:pt idx="13">
                    <c:v>2.4318000000000006E-2</c:v>
                  </c:pt>
                  <c:pt idx="14">
                    <c:v>2.7229999999999976E-2</c:v>
                  </c:pt>
                </c:numCache>
              </c:numRef>
            </c:minus>
            <c:spPr>
              <a:noFill/>
              <a:ln w="9525" cap="flat" cmpd="sng" algn="ctr">
                <a:solidFill>
                  <a:schemeClr val="dk1">
                    <a:lumMod val="50000"/>
                    <a:lumOff val="50000"/>
                  </a:schemeClr>
                </a:solidFill>
                <a:round/>
              </a:ln>
              <a:effectLst/>
            </c:spPr>
          </c:errBars>
          <c:cat>
            <c:numRef>
              <c:f>PedART_AdultsChildren!$A$35:$A$49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PedART_AdultsChildren!$E$35:$E$49</c:f>
              <c:numCache>
                <c:formatCode>General</c:formatCode>
                <c:ptCount val="15"/>
                <c:pt idx="0">
                  <c:v>0</c:v>
                </c:pt>
                <c:pt idx="1">
                  <c:v>4.6510000000000003E-4</c:v>
                </c:pt>
                <c:pt idx="2">
                  <c:v>9.1912999999999999E-4</c:v>
                </c:pt>
                <c:pt idx="3">
                  <c:v>3.93224E-3</c:v>
                </c:pt>
                <c:pt idx="4">
                  <c:v>1.39778E-2</c:v>
                </c:pt>
                <c:pt idx="5">
                  <c:v>2.5169399999999998E-2</c:v>
                </c:pt>
                <c:pt idx="6">
                  <c:v>4.4083600000000001E-2</c:v>
                </c:pt>
                <c:pt idx="7">
                  <c:v>5.6648799999999999E-2</c:v>
                </c:pt>
                <c:pt idx="8">
                  <c:v>9.1716599999999995E-2</c:v>
                </c:pt>
                <c:pt idx="9">
                  <c:v>0.12068</c:v>
                </c:pt>
                <c:pt idx="10">
                  <c:v>0.14369500000000002</c:v>
                </c:pt>
                <c:pt idx="11">
                  <c:v>0.16855200000000001</c:v>
                </c:pt>
                <c:pt idx="12">
                  <c:v>0.19908100000000001</c:v>
                </c:pt>
                <c:pt idx="13">
                  <c:v>0.224277</c:v>
                </c:pt>
                <c:pt idx="14">
                  <c:v>0.25772899999999999</c:v>
                </c:pt>
              </c:numCache>
            </c:numRef>
          </c:val>
          <c:smooth val="0"/>
        </c:ser>
        <c:dLbls>
          <c:dLblPos val="r"/>
          <c:showLegendKey val="0"/>
          <c:showVal val="1"/>
          <c:showCatName val="0"/>
          <c:showSerName val="0"/>
          <c:showPercent val="0"/>
          <c:showBubbleSize val="0"/>
        </c:dLbls>
        <c:marker val="1"/>
        <c:smooth val="0"/>
        <c:axId val="566340864"/>
        <c:axId val="566340080"/>
        <c:extLst>
          <c:ext xmlns:c15="http://schemas.microsoft.com/office/drawing/2012/chart" uri="{02D57815-91ED-43cb-92C2-25804820EDAC}">
            <c15:filteredLineSeries>
              <c15:ser>
                <c:idx val="1"/>
                <c:order val="1"/>
                <c:tx>
                  <c:strRef>
                    <c:extLst>
                      <c:ext uri="{02D57815-91ED-43cb-92C2-25804820EDAC}">
                        <c15:formulaRef>
                          <c15:sqref>PedART_AdultsChildren!$C$34</c15:sqref>
                        </c15:formulaRef>
                      </c:ext>
                    </c:extLst>
                    <c:strCache>
                      <c:ptCount val="1"/>
                      <c:pt idx="0">
                        <c:v>Paed_Lo</c:v>
                      </c:pt>
                    </c:strCache>
                  </c:strRef>
                </c:tx>
                <c:spPr>
                  <a:ln w="22225" cap="rnd">
                    <a:noFill/>
                    <a:round/>
                  </a:ln>
                  <a:effectLst/>
                </c:spPr>
                <c:marker>
                  <c:symbol val="circle"/>
                  <c:size val="6"/>
                  <c:spPr>
                    <a:solidFill>
                      <a:schemeClr val="accent6"/>
                    </a:solidFill>
                    <a:ln w="15875">
                      <a:solidFill>
                        <a:schemeClr val="accent6"/>
                      </a:solidFill>
                      <a:round/>
                    </a:ln>
                    <a:effectLst/>
                  </c:spPr>
                </c:marker>
                <c:dLbls>
                  <c:dLbl>
                    <c:idx val="0"/>
                    <c:layout>
                      <c:manualLayout>
                        <c:x val="-1.4146771979544437E-3"/>
                        <c:y val="2.1645025334053472E-3"/>
                      </c:manualLayout>
                    </c:layout>
                    <c:dLblPos val="r"/>
                    <c:showLegendKey val="0"/>
                    <c:showVal val="1"/>
                    <c:showCatName val="0"/>
                    <c:showSerName val="0"/>
                    <c:showPercent val="0"/>
                    <c:showBubbleSize val="0"/>
                    <c:extLst>
                      <c:ext uri="{CE6537A1-D6FC-4f65-9D91-7224C49458BB}"/>
                    </c:extLst>
                  </c:dLbl>
                  <c:dLbl>
                    <c:idx val="1"/>
                    <c:layout>
                      <c:manualLayout>
                        <c:x val="1.4146771979544176E-3"/>
                        <c:y val="-2.164502533405363E-2"/>
                      </c:manualLayout>
                    </c:layout>
                    <c:dLblPos val="r"/>
                    <c:showLegendKey val="0"/>
                    <c:showVal val="1"/>
                    <c:showCatName val="0"/>
                    <c:showSerName val="0"/>
                    <c:showPercent val="0"/>
                    <c:showBubbleSize val="0"/>
                    <c:extLst>
                      <c:ext uri="{CE6537A1-D6FC-4f65-9D91-7224C49458BB}"/>
                    </c:extLst>
                  </c:dLbl>
                  <c:dLbl>
                    <c:idx val="3"/>
                    <c:layout>
                      <c:manualLayout>
                        <c:x val="0"/>
                        <c:y val="4.3290050668106945E-3"/>
                      </c:manualLayout>
                    </c:layout>
                    <c:dLblPos val="r"/>
                    <c:showLegendKey val="0"/>
                    <c:showVal val="1"/>
                    <c:showCatName val="0"/>
                    <c:showSerName val="0"/>
                    <c:showPercent val="0"/>
                    <c:showBubbleSize val="0"/>
                    <c:extLst>
                      <c:ext uri="{CE6537A1-D6FC-4f65-9D91-7224C49458BB}"/>
                    </c:extLst>
                  </c:dLbl>
                  <c:dLbl>
                    <c:idx val="4"/>
                    <c:layout>
                      <c:manualLayout>
                        <c:x val="0"/>
                        <c:y val="-1.2987015200432241E-2"/>
                      </c:manualLayout>
                    </c:layout>
                    <c:dLblPos val="r"/>
                    <c:showLegendKey val="0"/>
                    <c:showVal val="1"/>
                    <c:showCatName val="0"/>
                    <c:showSerName val="0"/>
                    <c:showPercent val="0"/>
                    <c:showBubbleSize val="0"/>
                    <c:extLst>
                      <c:ext uri="{CE6537A1-D6FC-4f65-9D91-7224C49458BB}"/>
                    </c:extLst>
                  </c:dLbl>
                  <c:dLbl>
                    <c:idx val="5"/>
                    <c:layout>
                      <c:manualLayout>
                        <c:x val="-5.187089804128911E-17"/>
                        <c:y val="-8.6580101336215468E-3"/>
                      </c:manualLayout>
                    </c:layout>
                    <c:dLblPos val="r"/>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dk1">
                                <a:lumMod val="35000"/>
                                <a:lumOff val="65000"/>
                              </a:schemeClr>
                            </a:solidFill>
                            <a:round/>
                          </a:ln>
                          <a:effectLst/>
                        </c:spPr>
                      </c15:leaderLines>
                    </c:ext>
                  </c:extLst>
                </c:dLbls>
                <c:cat>
                  <c:numRef>
                    <c:extLst>
                      <c:ex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c:ext uri="{02D57815-91ED-43cb-92C2-25804820EDAC}">
                        <c15:formulaRef>
                          <c15:sqref>PedART_AdultsChildren!$C$35:$C$49</c15:sqref>
                        </c15:formulaRef>
                      </c:ext>
                    </c:extLst>
                    <c:numCache>
                      <c:formatCode>General</c:formatCode>
                      <c:ptCount val="15"/>
                      <c:pt idx="0">
                        <c:v>4.3466099999999999E-3</c:v>
                      </c:pt>
                      <c:pt idx="1">
                        <c:v>8.1226200000000005E-3</c:v>
                      </c:pt>
                      <c:pt idx="2">
                        <c:v>1.1529599999999999E-2</c:v>
                      </c:pt>
                      <c:pt idx="3">
                        <c:v>1.46807E-2</c:v>
                      </c:pt>
                      <c:pt idx="4">
                        <c:v>1.8568999999999999E-2</c:v>
                      </c:pt>
                      <c:pt idx="5">
                        <c:v>2.2436500000000002E-2</c:v>
                      </c:pt>
                      <c:pt idx="6">
                        <c:v>2.5760000000000002E-2</c:v>
                      </c:pt>
                      <c:pt idx="7">
                        <c:v>3.1287799999999998E-2</c:v>
                      </c:pt>
                      <c:pt idx="8">
                        <c:v>3.3776799999999996E-2</c:v>
                      </c:pt>
                      <c:pt idx="9">
                        <c:v>4.8979499999999995E-2</c:v>
                      </c:pt>
                      <c:pt idx="10">
                        <c:v>5.6646599999999998E-2</c:v>
                      </c:pt>
                      <c:pt idx="11">
                        <c:v>8.6472300000000002E-2</c:v>
                      </c:pt>
                      <c:pt idx="12">
                        <c:v>8.2966899999999996E-2</c:v>
                      </c:pt>
                      <c:pt idx="13">
                        <c:v>0.108126</c:v>
                      </c:pt>
                      <c:pt idx="14">
                        <c:v>0.11550200000000001</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PedART_AdultsChildren!$D$34</c15:sqref>
                        </c15:formulaRef>
                      </c:ext>
                    </c:extLst>
                    <c:strCache>
                      <c:ptCount val="1"/>
                      <c:pt idx="0">
                        <c:v>Paed_Hi</c:v>
                      </c:pt>
                    </c:strCache>
                  </c:strRef>
                </c:tx>
                <c:spPr>
                  <a:ln w="25400" cap="rnd">
                    <a:noFill/>
                    <a:round/>
                  </a:ln>
                  <a:effectLst/>
                </c:spPr>
                <c:marker>
                  <c:symbol val="circle"/>
                  <c:size val="6"/>
                  <c:spPr>
                    <a:solidFill>
                      <a:schemeClr val="lt1"/>
                    </a:solidFill>
                    <a:ln w="1587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xmlns:c15="http://schemas.microsoft.com/office/drawing/2012/chart">
                      <c:ext xmlns:c15="http://schemas.microsoft.com/office/drawing/2012/chart" uri="{02D57815-91ED-43cb-92C2-25804820EDAC}">
                        <c15:formulaRef>
                          <c15:sqref>PedART_AdultsChildren!$D$35:$D$49</c15:sqref>
                        </c15:formulaRef>
                      </c:ext>
                    </c:extLst>
                    <c:numCache>
                      <c:formatCode>General</c:formatCode>
                      <c:ptCount val="15"/>
                      <c:pt idx="0">
                        <c:v>6.3444399999999998E-3</c:v>
                      </c:pt>
                      <c:pt idx="1">
                        <c:v>1.1619200000000001E-2</c:v>
                      </c:pt>
                      <c:pt idx="2">
                        <c:v>1.6131300000000001E-2</c:v>
                      </c:pt>
                      <c:pt idx="3">
                        <c:v>2.02297E-2</c:v>
                      </c:pt>
                      <c:pt idx="4">
                        <c:v>2.5033400000000001E-2</c:v>
                      </c:pt>
                      <c:pt idx="5">
                        <c:v>2.9926499999999998E-2</c:v>
                      </c:pt>
                      <c:pt idx="6">
                        <c:v>3.3638000000000001E-2</c:v>
                      </c:pt>
                      <c:pt idx="7">
                        <c:v>4.0504400000000003E-2</c:v>
                      </c:pt>
                      <c:pt idx="8">
                        <c:v>4.3228600000000006E-2</c:v>
                      </c:pt>
                      <c:pt idx="9">
                        <c:v>6.1940999999999996E-2</c:v>
                      </c:pt>
                      <c:pt idx="10">
                        <c:v>7.1251300000000004E-2</c:v>
                      </c:pt>
                      <c:pt idx="11">
                        <c:v>0.107915</c:v>
                      </c:pt>
                      <c:pt idx="12">
                        <c:v>0.10247999999999999</c:v>
                      </c:pt>
                      <c:pt idx="13">
                        <c:v>0.132046</c:v>
                      </c:pt>
                      <c:pt idx="14">
                        <c:v>0.14069200000000001</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PedART_AdultsChildren!$F$34</c15:sqref>
                        </c15:formulaRef>
                      </c:ext>
                    </c:extLst>
                    <c:strCache>
                      <c:ptCount val="1"/>
                      <c:pt idx="0">
                        <c:v>Adult_Lo</c:v>
                      </c:pt>
                    </c:strCache>
                  </c:strRef>
                </c:tx>
                <c:spPr>
                  <a:ln w="25400" cap="rnd">
                    <a:noFill/>
                    <a:round/>
                  </a:ln>
                  <a:effectLst/>
                </c:spPr>
                <c:marker>
                  <c:symbol val="circle"/>
                  <c:size val="6"/>
                  <c:spPr>
                    <a:solidFill>
                      <a:schemeClr val="lt1"/>
                    </a:solidFill>
                    <a:ln w="15875">
                      <a:solidFill>
                        <a:schemeClr val="accent5"/>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xmlns:c15="http://schemas.microsoft.com/office/drawing/2012/chart">
                      <c:ext xmlns:c15="http://schemas.microsoft.com/office/drawing/2012/chart" uri="{02D57815-91ED-43cb-92C2-25804820EDAC}">
                        <c15:formulaRef>
                          <c15:sqref>PedART_AdultsChildren!$F$35:$F$49</c15:sqref>
                        </c15:formulaRef>
                      </c:ext>
                    </c:extLst>
                    <c:numCache>
                      <c:formatCode>General</c:formatCode>
                      <c:ptCount val="15"/>
                      <c:pt idx="0">
                        <c:v>0</c:v>
                      </c:pt>
                      <c:pt idx="1">
                        <c:v>3.9012999999999998E-4</c:v>
                      </c:pt>
                      <c:pt idx="2">
                        <c:v>7.8072000000000005E-4</c:v>
                      </c:pt>
                      <c:pt idx="3">
                        <c:v>3.3754600000000003E-3</c:v>
                      </c:pt>
                      <c:pt idx="4">
                        <c:v>1.2101900000000001E-2</c:v>
                      </c:pt>
                      <c:pt idx="5">
                        <c:v>2.1948699999999998E-2</c:v>
                      </c:pt>
                      <c:pt idx="6">
                        <c:v>3.8577800000000002E-2</c:v>
                      </c:pt>
                      <c:pt idx="7">
                        <c:v>4.9800000000000004E-2</c:v>
                      </c:pt>
                      <c:pt idx="8">
                        <c:v>8.0742399999999992E-2</c:v>
                      </c:pt>
                      <c:pt idx="9">
                        <c:v>0.10640100000000001</c:v>
                      </c:pt>
                      <c:pt idx="10">
                        <c:v>0.12750600000000001</c:v>
                      </c:pt>
                      <c:pt idx="11">
                        <c:v>0.14993700000000001</c:v>
                      </c:pt>
                      <c:pt idx="12">
                        <c:v>0.17732099999999998</c:v>
                      </c:pt>
                      <c:pt idx="13">
                        <c:v>0.199959</c:v>
                      </c:pt>
                      <c:pt idx="14">
                        <c:v>0.23049900000000001</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PedART_AdultsChildren!$G$34</c15:sqref>
                        </c15:formulaRef>
                      </c:ext>
                    </c:extLst>
                    <c:strCache>
                      <c:ptCount val="1"/>
                      <c:pt idx="0">
                        <c:v>Adult_Hi</c:v>
                      </c:pt>
                    </c:strCache>
                  </c:strRef>
                </c:tx>
                <c:spPr>
                  <a:ln w="25400" cap="rnd">
                    <a:noFill/>
                    <a:round/>
                  </a:ln>
                  <a:effectLst/>
                </c:spPr>
                <c:marker>
                  <c:symbol val="circle"/>
                  <c:size val="6"/>
                  <c:spPr>
                    <a:solidFill>
                      <a:schemeClr val="lt1"/>
                    </a:solidFill>
                    <a:ln w="15875">
                      <a:solidFill>
                        <a:schemeClr val="accent6"/>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xmlns:c15="http://schemas.microsoft.com/office/drawing/2012/chart">
                      <c:ext xmlns:c15="http://schemas.microsoft.com/office/drawing/2012/chart" uri="{02D57815-91ED-43cb-92C2-25804820EDAC}">
                        <c15:formulaRef>
                          <c15:sqref>PedART_AdultsChildren!$G$35:$G$49</c15:sqref>
                        </c15:formulaRef>
                      </c:ext>
                    </c:extLst>
                    <c:numCache>
                      <c:formatCode>General</c:formatCode>
                      <c:ptCount val="15"/>
                      <c:pt idx="0">
                        <c:v>0</c:v>
                      </c:pt>
                      <c:pt idx="1">
                        <c:v>5.3698999999999999E-4</c:v>
                      </c:pt>
                      <c:pt idx="2">
                        <c:v>1.0530100000000001E-3</c:v>
                      </c:pt>
                      <c:pt idx="3">
                        <c:v>4.4817499999999996E-3</c:v>
                      </c:pt>
                      <c:pt idx="4">
                        <c:v>1.58862E-2</c:v>
                      </c:pt>
                      <c:pt idx="5">
                        <c:v>2.85166E-2</c:v>
                      </c:pt>
                      <c:pt idx="6">
                        <c:v>4.9673399999999999E-2</c:v>
                      </c:pt>
                      <c:pt idx="7">
                        <c:v>6.37514E-2</c:v>
                      </c:pt>
                      <c:pt idx="8">
                        <c:v>0.10294600000000001</c:v>
                      </c:pt>
                      <c:pt idx="9">
                        <c:v>0.13513999999999998</c:v>
                      </c:pt>
                      <c:pt idx="10">
                        <c:v>0.16053300000000001</c:v>
                      </c:pt>
                      <c:pt idx="11">
                        <c:v>0.191777</c:v>
                      </c:pt>
                      <c:pt idx="12">
                        <c:v>0.22553999999999999</c:v>
                      </c:pt>
                      <c:pt idx="13">
                        <c:v>0.25375599999999998</c:v>
                      </c:pt>
                      <c:pt idx="14">
                        <c:v>0.29168099999999997</c:v>
                      </c:pt>
                    </c:numCache>
                  </c:numRef>
                </c:val>
                <c:smooth val="0"/>
              </c15:ser>
            </c15:filteredLineSeries>
          </c:ext>
        </c:extLst>
      </c:lineChart>
      <c:catAx>
        <c:axId val="56634086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6340080"/>
        <c:crosses val="autoZero"/>
        <c:auto val="1"/>
        <c:lblAlgn val="ctr"/>
        <c:lblOffset val="100"/>
        <c:noMultiLvlLbl val="0"/>
      </c:catAx>
      <c:valAx>
        <c:axId val="56634008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6340864"/>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baseline="0">
                <a:effectLst/>
              </a:rPr>
              <a:t>Percentage of children (aged 0-14) and adults (aged 15+) living with HIV receiving antiretroviral therapy (ART) , </a:t>
            </a:r>
            <a:r>
              <a:rPr lang="en-US" sz="1600" b="1" i="0" u="none" strike="noStrike" cap="none" normalizeH="0" baseline="0">
                <a:effectLst/>
              </a:rPr>
              <a:t>Western and Central Africa</a:t>
            </a:r>
            <a:r>
              <a:rPr lang="en-US" sz="1600" b="1" i="0" baseline="0">
                <a:effectLst/>
              </a:rPr>
              <a:t>, 2014</a:t>
            </a:r>
            <a:endParaRPr lang="en-US" sz="1600">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stockChart>
        <c:ser>
          <c:idx val="0"/>
          <c:order val="0"/>
          <c:tx>
            <c:strRef>
              <c:f>'ART Gap'!$B$35</c:f>
              <c:strCache>
                <c:ptCount val="1"/>
                <c:pt idx="0">
                  <c:v>Percent of children (0-14) living with HIV receiving ART</c:v>
                </c:pt>
              </c:strCache>
            </c:strRef>
          </c:tx>
          <c:spPr>
            <a:ln w="25400" cap="rnd">
              <a:noFill/>
              <a:round/>
            </a:ln>
            <a:effectLst/>
          </c:spPr>
          <c:marker>
            <c:symbol val="circle"/>
            <c:size val="6"/>
            <c:spPr>
              <a:solidFill>
                <a:schemeClr val="accent1"/>
              </a:solidFill>
              <a:ln w="15875">
                <a:solidFill>
                  <a:schemeClr val="accent1"/>
                </a:solidFill>
                <a:round/>
              </a:ln>
              <a:effectLst/>
            </c:spPr>
          </c:marker>
          <c:dLbls>
            <c:dLbl>
              <c:idx val="9"/>
              <c:layout>
                <c:manualLayout>
                  <c:x val="-2.1965187063967308E-2"/>
                  <c:y val="2.6933807786638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1965187063967214E-2"/>
                  <c:y val="3.367145971317392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2.1965187063967214E-2"/>
                  <c:y val="3.36714597131740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'ART Gap'!$A$37:$A$56</c:f>
              <c:strCache>
                <c:ptCount val="20"/>
                <c:pt idx="0">
                  <c:v>Gabon</c:v>
                </c:pt>
                <c:pt idx="1">
                  <c:v>Senegal</c:v>
                </c:pt>
                <c:pt idx="2">
                  <c:v>Togo</c:v>
                </c:pt>
                <c:pt idx="3">
                  <c:v>Ghana</c:v>
                </c:pt>
                <c:pt idx="4">
                  <c:v>Benin</c:v>
                </c:pt>
                <c:pt idx="5">
                  <c:v>Burkina Faso</c:v>
                </c:pt>
                <c:pt idx="6">
                  <c:v>Cote dIvoire</c:v>
                </c:pt>
                <c:pt idx="7">
                  <c:v>Gambia</c:v>
                </c:pt>
                <c:pt idx="8">
                  <c:v>Democratic Republic of the Congo</c:v>
                </c:pt>
                <c:pt idx="9">
                  <c:v>Mali</c:v>
                </c:pt>
                <c:pt idx="10">
                  <c:v>Nigeria</c:v>
                </c:pt>
                <c:pt idx="11">
                  <c:v>Central African Republic</c:v>
                </c:pt>
                <c:pt idx="12">
                  <c:v>Cameroon</c:v>
                </c:pt>
                <c:pt idx="13">
                  <c:v>Liberia</c:v>
                </c:pt>
                <c:pt idx="14">
                  <c:v>Congo</c:v>
                </c:pt>
                <c:pt idx="15">
                  <c:v>Sierra Leone</c:v>
                </c:pt>
                <c:pt idx="16">
                  <c:v>Chad</c:v>
                </c:pt>
                <c:pt idx="17">
                  <c:v>Equatorial Guinea</c:v>
                </c:pt>
                <c:pt idx="18">
                  <c:v>Guinea-Bissau</c:v>
                </c:pt>
                <c:pt idx="19">
                  <c:v>Mauritania</c:v>
                </c:pt>
              </c:strCache>
            </c:strRef>
          </c:cat>
          <c:val>
            <c:numRef>
              <c:f>'ART Gap'!$B$37:$B$56</c:f>
              <c:numCache>
                <c:formatCode>General</c:formatCode>
                <c:ptCount val="20"/>
                <c:pt idx="0">
                  <c:v>0.27543600000000001</c:v>
                </c:pt>
                <c:pt idx="1">
                  <c:v>0.26495299999999999</c:v>
                </c:pt>
                <c:pt idx="2">
                  <c:v>0.24104800000000001</c:v>
                </c:pt>
                <c:pt idx="3">
                  <c:v>0.21585100000000002</c:v>
                </c:pt>
                <c:pt idx="4">
                  <c:v>0.20691899999999999</c:v>
                </c:pt>
                <c:pt idx="5">
                  <c:v>0.173623</c:v>
                </c:pt>
                <c:pt idx="6">
                  <c:v>0.164238</c:v>
                </c:pt>
                <c:pt idx="7">
                  <c:v>0.160473</c:v>
                </c:pt>
                <c:pt idx="8">
                  <c:v>0.14527999999999999</c:v>
                </c:pt>
                <c:pt idx="9">
                  <c:v>0.13250600000000001</c:v>
                </c:pt>
                <c:pt idx="10">
                  <c:v>0.11607300000000001</c:v>
                </c:pt>
                <c:pt idx="11">
                  <c:v>0.105267</c:v>
                </c:pt>
                <c:pt idx="12">
                  <c:v>0.105139</c:v>
                </c:pt>
                <c:pt idx="13">
                  <c:v>0.10482799999999999</c:v>
                </c:pt>
                <c:pt idx="14">
                  <c:v>9.2748700000000003E-2</c:v>
                </c:pt>
                <c:pt idx="15">
                  <c:v>8.8739600000000002E-2</c:v>
                </c:pt>
                <c:pt idx="16">
                  <c:v>8.4530600000000011E-2</c:v>
                </c:pt>
                <c:pt idx="17">
                  <c:v>8.4181000000000006E-2</c:v>
                </c:pt>
                <c:pt idx="18">
                  <c:v>7.4164500000000008E-2</c:v>
                </c:pt>
                <c:pt idx="19">
                  <c:v>7.1672299999999994E-2</c:v>
                </c:pt>
              </c:numCache>
            </c:numRef>
          </c:val>
          <c:smooth val="0"/>
        </c:ser>
        <c:ser>
          <c:idx val="1"/>
          <c:order val="1"/>
          <c:tx>
            <c:strRef>
              <c:f>'ART Gap'!$C$35</c:f>
              <c:strCache>
                <c:ptCount val="1"/>
                <c:pt idx="0">
                  <c:v>Percent of adults (15+) living with HIV receiving ART</c:v>
                </c:pt>
              </c:strCache>
            </c:strRef>
          </c:tx>
          <c:spPr>
            <a:ln w="25400" cap="rnd">
              <a:noFill/>
              <a:round/>
            </a:ln>
            <a:effectLst/>
          </c:spPr>
          <c:marker>
            <c:symbol val="circle"/>
            <c:size val="6"/>
            <c:spPr>
              <a:solidFill>
                <a:srgbClr val="92D050"/>
              </a:solidFill>
              <a:ln w="15875">
                <a:solidFill>
                  <a:srgbClr val="92D050"/>
                </a:solidFill>
                <a:round/>
              </a:ln>
              <a:effectLst/>
            </c:spPr>
          </c:marker>
          <c:dLbls>
            <c:dLbl>
              <c:idx val="9"/>
              <c:layout>
                <c:manualLayout>
                  <c:x val="-2.1965187063967308E-2"/>
                  <c:y val="-2.917969176215071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1965187063967214E-2"/>
                  <c:y val="-4.040911163970935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2.1965187063967214E-2"/>
                  <c:y val="-3.142557573766235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'ART Gap'!$A$37:$A$56</c:f>
              <c:strCache>
                <c:ptCount val="20"/>
                <c:pt idx="0">
                  <c:v>Gabon</c:v>
                </c:pt>
                <c:pt idx="1">
                  <c:v>Senegal</c:v>
                </c:pt>
                <c:pt idx="2">
                  <c:v>Togo</c:v>
                </c:pt>
                <c:pt idx="3">
                  <c:v>Ghana</c:v>
                </c:pt>
                <c:pt idx="4">
                  <c:v>Benin</c:v>
                </c:pt>
                <c:pt idx="5">
                  <c:v>Burkina Faso</c:v>
                </c:pt>
                <c:pt idx="6">
                  <c:v>Cote dIvoire</c:v>
                </c:pt>
                <c:pt idx="7">
                  <c:v>Gambia</c:v>
                </c:pt>
                <c:pt idx="8">
                  <c:v>Democratic Republic of the Congo</c:v>
                </c:pt>
                <c:pt idx="9">
                  <c:v>Mali</c:v>
                </c:pt>
                <c:pt idx="10">
                  <c:v>Nigeria</c:v>
                </c:pt>
                <c:pt idx="11">
                  <c:v>Central African Republic</c:v>
                </c:pt>
                <c:pt idx="12">
                  <c:v>Cameroon</c:v>
                </c:pt>
                <c:pt idx="13">
                  <c:v>Liberia</c:v>
                </c:pt>
                <c:pt idx="14">
                  <c:v>Congo</c:v>
                </c:pt>
                <c:pt idx="15">
                  <c:v>Sierra Leone</c:v>
                </c:pt>
                <c:pt idx="16">
                  <c:v>Chad</c:v>
                </c:pt>
                <c:pt idx="17">
                  <c:v>Equatorial Guinea</c:v>
                </c:pt>
                <c:pt idx="18">
                  <c:v>Guinea-Bissau</c:v>
                </c:pt>
                <c:pt idx="19">
                  <c:v>Mauritania</c:v>
                </c:pt>
              </c:strCache>
            </c:strRef>
          </c:cat>
          <c:val>
            <c:numRef>
              <c:f>'ART Gap'!$C$37:$C$56</c:f>
              <c:numCache>
                <c:formatCode>General</c:formatCode>
                <c:ptCount val="20"/>
                <c:pt idx="0">
                  <c:v>0.47446100000000002</c:v>
                </c:pt>
                <c:pt idx="1">
                  <c:v>0.38985599999999998</c:v>
                </c:pt>
                <c:pt idx="2">
                  <c:v>0.34024299999999996</c:v>
                </c:pt>
                <c:pt idx="3">
                  <c:v>0.34553699999999998</c:v>
                </c:pt>
                <c:pt idx="4">
                  <c:v>0.38840800000000003</c:v>
                </c:pt>
                <c:pt idx="5">
                  <c:v>0.46789700000000001</c:v>
                </c:pt>
                <c:pt idx="6">
                  <c:v>0.32014499999999996</c:v>
                </c:pt>
                <c:pt idx="7">
                  <c:v>0.23459199999999999</c:v>
                </c:pt>
                <c:pt idx="8">
                  <c:v>0.239204</c:v>
                </c:pt>
                <c:pt idx="9">
                  <c:v>0.25194299999999997</c:v>
                </c:pt>
                <c:pt idx="10">
                  <c:v>0.23349799999999998</c:v>
                </c:pt>
                <c:pt idx="11">
                  <c:v>0.18732600000000002</c:v>
                </c:pt>
                <c:pt idx="12">
                  <c:v>0.23177800000000001</c:v>
                </c:pt>
                <c:pt idx="13">
                  <c:v>0.222557</c:v>
                </c:pt>
                <c:pt idx="14">
                  <c:v>0.181835</c:v>
                </c:pt>
                <c:pt idx="15">
                  <c:v>0.20699300000000001</c:v>
                </c:pt>
                <c:pt idx="16">
                  <c:v>0.24873300000000001</c:v>
                </c:pt>
                <c:pt idx="17">
                  <c:v>0.291962</c:v>
                </c:pt>
                <c:pt idx="18">
                  <c:v>0.20982900000000002</c:v>
                </c:pt>
                <c:pt idx="19">
                  <c:v>0.15118499999999999</c:v>
                </c:pt>
              </c:numCache>
            </c:numRef>
          </c:val>
          <c:smooth val="0"/>
        </c:ser>
        <c:dLbls>
          <c:showLegendKey val="0"/>
          <c:showVal val="0"/>
          <c:showCatName val="0"/>
          <c:showSerName val="0"/>
          <c:showPercent val="0"/>
          <c:showBubbleSize val="0"/>
        </c:dLbls>
        <c:hiLowLines>
          <c:spPr>
            <a:ln w="22225" cap="rnd" cmpd="sng" algn="ctr">
              <a:solidFill>
                <a:schemeClr val="dk1">
                  <a:lumMod val="50000"/>
                  <a:lumOff val="50000"/>
                </a:schemeClr>
              </a:solidFill>
              <a:prstDash val="sysDot"/>
              <a:round/>
            </a:ln>
            <a:effectLst/>
          </c:spPr>
        </c:hiLowLines>
        <c:axId val="566339296"/>
        <c:axId val="566339688"/>
      </c:stockChart>
      <c:catAx>
        <c:axId val="56633929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out"/>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6339688"/>
        <c:crosses val="autoZero"/>
        <c:auto val="1"/>
        <c:lblAlgn val="ctr"/>
        <c:lblOffset val="100"/>
        <c:noMultiLvlLbl val="0"/>
      </c:catAx>
      <c:valAx>
        <c:axId val="566339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out"/>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6339296"/>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317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Trends and projections in the estimated number of new HIV infections among children (aged 0-14), global and Western and Central Africa, 2000-2030</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'New Infects_trends'!$A$40</c:f>
              <c:strCache>
                <c:ptCount val="1"/>
                <c:pt idx="0">
                  <c:v>New HIV infections, global</c:v>
                </c:pt>
              </c:strCache>
            </c:strRef>
          </c:tx>
          <c:spPr>
            <a:ln w="41275" cap="rnd">
              <a:solidFill>
                <a:schemeClr val="accent1">
                  <a:lumMod val="75000"/>
                </a:schemeClr>
              </a:solidFill>
              <a:round/>
            </a:ln>
            <a:effectLst/>
          </c:spPr>
          <c:marker>
            <c:symbol val="none"/>
          </c:marker>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Infects_trends'!$B$40:$AF$40</c:f>
              <c:numCache>
                <c:formatCode>#,##0</c:formatCode>
                <c:ptCount val="31"/>
                <c:pt idx="0">
                  <c:v>523340</c:v>
                </c:pt>
                <c:pt idx="1">
                  <c:v>529672</c:v>
                </c:pt>
                <c:pt idx="2">
                  <c:v>530441</c:v>
                </c:pt>
                <c:pt idx="3">
                  <c:v>525859</c:v>
                </c:pt>
                <c:pt idx="4">
                  <c:v>515748</c:v>
                </c:pt>
                <c:pt idx="5">
                  <c:v>500985</c:v>
                </c:pt>
                <c:pt idx="6">
                  <c:v>487289</c:v>
                </c:pt>
                <c:pt idx="7">
                  <c:v>470007</c:v>
                </c:pt>
                <c:pt idx="8">
                  <c:v>449126</c:v>
                </c:pt>
                <c:pt idx="9">
                  <c:v>396920</c:v>
                </c:pt>
                <c:pt idx="10">
                  <c:v>357932</c:v>
                </c:pt>
                <c:pt idx="11">
                  <c:v>325922</c:v>
                </c:pt>
                <c:pt idx="12">
                  <c:v>275355</c:v>
                </c:pt>
                <c:pt idx="13">
                  <c:v>249775</c:v>
                </c:pt>
                <c:pt idx="14">
                  <c:v>218531</c:v>
                </c:pt>
              </c:numCache>
            </c:numRef>
          </c:val>
          <c:smooth val="0"/>
        </c:ser>
        <c:ser>
          <c:idx val="1"/>
          <c:order val="1"/>
          <c:tx>
            <c:strRef>
              <c:f>'New Infects_trends'!$A$41</c:f>
              <c:strCache>
                <c:ptCount val="1"/>
                <c:pt idx="0">
                  <c:v>Projections</c:v>
                </c:pt>
              </c:strCache>
            </c:strRef>
          </c:tx>
          <c:spPr>
            <a:ln w="41275" cap="rnd">
              <a:solidFill>
                <a:schemeClr val="accent1">
                  <a:lumMod val="75000"/>
                </a:schemeClr>
              </a:solidFill>
              <a:prstDash val="sysDot"/>
              <a:round/>
            </a:ln>
            <a:effectLst/>
          </c:spPr>
          <c:marker>
            <c:symbol val="none"/>
          </c:marker>
          <c:dPt>
            <c:idx val="30"/>
            <c:marker>
              <c:symbol val="circle"/>
              <c:size val="10"/>
              <c:spPr>
                <a:solidFill>
                  <a:srgbClr val="C00000"/>
                </a:solidFill>
                <a:ln w="15875">
                  <a:solidFill>
                    <a:srgbClr val="C00000"/>
                  </a:solidFill>
                  <a:round/>
                </a:ln>
                <a:effectLst/>
              </c:spPr>
            </c:marker>
            <c:bubble3D val="0"/>
          </c:dPt>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Infects_trends'!$B$41:$AF$41</c:f>
              <c:numCache>
                <c:formatCode>#,##0</c:formatCode>
                <c:ptCount val="31"/>
                <c:pt idx="14">
                  <c:v>218531</c:v>
                </c:pt>
                <c:pt idx="15">
                  <c:v>194680.78831209696</c:v>
                </c:pt>
                <c:pt idx="16">
                  <c:v>173433.56017141507</c:v>
                </c:pt>
                <c:pt idx="17">
                  <c:v>154505.22907022157</c:v>
                </c:pt>
                <c:pt idx="18">
                  <c:v>137642.71336209442</c:v>
                </c:pt>
                <c:pt idx="19">
                  <c:v>122620.55242848174</c:v>
                </c:pt>
                <c:pt idx="20">
                  <c:v>109237.89215279132</c:v>
                </c:pt>
                <c:pt idx="21">
                  <c:v>97315.799396228656</c:v>
                </c:pt>
                <c:pt idx="22">
                  <c:v>86694.869568526585</c:v>
                </c:pt>
                <c:pt idx="23">
                  <c:v>77233.095305541006</c:v>
                </c:pt>
                <c:pt idx="24">
                  <c:v>68803.967756821861</c:v>
                </c:pt>
                <c:pt idx="25">
                  <c:v>61294.785096385327</c:v>
                </c:pt>
                <c:pt idx="26">
                  <c:v>54605.145640595008</c:v>
                </c:pt>
                <c:pt idx="27">
                  <c:v>48645.605425353388</c:v>
                </c:pt>
                <c:pt idx="28">
                  <c:v>43336.482293711277</c:v>
                </c:pt>
                <c:pt idx="29">
                  <c:v>38606.790503923665</c:v>
                </c:pt>
                <c:pt idx="30">
                  <c:v>34393.291613106783</c:v>
                </c:pt>
              </c:numCache>
            </c:numRef>
          </c:val>
          <c:smooth val="0"/>
        </c:ser>
        <c:ser>
          <c:idx val="3"/>
          <c:order val="2"/>
          <c:tx>
            <c:strRef>
              <c:f>'New Infects_trends'!$A$42</c:f>
              <c:strCache>
                <c:ptCount val="1"/>
                <c:pt idx="0">
                  <c:v>New HIV infections, WCAR</c:v>
                </c:pt>
              </c:strCache>
            </c:strRef>
          </c:tx>
          <c:spPr>
            <a:ln w="38100" cap="rnd">
              <a:solidFill>
                <a:schemeClr val="accent6">
                  <a:lumMod val="75000"/>
                </a:schemeClr>
              </a:solidFill>
              <a:round/>
            </a:ln>
            <a:effectLst/>
          </c:spPr>
          <c:marker>
            <c:symbol val="none"/>
          </c:marker>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Infects_trends'!$B$42:$AF$42</c:f>
              <c:numCache>
                <c:formatCode>#,##0</c:formatCode>
                <c:ptCount val="31"/>
                <c:pt idx="0">
                  <c:v>134375</c:v>
                </c:pt>
                <c:pt idx="1">
                  <c:v>137996</c:v>
                </c:pt>
                <c:pt idx="2">
                  <c:v>140195</c:v>
                </c:pt>
                <c:pt idx="3">
                  <c:v>141588</c:v>
                </c:pt>
                <c:pt idx="4">
                  <c:v>141971</c:v>
                </c:pt>
                <c:pt idx="5">
                  <c:v>141804</c:v>
                </c:pt>
                <c:pt idx="6">
                  <c:v>139766</c:v>
                </c:pt>
                <c:pt idx="7">
                  <c:v>137057</c:v>
                </c:pt>
                <c:pt idx="8">
                  <c:v>132486</c:v>
                </c:pt>
                <c:pt idx="9">
                  <c:v>129397</c:v>
                </c:pt>
                <c:pt idx="10">
                  <c:v>125269</c:v>
                </c:pt>
                <c:pt idx="11">
                  <c:v>121173</c:v>
                </c:pt>
                <c:pt idx="12">
                  <c:v>116852</c:v>
                </c:pt>
                <c:pt idx="13">
                  <c:v>105583</c:v>
                </c:pt>
                <c:pt idx="14">
                  <c:v>98813</c:v>
                </c:pt>
              </c:numCache>
            </c:numRef>
          </c:val>
          <c:smooth val="0"/>
        </c:ser>
        <c:ser>
          <c:idx val="4"/>
          <c:order val="3"/>
          <c:tx>
            <c:strRef>
              <c:f>'New Infects_trends'!$A$43</c:f>
              <c:strCache>
                <c:ptCount val="1"/>
                <c:pt idx="0">
                  <c:v>Projections</c:v>
                </c:pt>
              </c:strCache>
            </c:strRef>
          </c:tx>
          <c:spPr>
            <a:ln w="38100" cap="rnd">
              <a:solidFill>
                <a:schemeClr val="accent6">
                  <a:lumMod val="75000"/>
                </a:schemeClr>
              </a:solidFill>
              <a:prstDash val="sysDot"/>
              <a:round/>
            </a:ln>
            <a:effectLst/>
          </c:spPr>
          <c:marker>
            <c:symbol val="none"/>
          </c:marker>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Infects_trends'!$B$43:$AF$43</c:f>
              <c:numCache>
                <c:formatCode>#,##0</c:formatCode>
                <c:ptCount val="31"/>
                <c:pt idx="14">
                  <c:v>98813</c:v>
                </c:pt>
                <c:pt idx="15">
                  <c:v>90866.343506695048</c:v>
                </c:pt>
                <c:pt idx="16">
                  <c:v>83558.766379693974</c:v>
                </c:pt>
                <c:pt idx="17">
                  <c:v>76838.873112373403</c:v>
                </c:pt>
                <c:pt idx="18">
                  <c:v>70659.401484584771</c:v>
                </c:pt>
                <c:pt idx="19">
                  <c:v>64976.890158944239</c:v>
                </c:pt>
                <c:pt idx="20">
                  <c:v>59751.373009415969</c:v>
                </c:pt>
                <c:pt idx="21">
                  <c:v>54946.098032346534</c:v>
                </c:pt>
                <c:pt idx="22">
                  <c:v>50527.268863001234</c:v>
                </c:pt>
                <c:pt idx="23">
                  <c:v>46463.80707964141</c:v>
                </c:pt>
                <c:pt idx="24">
                  <c:v>42727.13362338463</c:v>
                </c:pt>
                <c:pt idx="25">
                  <c:v>39290.967796534133</c:v>
                </c:pt>
                <c:pt idx="26">
                  <c:v>36131.142425696649</c:v>
                </c:pt>
                <c:pt idx="27">
                  <c:v>33225.433889697451</c:v>
                </c:pt>
                <c:pt idx="28">
                  <c:v>30553.405816848343</c:v>
                </c:pt>
                <c:pt idx="29">
                  <c:v>28096.265352263326</c:v>
                </c:pt>
                <c:pt idx="30">
                  <c:v>25836.730984324062</c:v>
                </c:pt>
              </c:numCache>
            </c:numRef>
          </c:val>
          <c:smooth val="0"/>
        </c:ser>
        <c:ser>
          <c:idx val="2"/>
          <c:order val="4"/>
          <c:tx>
            <c:strRef>
              <c:f>'New Infects_trends'!$A$44</c:f>
              <c:strCache>
                <c:ptCount val="1"/>
                <c:pt idx="0">
                  <c:v>Global Plan Target</c:v>
                </c:pt>
              </c:strCache>
            </c:strRef>
          </c:tx>
          <c:spPr>
            <a:ln w="22225" cap="rnd">
              <a:noFill/>
              <a:round/>
            </a:ln>
            <a:effectLst/>
          </c:spPr>
          <c:marker>
            <c:symbol val="diamond"/>
            <c:size val="10"/>
            <c:spPr>
              <a:solidFill>
                <a:srgbClr val="C00000"/>
              </a:solidFill>
              <a:ln w="15875">
                <a:solidFill>
                  <a:srgbClr val="C00000"/>
                </a:solidFill>
                <a:round/>
              </a:ln>
              <a:effectLst/>
            </c:spPr>
          </c:marker>
          <c:dLbls>
            <c:dLbl>
              <c:idx val="15"/>
              <c:layout>
                <c:manualLayout>
                  <c:x val="-2.4442007390500258E-4"/>
                  <c:y val="3.1963114231484574E-5"/>
                </c:manualLayout>
              </c:layout>
              <c:tx>
                <c:rich>
                  <a:bodyPr rot="0" spcFirstLastPara="1" vertOverflow="ellipsis" vert="horz" wrap="square" lIns="38100" tIns="19050" rIns="38100" bIns="19050" anchor="ctr" anchorCtr="1">
                    <a:spAutoFit/>
                  </a:bodyPr>
                  <a:lstStyle/>
                  <a:p>
                    <a:pPr>
                      <a:defRPr sz="1000" b="0" i="0" u="none" strike="noStrike" kern="1200" baseline="0">
                        <a:solidFill>
                          <a:srgbClr val="C00000"/>
                        </a:solidFill>
                        <a:latin typeface="+mn-lt"/>
                        <a:ea typeface="+mn-ea"/>
                        <a:cs typeface="+mn-cs"/>
                      </a:defRPr>
                    </a:pPr>
                    <a:r>
                      <a:rPr lang="en-US" sz="1000" b="0" i="0" u="none" strike="noStrike" kern="1200" baseline="0">
                        <a:solidFill>
                          <a:srgbClr val="C00000"/>
                        </a:solidFill>
                      </a:rPr>
                      <a:t>Global Plan Target:</a:t>
                    </a:r>
                  </a:p>
                  <a:p>
                    <a:pPr>
                      <a:defRPr sz="1000">
                        <a:solidFill>
                          <a:srgbClr val="C00000"/>
                        </a:solidFill>
                      </a:defRPr>
                    </a:pPr>
                    <a:r>
                      <a:rPr lang="en-US" sz="1000" b="0" i="0" u="none" strike="noStrike" kern="1200" baseline="0">
                        <a:solidFill>
                          <a:srgbClr val="C00000"/>
                        </a:solidFill>
                      </a:rPr>
                      <a:t>90% Reduction</a:t>
                    </a:r>
                    <a:endParaRPr lang="en-US" sz="1000">
                      <a:solidFill>
                        <a:srgbClr val="C00000"/>
                      </a:solidFill>
                    </a:endParaRP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C00000"/>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Infects_trends'!$B$44:$AF$44</c:f>
              <c:numCache>
                <c:formatCode>#,##0</c:formatCode>
                <c:ptCount val="31"/>
                <c:pt idx="15">
                  <c:v>39692</c:v>
                </c:pt>
              </c:numCache>
            </c:numRef>
          </c:val>
          <c:smooth val="0"/>
        </c:ser>
        <c:dLbls>
          <c:showLegendKey val="0"/>
          <c:showVal val="0"/>
          <c:showCatName val="0"/>
          <c:showSerName val="0"/>
          <c:showPercent val="0"/>
          <c:showBubbleSize val="0"/>
        </c:dLbls>
        <c:smooth val="0"/>
        <c:axId val="566353016"/>
        <c:axId val="566353800"/>
      </c:lineChart>
      <c:catAx>
        <c:axId val="566353016"/>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6353800"/>
        <c:crosses val="autoZero"/>
        <c:auto val="1"/>
        <c:lblAlgn val="ctr"/>
        <c:lblOffset val="100"/>
        <c:tickLblSkip val="5"/>
        <c:noMultiLvlLbl val="0"/>
      </c:catAx>
      <c:valAx>
        <c:axId val="566353800"/>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6353016"/>
        <c:crosses val="autoZero"/>
        <c:crossBetween val="midCat"/>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infants born to pregnant women living with HIV receiving a virological test for HIV within 2 months of birth (early infant diagnosis)</a:t>
            </a:r>
            <a:r>
              <a:rPr lang="en-US" baseline="0"/>
              <a:t>, by UNICEF Regions, 2009-2014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'PMTCT_EID_All regions'!$B$33</c:f>
              <c:strCache>
                <c:ptCount val="1"/>
                <c:pt idx="0">
                  <c:v>2009</c:v>
                </c:pt>
              </c:strCache>
            </c:strRef>
          </c:tx>
          <c:spPr>
            <a:solidFill>
              <a:schemeClr val="accent4">
                <a:tint val="5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regions'!$B$34:$B$42</c:f>
              <c:numCache>
                <c:formatCode>0%</c:formatCode>
                <c:ptCount val="9"/>
                <c:pt idx="0">
                  <c:v>0.22292279475378066</c:v>
                </c:pt>
                <c:pt idx="1">
                  <c:v>6.2777839971398963E-2</c:v>
                </c:pt>
                <c:pt idx="2">
                  <c:v>1.7057569296375266E-2</c:v>
                </c:pt>
                <c:pt idx="3">
                  <c:v>0.2557427258805513</c:v>
                </c:pt>
                <c:pt idx="4">
                  <c:v>1.7141248412206159E-2</c:v>
                </c:pt>
                <c:pt idx="5">
                  <c:v>0.23905915894511762</c:v>
                </c:pt>
                <c:pt idx="6">
                  <c:v>0.14297502251750555</c:v>
                </c:pt>
                <c:pt idx="7">
                  <c:v>0.14297502251750555</c:v>
                </c:pt>
                <c:pt idx="8">
                  <c:v>0.14970731582638466</c:v>
                </c:pt>
              </c:numCache>
            </c:numRef>
          </c:val>
        </c:ser>
        <c:ser>
          <c:idx val="1"/>
          <c:order val="1"/>
          <c:tx>
            <c:strRef>
              <c:f>'PMTCT_EID_All regions'!$C$33</c:f>
              <c:strCache>
                <c:ptCount val="1"/>
                <c:pt idx="0">
                  <c:v>2010</c:v>
                </c:pt>
              </c:strCache>
            </c:strRef>
          </c:tx>
          <c:spPr>
            <a:solidFill>
              <a:schemeClr val="accent4">
                <a:tint val="7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regions'!$C$34:$C$42</c:f>
              <c:numCache>
                <c:formatCode>0%</c:formatCode>
                <c:ptCount val="9"/>
                <c:pt idx="0">
                  <c:v>0.43686921327471562</c:v>
                </c:pt>
                <c:pt idx="1">
                  <c:v>7.3065022304146451E-2</c:v>
                </c:pt>
                <c:pt idx="2">
                  <c:v>0.12487708947885939</c:v>
                </c:pt>
                <c:pt idx="3">
                  <c:v>0.35993716807539833</c:v>
                </c:pt>
                <c:pt idx="4">
                  <c:v>3.8655117834245953E-2</c:v>
                </c:pt>
                <c:pt idx="5">
                  <c:v>0.18810378837691569</c:v>
                </c:pt>
                <c:pt idx="6">
                  <c:v>0.32509844224721496</c:v>
                </c:pt>
                <c:pt idx="7">
                  <c:v>0.33514837443757722</c:v>
                </c:pt>
                <c:pt idx="8">
                  <c:v>0.31816896743949058</c:v>
                </c:pt>
              </c:numCache>
            </c:numRef>
          </c:val>
        </c:ser>
        <c:ser>
          <c:idx val="2"/>
          <c:order val="2"/>
          <c:tx>
            <c:strRef>
              <c:f>'PMTCT_EID_All regions'!$D$33</c:f>
              <c:strCache>
                <c:ptCount val="1"/>
                <c:pt idx="0">
                  <c:v>2011</c:v>
                </c:pt>
              </c:strCache>
            </c:strRef>
          </c:tx>
          <c:spPr>
            <a:solidFill>
              <a:schemeClr val="accent4">
                <a:tint val="9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regions'!$D$34:$D$42</c:f>
              <c:numCache>
                <c:formatCode>0%</c:formatCode>
                <c:ptCount val="9"/>
                <c:pt idx="0">
                  <c:v>0.47953302344683391</c:v>
                </c:pt>
                <c:pt idx="1">
                  <c:v>7.2918059265362697E-2</c:v>
                </c:pt>
                <c:pt idx="2">
                  <c:v>0.10430170889805539</c:v>
                </c:pt>
                <c:pt idx="3">
                  <c:v>0.3116621983914209</c:v>
                </c:pt>
                <c:pt idx="4">
                  <c:v>4.1095425359987489E-2</c:v>
                </c:pt>
                <c:pt idx="5">
                  <c:v>0.32097920705515642</c:v>
                </c:pt>
                <c:pt idx="6">
                  <c:v>0.35700574693929354</c:v>
                </c:pt>
                <c:pt idx="7">
                  <c:v>0.36739236742082854</c:v>
                </c:pt>
                <c:pt idx="8">
                  <c:v>0.34760794532558853</c:v>
                </c:pt>
              </c:numCache>
            </c:numRef>
          </c:val>
        </c:ser>
        <c:ser>
          <c:idx val="3"/>
          <c:order val="3"/>
          <c:tx>
            <c:strRef>
              <c:f>'PMTCT_EID_All regions'!$E$33</c:f>
              <c:strCache>
                <c:ptCount val="1"/>
                <c:pt idx="0">
                  <c:v>2012</c:v>
                </c:pt>
              </c:strCache>
            </c:strRef>
          </c:tx>
          <c:spPr>
            <a:solidFill>
              <a:schemeClr val="accent4">
                <a:shade val="9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regions'!$E$34:$E$42</c:f>
              <c:numCache>
                <c:formatCode>0%</c:formatCode>
                <c:ptCount val="9"/>
                <c:pt idx="0">
                  <c:v>0.53137346100933169</c:v>
                </c:pt>
                <c:pt idx="1">
                  <c:v>8.8797234512377393E-2</c:v>
                </c:pt>
                <c:pt idx="2">
                  <c:v>0.18972115910333515</c:v>
                </c:pt>
                <c:pt idx="3">
                  <c:v>0.32306116303424687</c:v>
                </c:pt>
                <c:pt idx="4">
                  <c:v>4.3083351215886939E-2</c:v>
                </c:pt>
                <c:pt idx="5">
                  <c:v>0.31110016295903287</c:v>
                </c:pt>
                <c:pt idx="6">
                  <c:v>0.40503543412372972</c:v>
                </c:pt>
                <c:pt idx="7">
                  <c:v>0.41576984261629207</c:v>
                </c:pt>
                <c:pt idx="8">
                  <c:v>0.3918500877228468</c:v>
                </c:pt>
              </c:numCache>
            </c:numRef>
          </c:val>
        </c:ser>
        <c:ser>
          <c:idx val="4"/>
          <c:order val="4"/>
          <c:tx>
            <c:strRef>
              <c:f>'PMTCT_EID_All regions'!$F$33</c:f>
              <c:strCache>
                <c:ptCount val="1"/>
                <c:pt idx="0">
                  <c:v>2013</c:v>
                </c:pt>
              </c:strCache>
            </c:strRef>
          </c:tx>
          <c:spPr>
            <a:solidFill>
              <a:schemeClr val="accent4">
                <a:shade val="7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regions'!$F$34:$F$42</c:f>
              <c:numCache>
                <c:formatCode>0%</c:formatCode>
                <c:ptCount val="9"/>
                <c:pt idx="0">
                  <c:v>0.50435620447980911</c:v>
                </c:pt>
                <c:pt idx="1">
                  <c:v>9.3427151242121684E-2</c:v>
                </c:pt>
                <c:pt idx="2">
                  <c:v>0.24907475943745375</c:v>
                </c:pt>
                <c:pt idx="3">
                  <c:v>0.2576904508123079</c:v>
                </c:pt>
                <c:pt idx="4">
                  <c:v>4.4621899823408903E-2</c:v>
                </c:pt>
                <c:pt idx="5">
                  <c:v>0.38453300696091181</c:v>
                </c:pt>
                <c:pt idx="6">
                  <c:v>0.38704722423631033</c:v>
                </c:pt>
                <c:pt idx="7">
                  <c:v>0.39662720421595421</c:v>
                </c:pt>
                <c:pt idx="8">
                  <c:v>0.37666359325869825</c:v>
                </c:pt>
              </c:numCache>
            </c:numRef>
          </c:val>
        </c:ser>
        <c:ser>
          <c:idx val="5"/>
          <c:order val="5"/>
          <c:tx>
            <c:strRef>
              <c:f>'PMTCT_EID_All regions'!$G$33</c:f>
              <c:strCache>
                <c:ptCount val="1"/>
                <c:pt idx="0">
                  <c:v>2014</c:v>
                </c:pt>
              </c:strCache>
            </c:strRef>
          </c:tx>
          <c:spPr>
            <a:solidFill>
              <a:schemeClr val="accent4">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regions'!$G$34:$G$42</c:f>
              <c:numCache>
                <c:formatCode>0%</c:formatCode>
                <c:ptCount val="9"/>
                <c:pt idx="0">
                  <c:v>0.62143259310956067</c:v>
                </c:pt>
                <c:pt idx="1">
                  <c:v>0.11646227564362868</c:v>
                </c:pt>
                <c:pt idx="2">
                  <c:v>0.13159937888198758</c:v>
                </c:pt>
                <c:pt idx="3">
                  <c:v>0.23875525957097499</c:v>
                </c:pt>
                <c:pt idx="4">
                  <c:v>6.8633495178350226E-2</c:v>
                </c:pt>
                <c:pt idx="5">
                  <c:v>0.45920710240318385</c:v>
                </c:pt>
                <c:pt idx="6">
                  <c:v>0.48074918841335501</c:v>
                </c:pt>
                <c:pt idx="7">
                  <c:v>0.49184531091218597</c:v>
                </c:pt>
                <c:pt idx="8">
                  <c:v>0.46094264585235095</c:v>
                </c:pt>
              </c:numCache>
            </c:numRef>
          </c:val>
        </c:ser>
        <c:dLbls>
          <c:showLegendKey val="0"/>
          <c:showVal val="0"/>
          <c:showCatName val="0"/>
          <c:showSerName val="0"/>
          <c:showPercent val="0"/>
          <c:showBubbleSize val="0"/>
        </c:dLbls>
        <c:gapWidth val="120"/>
        <c:overlap val="-10"/>
        <c:axId val="566338120"/>
        <c:axId val="566338512"/>
      </c:barChart>
      <c:catAx>
        <c:axId val="5663381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6338512"/>
        <c:crosses val="autoZero"/>
        <c:auto val="1"/>
        <c:lblAlgn val="ctr"/>
        <c:lblOffset val="100"/>
        <c:noMultiLvlLbl val="0"/>
      </c:catAx>
      <c:valAx>
        <c:axId val="56633851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6338120"/>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a virological test for HIV within 2 months of birth, Western and Central Africa, 2014</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PMTCT_EID_Region!$B$29</c:f>
              <c:strCache>
                <c:ptCount val="1"/>
                <c:pt idx="0">
                  <c:v>EID</c:v>
                </c:pt>
              </c:strCache>
            </c:strRef>
          </c:tx>
          <c:spPr>
            <a:ln w="22225" cap="rnd">
              <a:noFill/>
              <a:round/>
            </a:ln>
            <a:effectLst/>
          </c:spPr>
          <c:marker>
            <c:symbol val="circle"/>
            <c:size val="6"/>
            <c:spPr>
              <a:solidFill>
                <a:schemeClr val="accent1"/>
              </a:solidFill>
              <a:ln w="3175">
                <a:solidFill>
                  <a:schemeClr val="accent1"/>
                </a:solidFill>
                <a:round/>
              </a:ln>
              <a:effectLst/>
            </c:spPr>
          </c:marker>
          <c:dLbls>
            <c:dLbl>
              <c:idx val="2"/>
              <c:layout/>
              <c:tx>
                <c:rich>
                  <a:bodyPr/>
                  <a:lstStyle/>
                  <a:p>
                    <a:r>
                      <a:rPr lang="en-US"/>
                      <a:t>32%</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30%</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3"/>
              <c:layout/>
              <c:tx>
                <c:rich>
                  <a:bodyPr/>
                  <a:lstStyle/>
                  <a:p>
                    <a:r>
                      <a:rPr lang="en-US"/>
                      <a:t>5%</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r>
                      <a:rPr lang="en-US"/>
                      <a:t>4%</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7"/>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PMTCT_EID_Region!$F$30:$F$41</c:f>
                <c:numCache>
                  <c:formatCode>General</c:formatCode>
                  <c:ptCount val="12"/>
                  <c:pt idx="0">
                    <c:v>4.4848426746330217E-2</c:v>
                  </c:pt>
                  <c:pt idx="1">
                    <c:v>3.6515256223402848E-2</c:v>
                  </c:pt>
                  <c:pt idx="2">
                    <c:v>5.8874691549020808E-2</c:v>
                  </c:pt>
                  <c:pt idx="3">
                    <c:v>5.951055133872718E-2</c:v>
                  </c:pt>
                  <c:pt idx="4">
                    <c:v>9.1890406150357207E-2</c:v>
                  </c:pt>
                  <c:pt idx="5">
                    <c:v>4.4371995373877038E-2</c:v>
                  </c:pt>
                  <c:pt idx="6">
                    <c:v>3.0841903053587805E-2</c:v>
                  </c:pt>
                  <c:pt idx="7">
                    <c:v>4.9658329986355471E-2</c:v>
                  </c:pt>
                  <c:pt idx="8">
                    <c:v>2.4262912066600834E-2</c:v>
                  </c:pt>
                  <c:pt idx="9">
                    <c:v>2.1239321499568725E-2</c:v>
                  </c:pt>
                  <c:pt idx="10">
                    <c:v>1.989725756866878E-2</c:v>
                  </c:pt>
                  <c:pt idx="11">
                    <c:v>8.6572825882500481E-3</c:v>
                  </c:pt>
                </c:numCache>
              </c:numRef>
            </c:plus>
            <c:minus>
              <c:numRef>
                <c:f>PMTCT_EID_Region!$E$30:$E$41</c:f>
                <c:numCache>
                  <c:formatCode>General</c:formatCode>
                  <c:ptCount val="12"/>
                  <c:pt idx="0">
                    <c:v>4.0700481825060253E-2</c:v>
                  </c:pt>
                  <c:pt idx="1">
                    <c:v>2.9836279350842432E-2</c:v>
                  </c:pt>
                  <c:pt idx="2">
                    <c:v>5.1365131053858204E-2</c:v>
                  </c:pt>
                  <c:pt idx="3">
                    <c:v>5.0385299071901257E-2</c:v>
                  </c:pt>
                  <c:pt idx="4">
                    <c:v>7.0843829211037906E-2</c:v>
                  </c:pt>
                  <c:pt idx="5">
                    <c:v>3.7259131153041997E-2</c:v>
                  </c:pt>
                  <c:pt idx="6">
                    <c:v>2.685063739506921E-2</c:v>
                  </c:pt>
                  <c:pt idx="7">
                    <c:v>4.1044331137839091E-2</c:v>
                  </c:pt>
                  <c:pt idx="8">
                    <c:v>2.1701610486475703E-2</c:v>
                  </c:pt>
                  <c:pt idx="9">
                    <c:v>1.7570342281876913E-2</c:v>
                  </c:pt>
                  <c:pt idx="10">
                    <c:v>1.6517041800211699E-2</c:v>
                  </c:pt>
                  <c:pt idx="11">
                    <c:v>7.6601555237869323E-3</c:v>
                  </c:pt>
                </c:numCache>
              </c:numRef>
            </c:minus>
            <c:spPr>
              <a:noFill/>
              <a:ln w="9525" cap="flat" cmpd="sng" algn="ctr">
                <a:solidFill>
                  <a:schemeClr val="dk1">
                    <a:lumMod val="50000"/>
                    <a:lumOff val="50000"/>
                  </a:schemeClr>
                </a:solidFill>
                <a:round/>
              </a:ln>
              <a:effectLst/>
            </c:spPr>
          </c:errBars>
          <c:cat>
            <c:strRef>
              <c:f>PMTCT_EID_Region!$A$30:$A$47</c:f>
              <c:strCache>
                <c:ptCount val="18"/>
                <c:pt idx="0">
                  <c:v>Côte d'Ivoire</c:v>
                </c:pt>
                <c:pt idx="1">
                  <c:v>Cameroon</c:v>
                </c:pt>
                <c:pt idx="2">
                  <c:v>Benin</c:v>
                </c:pt>
                <c:pt idx="3">
                  <c:v>Burkina Faso</c:v>
                </c:pt>
                <c:pt idx="4">
                  <c:v>Ghana</c:v>
                </c:pt>
                <c:pt idx="5">
                  <c:v>Gabon</c:v>
                </c:pt>
                <c:pt idx="6">
                  <c:v>Guinea-Bissau</c:v>
                </c:pt>
                <c:pt idx="7">
                  <c:v>Togo</c:v>
                </c:pt>
                <c:pt idx="8">
                  <c:v>Liberia</c:v>
                </c:pt>
                <c:pt idx="9">
                  <c:v>Senegal</c:v>
                </c:pt>
                <c:pt idx="10">
                  <c:v>Democratic Republic of the Congo</c:v>
                </c:pt>
                <c:pt idx="11">
                  <c:v>Central African Republic</c:v>
                </c:pt>
                <c:pt idx="12">
                  <c:v>Gambia</c:v>
                </c:pt>
                <c:pt idx="13">
                  <c:v>Mali</c:v>
                </c:pt>
                <c:pt idx="14">
                  <c:v>Sierra Leone</c:v>
                </c:pt>
                <c:pt idx="15">
                  <c:v>Nigeria</c:v>
                </c:pt>
                <c:pt idx="16">
                  <c:v>Chad</c:v>
                </c:pt>
                <c:pt idx="17">
                  <c:v>Congo</c:v>
                </c:pt>
              </c:strCache>
            </c:strRef>
          </c:cat>
          <c:val>
            <c:numRef>
              <c:f>PMTCT_EID_Region!$B$30:$B$47</c:f>
              <c:numCache>
                <c:formatCode>0.00</c:formatCode>
                <c:ptCount val="18"/>
                <c:pt idx="0">
                  <c:v>0.39667830602560661</c:v>
                </c:pt>
                <c:pt idx="1">
                  <c:v>0.32344807296263606</c:v>
                </c:pt>
                <c:pt idx="2">
                  <c:v>0.32251572327044026</c:v>
                </c:pt>
                <c:pt idx="3">
                  <c:v>0.30427892234548337</c:v>
                </c:pt>
                <c:pt idx="4">
                  <c:v>0.28143946802268727</c:v>
                </c:pt>
                <c:pt idx="5">
                  <c:v>0.26336439431093672</c:v>
                </c:pt>
                <c:pt idx="6">
                  <c:v>0.23905429071803852</c:v>
                </c:pt>
                <c:pt idx="7" formatCode="General">
                  <c:v>0.21764477263894286</c:v>
                </c:pt>
                <c:pt idx="8">
                  <c:v>0.16046039268788084</c:v>
                </c:pt>
                <c:pt idx="9" formatCode="General">
                  <c:v>0.13837312113174183</c:v>
                </c:pt>
                <c:pt idx="10">
                  <c:v>0.13431529268478343</c:v>
                </c:pt>
                <c:pt idx="11">
                  <c:v>8.0976863753213363E-2</c:v>
                </c:pt>
                <c:pt idx="12">
                  <c:v>6.6911764705882351E-2</c:v>
                </c:pt>
                <c:pt idx="13">
                  <c:v>5.1092510055440805E-2</c:v>
                </c:pt>
                <c:pt idx="14">
                  <c:v>4.2978881067061873E-2</c:v>
                </c:pt>
                <c:pt idx="15">
                  <c:v>4.2149520179286304E-2</c:v>
                </c:pt>
                <c:pt idx="16">
                  <c:v>4.1676821837679748E-2</c:v>
                </c:pt>
                <c:pt idx="17">
                  <c:v>4.0697674418604651E-3</c:v>
                </c:pt>
              </c:numCache>
            </c:numRef>
          </c:val>
          <c:smooth val="0"/>
          <c:extLst/>
        </c:ser>
        <c:dLbls>
          <c:dLblPos val="r"/>
          <c:showLegendKey val="0"/>
          <c:showVal val="1"/>
          <c:showCatName val="0"/>
          <c:showSerName val="0"/>
          <c:showPercent val="0"/>
          <c:showBubbleSize val="0"/>
        </c:dLbls>
        <c:marker val="1"/>
        <c:smooth val="0"/>
        <c:axId val="566336944"/>
        <c:axId val="566336552"/>
      </c:lineChart>
      <c:catAx>
        <c:axId val="566336944"/>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6336552"/>
        <c:crosses val="autoZero"/>
        <c:auto val="1"/>
        <c:lblAlgn val="ctr"/>
        <c:lblOffset val="100"/>
        <c:noMultiLvlLbl val="0"/>
      </c:catAx>
      <c:valAx>
        <c:axId val="566336552"/>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6336944"/>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infants born to pregnant women living with HIV receiving antiretroviral medicines for PMTCT</a:t>
            </a:r>
            <a:r>
              <a:rPr lang="en-US" baseline="0"/>
              <a:t>, by UNICEF Regions, 2007-2014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'PMTCT_InfantARVs_All regions'!$D$31</c:f>
              <c:strCache>
                <c:ptCount val="1"/>
                <c:pt idx="0">
                  <c:v>2007</c:v>
                </c:pt>
              </c:strCache>
            </c:strRef>
          </c:tx>
          <c:spPr>
            <a:solidFill>
              <a:schemeClr val="accent2">
                <a:tint val="46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regions'!$D$32:$D$40</c:f>
              <c:numCache>
                <c:formatCode>0%</c:formatCode>
                <c:ptCount val="9"/>
                <c:pt idx="0">
                  <c:v>0.27923354133547557</c:v>
                </c:pt>
                <c:pt idx="1">
                  <c:v>5.330852199541241E-2</c:v>
                </c:pt>
                <c:pt idx="2">
                  <c:v>9.5323741007194249E-2</c:v>
                </c:pt>
                <c:pt idx="3">
                  <c:v>0.30686962797716683</c:v>
                </c:pt>
                <c:pt idx="4">
                  <c:v>9.6459119616135944E-2</c:v>
                </c:pt>
                <c:pt idx="5">
                  <c:v>0.33666279238704055</c:v>
                </c:pt>
                <c:pt idx="6">
                  <c:v>0.20994490360359119</c:v>
                </c:pt>
                <c:pt idx="7">
                  <c:v>0.2148003588560238</c:v>
                </c:pt>
                <c:pt idx="8">
                  <c:v>0.21412069353913313</c:v>
                </c:pt>
              </c:numCache>
            </c:numRef>
          </c:val>
        </c:ser>
        <c:ser>
          <c:idx val="1"/>
          <c:order val="1"/>
          <c:tx>
            <c:strRef>
              <c:f>'PMTCT_InfantARVs_All regions'!$E$31</c:f>
              <c:strCache>
                <c:ptCount val="1"/>
                <c:pt idx="0">
                  <c:v>2008</c:v>
                </c:pt>
              </c:strCache>
            </c:strRef>
          </c:tx>
          <c:spPr>
            <a:solidFill>
              <a:schemeClr val="accent2">
                <a:tint val="62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regions'!$E$32:$E$40</c:f>
              <c:numCache>
                <c:formatCode>0%</c:formatCode>
                <c:ptCount val="9"/>
                <c:pt idx="0">
                  <c:v>0.40017525142224558</c:v>
                </c:pt>
                <c:pt idx="1">
                  <c:v>0.10711675656864451</c:v>
                </c:pt>
                <c:pt idx="2">
                  <c:v>0.20816326530612245</c:v>
                </c:pt>
                <c:pt idx="3">
                  <c:v>0.33099231854522654</c:v>
                </c:pt>
                <c:pt idx="4">
                  <c:v>0.21957432566741647</c:v>
                </c:pt>
                <c:pt idx="5">
                  <c:v>0.58514391829155066</c:v>
                </c:pt>
                <c:pt idx="6">
                  <c:v>0.31822073518311983</c:v>
                </c:pt>
                <c:pt idx="7">
                  <c:v>0.321916335944263</c:v>
                </c:pt>
                <c:pt idx="8">
                  <c:v>0.32085222508283401</c:v>
                </c:pt>
              </c:numCache>
            </c:numRef>
          </c:val>
        </c:ser>
        <c:ser>
          <c:idx val="2"/>
          <c:order val="2"/>
          <c:tx>
            <c:strRef>
              <c:f>'PMTCT_InfantARVs_All regions'!$F$31</c:f>
              <c:strCache>
                <c:ptCount val="1"/>
                <c:pt idx="0">
                  <c:v>2009</c:v>
                </c:pt>
              </c:strCache>
            </c:strRef>
          </c:tx>
          <c:spPr>
            <a:solidFill>
              <a:schemeClr val="accent2">
                <a:tint val="77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regions'!$F$32:$F$40</c:f>
              <c:numCache>
                <c:formatCode>0%</c:formatCode>
                <c:ptCount val="9"/>
                <c:pt idx="0">
                  <c:v>0.42312316676796236</c:v>
                </c:pt>
                <c:pt idx="1">
                  <c:v>0.12419752359595063</c:v>
                </c:pt>
                <c:pt idx="2">
                  <c:v>0.21461187214611871</c:v>
                </c:pt>
                <c:pt idx="3">
                  <c:v>0.36727049431992631</c:v>
                </c:pt>
                <c:pt idx="4">
                  <c:v>0.25848917623799972</c:v>
                </c:pt>
                <c:pt idx="5">
                  <c:v>0.56779541446208115</c:v>
                </c:pt>
                <c:pt idx="6">
                  <c:v>0.33913037924049705</c:v>
                </c:pt>
                <c:pt idx="7">
                  <c:v>0.34182462004318726</c:v>
                </c:pt>
                <c:pt idx="8">
                  <c:v>0.34322302705227076</c:v>
                </c:pt>
              </c:numCache>
            </c:numRef>
          </c:val>
        </c:ser>
        <c:ser>
          <c:idx val="3"/>
          <c:order val="3"/>
          <c:tx>
            <c:strRef>
              <c:f>'PMTCT_InfantARVs_All regions'!$G$31</c:f>
              <c:strCache>
                <c:ptCount val="1"/>
                <c:pt idx="0">
                  <c:v>2010</c:v>
                </c:pt>
              </c:strCache>
            </c:strRef>
          </c:tx>
          <c:spPr>
            <a:solidFill>
              <a:schemeClr val="accent2">
                <a:tint val="93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regions'!$G$32:$G$40</c:f>
              <c:numCache>
                <c:formatCode>0%</c:formatCode>
                <c:ptCount val="9"/>
                <c:pt idx="0">
                  <c:v>0.56751324327291741</c:v>
                </c:pt>
                <c:pt idx="1">
                  <c:v>0.15353186076713823</c:v>
                </c:pt>
                <c:pt idx="2">
                  <c:v>0.26647083508182962</c:v>
                </c:pt>
                <c:pt idx="3">
                  <c:v>0.38017720378435199</c:v>
                </c:pt>
                <c:pt idx="4">
                  <c:v>0.25749052983571563</c:v>
                </c:pt>
                <c:pt idx="5">
                  <c:v>0.5635564449844549</c:v>
                </c:pt>
                <c:pt idx="6">
                  <c:v>0.45200461491803134</c:v>
                </c:pt>
                <c:pt idx="7">
                  <c:v>0.45826589444019855</c:v>
                </c:pt>
                <c:pt idx="8">
                  <c:v>0.44545682772469236</c:v>
                </c:pt>
              </c:numCache>
            </c:numRef>
          </c:val>
        </c:ser>
        <c:ser>
          <c:idx val="4"/>
          <c:order val="4"/>
          <c:tx>
            <c:strRef>
              <c:f>'PMTCT_InfantARVs_All regions'!$H$31</c:f>
              <c:strCache>
                <c:ptCount val="1"/>
                <c:pt idx="0">
                  <c:v>2011</c:v>
                </c:pt>
              </c:strCache>
            </c:strRef>
          </c:tx>
          <c:spPr>
            <a:solidFill>
              <a:schemeClr val="accent2">
                <a:shade val="92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regions'!$H$32:$H$40</c:f>
              <c:numCache>
                <c:formatCode>0%</c:formatCode>
                <c:ptCount val="9"/>
                <c:pt idx="0">
                  <c:v>0.54940455160409141</c:v>
                </c:pt>
                <c:pt idx="1">
                  <c:v>0.10608292314531635</c:v>
                </c:pt>
                <c:pt idx="2">
                  <c:v>0.11893203883495146</c:v>
                </c:pt>
                <c:pt idx="3">
                  <c:v>0.4274710031579258</c:v>
                </c:pt>
                <c:pt idx="4">
                  <c:v>0.27391580940559979</c:v>
                </c:pt>
                <c:pt idx="5">
                  <c:v>0.56205513603352963</c:v>
                </c:pt>
                <c:pt idx="6">
                  <c:v>0.42795715147857571</c:v>
                </c:pt>
                <c:pt idx="7">
                  <c:v>0.43252238116608088</c:v>
                </c:pt>
                <c:pt idx="8">
                  <c:v>0.42277399933298487</c:v>
                </c:pt>
              </c:numCache>
            </c:numRef>
          </c:val>
        </c:ser>
        <c:ser>
          <c:idx val="5"/>
          <c:order val="5"/>
          <c:tx>
            <c:strRef>
              <c:f>'PMTCT_InfantARVs_All regions'!$I$31</c:f>
              <c:strCache>
                <c:ptCount val="1"/>
                <c:pt idx="0">
                  <c:v>2012</c:v>
                </c:pt>
              </c:strCache>
            </c:strRef>
          </c:tx>
          <c:spPr>
            <a:solidFill>
              <a:schemeClr val="accent2">
                <a:shade val="76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regions'!$I$32:$I$40</c:f>
              <c:numCache>
                <c:formatCode>0%</c:formatCode>
                <c:ptCount val="9"/>
                <c:pt idx="0">
                  <c:v>0.64469302282471164</c:v>
                </c:pt>
                <c:pt idx="1">
                  <c:v>0.13201651243114246</c:v>
                </c:pt>
                <c:pt idx="2">
                  <c:v>0.15125717679667391</c:v>
                </c:pt>
                <c:pt idx="3">
                  <c:v>0.43180568020613186</c:v>
                </c:pt>
                <c:pt idx="4">
                  <c:v>0.35509491944882832</c:v>
                </c:pt>
                <c:pt idx="5">
                  <c:v>0.61493180186647523</c:v>
                </c:pt>
                <c:pt idx="6">
                  <c:v>0.50951118101011128</c:v>
                </c:pt>
                <c:pt idx="7">
                  <c:v>0.5136513134978884</c:v>
                </c:pt>
                <c:pt idx="8">
                  <c:v>0.49514467477543755</c:v>
                </c:pt>
              </c:numCache>
            </c:numRef>
          </c:val>
        </c:ser>
        <c:ser>
          <c:idx val="6"/>
          <c:order val="6"/>
          <c:tx>
            <c:strRef>
              <c:f>'PMTCT_InfantARVs_All regions'!$J$31</c:f>
              <c:strCache>
                <c:ptCount val="1"/>
                <c:pt idx="0">
                  <c:v>2013</c:v>
                </c:pt>
              </c:strCache>
            </c:strRef>
          </c:tx>
          <c:spPr>
            <a:solidFill>
              <a:schemeClr val="accent2">
                <a:shade val="61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regions'!$J$32:$J$40</c:f>
              <c:numCache>
                <c:formatCode>0%</c:formatCode>
                <c:ptCount val="9"/>
                <c:pt idx="0">
                  <c:v>0.65794619521485187</c:v>
                </c:pt>
                <c:pt idx="1">
                  <c:v>0.15031942375097809</c:v>
                </c:pt>
                <c:pt idx="2">
                  <c:v>0.1683323535175387</c:v>
                </c:pt>
                <c:pt idx="3">
                  <c:v>0.39869839268820911</c:v>
                </c:pt>
                <c:pt idx="4">
                  <c:v>0.30126473520415525</c:v>
                </c:pt>
                <c:pt idx="5">
                  <c:v>0.67402253868174078</c:v>
                </c:pt>
                <c:pt idx="6">
                  <c:v>0.52373900570599918</c:v>
                </c:pt>
                <c:pt idx="7">
                  <c:v>0.52954903258791952</c:v>
                </c:pt>
                <c:pt idx="8">
                  <c:v>0.50845505723991002</c:v>
                </c:pt>
              </c:numCache>
            </c:numRef>
          </c:val>
        </c:ser>
        <c:ser>
          <c:idx val="7"/>
          <c:order val="7"/>
          <c:tx>
            <c:strRef>
              <c:f>'PMTCT_InfantARVs_All regions'!$K$31</c:f>
              <c:strCache>
                <c:ptCount val="1"/>
                <c:pt idx="0">
                  <c:v>2014</c:v>
                </c:pt>
              </c:strCache>
            </c:strRef>
          </c:tx>
          <c:spPr>
            <a:solidFill>
              <a:schemeClr val="accent2">
                <a:shade val="4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regions'!$K$32:$K$40</c:f>
              <c:numCache>
                <c:formatCode>0%</c:formatCode>
                <c:ptCount val="9"/>
                <c:pt idx="0">
                  <c:v>0.68694290379349554</c:v>
                </c:pt>
                <c:pt idx="1">
                  <c:v>0.15131009182207925</c:v>
                </c:pt>
                <c:pt idx="2">
                  <c:v>0.17391304347826086</c:v>
                </c:pt>
                <c:pt idx="3">
                  <c:v>0.42237424097831383</c:v>
                </c:pt>
                <c:pt idx="4">
                  <c:v>0.25580926489686001</c:v>
                </c:pt>
                <c:pt idx="5">
                  <c:v>0.67210558758475647</c:v>
                </c:pt>
                <c:pt idx="6">
                  <c:v>0.54701215587820329</c:v>
                </c:pt>
                <c:pt idx="7">
                  <c:v>0.55450186735017504</c:v>
                </c:pt>
                <c:pt idx="8">
                  <c:v>0.5319597375503522</c:v>
                </c:pt>
              </c:numCache>
            </c:numRef>
          </c:val>
        </c:ser>
        <c:dLbls>
          <c:showLegendKey val="0"/>
          <c:showVal val="0"/>
          <c:showCatName val="0"/>
          <c:showSerName val="0"/>
          <c:showPercent val="0"/>
          <c:showBubbleSize val="0"/>
        </c:dLbls>
        <c:gapWidth val="120"/>
        <c:overlap val="-10"/>
        <c:axId val="463787016"/>
        <c:axId val="463785448"/>
      </c:barChart>
      <c:catAx>
        <c:axId val="46378701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785448"/>
        <c:crosses val="autoZero"/>
        <c:auto val="1"/>
        <c:lblAlgn val="ctr"/>
        <c:lblOffset val="100"/>
        <c:noMultiLvlLbl val="0"/>
      </c:catAx>
      <c:valAx>
        <c:axId val="463785448"/>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787016"/>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a:t>
            </a:r>
            <a:r>
              <a:rPr lang="en-US" sz="1600" b="1" i="0" u="none" strike="noStrike" cap="none" normalizeH="0" baseline="0">
                <a:effectLst/>
              </a:rPr>
              <a:t>infants born to pregnant women living with HIV</a:t>
            </a:r>
            <a:r>
              <a:rPr lang="en-US" sz="1600" b="1" i="0" u="none" strike="noStrike" kern="1200" cap="none" spc="0" normalizeH="0" baseline="0">
                <a:solidFill>
                  <a:sysClr val="windowText" lastClr="000000">
                    <a:lumMod val="50000"/>
                    <a:lumOff val="50000"/>
                  </a:sysClr>
                </a:solidFill>
                <a:latin typeface="+mj-lt"/>
                <a:ea typeface="+mj-ea"/>
                <a:cs typeface="+mj-cs"/>
              </a:rPr>
              <a:t> receiving antiretroviral medicines for PMTCT, Western and Central Africa, 2014</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'PMTCT_Infant ARVs_Region'!$B$29</c:f>
              <c:strCache>
                <c:ptCount val="1"/>
                <c:pt idx="0">
                  <c:v>Infant ARVs</c:v>
                </c:pt>
              </c:strCache>
            </c:strRef>
          </c:tx>
          <c:spPr>
            <a:ln w="22225" cap="rnd">
              <a:noFill/>
              <a:round/>
            </a:ln>
            <a:effectLst/>
          </c:spPr>
          <c:marker>
            <c:symbol val="circle"/>
            <c:size val="6"/>
            <c:spPr>
              <a:solidFill>
                <a:schemeClr val="accent2"/>
              </a:solidFill>
              <a:ln w="3175">
                <a:solidFill>
                  <a:schemeClr val="accent2"/>
                </a:solidFill>
                <a:round/>
              </a:ln>
              <a:effectLst/>
            </c:spPr>
          </c:marker>
          <c:dLbls>
            <c:dLbl>
              <c:idx val="2"/>
              <c:layout>
                <c:manualLayout>
                  <c:x val="-5.8931860036832411E-3"/>
                  <c:y val="0"/>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8.8397790055248348E-3"/>
                  <c:y val="-2.5255935095030925E-3"/>
                </c:manualLayout>
              </c:layout>
              <c:tx>
                <c:rich>
                  <a:bodyPr/>
                  <a:lstStyle/>
                  <a:p>
                    <a:r>
                      <a:rPr lang="en-US"/>
                      <a:t>42%</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5.8931860036832411E-3"/>
                  <c:y val="0"/>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5.8931860036832411E-3"/>
                  <c:y val="-2.5255935095031849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4.4198895027624313E-3"/>
                  <c:y val="-2.5255935095030925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4.4198895027624313E-3"/>
                  <c:y val="-9.260402557884103E-17"/>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4.4198895027625388E-3"/>
                  <c:y val="-9.260402557884103E-17"/>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7.3664825046041594E-3"/>
                  <c:y val="0"/>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5.8931860036832411E-3"/>
                  <c:y val="-2.5255935095030925E-3"/>
                </c:manualLayout>
              </c:layout>
              <c:tx>
                <c:rich>
                  <a:bodyPr/>
                  <a:lstStyle/>
                  <a:p>
                    <a:r>
                      <a:rPr lang="en-US"/>
                      <a: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5.8931860036832411E-3"/>
                  <c:y val="-5.0511870190062778E-3"/>
                </c:manualLayout>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'PMTCT_Infant ARVs_Region'!$F$30:$F$46</c:f>
                <c:numCache>
                  <c:formatCode>General</c:formatCode>
                  <c:ptCount val="17"/>
                  <c:pt idx="0">
                    <c:v>0.11966650318783723</c:v>
                  </c:pt>
                  <c:pt idx="1">
                    <c:v>0.13367845081148366</c:v>
                  </c:pt>
                  <c:pt idx="2">
                    <c:v>5.0081839821119245E-2</c:v>
                  </c:pt>
                  <c:pt idx="3">
                    <c:v>8.1930325020157346E-2</c:v>
                  </c:pt>
                  <c:pt idx="4">
                    <c:v>6.3785821755893313E-2</c:v>
                  </c:pt>
                  <c:pt idx="5">
                    <c:v>4.3551478487758533E-2</c:v>
                  </c:pt>
                  <c:pt idx="6">
                    <c:v>0.10504497436924087</c:v>
                  </c:pt>
                  <c:pt idx="7">
                    <c:v>3.5598555230346718E-2</c:v>
                  </c:pt>
                  <c:pt idx="8">
                    <c:v>6.2680552648105514E-2</c:v>
                  </c:pt>
                  <c:pt idx="9">
                    <c:v>2.5225665993943436E-2</c:v>
                  </c:pt>
                  <c:pt idx="10">
                    <c:v>3.265767489133195E-2</c:v>
                  </c:pt>
                  <c:pt idx="11">
                    <c:v>3.1692401471659692E-2</c:v>
                  </c:pt>
                  <c:pt idx="12">
                    <c:v>1.7373458255331709E-2</c:v>
                  </c:pt>
                  <c:pt idx="13">
                    <c:v>1.7902260505037834E-2</c:v>
                  </c:pt>
                  <c:pt idx="14">
                    <c:v>2.3347813412471982E-2</c:v>
                  </c:pt>
                  <c:pt idx="15">
                    <c:v>9.1140023836445289E-3</c:v>
                  </c:pt>
                  <c:pt idx="16">
                    <c:v>6.6241815208911703E-3</c:v>
                  </c:pt>
                </c:numCache>
              </c:numRef>
            </c:plus>
            <c:minus>
              <c:numRef>
                <c:f>'PMTCT_Infant ARVs_Region'!$E$30:$E$46</c:f>
                <c:numCache>
                  <c:formatCode>General</c:formatCode>
                  <c:ptCount val="17"/>
                  <c:pt idx="0">
                    <c:v>0.12454402312795221</c:v>
                  </c:pt>
                  <c:pt idx="1">
                    <c:v>0.11048987355409373</c:v>
                  </c:pt>
                  <c:pt idx="2">
                    <c:v>4.5449866567991326E-2</c:v>
                  </c:pt>
                  <c:pt idx="3">
                    <c:v>6.9367260701419575E-2</c:v>
                  </c:pt>
                  <c:pt idx="4">
                    <c:v>5.2767162124486566E-2</c:v>
                  </c:pt>
                  <c:pt idx="5">
                    <c:v>3.791546049743294E-2</c:v>
                  </c:pt>
                  <c:pt idx="6">
                    <c:v>8.0985475366335935E-2</c:v>
                  </c:pt>
                  <c:pt idx="7">
                    <c:v>2.908725141734847E-2</c:v>
                  </c:pt>
                  <c:pt idx="8">
                    <c:v>4.6355498721227628E-2</c:v>
                  </c:pt>
                  <c:pt idx="9">
                    <c:v>2.006514913850449E-2</c:v>
                  </c:pt>
                  <c:pt idx="10">
                    <c:v>2.9210184578842779E-2</c:v>
                  </c:pt>
                  <c:pt idx="11">
                    <c:v>2.6308385366673265E-2</c:v>
                  </c:pt>
                  <c:pt idx="12">
                    <c:v>1.5372420949096244E-2</c:v>
                  </c:pt>
                  <c:pt idx="13">
                    <c:v>1.6132652458505842E-2</c:v>
                  </c:pt>
                  <c:pt idx="14">
                    <c:v>1.8973304861791052E-2</c:v>
                  </c:pt>
                  <c:pt idx="15">
                    <c:v>8.2949411750682447E-3</c:v>
                  </c:pt>
                  <c:pt idx="16">
                    <c:v>5.6072091105652533E-3</c:v>
                  </c:pt>
                </c:numCache>
              </c:numRef>
            </c:minus>
            <c:spPr>
              <a:noFill/>
              <a:ln w="9525" cap="flat" cmpd="sng" algn="ctr">
                <a:solidFill>
                  <a:schemeClr val="dk1">
                    <a:lumMod val="50000"/>
                    <a:lumOff val="50000"/>
                  </a:schemeClr>
                </a:solidFill>
                <a:round/>
              </a:ln>
              <a:effectLst/>
            </c:spPr>
          </c:errBars>
          <c:cat>
            <c:strRef>
              <c:f>'PMTCT_Infant ARVs_Region'!$A$30:$A$49</c:f>
              <c:strCache>
                <c:ptCount val="20"/>
                <c:pt idx="0">
                  <c:v>Gabon</c:v>
                </c:pt>
                <c:pt idx="1">
                  <c:v>Togo</c:v>
                </c:pt>
                <c:pt idx="2">
                  <c:v>Côte d'Ivoire</c:v>
                </c:pt>
                <c:pt idx="3">
                  <c:v>Burkina Faso</c:v>
                </c:pt>
                <c:pt idx="4">
                  <c:v>Senegal</c:v>
                </c:pt>
                <c:pt idx="5">
                  <c:v>Guinea-Bissau</c:v>
                </c:pt>
                <c:pt idx="6">
                  <c:v>Ghana</c:v>
                </c:pt>
                <c:pt idx="7">
                  <c:v>Cameroon</c:v>
                </c:pt>
                <c:pt idx="8">
                  <c:v>Gambia</c:v>
                </c:pt>
                <c:pt idx="9">
                  <c:v>Equatorial Guinea</c:v>
                </c:pt>
                <c:pt idx="10">
                  <c:v>Liberia</c:v>
                </c:pt>
                <c:pt idx="11">
                  <c:v>Democratic Republic of the Congo</c:v>
                </c:pt>
                <c:pt idx="12">
                  <c:v>Central African Republic</c:v>
                </c:pt>
                <c:pt idx="13">
                  <c:v>Sierra Leone</c:v>
                </c:pt>
                <c:pt idx="14">
                  <c:v>Chad</c:v>
                </c:pt>
                <c:pt idx="15">
                  <c:v>Congo</c:v>
                </c:pt>
                <c:pt idx="16">
                  <c:v>Nigeria</c:v>
                </c:pt>
                <c:pt idx="17">
                  <c:v>Mauritania</c:v>
                </c:pt>
                <c:pt idx="18">
                  <c:v>Benin</c:v>
                </c:pt>
                <c:pt idx="19">
                  <c:v>Mali</c:v>
                </c:pt>
              </c:strCache>
            </c:strRef>
          </c:cat>
          <c:val>
            <c:numRef>
              <c:f>'PMTCT_Infant ARVs_Region'!$B$30:$B$49</c:f>
              <c:numCache>
                <c:formatCode>General</c:formatCode>
                <c:ptCount val="20"/>
                <c:pt idx="0" formatCode="0.00">
                  <c:v>0.88033349681216277</c:v>
                </c:pt>
                <c:pt idx="1">
                  <c:v>0.58589195491643997</c:v>
                </c:pt>
                <c:pt idx="2" formatCode="0.00">
                  <c:v>0.4429671411943773</c:v>
                </c:pt>
                <c:pt idx="3" formatCode="0.00">
                  <c:v>0.41891178024300052</c:v>
                </c:pt>
                <c:pt idx="4">
                  <c:v>0.41556145004420869</c:v>
                </c:pt>
                <c:pt idx="5" formatCode="0.00">
                  <c:v>0.33756567425569178</c:v>
                </c:pt>
                <c:pt idx="6" formatCode="0.00">
                  <c:v>0.32172892626637983</c:v>
                </c:pt>
                <c:pt idx="7" formatCode="0.00">
                  <c:v>0.31532803765813472</c:v>
                </c:pt>
                <c:pt idx="8" formatCode="0.00">
                  <c:v>0.29852941176470588</c:v>
                </c:pt>
                <c:pt idx="9" formatCode="0.00">
                  <c:v>0.26309303758471964</c:v>
                </c:pt>
                <c:pt idx="10" formatCode="0.00">
                  <c:v>0.21597833446174677</c:v>
                </c:pt>
                <c:pt idx="11" formatCode="0.00">
                  <c:v>0.21393773312019487</c:v>
                </c:pt>
                <c:pt idx="12" formatCode="0.00">
                  <c:v>0.16250459052515609</c:v>
                </c:pt>
                <c:pt idx="13" formatCode="0.00">
                  <c:v>0.12337902927010004</c:v>
                </c:pt>
                <c:pt idx="14" formatCode="0.00">
                  <c:v>9.8220814038508408E-2</c:v>
                </c:pt>
                <c:pt idx="15" formatCode="0.00">
                  <c:v>7.0058139534883726E-2</c:v>
                </c:pt>
                <c:pt idx="16" formatCode="0.00">
                  <c:v>5.9642385120769248E-2</c:v>
                </c:pt>
                <c:pt idx="17" formatCode="0.00">
                  <c:v>5.2963430012610342E-2</c:v>
                </c:pt>
                <c:pt idx="18" formatCode="0.00">
                  <c:v>6.7924528301886791E-3</c:v>
                </c:pt>
                <c:pt idx="19" formatCode="0.00">
                  <c:v>1.5219045548429176E-3</c:v>
                </c:pt>
              </c:numCache>
            </c:numRef>
          </c:val>
          <c:smooth val="0"/>
          <c:extLst/>
        </c:ser>
        <c:dLbls>
          <c:dLblPos val="t"/>
          <c:showLegendKey val="0"/>
          <c:showVal val="1"/>
          <c:showCatName val="0"/>
          <c:showSerName val="0"/>
          <c:showPercent val="0"/>
          <c:showBubbleSize val="0"/>
        </c:dLbls>
        <c:marker val="1"/>
        <c:smooth val="0"/>
        <c:axId val="463787800"/>
        <c:axId val="463786232"/>
      </c:lineChart>
      <c:catAx>
        <c:axId val="463787800"/>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786232"/>
        <c:crosses val="autoZero"/>
        <c:auto val="1"/>
        <c:lblAlgn val="ctr"/>
        <c:lblOffset val="100"/>
        <c:noMultiLvlLbl val="0"/>
      </c:catAx>
      <c:valAx>
        <c:axId val="463786232"/>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787800"/>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t>
            </a:r>
            <a:r>
              <a:rPr lang="en-US" sz="1600" b="1" i="0" u="none" strike="noStrike" cap="none" normalizeH="0" baseline="0">
                <a:effectLst/>
              </a:rPr>
              <a:t>infants born to pregnant women living with HIV </a:t>
            </a:r>
            <a:r>
              <a:rPr lang="en-US" baseline="0"/>
              <a:t>receiving cotrimoxazole prophylaxis, by UNICEF Regions, 2009-2014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'PMTCT_All regions_Cotrim'!$B$33</c:f>
              <c:strCache>
                <c:ptCount val="1"/>
                <c:pt idx="0">
                  <c:v>2009</c:v>
                </c:pt>
              </c:strCache>
            </c:strRef>
          </c:tx>
          <c:spPr>
            <a:solidFill>
              <a:schemeClr val="accent5">
                <a:tint val="5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regions_Cotrim'!$B$34:$B$42</c:f>
              <c:numCache>
                <c:formatCode>0%</c:formatCode>
                <c:ptCount val="9"/>
                <c:pt idx="0">
                  <c:v>0.2164128533750232</c:v>
                </c:pt>
                <c:pt idx="1">
                  <c:v>6.4832460138715478E-2</c:v>
                </c:pt>
                <c:pt idx="2">
                  <c:v>0.12810457516339868</c:v>
                </c:pt>
                <c:pt idx="3">
                  <c:v>0.15579015871868107</c:v>
                </c:pt>
                <c:pt idx="4">
                  <c:v>6.4537755915929321E-2</c:v>
                </c:pt>
                <c:pt idx="5">
                  <c:v>0.35220451252328711</c:v>
                </c:pt>
                <c:pt idx="6">
                  <c:v>0.16346688130219483</c:v>
                </c:pt>
                <c:pt idx="7">
                  <c:v>0.16346688130219483</c:v>
                </c:pt>
                <c:pt idx="8">
                  <c:v>0.16980112520291091</c:v>
                </c:pt>
              </c:numCache>
            </c:numRef>
          </c:val>
        </c:ser>
        <c:ser>
          <c:idx val="1"/>
          <c:order val="1"/>
          <c:tx>
            <c:strRef>
              <c:f>'PMTCT_All regions_Cotrim'!$C$33</c:f>
              <c:strCache>
                <c:ptCount val="1"/>
                <c:pt idx="0">
                  <c:v>2010</c:v>
                </c:pt>
              </c:strCache>
            </c:strRef>
          </c:tx>
          <c:spPr>
            <a:solidFill>
              <a:schemeClr val="accent5">
                <a:tint val="7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regions_Cotrim'!$C$34:$C$42</c:f>
              <c:numCache>
                <c:formatCode>0%</c:formatCode>
                <c:ptCount val="9"/>
                <c:pt idx="0">
                  <c:v>0.36495392089599288</c:v>
                </c:pt>
                <c:pt idx="1">
                  <c:v>8.7895459688711985E-2</c:v>
                </c:pt>
                <c:pt idx="2">
                  <c:v>0.13504417332772403</c:v>
                </c:pt>
                <c:pt idx="3">
                  <c:v>0.18975191445812895</c:v>
                </c:pt>
                <c:pt idx="4">
                  <c:v>3.0750057787622957E-2</c:v>
                </c:pt>
                <c:pt idx="5">
                  <c:v>0.33952519783423574</c:v>
                </c:pt>
                <c:pt idx="6">
                  <c:v>0.26767165462437764</c:v>
                </c:pt>
                <c:pt idx="7">
                  <c:v>0.27638652404206859</c:v>
                </c:pt>
                <c:pt idx="8">
                  <c:v>0.2678324829127996</c:v>
                </c:pt>
              </c:numCache>
            </c:numRef>
          </c:val>
        </c:ser>
        <c:ser>
          <c:idx val="2"/>
          <c:order val="2"/>
          <c:tx>
            <c:strRef>
              <c:f>'PMTCT_All regions_Cotrim'!$D$33</c:f>
              <c:strCache>
                <c:ptCount val="1"/>
                <c:pt idx="0">
                  <c:v>2011</c:v>
                </c:pt>
              </c:strCache>
            </c:strRef>
          </c:tx>
          <c:spPr>
            <a:solidFill>
              <a:schemeClr val="accent5">
                <a:tint val="9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regions_Cotrim'!$D$34:$D$42</c:f>
              <c:numCache>
                <c:formatCode>0%</c:formatCode>
                <c:ptCount val="9"/>
                <c:pt idx="0">
                  <c:v>0.44410849570403516</c:v>
                </c:pt>
                <c:pt idx="1">
                  <c:v>9.1841602410515283E-2</c:v>
                </c:pt>
                <c:pt idx="2">
                  <c:v>7.0134299722873591E-2</c:v>
                </c:pt>
                <c:pt idx="3">
                  <c:v>0.14218289085545724</c:v>
                </c:pt>
                <c:pt idx="4">
                  <c:v>3.2257699913593556E-2</c:v>
                </c:pt>
                <c:pt idx="5">
                  <c:v>0.34840790004030631</c:v>
                </c:pt>
                <c:pt idx="6">
                  <c:v>0.32745083715121598</c:v>
                </c:pt>
                <c:pt idx="7">
                  <c:v>0.33761316531851809</c:v>
                </c:pt>
                <c:pt idx="8">
                  <c:v>0.31880110696348518</c:v>
                </c:pt>
              </c:numCache>
            </c:numRef>
          </c:val>
        </c:ser>
        <c:ser>
          <c:idx val="3"/>
          <c:order val="3"/>
          <c:tx>
            <c:strRef>
              <c:f>'PMTCT_All regions_Cotrim'!$E$33</c:f>
              <c:strCache>
                <c:ptCount val="1"/>
                <c:pt idx="0">
                  <c:v>2012</c:v>
                </c:pt>
              </c:strCache>
            </c:strRef>
          </c:tx>
          <c:spPr>
            <a:solidFill>
              <a:schemeClr val="accent5">
                <a:shade val="9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regions_Cotrim'!$E$34:$E$42</c:f>
              <c:numCache>
                <c:formatCode>0%</c:formatCode>
                <c:ptCount val="9"/>
                <c:pt idx="0">
                  <c:v>0.50254743490099951</c:v>
                </c:pt>
                <c:pt idx="1">
                  <c:v>9.6371558447154115E-2</c:v>
                </c:pt>
                <c:pt idx="2">
                  <c:v>9.8583117142286972E-2</c:v>
                </c:pt>
                <c:pt idx="3">
                  <c:v>0.17939814814814814</c:v>
                </c:pt>
                <c:pt idx="4">
                  <c:v>3.4097049099343413E-2</c:v>
                </c:pt>
                <c:pt idx="5">
                  <c:v>0.41792919381427113</c:v>
                </c:pt>
                <c:pt idx="6">
                  <c:v>0.38253449920585147</c:v>
                </c:pt>
                <c:pt idx="7">
                  <c:v>0.39298152990769081</c:v>
                </c:pt>
                <c:pt idx="8">
                  <c:v>0.37028874749384233</c:v>
                </c:pt>
              </c:numCache>
            </c:numRef>
          </c:val>
        </c:ser>
        <c:ser>
          <c:idx val="4"/>
          <c:order val="4"/>
          <c:tx>
            <c:strRef>
              <c:f>'PMTCT_All regions_Cotrim'!$F$33</c:f>
              <c:strCache>
                <c:ptCount val="1"/>
                <c:pt idx="0">
                  <c:v>2013</c:v>
                </c:pt>
              </c:strCache>
            </c:strRef>
          </c:tx>
          <c:spPr>
            <a:solidFill>
              <a:schemeClr val="accent5">
                <a:shade val="7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regions_Cotrim'!$F$34:$F$42</c:f>
              <c:numCache>
                <c:formatCode>0%</c:formatCode>
                <c:ptCount val="9"/>
                <c:pt idx="0">
                  <c:v>0.49317386780617511</c:v>
                </c:pt>
                <c:pt idx="1">
                  <c:v>0.11701574609027472</c:v>
                </c:pt>
                <c:pt idx="2">
                  <c:v>0.1367588932806324</c:v>
                </c:pt>
                <c:pt idx="3">
                  <c:v>0.18823792966262987</c:v>
                </c:pt>
                <c:pt idx="4">
                  <c:v>0.16977438965124245</c:v>
                </c:pt>
                <c:pt idx="5">
                  <c:v>0.47926013380558835</c:v>
                </c:pt>
                <c:pt idx="6">
                  <c:v>0.38618733971639418</c:v>
                </c:pt>
                <c:pt idx="7">
                  <c:v>0.39204729385383752</c:v>
                </c:pt>
                <c:pt idx="8">
                  <c:v>0.37514162537926216</c:v>
                </c:pt>
              </c:numCache>
            </c:numRef>
          </c:val>
        </c:ser>
        <c:ser>
          <c:idx val="5"/>
          <c:order val="5"/>
          <c:tx>
            <c:strRef>
              <c:f>'PMTCT_All regions_Cotrim'!$G$33</c:f>
              <c:strCache>
                <c:ptCount val="1"/>
                <c:pt idx="0">
                  <c:v>2014</c:v>
                </c:pt>
              </c:strCache>
            </c:strRef>
          </c:tx>
          <c:spPr>
            <a:solidFill>
              <a:schemeClr val="accent5">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regions_Cotrim'!$G$34:$G$42</c:f>
              <c:numCache>
                <c:formatCode>0%</c:formatCode>
                <c:ptCount val="9"/>
                <c:pt idx="0">
                  <c:v>0.61478677316798724</c:v>
                </c:pt>
                <c:pt idx="1">
                  <c:v>0.13842433957493963</c:v>
                </c:pt>
                <c:pt idx="2">
                  <c:v>0.13606366459627328</c:v>
                </c:pt>
                <c:pt idx="3">
                  <c:v>0.16894969639132554</c:v>
                </c:pt>
                <c:pt idx="4">
                  <c:v>0.21271366904920444</c:v>
                </c:pt>
                <c:pt idx="5">
                  <c:v>0.47714980010974367</c:v>
                </c:pt>
                <c:pt idx="6">
                  <c:v>0.48521981449177037</c:v>
                </c:pt>
                <c:pt idx="7">
                  <c:v>0.4922582294475491</c:v>
                </c:pt>
                <c:pt idx="8">
                  <c:v>0.46342191149725653</c:v>
                </c:pt>
              </c:numCache>
            </c:numRef>
          </c:val>
          <c:extLst/>
        </c:ser>
        <c:dLbls>
          <c:showLegendKey val="0"/>
          <c:showVal val="0"/>
          <c:showCatName val="0"/>
          <c:showSerName val="0"/>
          <c:showPercent val="0"/>
          <c:showBubbleSize val="0"/>
        </c:dLbls>
        <c:gapWidth val="120"/>
        <c:overlap val="-10"/>
        <c:axId val="463783096"/>
        <c:axId val="463782312"/>
      </c:barChart>
      <c:catAx>
        <c:axId val="46378309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782312"/>
        <c:crosses val="autoZero"/>
        <c:auto val="1"/>
        <c:lblAlgn val="ctr"/>
        <c:lblOffset val="100"/>
        <c:noMultiLvlLbl val="0"/>
      </c:catAx>
      <c:valAx>
        <c:axId val="46378231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783096"/>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cotrimoxazole prophylaxis, Western and Central Africa, 2014</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PMTCT_CTX_Region!$B$29</c:f>
              <c:strCache>
                <c:ptCount val="1"/>
                <c:pt idx="0">
                  <c:v>CTX</c:v>
                </c:pt>
              </c:strCache>
            </c:strRef>
          </c:tx>
          <c:spPr>
            <a:ln w="22225" cap="rnd">
              <a:noFill/>
              <a:round/>
            </a:ln>
            <a:effectLst/>
          </c:spPr>
          <c:marker>
            <c:symbol val="circle"/>
            <c:size val="6"/>
            <c:spPr>
              <a:solidFill>
                <a:schemeClr val="accent6"/>
              </a:solidFill>
              <a:ln w="3175">
                <a:solidFill>
                  <a:schemeClr val="accent6"/>
                </a:solidFill>
                <a:round/>
              </a:ln>
              <a:effectLst/>
            </c:spPr>
          </c:marker>
          <c:dLbls>
            <c:dLbl>
              <c:idx val="19"/>
              <c:layout/>
              <c:tx>
                <c:rich>
                  <a:bodyPr/>
                  <a:lstStyle/>
                  <a:p>
                    <a:r>
                      <a:rPr lang="en-US"/>
                      <a:t>1%</a:t>
                    </a:r>
                  </a:p>
                </c:rich>
              </c:tx>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PMTCT_CTX_Region!$F$30:$F$44</c:f>
                <c:numCache>
                  <c:formatCode>General</c:formatCode>
                  <c:ptCount val="15"/>
                  <c:pt idx="0">
                    <c:v>0.12278730935862436</c:v>
                  </c:pt>
                  <c:pt idx="1">
                    <c:v>7.616711636097484E-2</c:v>
                  </c:pt>
                  <c:pt idx="2">
                    <c:v>0.10951435273776611</c:v>
                  </c:pt>
                  <c:pt idx="3">
                    <c:v>7.5455797443953254E-2</c:v>
                  </c:pt>
                  <c:pt idx="4">
                    <c:v>0.10504497436924087</c:v>
                  </c:pt>
                  <c:pt idx="5">
                    <c:v>6.2680552648105514E-2</c:v>
                  </c:pt>
                  <c:pt idx="6">
                    <c:v>4.3835788142879861E-2</c:v>
                  </c:pt>
                  <c:pt idx="7">
                    <c:v>2.9512603132586801E-2</c:v>
                  </c:pt>
                  <c:pt idx="8">
                    <c:v>2.4305861837626147E-2</c:v>
                  </c:pt>
                  <c:pt idx="9">
                    <c:v>2.1450456280811131E-2</c:v>
                  </c:pt>
                  <c:pt idx="10">
                    <c:v>1.5194414338561307E-2</c:v>
                  </c:pt>
                  <c:pt idx="11">
                    <c:v>1.6437717561527537E-2</c:v>
                  </c:pt>
                  <c:pt idx="12">
                    <c:v>2.804704250085846E-2</c:v>
                  </c:pt>
                  <c:pt idx="13">
                    <c:v>1.3221612070991276E-2</c:v>
                  </c:pt>
                  <c:pt idx="14">
                    <c:v>2.1011100903862295E-2</c:v>
                  </c:pt>
                </c:numCache>
              </c:numRef>
            </c:plus>
            <c:minus>
              <c:numRef>
                <c:f>PMTCT_CTX_Region!$E$30:$E$44</c:f>
                <c:numCache>
                  <c:formatCode>General</c:formatCode>
                  <c:ptCount val="15"/>
                  <c:pt idx="0">
                    <c:v>0.10310441134715154</c:v>
                  </c:pt>
                  <c:pt idx="1">
                    <c:v>6.8126574691721176E-2</c:v>
                  </c:pt>
                  <c:pt idx="2">
                    <c:v>9.0517408848627301E-2</c:v>
                  </c:pt>
                  <c:pt idx="3">
                    <c:v>6.3885526774615453E-2</c:v>
                  </c:pt>
                  <c:pt idx="4">
                    <c:v>8.0985475366335935E-2</c:v>
                  </c:pt>
                  <c:pt idx="5">
                    <c:v>4.6355498721227628E-2</c:v>
                  </c:pt>
                  <c:pt idx="6">
                    <c:v>3.6263390140870544E-2</c:v>
                  </c:pt>
                  <c:pt idx="7">
                    <c:v>2.6783039106413081E-2</c:v>
                  </c:pt>
                  <c:pt idx="8">
                    <c:v>1.9860095714886755E-2</c:v>
                  </c:pt>
                  <c:pt idx="9">
                    <c:v>1.9330115107939416E-2</c:v>
                  </c:pt>
                  <c:pt idx="10">
                    <c:v>1.3444354592768909E-2</c:v>
                  </c:pt>
                  <c:pt idx="11">
                    <c:v>1.4310504545723718E-2</c:v>
                  </c:pt>
                  <c:pt idx="12">
                    <c:v>2.3260704687056225E-2</c:v>
                  </c:pt>
                  <c:pt idx="13">
                    <c:v>1.0975478328562327E-2</c:v>
                  </c:pt>
                  <c:pt idx="14">
                    <c:v>1.7074405036913709E-2</c:v>
                  </c:pt>
                </c:numCache>
              </c:numRef>
            </c:minus>
            <c:spPr>
              <a:noFill/>
              <a:ln w="9525" cap="flat" cmpd="sng" algn="ctr">
                <a:solidFill>
                  <a:schemeClr val="dk1">
                    <a:lumMod val="50000"/>
                    <a:lumOff val="50000"/>
                  </a:schemeClr>
                </a:solidFill>
                <a:round/>
              </a:ln>
              <a:effectLst/>
            </c:spPr>
          </c:errBars>
          <c:cat>
            <c:strRef>
              <c:f>PMTCT_CTX_Region!$A$30:$A$49</c:f>
              <c:strCache>
                <c:ptCount val="20"/>
                <c:pt idx="0">
                  <c:v>Gabon</c:v>
                </c:pt>
                <c:pt idx="1">
                  <c:v>Liberia</c:v>
                </c:pt>
                <c:pt idx="2">
                  <c:v>Togo</c:v>
                </c:pt>
                <c:pt idx="3">
                  <c:v>Burkina Faso</c:v>
                </c:pt>
                <c:pt idx="4">
                  <c:v>Ghana</c:v>
                </c:pt>
                <c:pt idx="5">
                  <c:v>Gambia</c:v>
                </c:pt>
                <c:pt idx="6">
                  <c:v>Senegal</c:v>
                </c:pt>
                <c:pt idx="7">
                  <c:v>Côte d'Ivoire</c:v>
                </c:pt>
                <c:pt idx="8">
                  <c:v>Cameroon</c:v>
                </c:pt>
                <c:pt idx="9">
                  <c:v>Sierra Leone</c:v>
                </c:pt>
                <c:pt idx="10">
                  <c:v>Central African Republic</c:v>
                </c:pt>
                <c:pt idx="11">
                  <c:v>Guinea-Bissau</c:v>
                </c:pt>
                <c:pt idx="12">
                  <c:v>Mali</c:v>
                </c:pt>
                <c:pt idx="13">
                  <c:v>Democratic Republic of the Congo</c:v>
                </c:pt>
                <c:pt idx="14">
                  <c:v>Chad</c:v>
                </c:pt>
                <c:pt idx="15">
                  <c:v>Nigeria</c:v>
                </c:pt>
                <c:pt idx="16">
                  <c:v>Equatorial Guinea</c:v>
                </c:pt>
                <c:pt idx="17">
                  <c:v>Congo</c:v>
                </c:pt>
                <c:pt idx="18">
                  <c:v>Mauritania</c:v>
                </c:pt>
                <c:pt idx="19">
                  <c:v>Benin</c:v>
                </c:pt>
              </c:strCache>
            </c:strRef>
          </c:cat>
          <c:val>
            <c:numRef>
              <c:f>PMTCT_CTX_Region!$B$30:$B$49</c:f>
              <c:numCache>
                <c:formatCode>0.00</c:formatCode>
                <c:ptCount val="20"/>
                <c:pt idx="0">
                  <c:v>0.72878862187346738</c:v>
                </c:pt>
                <c:pt idx="1">
                  <c:v>0.50372376438727151</c:v>
                </c:pt>
                <c:pt idx="2" formatCode="General">
                  <c:v>0.47998445394481148</c:v>
                </c:pt>
                <c:pt idx="3">
                  <c:v>0.38580736045078357</c:v>
                </c:pt>
                <c:pt idx="4">
                  <c:v>0.32172892626637983</c:v>
                </c:pt>
                <c:pt idx="5" formatCode="General">
                  <c:v>0.29852941176470588</c:v>
                </c:pt>
                <c:pt idx="6" formatCode="General">
                  <c:v>0.28558797524314766</c:v>
                </c:pt>
                <c:pt idx="7">
                  <c:v>0.26103500761035009</c:v>
                </c:pt>
                <c:pt idx="8">
                  <c:v>0.21529861724036481</c:v>
                </c:pt>
                <c:pt idx="9" formatCode="General">
                  <c:v>0.14783253056687662</c:v>
                </c:pt>
                <c:pt idx="10">
                  <c:v>0.1421226588321704</c:v>
                </c:pt>
                <c:pt idx="11">
                  <c:v>0.12740805604203154</c:v>
                </c:pt>
                <c:pt idx="12">
                  <c:v>9.8923796064789654E-2</c:v>
                </c:pt>
                <c:pt idx="13">
                  <c:v>8.9251731750019034E-2</c:v>
                </c:pt>
                <c:pt idx="14">
                  <c:v>8.8390608497847106E-2</c:v>
                </c:pt>
                <c:pt idx="15" formatCode="General">
                  <c:v>8.3609477656252998E-2</c:v>
                </c:pt>
                <c:pt idx="16">
                  <c:v>6.7775723967960569E-2</c:v>
                </c:pt>
                <c:pt idx="17">
                  <c:v>5.058139534883721E-2</c:v>
                </c:pt>
                <c:pt idx="18">
                  <c:v>4.1614123581336697E-2</c:v>
                </c:pt>
                <c:pt idx="19">
                  <c:v>6.7924528301886791E-3</c:v>
                </c:pt>
              </c:numCache>
            </c:numRef>
          </c:val>
          <c:smooth val="0"/>
          <c:extLst/>
        </c:ser>
        <c:dLbls>
          <c:dLblPos val="r"/>
          <c:showLegendKey val="0"/>
          <c:showVal val="1"/>
          <c:showCatName val="0"/>
          <c:showSerName val="0"/>
          <c:showPercent val="0"/>
          <c:showBubbleSize val="0"/>
        </c:dLbls>
        <c:marker val="1"/>
        <c:smooth val="0"/>
        <c:axId val="463784272"/>
        <c:axId val="463783880"/>
      </c:lineChart>
      <c:catAx>
        <c:axId val="46378427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783880"/>
        <c:crosses val="autoZero"/>
        <c:auto val="1"/>
        <c:lblAlgn val="ctr"/>
        <c:lblOffset val="100"/>
        <c:noMultiLvlLbl val="0"/>
      </c:catAx>
      <c:valAx>
        <c:axId val="463783880"/>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784272"/>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cap="none" spc="0" normalizeH="0" baseline="0">
                <a:solidFill>
                  <a:schemeClr val="dk1">
                    <a:lumMod val="50000"/>
                    <a:lumOff val="50000"/>
                  </a:schemeClr>
                </a:solidFill>
                <a:latin typeface="+mj-lt"/>
                <a:ea typeface="+mj-ea"/>
                <a:cs typeface="+mj-cs"/>
              </a:defRPr>
            </a:pPr>
            <a:r>
              <a:rPr lang="en-US" sz="1600"/>
              <a:t>Percentage of infants receiving DPT1 and DPT3 immunizations and HIV testing within two months of birth in selected countries, 2014</a:t>
            </a:r>
          </a:p>
        </c:rich>
      </c:tx>
      <c:layout/>
      <c:overlay val="0"/>
      <c:spPr>
        <a:noFill/>
        <a:ln>
          <a:noFill/>
        </a:ln>
        <a:effectLst/>
      </c:spPr>
      <c:txPr>
        <a:bodyPr rot="0" spcFirstLastPara="1" vertOverflow="ellipsis" vert="horz" wrap="square" anchor="ctr" anchorCtr="1"/>
        <a:lstStyle/>
        <a:p>
          <a:pPr>
            <a:defRPr sz="132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DPT_EID!$B$32</c:f>
              <c:strCache>
                <c:ptCount val="1"/>
                <c:pt idx="0">
                  <c:v>DPT1</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DPT_EID!$B$33:$B$43</c:f>
              <c:numCache>
                <c:formatCode>General</c:formatCode>
                <c:ptCount val="11"/>
                <c:pt idx="0">
                  <c:v>99</c:v>
                </c:pt>
                <c:pt idx="1">
                  <c:v>98</c:v>
                </c:pt>
                <c:pt idx="2">
                  <c:v>97</c:v>
                </c:pt>
                <c:pt idx="3">
                  <c:v>96</c:v>
                </c:pt>
                <c:pt idx="4">
                  <c:v>92</c:v>
                </c:pt>
                <c:pt idx="5">
                  <c:v>89</c:v>
                </c:pt>
                <c:pt idx="6">
                  <c:v>88</c:v>
                </c:pt>
                <c:pt idx="7">
                  <c:v>86</c:v>
                </c:pt>
                <c:pt idx="8">
                  <c:v>75</c:v>
                </c:pt>
                <c:pt idx="9">
                  <c:v>73</c:v>
                </c:pt>
                <c:pt idx="10">
                  <c:v>60</c:v>
                </c:pt>
              </c:numCache>
            </c:numRef>
          </c:val>
        </c:ser>
        <c:ser>
          <c:idx val="1"/>
          <c:order val="1"/>
          <c:tx>
            <c:strRef>
              <c:f>DPT_EID!$C$32</c:f>
              <c:strCache>
                <c:ptCount val="1"/>
                <c:pt idx="0">
                  <c:v>DPT3</c:v>
                </c:pt>
              </c:strCache>
            </c:strRef>
          </c:tx>
          <c:spPr>
            <a:solidFill>
              <a:schemeClr val="accent2"/>
            </a:solidFill>
            <a:ln>
              <a:noFill/>
            </a:ln>
            <a:effectLst/>
          </c:spPr>
          <c:invertIfNegative val="0"/>
          <c:dLbls>
            <c:dLbl>
              <c:idx val="0"/>
              <c:layout>
                <c:manualLayout>
                  <c:x val="8.417507301690488E-3"/>
                  <c:y val="1.15690527838033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8.676789587852494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DPT_EID!$C$33:$C$43</c:f>
              <c:numCache>
                <c:formatCode>General</c:formatCode>
                <c:ptCount val="11"/>
                <c:pt idx="0">
                  <c:v>98</c:v>
                </c:pt>
                <c:pt idx="1">
                  <c:v>95</c:v>
                </c:pt>
                <c:pt idx="2">
                  <c:v>91</c:v>
                </c:pt>
                <c:pt idx="3">
                  <c:v>86</c:v>
                </c:pt>
                <c:pt idx="4">
                  <c:v>88</c:v>
                </c:pt>
                <c:pt idx="5">
                  <c:v>78</c:v>
                </c:pt>
                <c:pt idx="6">
                  <c:v>81</c:v>
                </c:pt>
                <c:pt idx="7">
                  <c:v>77</c:v>
                </c:pt>
                <c:pt idx="8">
                  <c:v>66</c:v>
                </c:pt>
                <c:pt idx="9">
                  <c:v>70</c:v>
                </c:pt>
                <c:pt idx="10">
                  <c:v>46</c:v>
                </c:pt>
              </c:numCache>
            </c:numRef>
          </c:val>
        </c:ser>
        <c:ser>
          <c:idx val="2"/>
          <c:order val="2"/>
          <c:tx>
            <c:strRef>
              <c:f>DPT_EID!$D$32</c:f>
              <c:strCache>
                <c:ptCount val="1"/>
                <c:pt idx="0">
                  <c:v>HIV Testing within 2 Months of Birth</c:v>
                </c:pt>
              </c:strCache>
            </c:strRef>
          </c:tx>
          <c:spPr>
            <a:solidFill>
              <a:schemeClr val="accent3"/>
            </a:solidFill>
            <a:ln>
              <a:noFill/>
            </a:ln>
            <a:effectLst/>
          </c:spPr>
          <c:invertIfNegative val="0"/>
          <c:dLbls>
            <c:dLbl>
              <c:idx val="4"/>
              <c:layout/>
              <c:tx>
                <c:rich>
                  <a:bodyPr/>
                  <a:lstStyle/>
                  <a:p>
                    <a:r>
                      <a:rPr lang="en-US"/>
                      <a:t>&gt;95%</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DPT_EID!$D$33:$D$43</c:f>
              <c:numCache>
                <c:formatCode>General</c:formatCode>
                <c:ptCount val="11"/>
                <c:pt idx="0">
                  <c:v>28</c:v>
                </c:pt>
                <c:pt idx="1">
                  <c:v>13</c:v>
                </c:pt>
                <c:pt idx="2">
                  <c:v>18</c:v>
                </c:pt>
                <c:pt idx="3">
                  <c:v>94</c:v>
                </c:pt>
                <c:pt idx="4">
                  <c:v>95</c:v>
                </c:pt>
                <c:pt idx="5">
                  <c:v>51</c:v>
                </c:pt>
                <c:pt idx="6">
                  <c:v>72</c:v>
                </c:pt>
                <c:pt idx="7">
                  <c:v>25</c:v>
                </c:pt>
                <c:pt idx="8">
                  <c:v>4</c:v>
                </c:pt>
                <c:pt idx="9">
                  <c:v>94</c:v>
                </c:pt>
                <c:pt idx="10">
                  <c:v>4</c:v>
                </c:pt>
              </c:numCache>
            </c:numRef>
          </c:val>
        </c:ser>
        <c:dLbls>
          <c:dLblPos val="outEnd"/>
          <c:showLegendKey val="0"/>
          <c:showVal val="1"/>
          <c:showCatName val="0"/>
          <c:showSerName val="0"/>
          <c:showPercent val="0"/>
          <c:showBubbleSize val="0"/>
        </c:dLbls>
        <c:gapWidth val="267"/>
        <c:overlap val="-43"/>
        <c:axId val="463781528"/>
        <c:axId val="463784664"/>
      </c:barChart>
      <c:catAx>
        <c:axId val="46378152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dk1">
                    <a:lumMod val="65000"/>
                    <a:lumOff val="35000"/>
                  </a:schemeClr>
                </a:solidFill>
                <a:latin typeface="+mn-lt"/>
                <a:ea typeface="+mn-ea"/>
                <a:cs typeface="+mn-cs"/>
              </a:defRPr>
            </a:pPr>
            <a:endParaRPr lang="en-US"/>
          </a:p>
        </c:txPr>
        <c:crossAx val="463784664"/>
        <c:crosses val="autoZero"/>
        <c:auto val="1"/>
        <c:lblAlgn val="ctr"/>
        <c:lblOffset val="100"/>
        <c:noMultiLvlLbl val="0"/>
      </c:catAx>
      <c:valAx>
        <c:axId val="463784664"/>
        <c:scaling>
          <c:orientation val="minMax"/>
          <c:max val="10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dk1">
                        <a:lumMod val="65000"/>
                        <a:lumOff val="35000"/>
                      </a:schemeClr>
                    </a:solidFill>
                    <a:latin typeface="+mn-lt"/>
                    <a:ea typeface="+mn-ea"/>
                    <a:cs typeface="+mn-cs"/>
                  </a:defRPr>
                </a:pPr>
                <a:r>
                  <a:rPr lang="en-US"/>
                  <a:t>Coverage (%)</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crossAx val="463781528"/>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r>
              <a:rPr lang="en-US" sz="1800"/>
              <a:t>2014</a:t>
            </a:r>
          </a:p>
        </c:rich>
      </c:tx>
      <c:layout/>
      <c:overlay val="0"/>
      <c:spPr>
        <a:noFill/>
        <a:ln>
          <a:noFill/>
        </a:ln>
        <a:effectLst/>
      </c:spPr>
      <c:txPr>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Pop_10-19'!$H$40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D6E488EF-B553-4922-9855-5093D645353D}" type="CATEGORYNAME">
                      <a:rPr lang="en-US"/>
                      <a:pPr/>
                      <a:t>[CATEGORY NAME]</a:t>
                    </a:fld>
                    <a:r>
                      <a:rPr lang="en-US" baseline="0"/>
                      <a:t> 250,000 </a:t>
                    </a:r>
                    <a:fld id="{9A53C30D-8834-4C2E-B241-57AB28B8936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2A619BA1-FBB8-462F-9ECB-42E5FA3169D6}" type="CATEGORYNAME">
                      <a:rPr lang="en-US"/>
                      <a:pPr/>
                      <a:t>[CATEGORY NAME]</a:t>
                    </a:fld>
                    <a:r>
                      <a:rPr lang="en-US" baseline="0"/>
                      <a:t> 200,000 </a:t>
                    </a:r>
                    <a:fld id="{6DD60D4F-0914-4D97-A52E-20C31A964BE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10C34D46-4365-41D9-A804-DEC9F6B61F76}" type="CATEGORYNAME">
                      <a:rPr lang="en-US"/>
                      <a:pPr/>
                      <a:t>[CATEGORY NAME]</a:t>
                    </a:fld>
                    <a:r>
                      <a:rPr lang="en-US" baseline="0"/>
                      <a:t> 160,000 </a:t>
                    </a:r>
                    <a:fld id="{7A0613E1-A75D-49FF-B026-45377B50290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4284880C-746E-4DC1-9C74-097B0BD82300}" type="CATEGORYNAME">
                      <a:rPr lang="en-US"/>
                      <a:pPr/>
                      <a:t>[CATEGORY NAME]</a:t>
                    </a:fld>
                    <a:r>
                      <a:rPr lang="en-US" baseline="0"/>
                      <a:t>  </a:t>
                    </a:r>
                    <a:fld id="{9E661C01-826B-4620-9C0A-E9500369E10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8C1E014F-6637-48D0-AF6A-A5182CE2552A}" type="CATEGORYNAME">
                      <a:rPr lang="en-US"/>
                      <a:pPr/>
                      <a:t>[CATEGORY NAME]</a:t>
                    </a:fld>
                    <a:r>
                      <a:rPr lang="en-US" baseline="0"/>
                      <a:t> 120,000 </a:t>
                    </a:r>
                    <a:fld id="{5D7BAA87-E047-465B-9FA0-6DE801EA2EF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1F8414D-5841-4EFB-AF19-6D231094A252}" type="CATEGORYNAME">
                      <a:rPr lang="en-US"/>
                      <a:pPr/>
                      <a:t>[CATEGORY NAME]</a:t>
                    </a:fld>
                    <a:r>
                      <a:rPr lang="en-US" baseline="0"/>
                      <a:t> 110,000 </a:t>
                    </a:r>
                    <a:fld id="{871E1FEF-3D7E-4BAC-B162-7C059BD54AE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7B9C4FAC-8926-4377-A363-93243E131130}" type="CATEGORYNAME">
                      <a:rPr lang="en-US"/>
                      <a:pPr/>
                      <a:t>[CATEGORY NAME]</a:t>
                    </a:fld>
                    <a:r>
                      <a:rPr lang="en-US" baseline="0"/>
                      <a:t> 110,000 </a:t>
                    </a:r>
                    <a:fld id="{5C206054-01A0-4D59-82D4-7DAE1E60FC4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DDCD1351-E01C-462E-8794-F36C80BB9C76}" type="CATEGORYNAME">
                      <a:rPr lang="en-US"/>
                      <a:pPr/>
                      <a:t>[CATEGORY NAME]</a:t>
                    </a:fld>
                    <a:r>
                      <a:rPr lang="en-US" baseline="0"/>
                      <a:t> 100,000 </a:t>
                    </a:r>
                    <a:fld id="{DCB9C832-60CD-4017-858D-FFB9D04A307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68E05C86-1288-45D5-B80C-3C27191DC373}" type="CATEGORYNAME">
                      <a:rPr lang="en-US"/>
                      <a:pPr/>
                      <a:t>[CATEGORY NAME]</a:t>
                    </a:fld>
                    <a:r>
                      <a:rPr lang="en-US" baseline="0"/>
                      <a:t> 98,000 </a:t>
                    </a:r>
                    <a:fld id="{D3C97B59-C7B9-4AD8-B113-569128B4F2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35E08336-A0A0-4E92-B184-1EB55A153084}" type="CATEGORYNAME">
                      <a:rPr lang="en-US"/>
                      <a:pPr/>
                      <a:t>[CATEGORY NAME]</a:t>
                    </a:fld>
                    <a:r>
                      <a:rPr lang="en-US" baseline="0"/>
                      <a:t> 83,000 </a:t>
                    </a:r>
                    <a:fld id="{188899DD-7516-4E3E-94E5-DD7E57A29CD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93AFA0AC-DBCE-41CD-88C4-63A63F7D8776}" type="CATEGORYNAME">
                      <a:rPr lang="en-US"/>
                      <a:pPr/>
                      <a:t>[CATEGORY NAME]</a:t>
                    </a:fld>
                    <a:r>
                      <a:rPr lang="en-US" baseline="0"/>
                      <a:t> 65,000 </a:t>
                    </a:r>
                    <a:fld id="{B4AD5630-AA13-467B-81B4-CE790A2CE6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F51887D0-47B4-4C47-8FCC-088236F94377}" type="CATEGORYNAME">
                      <a:rPr lang="en-US"/>
                      <a:pPr/>
                      <a:t>[CATEGORY NAME]</a:t>
                    </a:fld>
                    <a:r>
                      <a:rPr lang="en-US" baseline="0"/>
                      <a:t> 42,000 </a:t>
                    </a:r>
                    <a:fld id="{FFB85539-529B-47AA-8EF4-85ECD81288B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AA4ECAE4-F0D7-493A-8D08-E7235DD41787}" type="CATEGORYNAME">
                      <a:rPr lang="en-US"/>
                      <a:pPr/>
                      <a:t>[CATEGORY NAME]</a:t>
                    </a:fld>
                    <a:r>
                      <a:rPr lang="en-US" baseline="0"/>
                      <a:t> 39,000 </a:t>
                    </a:r>
                    <a:fld id="{52402EA7-5A93-4676-9CE0-438C9A4CE85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54A6C0B0-5302-4944-9A2C-359F6931363E}" type="CATEGORYNAME">
                      <a:rPr lang="en-US"/>
                      <a:pPr/>
                      <a:t>[CATEGORY NAME]</a:t>
                    </a:fld>
                    <a:r>
                      <a:rPr lang="en-US" baseline="0"/>
                      <a:t> 36,000 </a:t>
                    </a:r>
                    <a:fld id="{C1D709E9-DD4F-46D2-8B4D-D359B39708F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149DEDE0-1322-4CD0-BA6D-6BA017E6DD66}" type="CATEGORYNAME">
                      <a:rPr lang="en-US"/>
                      <a:pPr/>
                      <a:t>[CATEGORY NAME]</a:t>
                    </a:fld>
                    <a:r>
                      <a:rPr lang="en-US" baseline="0"/>
                      <a:t>  </a:t>
                    </a:r>
                    <a:fld id="{432831D3-C7F0-4B69-A1D4-184D0E09FB1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r>
                      <a:rPr lang="en-US"/>
                      <a:t>Côte d'Ivoire</a:t>
                    </a:r>
                    <a:r>
                      <a:rPr lang="en-US" baseline="0"/>
                      <a:t> 29,000 </a:t>
                    </a:r>
                    <a:fld id="{78A9A935-8296-432E-A82B-5F2762E9811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6BD945AC-47D1-46CF-8FBA-08388E7D9644}" type="CATEGORYNAME">
                      <a:rPr lang="en-US"/>
                      <a:pPr/>
                      <a:t>[CATEGORY NAME]</a:t>
                    </a:fld>
                    <a:r>
                      <a:rPr lang="en-US" baseline="0"/>
                      <a:t>  </a:t>
                    </a:r>
                    <a:fld id="{73945F33-1476-42B1-AC39-267373D35AA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AE914872-8EC9-4170-AF9D-545BFFFFB37E}" type="CATEGORYNAME">
                      <a:rPr lang="en-US"/>
                      <a:pPr/>
                      <a:t>[CATEGORY NAME]</a:t>
                    </a:fld>
                    <a:r>
                      <a:rPr lang="en-US" baseline="0"/>
                      <a:t> 20,000 </a:t>
                    </a:r>
                    <a:fld id="{D06FD61E-53BB-49F6-976E-B9275E1B4C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FA49AE5A-D6FD-4E24-9842-6A579A644DC6}" type="CATEGORYNAME">
                      <a:rPr lang="en-US"/>
                      <a:pPr/>
                      <a:t>[CATEGORY NAME]</a:t>
                    </a:fld>
                    <a:r>
                      <a:rPr lang="en-US" baseline="0"/>
                      <a:t> 17,000 </a:t>
                    </a:r>
                    <a:fld id="{B91FD39F-59DD-43CE-A9F7-541FF4F15B0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69401F4B-2149-49FF-9108-A031289E7FDE}" type="CATEGORYNAME">
                      <a:rPr lang="en-US"/>
                      <a:pPr/>
                      <a:t>[CATEGORY NAME]</a:t>
                    </a:fld>
                    <a:r>
                      <a:rPr lang="en-US" baseline="0"/>
                      <a:t> 16,000 </a:t>
                    </a:r>
                    <a:fld id="{A0DDA093-BAB8-4284-BFEE-933BC1831B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9FD2EB8-BF4C-4522-8228-45C913518964}" type="CATEGORYNAME">
                      <a:rPr lang="en-US"/>
                      <a:pPr/>
                      <a:t>[CATEGORY NAME]</a:t>
                    </a:fld>
                    <a:r>
                      <a:rPr lang="en-US" baseline="0"/>
                      <a:t> 320,000 </a:t>
                    </a:r>
                    <a:fld id="{45626FD1-703C-405D-8177-C15EFE21DBA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Pop_10-19'!$G$41:$G$61</c:f>
              <c:strCache>
                <c:ptCount val="21"/>
                <c:pt idx="0">
                  <c:v>South Africa</c:v>
                </c:pt>
                <c:pt idx="1">
                  <c:v>Nigeria</c:v>
                </c:pt>
                <c:pt idx="2">
                  <c:v>Kenya</c:v>
                </c:pt>
                <c:pt idx="3">
                  <c:v>India</c:v>
                </c:pt>
                <c:pt idx="4">
                  <c:v>Mozambique</c:v>
                </c:pt>
                <c:pt idx="5">
                  <c:v>United Republic of Tanzania</c:v>
                </c:pt>
                <c:pt idx="6">
                  <c:v>Zimbabwe</c:v>
                </c:pt>
                <c:pt idx="7">
                  <c:v>Uganda</c:v>
                </c:pt>
                <c:pt idx="8">
                  <c:v>Ethiopia</c:v>
                </c:pt>
                <c:pt idx="9">
                  <c:v>Malawi</c:v>
                </c:pt>
                <c:pt idx="10">
                  <c:v>Zambia</c:v>
                </c:pt>
                <c:pt idx="11">
                  <c:v>Indonesia</c:v>
                </c:pt>
                <c:pt idx="12">
                  <c:v>Cameroon</c:v>
                </c:pt>
                <c:pt idx="13">
                  <c:v>Democratic Republic of the Congo</c:v>
                </c:pt>
                <c:pt idx="14">
                  <c:v>Brazil</c:v>
                </c:pt>
                <c:pt idx="15">
                  <c:v>Cote dIvoire</c:v>
                </c:pt>
                <c:pt idx="16">
                  <c:v>United States of America</c:v>
                </c:pt>
                <c:pt idx="17">
                  <c:v>Rwanda</c:v>
                </c:pt>
                <c:pt idx="18">
                  <c:v>Botswana</c:v>
                </c:pt>
                <c:pt idx="19">
                  <c:v>Angola</c:v>
                </c:pt>
                <c:pt idx="20">
                  <c:v>Rest of World</c:v>
                </c:pt>
              </c:strCache>
            </c:strRef>
          </c:cat>
          <c:val>
            <c:numRef>
              <c:f>'HIV Pop_10-19'!$H$41:$H$61</c:f>
              <c:numCache>
                <c:formatCode>_(* #,##0_);_(* \(#,##0\);_(* "-"??_);_(@_)</c:formatCode>
                <c:ptCount val="21"/>
                <c:pt idx="0">
                  <c:v>254244</c:v>
                </c:pt>
                <c:pt idx="1">
                  <c:v>196488</c:v>
                </c:pt>
                <c:pt idx="2">
                  <c:v>156115</c:v>
                </c:pt>
                <c:pt idx="3">
                  <c:v>129483</c:v>
                </c:pt>
                <c:pt idx="4">
                  <c:v>122188</c:v>
                </c:pt>
                <c:pt idx="5">
                  <c:v>112966</c:v>
                </c:pt>
                <c:pt idx="6">
                  <c:v>108484</c:v>
                </c:pt>
                <c:pt idx="7">
                  <c:v>101619</c:v>
                </c:pt>
                <c:pt idx="8">
                  <c:v>98021</c:v>
                </c:pt>
                <c:pt idx="9">
                  <c:v>83283</c:v>
                </c:pt>
                <c:pt idx="10">
                  <c:v>65018</c:v>
                </c:pt>
                <c:pt idx="11">
                  <c:v>42184</c:v>
                </c:pt>
                <c:pt idx="12">
                  <c:v>38501</c:v>
                </c:pt>
                <c:pt idx="13">
                  <c:v>35793</c:v>
                </c:pt>
                <c:pt idx="14">
                  <c:v>31734</c:v>
                </c:pt>
                <c:pt idx="15">
                  <c:v>29336</c:v>
                </c:pt>
                <c:pt idx="16">
                  <c:v>20767</c:v>
                </c:pt>
                <c:pt idx="17">
                  <c:v>20208</c:v>
                </c:pt>
                <c:pt idx="18">
                  <c:v>17449</c:v>
                </c:pt>
                <c:pt idx="19">
                  <c:v>16376</c:v>
                </c:pt>
                <c:pt idx="20">
                  <c:v>323598.02519999992</c:v>
                </c:pt>
              </c:numCache>
            </c:numRef>
          </c:val>
        </c:ser>
        <c:ser>
          <c:idx val="1"/>
          <c:order val="1"/>
          <c:tx>
            <c:strRef>
              <c:f>'HIV Pop_10-19'!$H$40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F65F4C83-20B6-47AF-A9FC-FFAE2FBEBB6D}" type="CATEGORYNAME">
                      <a:rPr lang="en-US"/>
                      <a:pPr/>
                      <a:t>[CATEGORY NAME]</a:t>
                    </a:fld>
                    <a:r>
                      <a:rPr lang="en-US" baseline="0"/>
                      <a:t> 250,000 </a:t>
                    </a:r>
                    <a:fld id="{AAF18434-57FD-408F-A979-D985B7151E7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33A4F06-E1A5-469A-9681-727DEFA6EF07}" type="CATEGORYNAME">
                      <a:rPr lang="en-US"/>
                      <a:pPr/>
                      <a:t>[CATEGORY NAME]</a:t>
                    </a:fld>
                    <a:r>
                      <a:rPr lang="en-US" baseline="0"/>
                      <a:t> 200,000 </a:t>
                    </a:r>
                    <a:fld id="{62E3BC9C-2C75-426F-87CA-39A53D262B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1F1F60A-7567-4308-BA5E-F06BB50056AC}" type="CATEGORYNAME">
                      <a:rPr lang="en-US"/>
                      <a:pPr/>
                      <a:t>[CATEGORY NAME]</a:t>
                    </a:fld>
                    <a:r>
                      <a:rPr lang="en-US" baseline="0"/>
                      <a:t> 160,000 </a:t>
                    </a:r>
                    <a:fld id="{FB865EB1-54D9-438A-82BF-D7CE66CE8C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7B9BC077-3093-434C-9A0D-0A8C01E3FB50}" type="CATEGORYNAME">
                      <a:rPr lang="en-US"/>
                      <a:pPr/>
                      <a:t>[CATEGORY NAME]</a:t>
                    </a:fld>
                    <a:r>
                      <a:rPr lang="en-US" baseline="0"/>
                      <a:t> </a:t>
                    </a:r>
                    <a:fld id="{868D5822-D6BF-4D70-8F30-B5A576F199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1DF0E140-67F9-4B50-9217-0012353E4D74}" type="CATEGORYNAME">
                      <a:rPr lang="en-US"/>
                      <a:pPr/>
                      <a:t>[CATEGORY NAME]</a:t>
                    </a:fld>
                    <a:r>
                      <a:rPr lang="en-US" baseline="0"/>
                      <a:t> 120,000 </a:t>
                    </a:r>
                    <a:fld id="{02BAE412-64D0-4000-9996-D6C84CF6F9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BB836179-C676-443A-9980-873C6A95F942}" type="CATEGORYNAME">
                      <a:rPr lang="en-US"/>
                      <a:pPr/>
                      <a:t>[CATEGORY NAME]</a:t>
                    </a:fld>
                    <a:r>
                      <a:rPr lang="en-US"/>
                      <a:t> </a:t>
                    </a:r>
                  </a:p>
                  <a:p>
                    <a:r>
                      <a:rPr lang="en-US"/>
                      <a:t>110,000</a:t>
                    </a:r>
                    <a:r>
                      <a:rPr lang="en-US" baseline="0"/>
                      <a:t> </a:t>
                    </a:r>
                    <a:fld id="{D607BEDF-B2FF-4EF2-8346-D2180203DD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0C7CF084-2F63-44BB-93CA-C5FEA7204057}" type="CATEGORYNAME">
                      <a:rPr lang="en-US"/>
                      <a:pPr/>
                      <a:t>[CATEGORY NAME]</a:t>
                    </a:fld>
                    <a:r>
                      <a:rPr lang="en-US" baseline="0"/>
                      <a:t> 110,000 </a:t>
                    </a:r>
                    <a:fld id="{2882EE9F-1A30-478C-A744-1DECB3160B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0A04524F-606C-485A-AE96-9D56CAC5D3F2}" type="CATEGORYNAME">
                      <a:rPr lang="en-US"/>
                      <a:pPr/>
                      <a:t>[CATEGORY NAME]</a:t>
                    </a:fld>
                    <a:r>
                      <a:rPr lang="en-US" baseline="0"/>
                      <a:t> 100,000 </a:t>
                    </a:r>
                    <a:fld id="{FFA3A762-E604-4967-85C8-3DE93FBBDA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0B7479DA-8138-4E43-84AD-5819FE3DC87B}" type="CATEGORYNAME">
                      <a:rPr lang="en-US"/>
                      <a:pPr/>
                      <a:t>[CATEGORY NAME]</a:t>
                    </a:fld>
                    <a:r>
                      <a:rPr lang="en-US" baseline="0"/>
                      <a:t> 98,000 </a:t>
                    </a:r>
                    <a:fld id="{98A53B92-2642-490C-9505-8515D3CD8A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1E62B4A3-1B9C-4FAA-B194-BCEDEB2B3488}" type="CATEGORYNAME">
                      <a:rPr lang="en-US"/>
                      <a:pPr/>
                      <a:t>[CATEGORY NAME]</a:t>
                    </a:fld>
                    <a:r>
                      <a:rPr lang="en-US" baseline="0"/>
                      <a:t> 83,000 </a:t>
                    </a:r>
                    <a:fld id="{8B33AAA8-D6AB-4AB4-A39F-9CA10528C80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BA5EF866-9122-49F3-A623-C66545D648FB}" type="CATEGORYNAME">
                      <a:rPr lang="en-US"/>
                      <a:pPr/>
                      <a:t>[CATEGORY NAME]</a:t>
                    </a:fld>
                    <a:r>
                      <a:rPr lang="en-US" baseline="0"/>
                      <a:t> 65,000 </a:t>
                    </a:r>
                    <a:fld id="{470ACE20-E3A6-4B6F-AA4E-2D06E84CED1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4C059C5A-12F2-4E10-9383-0BC789F6E6D2}" type="CATEGORYNAME">
                      <a:rPr lang="en-US"/>
                      <a:pPr/>
                      <a:t>[CATEGORY NAME]</a:t>
                    </a:fld>
                    <a:r>
                      <a:rPr lang="en-US" baseline="0"/>
                      <a:t> 42,000 </a:t>
                    </a:r>
                    <a:fld id="{F2306365-2DC6-481E-BFDA-8D9C00007E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49A4CE32-A7CC-4CE6-A829-B994E58DD51E}" type="CATEGORYNAME">
                      <a:rPr lang="en-US"/>
                      <a:pPr/>
                      <a:t>[CATEGORY NAME]</a:t>
                    </a:fld>
                    <a:r>
                      <a:rPr lang="en-US" baseline="0"/>
                      <a:t> 39,000 </a:t>
                    </a:r>
                    <a:fld id="{DF50A82A-8376-4339-89DC-E57AB0A2003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2E4B8F9-E18B-4A9D-958F-4AF9360B5F82}" type="CATEGORYNAME">
                      <a:rPr lang="en-US"/>
                      <a:pPr/>
                      <a:t>[CATEGORY NAME]</a:t>
                    </a:fld>
                    <a:r>
                      <a:rPr lang="en-US" baseline="0"/>
                      <a:t> 36,000 </a:t>
                    </a:r>
                    <a:fld id="{242F177C-CDB2-496A-ACDF-836DC08503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2.085136630875644E-2"/>
                  <c:y val="-9.922643460103792E-3"/>
                </c:manualLayout>
              </c:layout>
              <c:tx>
                <c:rich>
                  <a:bodyPr/>
                  <a:lstStyle/>
                  <a:p>
                    <a:fld id="{847A1B56-A046-44F5-A6F3-93099BF3CA3D}" type="CATEGORYNAME">
                      <a:rPr lang="en-US"/>
                      <a:pPr/>
                      <a:t>[CATEGORY NAME]</a:t>
                    </a:fld>
                    <a:r>
                      <a:rPr lang="en-US" baseline="0"/>
                      <a:t> </a:t>
                    </a:r>
                    <a:fld id="{2DBF2261-3FC3-4512-8BBB-8F2B595117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9DC5D417-64A6-41A4-9771-AADE45F054F7}" type="CATEGORYNAME">
                      <a:rPr lang="en-US"/>
                      <a:pPr/>
                      <a:t>[CATEGORY NAME]</a:t>
                    </a:fld>
                    <a:r>
                      <a:rPr lang="en-US" baseline="0"/>
                      <a:t> 29,000 </a:t>
                    </a:r>
                    <a:fld id="{23BE63CE-7149-45A7-88AE-43413D395A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6.589711980275692E-3"/>
                  <c:y val="-1.3733898770808052E-2"/>
                </c:manualLayout>
              </c:layout>
              <c:tx>
                <c:rich>
                  <a:bodyPr/>
                  <a:lstStyle/>
                  <a:p>
                    <a:fld id="{7FFADCED-2B2A-4089-A23E-2205F5B0809A}" type="CATEGORYNAME">
                      <a:rPr lang="en-US"/>
                      <a:pPr/>
                      <a:t>[CATEGORY NAME]</a:t>
                    </a:fld>
                    <a:r>
                      <a:rPr lang="en-US" baseline="0"/>
                      <a:t> </a:t>
                    </a:r>
                    <a:fld id="{F40AA218-1AED-4BA1-BDE0-E1CE4451318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1.5172757688438034E-2"/>
                  <c:y val="-4.3306821467547309E-2"/>
                </c:manualLayout>
              </c:layout>
              <c:tx>
                <c:rich>
                  <a:bodyPr/>
                  <a:lstStyle/>
                  <a:p>
                    <a:fld id="{4D6DA1CD-3BC5-49A2-A229-F677FDE120CB}" type="CATEGORYNAME">
                      <a:rPr lang="en-US"/>
                      <a:pPr/>
                      <a:t>[CATEGORY NAME]</a:t>
                    </a:fld>
                    <a:r>
                      <a:rPr lang="en-US" baseline="0"/>
                      <a:t> 20,000 </a:t>
                    </a:r>
                    <a:fld id="{2934FC5A-2562-4E38-A675-C9A262F18D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54E001D7-D9CC-4646-AE40-1F6B5C838572}" type="CATEGORYNAME">
                      <a:rPr lang="en-US"/>
                      <a:pPr/>
                      <a:t>[CATEGORY NAME]</a:t>
                    </a:fld>
                    <a:r>
                      <a:rPr lang="en-US" baseline="0"/>
                      <a:t> 17,000 </a:t>
                    </a:r>
                    <a:fld id="{9B549105-8EAD-4B1E-911F-14E061DD39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C3E178A5-026F-49AE-9C0D-DE73751750E4}" type="CATEGORYNAME">
                      <a:rPr lang="en-US"/>
                      <a:pPr/>
                      <a:t>[CATEGORY NAME]</a:t>
                    </a:fld>
                    <a:r>
                      <a:rPr lang="en-US" baseline="0"/>
                      <a:t> 16,000 </a:t>
                    </a:r>
                    <a:fld id="{085DBDDB-D99E-418E-AE1A-0557772B527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F7426F2B-149A-4D98-BA61-0C6544C370D7}" type="CATEGORYNAME">
                      <a:rPr lang="en-US"/>
                      <a:pPr/>
                      <a:t>[CATEGORY NAME]</a:t>
                    </a:fld>
                    <a:r>
                      <a:rPr lang="en-US" baseline="0"/>
                      <a:t> 320,000 </a:t>
                    </a:r>
                    <a:fld id="{8FE8F730-40B8-4A0A-ADE9-EF9E779E62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Pop_10-19'!$G$41:$G$61</c:f>
              <c:strCache>
                <c:ptCount val="21"/>
                <c:pt idx="0">
                  <c:v>South Africa</c:v>
                </c:pt>
                <c:pt idx="1">
                  <c:v>Nigeria</c:v>
                </c:pt>
                <c:pt idx="2">
                  <c:v>Kenya</c:v>
                </c:pt>
                <c:pt idx="3">
                  <c:v>India</c:v>
                </c:pt>
                <c:pt idx="4">
                  <c:v>Mozambique</c:v>
                </c:pt>
                <c:pt idx="5">
                  <c:v>United Republic of Tanzania</c:v>
                </c:pt>
                <c:pt idx="6">
                  <c:v>Zimbabwe</c:v>
                </c:pt>
                <c:pt idx="7">
                  <c:v>Uganda</c:v>
                </c:pt>
                <c:pt idx="8">
                  <c:v>Ethiopia</c:v>
                </c:pt>
                <c:pt idx="9">
                  <c:v>Malawi</c:v>
                </c:pt>
                <c:pt idx="10">
                  <c:v>Zambia</c:v>
                </c:pt>
                <c:pt idx="11">
                  <c:v>Indonesia</c:v>
                </c:pt>
                <c:pt idx="12">
                  <c:v>Cameroon</c:v>
                </c:pt>
                <c:pt idx="13">
                  <c:v>Democratic Republic of the Congo</c:v>
                </c:pt>
                <c:pt idx="14">
                  <c:v>Brazil</c:v>
                </c:pt>
                <c:pt idx="15">
                  <c:v>Cote dIvoire</c:v>
                </c:pt>
                <c:pt idx="16">
                  <c:v>United States of America</c:v>
                </c:pt>
                <c:pt idx="17">
                  <c:v>Rwanda</c:v>
                </c:pt>
                <c:pt idx="18">
                  <c:v>Botswana</c:v>
                </c:pt>
                <c:pt idx="19">
                  <c:v>Angola</c:v>
                </c:pt>
                <c:pt idx="20">
                  <c:v>Rest of World</c:v>
                </c:pt>
              </c:strCache>
            </c:strRef>
          </c:cat>
          <c:val>
            <c:numRef>
              <c:f>'HIV Pop_10-19'!$H$41:$H$61</c:f>
              <c:numCache>
                <c:formatCode>_(* #,##0_);_(* \(#,##0\);_(* "-"??_);_(@_)</c:formatCode>
                <c:ptCount val="21"/>
                <c:pt idx="0">
                  <c:v>254244</c:v>
                </c:pt>
                <c:pt idx="1">
                  <c:v>196488</c:v>
                </c:pt>
                <c:pt idx="2">
                  <c:v>156115</c:v>
                </c:pt>
                <c:pt idx="3">
                  <c:v>129483</c:v>
                </c:pt>
                <c:pt idx="4">
                  <c:v>122188</c:v>
                </c:pt>
                <c:pt idx="5">
                  <c:v>112966</c:v>
                </c:pt>
                <c:pt idx="6">
                  <c:v>108484</c:v>
                </c:pt>
                <c:pt idx="7">
                  <c:v>101619</c:v>
                </c:pt>
                <c:pt idx="8">
                  <c:v>98021</c:v>
                </c:pt>
                <c:pt idx="9">
                  <c:v>83283</c:v>
                </c:pt>
                <c:pt idx="10">
                  <c:v>65018</c:v>
                </c:pt>
                <c:pt idx="11">
                  <c:v>42184</c:v>
                </c:pt>
                <c:pt idx="12">
                  <c:v>38501</c:v>
                </c:pt>
                <c:pt idx="13">
                  <c:v>35793</c:v>
                </c:pt>
                <c:pt idx="14">
                  <c:v>31734</c:v>
                </c:pt>
                <c:pt idx="15">
                  <c:v>29336</c:v>
                </c:pt>
                <c:pt idx="16">
                  <c:v>20767</c:v>
                </c:pt>
                <c:pt idx="17">
                  <c:v>20208</c:v>
                </c:pt>
                <c:pt idx="18">
                  <c:v>17449</c:v>
                </c:pt>
                <c:pt idx="19">
                  <c:v>16376</c:v>
                </c:pt>
                <c:pt idx="20">
                  <c:v>323598.02519999992</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Pop_10-19'!$C$40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755614D2-AEAC-45BF-9561-5B6D85E48E00}" type="CATEGORYNAME">
                      <a:rPr lang="en-US"/>
                      <a:pPr/>
                      <a:t>[CATEGORY NAME]</a:t>
                    </a:fld>
                    <a:r>
                      <a:rPr lang="en-US" baseline="0"/>
                      <a:t> 240,000 </a:t>
                    </a:r>
                    <a:fld id="{A0959666-3F9F-4E45-8D39-2A94AAF728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3D695556-8B92-4874-96A0-3E7014599D93}" type="CATEGORYNAME">
                      <a:rPr lang="en-US"/>
                      <a:pPr/>
                      <a:t>[CATEGORY NAME]</a:t>
                    </a:fld>
                    <a:r>
                      <a:rPr lang="en-US" baseline="0"/>
                      <a:t>  </a:t>
                    </a:r>
                    <a:fld id="{0111EE08-E52A-430B-A337-1B8574B67B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0B45059-39AC-44F7-8001-14614868BA8B}" type="CATEGORYNAME">
                      <a:rPr lang="en-US"/>
                      <a:pPr/>
                      <a:t>[CATEGORY NAME]</a:t>
                    </a:fld>
                    <a:r>
                      <a:rPr lang="en-US" baseline="0"/>
                      <a:t> 94,000 </a:t>
                    </a:r>
                    <a:fld id="{1EFD9BA7-8C07-464A-A8D8-DA344C211B4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8175FE26-BB00-4BA6-B9FE-F51642901AF9}" type="CATEGORYNAME">
                      <a:rPr lang="en-US"/>
                      <a:pPr/>
                      <a:t>[CATEGORY NAME]</a:t>
                    </a:fld>
                    <a:r>
                      <a:rPr lang="en-US" baseline="0"/>
                      <a:t> 90,000 </a:t>
                    </a:r>
                    <a:fld id="{F5E05D95-CAAE-456C-84A6-9D0B9BA1F0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37E6F6C4-30A6-4C07-B3F3-48812EFA400F}" type="CATEGORYNAME">
                      <a:rPr lang="en-US"/>
                      <a:pPr/>
                      <a:t>[CATEGORY NAME]</a:t>
                    </a:fld>
                    <a:r>
                      <a:rPr lang="en-US" baseline="0"/>
                      <a:t> 74,000 </a:t>
                    </a:r>
                    <a:fld id="{DAAA0718-E1B6-4F0C-8EDB-1D6AB90A15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E0B5B9AF-3CB4-434B-8A77-7B0B06FDC5D1}" type="CATEGORYNAME">
                      <a:rPr lang="en-US"/>
                      <a:pPr/>
                      <a:t>[CATEGORY NAME]</a:t>
                    </a:fld>
                    <a:r>
                      <a:rPr lang="en-US" baseline="0"/>
                      <a:t> 71,000 </a:t>
                    </a:r>
                    <a:fld id="{BC36569B-9E3E-4D44-BB29-008534C7590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BA168DF5-4EEE-4533-A861-3628E0B1993A}" type="CATEGORYNAME">
                      <a:rPr lang="en-US"/>
                      <a:pPr/>
                      <a:t>[CATEGORY NAME]</a:t>
                    </a:fld>
                    <a:r>
                      <a:rPr lang="en-US" baseline="0"/>
                      <a:t> 65,000 </a:t>
                    </a:r>
                    <a:fld id="{43445AA7-2EC6-48B6-828D-B5D16F7DEA8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1EA77302-7F89-4A63-9890-4D2E266BEAD0}" type="CATEGORYNAME">
                      <a:rPr lang="en-US"/>
                      <a:pPr/>
                      <a:t>[CATEGORY NAME]</a:t>
                    </a:fld>
                    <a:r>
                      <a:rPr lang="en-US" baseline="0"/>
                      <a:t> 61,000 </a:t>
                    </a:r>
                    <a:fld id="{022999F3-FABD-4A92-BAE1-7A6A3F999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9F9C1556-4C18-48FA-BAC8-A34331A2028A}" type="CATEGORYNAME">
                      <a:rPr lang="en-US"/>
                      <a:pPr/>
                      <a:t>[CATEGORY NAME]</a:t>
                    </a:fld>
                    <a:r>
                      <a:rPr lang="en-US" baseline="0"/>
                      <a:t> 42,000 </a:t>
                    </a:r>
                    <a:fld id="{9C2C036C-0F56-4980-B261-6E401EF45F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6842E243-D49A-4F94-9104-D8FD20B1083C}" type="CATEGORYNAME">
                      <a:rPr lang="en-US"/>
                      <a:pPr/>
                      <a:t>[CATEGORY NAME]</a:t>
                    </a:fld>
                    <a:r>
                      <a:rPr lang="en-US"/>
                      <a:t> 40,000 </a:t>
                    </a:r>
                    <a:fld id="{BA07ED61-108F-4D3B-8381-7C0CA2A9C019}" type="PERCENTAGE">
                      <a:rPr lang="en-US" baseline="0"/>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8ADA115-EDD8-418B-B11B-499E7CB0EBEE}" type="CATEGORYNAME">
                      <a:rPr lang="en-US"/>
                      <a:pPr/>
                      <a:t>[CATEGORY NAME]</a:t>
                    </a:fld>
                    <a:r>
                      <a:rPr lang="en-US"/>
                      <a:t> 39,000 </a:t>
                    </a:r>
                    <a:fld id="{864F91E0-6592-47D0-BE17-F87DF2B20CC4}" type="PERCENTAGE">
                      <a:rPr lang="en-US" baseline="0"/>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54B4224C-684F-478D-B7CC-B714C08AC927}" type="CATEGORYNAME">
                      <a:rPr lang="en-US"/>
                      <a:pPr/>
                      <a:t>[CATEGORY NAME]</a:t>
                    </a:fld>
                    <a:r>
                      <a:rPr lang="en-US" baseline="0"/>
                      <a:t> </a:t>
                    </a:r>
                    <a:fld id="{D09C1073-2DC5-461C-954F-74F6B6F35BF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DA1741C-1219-48A7-A43D-6C7B91978EC4}" type="CATEGORYNAME">
                      <a:rPr lang="en-US"/>
                      <a:pPr/>
                      <a:t>[CATEGORY NAME]</a:t>
                    </a:fld>
                    <a:r>
                      <a:rPr lang="en-US" baseline="0"/>
                      <a:t> 24,000 </a:t>
                    </a:r>
                    <a:fld id="{346104A7-173F-46A6-9E87-BBA7018BBC2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1095E1F6-B110-4014-B374-F421AFDDEDB2}" type="CATEGORYNAME">
                      <a:rPr lang="en-US"/>
                      <a:pPr/>
                      <a:t>[CATEGORY NAME]</a:t>
                    </a:fld>
                    <a:r>
                      <a:rPr lang="en-US" baseline="0"/>
                      <a:t> </a:t>
                    </a:r>
                    <a:fld id="{59EEF75E-3A52-4E1E-830D-ACEFDC1303C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06DE14D1-2661-4B8E-AB60-9468FF10B8C0}" type="CATEGORYNAME">
                      <a:rPr lang="en-US"/>
                      <a:pPr/>
                      <a:t>[CATEGORY NAME]</a:t>
                    </a:fld>
                    <a:r>
                      <a:rPr lang="en-US" baseline="0"/>
                      <a:t> 20,000 </a:t>
                    </a:r>
                    <a:fld id="{59779B3E-723F-4815-9FE2-CC6702170B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CAA11608-F3CD-44EC-BC34-BEDBA55C5F1B}" type="CATEGORYNAME">
                      <a:rPr lang="en-US"/>
                      <a:pPr/>
                      <a:t>[CATEGORY NAME]</a:t>
                    </a:fld>
                    <a:r>
                      <a:rPr lang="en-US" baseline="0"/>
                      <a:t> 20,000 </a:t>
                    </a:r>
                    <a:fld id="{760713EE-3966-4BC1-8C99-B770873C00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r>
                      <a:rPr lang="en-US"/>
                      <a:t>Côte d'Ivoire</a:t>
                    </a:r>
                    <a:r>
                      <a:rPr lang="en-US" baseline="0"/>
                      <a:t> 18,000 </a:t>
                    </a:r>
                    <a:fld id="{836EC562-F43B-4F77-A9D8-FF6CC2E069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3E17A605-7B49-4A40-B38D-366173351604}" type="CATEGORYNAME">
                      <a:rPr lang="en-US"/>
                      <a:pPr/>
                      <a:t>[CATEGORY NAME]</a:t>
                    </a:fld>
                    <a:r>
                      <a:rPr lang="en-US" baseline="0"/>
                      <a:t> 14,000 </a:t>
                    </a:r>
                    <a:fld id="{D1460923-B451-4145-896B-428F2C22EF3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8B881D5D-0517-4763-A5A7-B3B85F529810}" type="CATEGORYNAME">
                      <a:rPr lang="en-US"/>
                      <a:pPr/>
                      <a:t>[CATEGORY NAME]</a:t>
                    </a:fld>
                    <a:r>
                      <a:rPr lang="en-US" baseline="0"/>
                      <a:t> 11,000 </a:t>
                    </a:r>
                    <a:fld id="{9705FB24-089C-4777-A031-F8EDD957E74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867DE564-5CEE-4A61-B922-BA71B1AD493F}" type="CATEGORYNAME">
                      <a:rPr lang="en-US"/>
                      <a:pPr/>
                      <a:t>[CATEGORY NAME]</a:t>
                    </a:fld>
                    <a:r>
                      <a:rPr lang="en-US" baseline="0"/>
                      <a:t> 11,000 </a:t>
                    </a:r>
                    <a:fld id="{0EEA3486-C233-450C-8A1E-22CFB8C2279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AB742C5-8529-4498-8DF3-99EC3848A03B}" type="CATEGORYNAME">
                      <a:rPr lang="en-US"/>
                      <a:pPr/>
                      <a:t>[CATEGORY NAME]</a:t>
                    </a:fld>
                    <a:r>
                      <a:rPr lang="en-US" baseline="0"/>
                      <a:t> 250,000 </a:t>
                    </a:r>
                    <a:fld id="{2FE22885-B555-4C94-A217-98894877350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Pop_10-19'!$B$41:$B$61</c:f>
              <c:strCache>
                <c:ptCount val="21"/>
                <c:pt idx="0">
                  <c:v>South Africa</c:v>
                </c:pt>
                <c:pt idx="1">
                  <c:v>India</c:v>
                </c:pt>
                <c:pt idx="2">
                  <c:v>Nigeria</c:v>
                </c:pt>
                <c:pt idx="3">
                  <c:v>Kenya</c:v>
                </c:pt>
                <c:pt idx="4">
                  <c:v>Zimbabwe</c:v>
                </c:pt>
                <c:pt idx="5">
                  <c:v>Uganda</c:v>
                </c:pt>
                <c:pt idx="6">
                  <c:v>Mozambique</c:v>
                </c:pt>
                <c:pt idx="7">
                  <c:v>United Republic of Tanzania</c:v>
                </c:pt>
                <c:pt idx="8">
                  <c:v>Zambia</c:v>
                </c:pt>
                <c:pt idx="9">
                  <c:v>Malawi</c:v>
                </c:pt>
                <c:pt idx="10">
                  <c:v>Ethiopia</c:v>
                </c:pt>
                <c:pt idx="11">
                  <c:v>Brazil</c:v>
                </c:pt>
                <c:pt idx="12">
                  <c:v>Democratic Republic of the Congo</c:v>
                </c:pt>
                <c:pt idx="13">
                  <c:v>United States of America</c:v>
                </c:pt>
                <c:pt idx="14">
                  <c:v>Thailand</c:v>
                </c:pt>
                <c:pt idx="15">
                  <c:v>Cameroon</c:v>
                </c:pt>
                <c:pt idx="16">
                  <c:v>Cote dIvoire</c:v>
                </c:pt>
                <c:pt idx="17">
                  <c:v>Myanmar</c:v>
                </c:pt>
                <c:pt idx="18">
                  <c:v>Botswana</c:v>
                </c:pt>
                <c:pt idx="19">
                  <c:v>Viet Nam</c:v>
                </c:pt>
                <c:pt idx="20">
                  <c:v>Rest of World</c:v>
                </c:pt>
              </c:strCache>
            </c:strRef>
          </c:cat>
          <c:val>
            <c:numRef>
              <c:f>'HIV Pop_10-19'!$C$41:$C$61</c:f>
              <c:numCache>
                <c:formatCode>General</c:formatCode>
                <c:ptCount val="21"/>
                <c:pt idx="0">
                  <c:v>241963</c:v>
                </c:pt>
                <c:pt idx="1">
                  <c:v>157507.32999999999</c:v>
                </c:pt>
                <c:pt idx="2">
                  <c:v>94125</c:v>
                </c:pt>
                <c:pt idx="3">
                  <c:v>89589</c:v>
                </c:pt>
                <c:pt idx="4">
                  <c:v>73717</c:v>
                </c:pt>
                <c:pt idx="5">
                  <c:v>71385</c:v>
                </c:pt>
                <c:pt idx="6">
                  <c:v>64708</c:v>
                </c:pt>
                <c:pt idx="7">
                  <c:v>60663</c:v>
                </c:pt>
                <c:pt idx="8">
                  <c:v>42339</c:v>
                </c:pt>
                <c:pt idx="9">
                  <c:v>40316</c:v>
                </c:pt>
                <c:pt idx="10">
                  <c:v>39299</c:v>
                </c:pt>
                <c:pt idx="11">
                  <c:v>24495</c:v>
                </c:pt>
                <c:pt idx="12">
                  <c:v>23998</c:v>
                </c:pt>
                <c:pt idx="13">
                  <c:v>21439</c:v>
                </c:pt>
                <c:pt idx="14">
                  <c:v>19851</c:v>
                </c:pt>
                <c:pt idx="15">
                  <c:v>19635</c:v>
                </c:pt>
                <c:pt idx="16">
                  <c:v>18038</c:v>
                </c:pt>
                <c:pt idx="17">
                  <c:v>14360</c:v>
                </c:pt>
                <c:pt idx="18">
                  <c:v>11488</c:v>
                </c:pt>
                <c:pt idx="19">
                  <c:v>11133</c:v>
                </c:pt>
                <c:pt idx="20">
                  <c:v>246282.666</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10–19 living with HIV,</a:t>
            </a:r>
            <a:r>
              <a:rPr lang="en-US" sz="1600" baseline="0"/>
              <a:t> by UNICEF regions</a:t>
            </a:r>
            <a:r>
              <a:rPr lang="en-US" sz="1600"/>
              <a:t>,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669950221739524"/>
          <c:y val="0.25266956111323746"/>
          <c:w val="0.67335831296949955"/>
          <c:h val="0.71791867872183435"/>
        </c:manualLayout>
      </c:layout>
      <c:pieChart>
        <c:varyColors val="1"/>
        <c:ser>
          <c:idx val="0"/>
          <c:order val="0"/>
          <c:tx>
            <c:strRef>
              <c:f>'HIV Pop_10-19_All Regions'!$B$39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DBA7D7B5-AB24-4FF2-B138-7BC9AE32E4DC}" type="CATEGORYNAME">
                      <a:rPr lang="en-US"/>
                      <a:pPr/>
                      <a:t>[CATEGORY NAME]</a:t>
                    </a:fld>
                    <a:endParaRPr lang="en-US" baseline="0"/>
                  </a:p>
                  <a:p>
                    <a:r>
                      <a:rPr lang="en-US"/>
                      <a:t>1,200,000</a:t>
                    </a:r>
                    <a:endParaRPr lang="en-US" baseline="0"/>
                  </a:p>
                  <a:p>
                    <a:fld id="{112B5654-4BFB-496E-B1D0-AC2754B5158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72930DA-49CD-4843-BCAD-F61E6E6BD69C}" type="CATEGORYNAME">
                      <a:rPr lang="en-US"/>
                      <a:pPr/>
                      <a:t>[CATEGORY NAME]</a:t>
                    </a:fld>
                    <a:endParaRPr lang="en-US" baseline="0"/>
                  </a:p>
                  <a:p>
                    <a:r>
                      <a:rPr lang="en-US"/>
                      <a:t>420,000</a:t>
                    </a:r>
                    <a:endParaRPr lang="en-US" baseline="0"/>
                  </a:p>
                  <a:p>
                    <a:fld id="{E62E5BB6-D3EE-45A7-B669-5602D8F9D61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B7A5A778-62F1-44E0-9502-8005A48688AE}" type="CATEGORYNAME">
                      <a:rPr lang="en-US"/>
                      <a:pPr/>
                      <a:t>[CATEGORY NAME]</a:t>
                    </a:fld>
                    <a:endParaRPr lang="en-US" baseline="0"/>
                  </a:p>
                  <a:p>
                    <a:r>
                      <a:rPr lang="en-US"/>
                      <a:t>130,000</a:t>
                    </a:r>
                    <a:endParaRPr lang="en-US" baseline="0"/>
                  </a:p>
                  <a:p>
                    <a:fld id="{3938E52A-E41D-4758-9086-EE01E58485A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2A99A612-C559-4DDB-B439-70695F65053E}" type="CATEGORYNAME">
                      <a:rPr lang="en-US"/>
                      <a:pPr/>
                      <a:t>[CATEGORY NAME]</a:t>
                    </a:fld>
                    <a:endParaRPr lang="en-US" baseline="0"/>
                  </a:p>
                  <a:p>
                    <a:r>
                      <a:rPr lang="en-US"/>
                      <a:t>87,000</a:t>
                    </a:r>
                    <a:endParaRPr lang="en-US" baseline="0"/>
                  </a:p>
                  <a:p>
                    <a:fld id="{1DB6C832-8273-4152-A1F1-7C696008197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2594B79-281E-4F50-AB21-136456EC8959}" type="CATEGORYNAME">
                      <a:rPr lang="en-US"/>
                      <a:pPr/>
                      <a:t>[CATEGORY NAME]</a:t>
                    </a:fld>
                    <a:endParaRPr lang="en-US" baseline="0"/>
                  </a:p>
                  <a:p>
                    <a:r>
                      <a:rPr lang="en-US"/>
                      <a:t>83,000</a:t>
                    </a:r>
                    <a:endParaRPr lang="en-US" baseline="0"/>
                  </a:p>
                  <a:p>
                    <a:fld id="{A6C6D6D2-41A3-4F96-BAE4-16A17212EEC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892537AD-4F40-441B-9EFF-BDF6166C9E22}" type="CATEGORYNAME">
                      <a:rPr lang="en-US"/>
                      <a:pPr/>
                      <a:t>[CATEGORY NAME]</a:t>
                    </a:fld>
                    <a:endParaRPr lang="en-US" baseline="0"/>
                  </a:p>
                  <a:p>
                    <a:r>
                      <a:rPr lang="en-US"/>
                      <a:t>35,000</a:t>
                    </a:r>
                    <a:endParaRPr lang="en-US" baseline="0"/>
                  </a:p>
                  <a:p>
                    <a:fld id="{6C0EAC2A-B67D-4F2B-81ED-658DD0F1CBE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55109AD2-4C60-409D-A53B-0835F32CA240}" type="CATEGORYNAME">
                      <a:rPr lang="en-US"/>
                      <a:pPr/>
                      <a:t>[CATEGORY NAME]</a:t>
                    </a:fld>
                    <a:endParaRPr lang="en-US" baseline="0"/>
                  </a:p>
                  <a:p>
                    <a:r>
                      <a:rPr lang="en-US"/>
                      <a:t>18,000</a:t>
                    </a:r>
                    <a:endParaRPr lang="en-US" baseline="0"/>
                  </a:p>
                  <a:p>
                    <a:fld id="{77CB9847-F7E5-4466-B6E9-38BE02BD07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CA5FE748-0443-4D57-9F08-6EB5884357AA}" type="CATEGORYNAME">
                      <a:rPr lang="en-US"/>
                      <a:pPr/>
                      <a:t>[CATEGORY NAME]</a:t>
                    </a:fld>
                    <a:endParaRPr lang="en-US" baseline="0"/>
                  </a:p>
                  <a:p>
                    <a:r>
                      <a:rPr lang="en-US"/>
                      <a:t>11,000</a:t>
                    </a:r>
                    <a:endParaRPr lang="en-US" baseline="0"/>
                  </a:p>
                  <a:p>
                    <a:r>
                      <a:rPr lang="en-US"/>
                      <a: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Pop_10-19_All Regions'!$A$40:$A$47</c:f>
              <c:strCache>
                <c:ptCount val="8"/>
                <c:pt idx="0">
                  <c:v>Eastern and Southern Africa</c:v>
                </c:pt>
                <c:pt idx="1">
                  <c:v>West and Central Africa</c:v>
                </c:pt>
                <c:pt idx="2">
                  <c:v>South Asia</c:v>
                </c:pt>
                <c:pt idx="3">
                  <c:v>East Asia and the Pacific</c:v>
                </c:pt>
                <c:pt idx="4">
                  <c:v>Latin America and the Caribbean</c:v>
                </c:pt>
                <c:pt idx="5">
                  <c:v>Rest of world</c:v>
                </c:pt>
                <c:pt idx="6">
                  <c:v>CEE/CIS</c:v>
                </c:pt>
                <c:pt idx="7">
                  <c:v>Middle East and North Africa</c:v>
                </c:pt>
              </c:strCache>
            </c:strRef>
          </c:cat>
          <c:val>
            <c:numRef>
              <c:f>'HIV Pop_10-19_All Regions'!$B$40:$B$47</c:f>
              <c:numCache>
                <c:formatCode>General</c:formatCode>
                <c:ptCount val="8"/>
                <c:pt idx="0">
                  <c:v>1214092</c:v>
                </c:pt>
                <c:pt idx="1">
                  <c:v>422612</c:v>
                </c:pt>
                <c:pt idx="2">
                  <c:v>133541.20000000001</c:v>
                </c:pt>
                <c:pt idx="3">
                  <c:v>86841.4</c:v>
                </c:pt>
                <c:pt idx="4">
                  <c:v>83237</c:v>
                </c:pt>
                <c:pt idx="5">
                  <c:v>34788.054000000004</c:v>
                </c:pt>
                <c:pt idx="6">
                  <c:v>18172.349999999999</c:v>
                </c:pt>
                <c:pt idx="7">
                  <c:v>10571</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 cent reduction in the estimated number of new HIV infections among children (aged 0-14)</a:t>
            </a:r>
            <a:r>
              <a:rPr lang="en-US" baseline="0"/>
              <a:t>, Western and Central Africa, 2009-2014</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2.8426866564395002E-2"/>
          <c:y val="0.13294590509188747"/>
          <c:w val="0.96963063210848643"/>
          <c:h val="0.58289240599147718"/>
        </c:manualLayout>
      </c:layout>
      <c:barChart>
        <c:barDir val="col"/>
        <c:grouping val="stacked"/>
        <c:varyColors val="0"/>
        <c:ser>
          <c:idx val="0"/>
          <c:order val="0"/>
          <c:spPr>
            <a:gradFill flip="none" rotWithShape="1">
              <a:gsLst>
                <a:gs pos="0">
                  <a:schemeClr val="accent1">
                    <a:lumMod val="20000"/>
                    <a:lumOff val="80000"/>
                  </a:schemeClr>
                </a:gs>
                <a:gs pos="53000">
                  <a:schemeClr val="accent1">
                    <a:lumMod val="40000"/>
                    <a:lumOff val="60000"/>
                  </a:schemeClr>
                </a:gs>
                <a:gs pos="35000">
                  <a:schemeClr val="accent1">
                    <a:lumMod val="20000"/>
                    <a:lumOff val="80000"/>
                  </a:schemeClr>
                </a:gs>
                <a:gs pos="100000">
                  <a:schemeClr val="accent1">
                    <a:lumMod val="75000"/>
                  </a:schemeClr>
                </a:gs>
              </a:gsLst>
              <a:lin ang="16200000" scaled="1"/>
              <a:tileRect/>
            </a:gradFill>
            <a:ln>
              <a:noFill/>
            </a:ln>
            <a:effectLst/>
          </c:spPr>
          <c:invertIfNegative val="0"/>
          <c:dPt>
            <c:idx val="0"/>
            <c:invertIfNegative val="0"/>
            <c:bubble3D val="0"/>
            <c:spPr>
              <a:solidFill>
                <a:srgbClr val="FF0000"/>
              </a:solidFill>
              <a:ln>
                <a:noFill/>
              </a:ln>
              <a:effectLst/>
            </c:spPr>
          </c:dPt>
          <c:dLbls>
            <c:dLbl>
              <c:idx val="0"/>
              <c:layout/>
              <c:tx>
                <c:rich>
                  <a:bodyPr/>
                  <a:lstStyle/>
                  <a:p>
                    <a:r>
                      <a:rPr lang="en-US"/>
                      <a:t>11%</a:t>
                    </a:r>
                  </a:p>
                </c:rich>
              </c:tx>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'PMTCT_GP_NI-reduction'!$A$41:$A$58</c:f>
              <c:strCache>
                <c:ptCount val="18"/>
                <c:pt idx="0">
                  <c:v>Mali</c:v>
                </c:pt>
                <c:pt idx="1">
                  <c:v>Gambia</c:v>
                </c:pt>
                <c:pt idx="2">
                  <c:v>Congo</c:v>
                </c:pt>
                <c:pt idx="3">
                  <c:v>Nigeria</c:v>
                </c:pt>
                <c:pt idx="4">
                  <c:v>Senegal</c:v>
                </c:pt>
                <c:pt idx="5">
                  <c:v>Chad</c:v>
                </c:pt>
                <c:pt idx="6">
                  <c:v>Guinea-Bissau</c:v>
                </c:pt>
                <c:pt idx="7">
                  <c:v>Cote dIvoire</c:v>
                </c:pt>
                <c:pt idx="8">
                  <c:v>Democratic Republic of the Congo</c:v>
                </c:pt>
                <c:pt idx="9">
                  <c:v>Cameroon</c:v>
                </c:pt>
                <c:pt idx="10">
                  <c:v>Central African Republic</c:v>
                </c:pt>
                <c:pt idx="11">
                  <c:v>Benin</c:v>
                </c:pt>
                <c:pt idx="12">
                  <c:v>Burkina Faso</c:v>
                </c:pt>
                <c:pt idx="13">
                  <c:v>Liberia</c:v>
                </c:pt>
                <c:pt idx="14">
                  <c:v>Ghana</c:v>
                </c:pt>
                <c:pt idx="15">
                  <c:v>Gabon</c:v>
                </c:pt>
                <c:pt idx="16">
                  <c:v>Togo</c:v>
                </c:pt>
                <c:pt idx="17">
                  <c:v>Sierra Leone</c:v>
                </c:pt>
              </c:strCache>
            </c:strRef>
          </c:cat>
          <c:val>
            <c:numRef>
              <c:f>'PMTCT_GP_NI-reduction'!$D$41:$D$58</c:f>
              <c:numCache>
                <c:formatCode>0%</c:formatCode>
                <c:ptCount val="18"/>
                <c:pt idx="0">
                  <c:v>-0.11401000714796283</c:v>
                </c:pt>
                <c:pt idx="1">
                  <c:v>0.10623556581986143</c:v>
                </c:pt>
                <c:pt idx="2">
                  <c:v>0.12689738919247115</c:v>
                </c:pt>
                <c:pt idx="3">
                  <c:v>0.15249829282113125</c:v>
                </c:pt>
                <c:pt idx="4">
                  <c:v>0.17260787992495311</c:v>
                </c:pt>
                <c:pt idx="5">
                  <c:v>0.19372231850568072</c:v>
                </c:pt>
                <c:pt idx="6">
                  <c:v>0.19545903257650543</c:v>
                </c:pt>
                <c:pt idx="7">
                  <c:v>0.26088328075709777</c:v>
                </c:pt>
                <c:pt idx="8">
                  <c:v>0.26651480637813213</c:v>
                </c:pt>
                <c:pt idx="9">
                  <c:v>0.27121592886139573</c:v>
                </c:pt>
                <c:pt idx="10">
                  <c:v>0.30033557046979864</c:v>
                </c:pt>
                <c:pt idx="11">
                  <c:v>0.31583198707592891</c:v>
                </c:pt>
                <c:pt idx="12">
                  <c:v>0.43703703703703706</c:v>
                </c:pt>
                <c:pt idx="13">
                  <c:v>0.50476190476190474</c:v>
                </c:pt>
                <c:pt idx="14">
                  <c:v>0.51188630490956077</c:v>
                </c:pt>
                <c:pt idx="15">
                  <c:v>0.63020030816640982</c:v>
                </c:pt>
                <c:pt idx="16">
                  <c:v>0.69574290484140233</c:v>
                </c:pt>
                <c:pt idx="17">
                  <c:v>0.72929936305732479</c:v>
                </c:pt>
              </c:numCache>
            </c:numRef>
          </c:val>
          <c:extLst/>
        </c:ser>
        <c:ser>
          <c:idx val="1"/>
          <c:order val="1"/>
          <c:tx>
            <c:strRef>
              <c:f>'PMTCT_GP_NI-reduction'!$E$40</c:f>
              <c:strCache>
                <c:ptCount val="1"/>
                <c:pt idx="0">
                  <c:v>Percent not achieved</c:v>
                </c:pt>
              </c:strCache>
            </c:strRef>
          </c:tx>
          <c:spPr>
            <a:pattFill prst="pct60">
              <a:fgClr>
                <a:schemeClr val="accent1"/>
              </a:fgClr>
              <a:bgClr>
                <a:schemeClr val="bg1"/>
              </a:bgClr>
            </a:pattFill>
            <a:ln>
              <a:noFill/>
            </a:ln>
            <a:effectLst/>
          </c:spPr>
          <c:invertIfNegative val="0"/>
          <c:dLbls>
            <c:delete val="1"/>
          </c:dLbls>
          <c:cat>
            <c:strRef>
              <c:f>'PMTCT_GP_NI-reduction'!$A$41:$A$58</c:f>
              <c:strCache>
                <c:ptCount val="18"/>
                <c:pt idx="0">
                  <c:v>Mali</c:v>
                </c:pt>
                <c:pt idx="1">
                  <c:v>Gambia</c:v>
                </c:pt>
                <c:pt idx="2">
                  <c:v>Congo</c:v>
                </c:pt>
                <c:pt idx="3">
                  <c:v>Nigeria</c:v>
                </c:pt>
                <c:pt idx="4">
                  <c:v>Senegal</c:v>
                </c:pt>
                <c:pt idx="5">
                  <c:v>Chad</c:v>
                </c:pt>
                <c:pt idx="6">
                  <c:v>Guinea-Bissau</c:v>
                </c:pt>
                <c:pt idx="7">
                  <c:v>Cote dIvoire</c:v>
                </c:pt>
                <c:pt idx="8">
                  <c:v>Democratic Republic of the Congo</c:v>
                </c:pt>
                <c:pt idx="9">
                  <c:v>Cameroon</c:v>
                </c:pt>
                <c:pt idx="10">
                  <c:v>Central African Republic</c:v>
                </c:pt>
                <c:pt idx="11">
                  <c:v>Benin</c:v>
                </c:pt>
                <c:pt idx="12">
                  <c:v>Burkina Faso</c:v>
                </c:pt>
                <c:pt idx="13">
                  <c:v>Liberia</c:v>
                </c:pt>
                <c:pt idx="14">
                  <c:v>Ghana</c:v>
                </c:pt>
                <c:pt idx="15">
                  <c:v>Gabon</c:v>
                </c:pt>
                <c:pt idx="16">
                  <c:v>Togo</c:v>
                </c:pt>
                <c:pt idx="17">
                  <c:v>Sierra Leone</c:v>
                </c:pt>
              </c:strCache>
            </c:strRef>
          </c:cat>
          <c:val>
            <c:numRef>
              <c:f>'PMTCT_GP_NI-reduction'!$E$41:$E$58</c:f>
              <c:numCache>
                <c:formatCode>0%</c:formatCode>
                <c:ptCount val="18"/>
                <c:pt idx="0">
                  <c:v>1.1140100071479628</c:v>
                </c:pt>
                <c:pt idx="1">
                  <c:v>0.89376443418013851</c:v>
                </c:pt>
                <c:pt idx="2">
                  <c:v>0.87310261080752882</c:v>
                </c:pt>
                <c:pt idx="3">
                  <c:v>0.84750170717886875</c:v>
                </c:pt>
                <c:pt idx="4">
                  <c:v>0.82739212007504692</c:v>
                </c:pt>
                <c:pt idx="5">
                  <c:v>0.80627768149431933</c:v>
                </c:pt>
                <c:pt idx="6">
                  <c:v>0.80454096742349457</c:v>
                </c:pt>
                <c:pt idx="7">
                  <c:v>0.73911671924290223</c:v>
                </c:pt>
                <c:pt idx="8">
                  <c:v>0.73348519362186781</c:v>
                </c:pt>
                <c:pt idx="9">
                  <c:v>0.72878407113860422</c:v>
                </c:pt>
                <c:pt idx="10">
                  <c:v>0.69966442953020136</c:v>
                </c:pt>
                <c:pt idx="11">
                  <c:v>0.68416801292407103</c:v>
                </c:pt>
                <c:pt idx="12">
                  <c:v>0.56296296296296289</c:v>
                </c:pt>
                <c:pt idx="13">
                  <c:v>0.49523809523809526</c:v>
                </c:pt>
                <c:pt idx="14">
                  <c:v>0.48811369509043923</c:v>
                </c:pt>
                <c:pt idx="15">
                  <c:v>0.36979969183359018</c:v>
                </c:pt>
                <c:pt idx="16">
                  <c:v>0.30425709515859767</c:v>
                </c:pt>
                <c:pt idx="17">
                  <c:v>0.27070063694267521</c:v>
                </c:pt>
              </c:numCache>
            </c:numRef>
          </c:val>
        </c:ser>
        <c:dLbls>
          <c:dLblPos val="ctr"/>
          <c:showLegendKey val="0"/>
          <c:showVal val="1"/>
          <c:showCatName val="0"/>
          <c:showSerName val="0"/>
          <c:showPercent val="0"/>
          <c:showBubbleSize val="0"/>
        </c:dLbls>
        <c:gapWidth val="25"/>
        <c:overlap val="100"/>
        <c:axId val="566342824"/>
        <c:axId val="566368304"/>
      </c:barChart>
      <c:catAx>
        <c:axId val="566342824"/>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1000" b="0" i="0" u="none" strike="noStrike" kern="1200" cap="none" spc="0" normalizeH="0" baseline="0">
                <a:solidFill>
                  <a:schemeClr val="dk1">
                    <a:lumMod val="65000"/>
                    <a:lumOff val="35000"/>
                  </a:schemeClr>
                </a:solidFill>
                <a:latin typeface="+mn-lt"/>
                <a:ea typeface="+mn-ea"/>
                <a:cs typeface="+mn-cs"/>
              </a:defRPr>
            </a:pPr>
            <a:endParaRPr lang="en-US"/>
          </a:p>
        </c:txPr>
        <c:crossAx val="566368304"/>
        <c:crosses val="autoZero"/>
        <c:auto val="1"/>
        <c:lblAlgn val="ctr"/>
        <c:lblOffset val="100"/>
        <c:noMultiLvlLbl val="0"/>
      </c:catAx>
      <c:valAx>
        <c:axId val="566368304"/>
        <c:scaling>
          <c:orientation val="minMax"/>
          <c:max val="1"/>
          <c:min val="-0.15000000000000002"/>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en-US"/>
          </a:p>
        </c:txPr>
        <c:crossAx val="566342824"/>
        <c:crosses val="autoZero"/>
        <c:crossBetween val="between"/>
        <c:majorUnit val="0.1"/>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rot="-5400000" vert="horz"/>
    <a:lstStyle/>
    <a:p>
      <a:pPr>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10–19 living with HIV,</a:t>
            </a:r>
            <a:r>
              <a:rPr lang="en-US" sz="1600" baseline="0"/>
              <a:t> Western and Central Africa</a:t>
            </a:r>
            <a:r>
              <a:rPr lang="en-US" sz="1600"/>
              <a:t>,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4643081503512026"/>
          <c:y val="0.28577885579200757"/>
          <c:w val="0.64779768483876388"/>
          <c:h val="0.69461333705239769"/>
        </c:manualLayout>
      </c:layout>
      <c:pieChart>
        <c:varyColors val="1"/>
        <c:ser>
          <c:idx val="0"/>
          <c:order val="0"/>
          <c:tx>
            <c:strRef>
              <c:f>'HIV Pop_10-19_Region'!$C$39</c:f>
              <c:strCache>
                <c:ptCount val="1"/>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Pt>
            <c:idx val="21"/>
            <c:bubble3D val="0"/>
            <c:spPr>
              <a:gradFill>
                <a:gsLst>
                  <a:gs pos="100000">
                    <a:schemeClr val="accent4">
                      <a:lumMod val="80000"/>
                      <a:lumMod val="60000"/>
                      <a:lumOff val="40000"/>
                    </a:schemeClr>
                  </a:gs>
                  <a:gs pos="0">
                    <a:schemeClr val="accent4">
                      <a:lumMod val="80000"/>
                    </a:schemeClr>
                  </a:gs>
                </a:gsLst>
                <a:lin ang="5400000" scaled="0"/>
              </a:gradFill>
              <a:ln w="19050">
                <a:solidFill>
                  <a:schemeClr val="lt1"/>
                </a:solidFill>
              </a:ln>
              <a:effectLst/>
            </c:spPr>
          </c:dPt>
          <c:dPt>
            <c:idx val="22"/>
            <c:bubble3D val="0"/>
            <c:spPr>
              <a:gradFill>
                <a:gsLst>
                  <a:gs pos="100000">
                    <a:schemeClr val="accent5">
                      <a:lumMod val="80000"/>
                      <a:lumMod val="60000"/>
                      <a:lumOff val="40000"/>
                    </a:schemeClr>
                  </a:gs>
                  <a:gs pos="0">
                    <a:schemeClr val="accent5">
                      <a:lumMod val="80000"/>
                    </a:schemeClr>
                  </a:gs>
                </a:gsLst>
                <a:lin ang="5400000" scaled="0"/>
              </a:gradFill>
              <a:ln w="19050">
                <a:solidFill>
                  <a:schemeClr val="lt1"/>
                </a:solidFill>
              </a:ln>
              <a:effectLst/>
            </c:spPr>
          </c:dPt>
          <c:dPt>
            <c:idx val="23"/>
            <c:bubble3D val="0"/>
            <c:spPr>
              <a:gradFill>
                <a:gsLst>
                  <a:gs pos="100000">
                    <a:schemeClr val="accent6">
                      <a:lumMod val="80000"/>
                      <a:lumMod val="60000"/>
                      <a:lumOff val="40000"/>
                    </a:schemeClr>
                  </a:gs>
                  <a:gs pos="0">
                    <a:schemeClr val="accent6">
                      <a:lumMod val="80000"/>
                    </a:schemeClr>
                  </a:gs>
                </a:gsLst>
                <a:lin ang="5400000" scaled="0"/>
              </a:gradFill>
              <a:ln w="19050">
                <a:solidFill>
                  <a:schemeClr val="lt1"/>
                </a:solidFill>
              </a:ln>
              <a:effectLst/>
            </c:spPr>
          </c:dPt>
          <c:dLbls>
            <c:dLbl>
              <c:idx val="0"/>
              <c:layout/>
              <c:tx>
                <c:rich>
                  <a:bodyPr/>
                  <a:lstStyle/>
                  <a:p>
                    <a:fld id="{6D488F63-295B-49F9-A27E-1147F1A9E3A1}" type="CATEGORYNAME">
                      <a:rPr lang="en-US"/>
                      <a:pPr/>
                      <a:t>[CATEGORY NAME]</a:t>
                    </a:fld>
                    <a:r>
                      <a:rPr lang="en-US" baseline="0"/>
                      <a:t> </a:t>
                    </a:r>
                    <a:fld id="{55E04650-FEC2-4EDE-BBB8-5FEDA2433AB9}" type="VALUE">
                      <a:rPr lang="en-US" baseline="0"/>
                      <a:pPr/>
                      <a:t>[VALUE]</a:t>
                    </a:fld>
                    <a:r>
                      <a:rPr lang="en-US" baseline="0"/>
                      <a:t> 46%</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1A7F20BB-D899-44C7-A36F-087254B80DDC}" type="CATEGORYNAME">
                      <a:rPr lang="en-US"/>
                      <a:pPr/>
                      <a:t>[CATEGORY NAME]</a:t>
                    </a:fld>
                    <a:r>
                      <a:rPr lang="en-US" baseline="0"/>
                      <a:t> </a:t>
                    </a:r>
                    <a:fld id="{2CB4A4B3-74B1-4E87-BA7D-A2B4A996C49E}" type="VALUE">
                      <a:rPr lang="en-US" baseline="0"/>
                      <a:pPr/>
                      <a:t>[VALUE]</a:t>
                    </a:fld>
                    <a:r>
                      <a:rPr lang="en-US" baseline="0"/>
                      <a:t> 8%</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r>
                      <a:rPr lang="en-US" sz="1100" b="0" i="0" u="none" strike="noStrike" baseline="0">
                        <a:effectLst/>
                      </a:rPr>
                      <a:t>Côte d'Ivoire</a:t>
                    </a:r>
                    <a:r>
                      <a:rPr lang="en-US" b="0" baseline="0"/>
                      <a:t> </a:t>
                    </a:r>
                    <a:fld id="{DB4A82E2-425D-4BE5-B9F3-74531544250C}" type="VALUE">
                      <a:rPr lang="en-US" baseline="0"/>
                      <a:pPr/>
                      <a:t>[VALUE]</a:t>
                    </a:fld>
                    <a:r>
                      <a:rPr lang="en-US" baseline="0"/>
                      <a:t> </a:t>
                    </a:r>
                    <a:fld id="{5302F477-410C-483D-A7F1-F3BCFB9DCA7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manualLayout>
                  <c:x val="2.9581295194882368E-2"/>
                  <c:y val="2.4682043285223113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9"/>
              <c:layout/>
              <c:tx>
                <c:rich>
                  <a:bodyPr/>
                  <a:lstStyle/>
                  <a:p>
                    <a:fld id="{F3F77CE6-87BB-43FE-8145-1D5E371F69D2}" type="CATEGORYNAME">
                      <a:rPr lang="en-US"/>
                      <a:pPr/>
                      <a:t>[CATEGORY NAME]</a:t>
                    </a:fld>
                    <a:r>
                      <a:rPr lang="en-US" baseline="0"/>
                      <a:t> ... </a:t>
                    </a:r>
                    <a:fld id="{E68E29C3-4412-4EC0-B57B-65DCDE44792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2B56F18-D169-40B4-B4BF-5A2F2D5F5B4A}" type="CATEGORYNAME">
                      <a:rPr lang="en-US"/>
                      <a:pPr/>
                      <a:t>[CATEGORY NAME]</a:t>
                    </a:fld>
                    <a:r>
                      <a:rPr lang="en-US" baseline="0"/>
                      <a:t> ... </a:t>
                    </a:r>
                    <a:fld id="{B6291B37-2407-47BC-A07F-7D444D10B73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manualLayout>
                  <c:x val="-0.10968289372203807"/>
                  <c:y val="-8.1360979947119078E-2"/>
                </c:manualLayout>
              </c:layout>
              <c:tx>
                <c:rich>
                  <a:bodyPr/>
                  <a:lstStyle/>
                  <a:p>
                    <a:fld id="{1AF99694-AA28-4FD8-B084-E796FD59D055}" type="CATEGORYNAME">
                      <a:rPr lang="en-US"/>
                      <a:pPr/>
                      <a:t>[CATEGORY NAME]</a:t>
                    </a:fld>
                    <a:r>
                      <a:rPr lang="en-US" baseline="0"/>
                      <a:t> </a:t>
                    </a:r>
                    <a:fld id="{4FE06102-1720-44DB-8F76-C1F95BCA276A}" type="VALUE">
                      <a:rPr lang="en-US" baseline="0"/>
                      <a:pPr/>
                      <a:t>[VALUE]</a:t>
                    </a:fld>
                    <a:r>
                      <a:rPr lang="en-US" baseline="0"/>
                      <a:t>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475C80B2-CCB4-4C54-9F12-E2962DB4E7A6}" type="CATEGORYNAME">
                      <a:rPr lang="en-US"/>
                      <a:pPr/>
                      <a:t>[CATEGORY NAME]</a:t>
                    </a:fld>
                    <a:r>
                      <a:rPr lang="en-US" baseline="0"/>
                      <a:t> </a:t>
                    </a:r>
                    <a:fld id="{424FA23C-8F20-4EA8-9863-17687FA17AB5}" type="VALUE">
                      <a:rPr lang="en-US" baseline="0"/>
                      <a:pPr/>
                      <a:t>[VALUE]</a:t>
                    </a:fld>
                    <a:r>
                      <a:rPr lang="en-US" baseline="0"/>
                      <a:t>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C7D4F39B-149D-4142-AF36-D08AA5073882}" type="CATEGORYNAME">
                      <a:rPr lang="en-US"/>
                      <a:pPr/>
                      <a:t>[CATEGORY NAME]</a:t>
                    </a:fld>
                    <a:r>
                      <a:rPr lang="en-US" baseline="0"/>
                      <a:t> </a:t>
                    </a:r>
                    <a:fld id="{ECA0D282-C6EE-4D51-8CF5-1169DF8EA2A7}" type="VALUE">
                      <a:rPr lang="en-US" baseline="0"/>
                      <a:pPr/>
                      <a:t>[VALUE]</a:t>
                    </a:fld>
                    <a:r>
                      <a:rPr lang="en-US" baseline="0"/>
                      <a:t>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1"/>
              <c:layout>
                <c:manualLayout>
                  <c:x val="0.15392213857829753"/>
                  <c:y val="-3.0419725872393275E-3"/>
                </c:manualLayout>
              </c:layout>
              <c:tx>
                <c:rich>
                  <a:bodyPr/>
                  <a:lstStyle/>
                  <a:p>
                    <a:fld id="{82FA03E4-855F-45EF-A492-9BCF489EE44F}" type="CATEGORYNAME">
                      <a:rPr lang="en-US"/>
                      <a:pPr/>
                      <a:t>[CATEGORY NAME]</a:t>
                    </a:fld>
                    <a:r>
                      <a:rPr lang="en-US" baseline="0"/>
                      <a:t> &lt;1,000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2"/>
              <c:layout>
                <c:manualLayout>
                  <c:x val="0.24136103552893029"/>
                  <c:y val="3.1539538797431307E-2"/>
                </c:manualLayout>
              </c:layout>
              <c:tx>
                <c:rich>
                  <a:bodyPr/>
                  <a:lstStyle/>
                  <a:p>
                    <a:fld id="{B125974D-3D5C-4000-85D2-C3A86A32D709}"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3"/>
              <c:layout>
                <c:manualLayout>
                  <c:x val="0.27703246036770962"/>
                  <c:y val="-4.1692951615414489E-2"/>
                </c:manualLayout>
              </c:layout>
              <c:tx>
                <c:rich>
                  <a:bodyPr/>
                  <a:lstStyle/>
                  <a:p>
                    <a:fld id="{37F4BF1B-C81D-4537-AC57-6AA2BA6E656B}"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'HIV Pop_10-19_Region'!$A$40:$A$63</c:f>
              <c:strCache>
                <c:ptCount val="24"/>
                <c:pt idx="0">
                  <c:v>Nigeria</c:v>
                </c:pt>
                <c:pt idx="1">
                  <c:v>Cameroon</c:v>
                </c:pt>
                <c:pt idx="2">
                  <c:v>Democratic Republic of the Congo</c:v>
                </c:pt>
                <c:pt idx="3">
                  <c:v>Cote dIvoire</c:v>
                </c:pt>
                <c:pt idx="4">
                  <c:v>Chad</c:v>
                </c:pt>
                <c:pt idx="5">
                  <c:v>Ghana</c:v>
                </c:pt>
                <c:pt idx="6">
                  <c:v>Central African Republic</c:v>
                </c:pt>
                <c:pt idx="7">
                  <c:v>Burkina Faso</c:v>
                </c:pt>
                <c:pt idx="8">
                  <c:v>Mali</c:v>
                </c:pt>
                <c:pt idx="9">
                  <c:v>Guinea</c:v>
                </c:pt>
                <c:pt idx="10">
                  <c:v>Congo</c:v>
                </c:pt>
                <c:pt idx="11">
                  <c:v>Togo</c:v>
                </c:pt>
                <c:pt idx="12">
                  <c:v>Niger</c:v>
                </c:pt>
                <c:pt idx="13">
                  <c:v>Benin</c:v>
                </c:pt>
                <c:pt idx="14">
                  <c:v>Liberia</c:v>
                </c:pt>
                <c:pt idx="15">
                  <c:v>Gabon</c:v>
                </c:pt>
                <c:pt idx="16">
                  <c:v>Guinea-Bissau</c:v>
                </c:pt>
                <c:pt idx="17">
                  <c:v>Sierra Leone</c:v>
                </c:pt>
                <c:pt idx="18">
                  <c:v>Senegal</c:v>
                </c:pt>
                <c:pt idx="19">
                  <c:v>Mauritania</c:v>
                </c:pt>
                <c:pt idx="20">
                  <c:v>Gambia</c:v>
                </c:pt>
                <c:pt idx="21">
                  <c:v>Equatorial Guinea</c:v>
                </c:pt>
                <c:pt idx="22">
                  <c:v>Cape Verde</c:v>
                </c:pt>
                <c:pt idx="23">
                  <c:v>São Tomé and Príncipe</c:v>
                </c:pt>
              </c:strCache>
            </c:strRef>
          </c:cat>
          <c:val>
            <c:numRef>
              <c:f>'HIV Pop_10-19_Region'!$C$40:$C$63</c:f>
              <c:numCache>
                <c:formatCode>_(* #,##0_);_(* \(#,##0\);_(* "-"??_);_(@_)</c:formatCode>
                <c:ptCount val="24"/>
                <c:pt idx="0">
                  <c:v>200000</c:v>
                </c:pt>
                <c:pt idx="1">
                  <c:v>39000</c:v>
                </c:pt>
                <c:pt idx="2">
                  <c:v>36000</c:v>
                </c:pt>
                <c:pt idx="3">
                  <c:v>29000</c:v>
                </c:pt>
                <c:pt idx="4">
                  <c:v>16000</c:v>
                </c:pt>
                <c:pt idx="5">
                  <c:v>15000</c:v>
                </c:pt>
                <c:pt idx="6">
                  <c:v>12000</c:v>
                </c:pt>
                <c:pt idx="7">
                  <c:v>11000</c:v>
                </c:pt>
                <c:pt idx="8">
                  <c:v>10000</c:v>
                </c:pt>
                <c:pt idx="9">
                  <c:v>8100</c:v>
                </c:pt>
                <c:pt idx="10">
                  <c:v>7700</c:v>
                </c:pt>
                <c:pt idx="11">
                  <c:v>7400</c:v>
                </c:pt>
                <c:pt idx="12">
                  <c:v>5400</c:v>
                </c:pt>
                <c:pt idx="13">
                  <c:v>4300</c:v>
                </c:pt>
                <c:pt idx="14">
                  <c:v>2500</c:v>
                </c:pt>
                <c:pt idx="15">
                  <c:v>2500</c:v>
                </c:pt>
                <c:pt idx="16">
                  <c:v>2400</c:v>
                </c:pt>
                <c:pt idx="17">
                  <c:v>2300</c:v>
                </c:pt>
                <c:pt idx="18">
                  <c:v>2000</c:v>
                </c:pt>
                <c:pt idx="19">
                  <c:v>1200</c:v>
                </c:pt>
                <c:pt idx="20">
                  <c:v>1000</c:v>
                </c:pt>
                <c:pt idx="21">
                  <c:v>0</c:v>
                </c:pt>
                <c:pt idx="22">
                  <c:v>0</c:v>
                </c:pt>
                <c:pt idx="23">
                  <c:v>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b="1" i="0" baseline="0">
                <a:effectLst/>
              </a:rPr>
              <a:t>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307371825983564"/>
          <c:y val="0.14877603626008348"/>
          <c:w val="0.618534333803888"/>
          <c:h val="0.71177102566474826"/>
        </c:manualLayout>
      </c:layout>
      <c:pieChart>
        <c:varyColors val="1"/>
        <c:ser>
          <c:idx val="0"/>
          <c:order val="0"/>
          <c:tx>
            <c:strRef>
              <c:f>'New Infects_15-19'!$P$40</c:f>
              <c:strCache>
                <c:ptCount val="1"/>
                <c:pt idx="0">
                  <c:v>New infections by age 15-19; Male+Female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84257E5E-649A-4E98-BC71-DCEA4BA5553F}" type="CATEGORYNAME">
                      <a:rPr lang="en-US"/>
                      <a:pPr/>
                      <a:t>[CATEGORY NAME]</a:t>
                    </a:fld>
                    <a:r>
                      <a:rPr lang="en-US" baseline="0"/>
                      <a:t> 28,000 </a:t>
                    </a:r>
                    <a:fld id="{C345AB18-A654-46AF-AACE-9C0D69BFAF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8CED03A-C51F-4E48-A409-A78E6FD03424}" type="CATEGORYNAME">
                      <a:rPr lang="en-US"/>
                      <a:pPr/>
                      <a:t>[CATEGORY NAME]</a:t>
                    </a:fld>
                    <a:r>
                      <a:rPr lang="en-US" baseline="0"/>
                      <a:t> ... </a:t>
                    </a:r>
                    <a:fld id="{83AE0A0B-E42D-4445-B473-26AB8A318C5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3C648251-87D8-4D1B-9E0A-0CFBAC570C3A}" type="CATEGORYNAME">
                      <a:rPr lang="en-US"/>
                      <a:pPr/>
                      <a:t>[CATEGORY NAME]</a:t>
                    </a:fld>
                    <a:r>
                      <a:rPr lang="en-US" baseline="0"/>
                      <a:t> 18,000 </a:t>
                    </a:r>
                    <a:fld id="{C7AF8600-E547-4A52-AD26-391DD80A18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C9413D13-D628-4808-9D7C-9795ED407598}" type="CATEGORYNAME">
                      <a:rPr lang="en-US"/>
                      <a:pPr/>
                      <a:t>[CATEGORY NAME]</a:t>
                    </a:fld>
                    <a:r>
                      <a:rPr lang="en-US" baseline="0"/>
                      <a:t> 17,000 </a:t>
                    </a:r>
                    <a:fld id="{0FD3D695-0F52-41E6-B814-C31319301E0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8FFAFB46-12F0-4D44-ADBE-5442DFB83861}" type="CATEGORYNAME">
                      <a:rPr lang="en-US"/>
                      <a:pPr/>
                      <a:t>[CATEGORY NAME]</a:t>
                    </a:fld>
                    <a:r>
                      <a:rPr lang="en-US" baseline="0"/>
                      <a:t> 15,000 </a:t>
                    </a:r>
                    <a:fld id="{139471EB-DF85-4746-A1BA-A3B908C9D82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52DF8DE2-4286-4EC7-B85D-23D316D2FB94}" type="CATEGORYNAME">
                      <a:rPr lang="en-US"/>
                      <a:pPr/>
                      <a:t>[CATEGORY NAME]</a:t>
                    </a:fld>
                    <a:r>
                      <a:rPr lang="en-US" baseline="0"/>
                      <a:t> 13,000 </a:t>
                    </a:r>
                    <a:fld id="{1164DC63-F2DC-46FB-A65F-768FFFABD1A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FE446AE1-A0FB-4284-A802-200E38FC5C37}" type="CATEGORYNAME">
                      <a:rPr lang="en-US"/>
                      <a:pPr/>
                      <a:t>[CATEGORY NAME]</a:t>
                    </a:fld>
                    <a:r>
                      <a:rPr lang="en-US" baseline="0"/>
                      <a:t> 11,000 </a:t>
                    </a:r>
                    <a:fld id="{469EEFDD-DF37-413F-BC58-79E19EB02B0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9B3744C8-E7CC-4D39-8499-E0ACE0E3AF8B}" type="CATEGORYNAME">
                      <a:rPr lang="en-US"/>
                      <a:pPr/>
                      <a:t>[CATEGORY NAME]</a:t>
                    </a:fld>
                    <a:r>
                      <a:rPr lang="en-US"/>
                      <a:t> ...</a:t>
                    </a:r>
                    <a:r>
                      <a:rPr lang="en-US" baseline="0"/>
                      <a:t> </a:t>
                    </a:r>
                    <a:fld id="{7EF958B3-B7A7-442E-B2FA-7E043603E7A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36CFD356-FFED-40AD-8106-D70EAB30DC0B}" type="CATEGORYNAME">
                      <a:rPr lang="en-US"/>
                      <a:pPr/>
                      <a:t>[CATEGORY NAME]</a:t>
                    </a:fld>
                    <a:r>
                      <a:rPr lang="en-US"/>
                      <a:t> ... </a:t>
                    </a:r>
                    <a:r>
                      <a:rPr lang="en-US" baseline="0"/>
                      <a:t> </a:t>
                    </a:r>
                    <a:fld id="{06307F6C-AF2E-40CD-A801-41E47400F1D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4F545A0E-BF24-4589-B616-7A1D8D77389E}" type="CATEGORYNAME">
                      <a:rPr lang="en-US"/>
                      <a:pPr/>
                      <a:t>[CATEGORY NAME]</a:t>
                    </a:fld>
                    <a:r>
                      <a:rPr lang="en-US" baseline="0"/>
                      <a:t> 6,000 </a:t>
                    </a:r>
                    <a:fld id="{171B2E3C-C4AE-4204-B91B-7F1671F1A7A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AB17F2D5-5183-4A14-B37B-DA35BC7C5142}" type="CATEGORYNAME">
                      <a:rPr lang="en-US"/>
                      <a:pPr/>
                      <a:t>[CATEGORY NAME]</a:t>
                    </a:fld>
                    <a:r>
                      <a:rPr lang="en-US" baseline="0"/>
                      <a:t> 6,000 </a:t>
                    </a:r>
                    <a:fld id="{485D70A6-69E4-4FA9-9CDE-17139ECA414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A54A6F4D-8720-46A9-80CF-0B7EDFAD9043}" type="CATEGORYNAME">
                      <a:rPr lang="en-US"/>
                      <a:pPr/>
                      <a:t>[CATEGORY NAME]</a:t>
                    </a:fld>
                    <a:r>
                      <a:rPr lang="en-US" baseline="0"/>
                      <a:t> 5,600 </a:t>
                    </a:r>
                    <a:fld id="{CE938CE4-4099-41EA-BD3C-26C2165ADAC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B38B2F0-6950-4342-AD62-13862DA99056}" type="CATEGORYNAME">
                      <a:rPr lang="en-US"/>
                      <a:pPr/>
                      <a:t>[CATEGORY NAME]</a:t>
                    </a:fld>
                    <a:r>
                      <a:rPr lang="en-US" baseline="0"/>
                      <a:t> 4,200 </a:t>
                    </a:r>
                    <a:fld id="{6CBB505E-1542-4DFD-BB54-629C65418F4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2C8F763C-6A7B-4690-ADFA-75A525F0DBBB}" type="CATEGORYNAME">
                      <a:rPr lang="en-US"/>
                      <a:pPr/>
                      <a:t>[CATEGORY NAME]</a:t>
                    </a:fld>
                    <a:r>
                      <a:rPr lang="en-US" baseline="0"/>
                      <a:t> 3,400 </a:t>
                    </a:r>
                    <a:fld id="{9172750F-E6E5-4F4A-B4BD-7637299417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BEE24FB1-2662-4C9B-A1C1-CF93CDC13D5D}" type="CATEGORYNAME">
                      <a:rPr lang="en-US"/>
                      <a:pPr/>
                      <a:t>[CATEGORY NAME]</a:t>
                    </a:fld>
                    <a:r>
                      <a:rPr lang="en-US"/>
                      <a:t> ...</a:t>
                    </a:r>
                    <a:r>
                      <a:rPr lang="en-US" baseline="0"/>
                      <a:t> </a:t>
                    </a:r>
                    <a:fld id="{8B9E7990-BDA7-4E5C-94FF-7F031D815C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BD4E4F51-E567-4488-AE58-3ECC2B7C2897}" type="CATEGORYNAME">
                      <a:rPr lang="en-US"/>
                      <a:pPr/>
                      <a:t>[CATEGORY NAME]</a:t>
                    </a:fld>
                    <a:r>
                      <a:rPr lang="en-US" baseline="0"/>
                      <a:t> 2,600 </a:t>
                    </a:r>
                    <a:fld id="{9AEF7FED-5CEE-48A7-B3D2-11A42463418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CFA41B34-D1FD-4B7D-815E-2B5184FCE8C7}" type="CATEGORYNAME">
                      <a:rPr lang="en-US"/>
                      <a:pPr/>
                      <a:t>[CATEGORY NAME]</a:t>
                    </a:fld>
                    <a:r>
                      <a:rPr lang="en-US" baseline="0"/>
                      <a:t> 2,400 </a:t>
                    </a:r>
                    <a:fld id="{1B92073F-42D5-4995-8960-D1401BA62BA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3B89ED69-199D-4F3D-9F28-63C2183F1DBA}" type="CATEGORYNAME">
                      <a:rPr lang="en-US"/>
                      <a:pPr/>
                      <a:t>[CATEGORY NAME]</a:t>
                    </a:fld>
                    <a:r>
                      <a:rPr lang="en-US" baseline="0"/>
                      <a:t> 2,300 </a:t>
                    </a:r>
                    <a:fld id="{E747E597-C2EE-46F0-96D2-F5153C0BEDA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manualLayout>
                  <c:x val="-2.9672779572946634E-2"/>
                  <c:y val="-5.595321746535923E-2"/>
                </c:manualLayout>
              </c:layout>
              <c:tx>
                <c:rich>
                  <a:bodyPr/>
                  <a:lstStyle/>
                  <a:p>
                    <a:fld id="{B31F76AA-110B-4B34-AD6D-42509D56015A}" type="CATEGORYNAME">
                      <a:rPr lang="en-US"/>
                      <a:pPr/>
                      <a:t>[CATEGORY NAME]</a:t>
                    </a:fld>
                    <a:r>
                      <a:rPr lang="en-US"/>
                      <a:t> ...</a:t>
                    </a:r>
                    <a:r>
                      <a:rPr lang="en-US" baseline="0"/>
                      <a:t> </a:t>
                    </a:r>
                    <a:fld id="{E8A64833-089D-428F-B22E-5A3C1C209C4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manualLayout>
                  <c:x val="-5.037777445213415E-3"/>
                  <c:y val="-8.7689867846712413E-2"/>
                </c:manualLayout>
              </c:layout>
              <c:tx>
                <c:rich>
                  <a:bodyPr/>
                  <a:lstStyle/>
                  <a:p>
                    <a:r>
                      <a:rPr lang="en-US"/>
                      <a:t>Côte d'Ivoire</a:t>
                    </a:r>
                    <a:r>
                      <a:rPr lang="en-US" baseline="0"/>
                      <a:t> 2,100 </a:t>
                    </a:r>
                    <a:fld id="{6533123C-F599-4D0C-A93A-74ECC692C12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5717EAC8-DF74-4E30-9A59-2AB10D6EAAD1}" type="CATEGORYNAME">
                      <a:rPr lang="en-US"/>
                      <a:pPr/>
                      <a:t>[CATEGORY NAME]</a:t>
                    </a:fld>
                    <a:r>
                      <a:rPr lang="en-US" baseline="0"/>
                      <a:t> 44,000 </a:t>
                    </a:r>
                    <a:fld id="{12672E1F-EC5C-41A7-B609-89EF0283C8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Infects_15-19'!$O$41:$O$61</c:f>
              <c:strCache>
                <c:ptCount val="21"/>
                <c:pt idx="0">
                  <c:v>South Africa</c:v>
                </c:pt>
                <c:pt idx="1">
                  <c:v>India</c:v>
                </c:pt>
                <c:pt idx="2">
                  <c:v>Mozambique</c:v>
                </c:pt>
                <c:pt idx="3">
                  <c:v>Nigeria</c:v>
                </c:pt>
                <c:pt idx="4">
                  <c:v>Indonesia</c:v>
                </c:pt>
                <c:pt idx="5">
                  <c:v>Kenya</c:v>
                </c:pt>
                <c:pt idx="6">
                  <c:v>Uganda</c:v>
                </c:pt>
                <c:pt idx="7">
                  <c:v>Brazil</c:v>
                </c:pt>
                <c:pt idx="8">
                  <c:v>United States of America</c:v>
                </c:pt>
                <c:pt idx="9">
                  <c:v>United Republic of Tanzania</c:v>
                </c:pt>
                <c:pt idx="10">
                  <c:v>Zimbabwe</c:v>
                </c:pt>
                <c:pt idx="11">
                  <c:v>Zambia</c:v>
                </c:pt>
                <c:pt idx="12">
                  <c:v>Cameroon</c:v>
                </c:pt>
                <c:pt idx="13">
                  <c:v>Malawi</c:v>
                </c:pt>
                <c:pt idx="14">
                  <c:v>Russian Federation</c:v>
                </c:pt>
                <c:pt idx="15">
                  <c:v>Viet Nam</c:v>
                </c:pt>
                <c:pt idx="16">
                  <c:v>Angola</c:v>
                </c:pt>
                <c:pt idx="17">
                  <c:v>Democratic Republic of the Congo</c:v>
                </c:pt>
                <c:pt idx="18">
                  <c:v>Ethiopia</c:v>
                </c:pt>
                <c:pt idx="19">
                  <c:v>Cote dIvoire</c:v>
                </c:pt>
                <c:pt idx="20">
                  <c:v>Rest of World</c:v>
                </c:pt>
              </c:strCache>
            </c:strRef>
          </c:cat>
          <c:val>
            <c:numRef>
              <c:f>'New Infects_15-19'!$P$41:$P$61</c:f>
              <c:numCache>
                <c:formatCode>_(* #,##0_);_(* \(#,##0\);_(* "-"??_);_(@_)</c:formatCode>
                <c:ptCount val="21"/>
                <c:pt idx="0">
                  <c:v>28421.599999999999</c:v>
                </c:pt>
                <c:pt idx="1">
                  <c:v>23808.9</c:v>
                </c:pt>
                <c:pt idx="2">
                  <c:v>17600.900000000001</c:v>
                </c:pt>
                <c:pt idx="3">
                  <c:v>17054.099999999999</c:v>
                </c:pt>
                <c:pt idx="4">
                  <c:v>15270.1</c:v>
                </c:pt>
                <c:pt idx="5">
                  <c:v>12628.2</c:v>
                </c:pt>
                <c:pt idx="6">
                  <c:v>10788.7</c:v>
                </c:pt>
                <c:pt idx="7">
                  <c:v>7454.18</c:v>
                </c:pt>
                <c:pt idx="8">
                  <c:v>7061.48</c:v>
                </c:pt>
                <c:pt idx="9">
                  <c:v>6007.85</c:v>
                </c:pt>
                <c:pt idx="10">
                  <c:v>5978.73</c:v>
                </c:pt>
                <c:pt idx="11">
                  <c:v>5562.84</c:v>
                </c:pt>
                <c:pt idx="12">
                  <c:v>4206.71</c:v>
                </c:pt>
                <c:pt idx="13">
                  <c:v>3413.53</c:v>
                </c:pt>
                <c:pt idx="14">
                  <c:v>3124.79</c:v>
                </c:pt>
                <c:pt idx="15">
                  <c:v>2592.34</c:v>
                </c:pt>
                <c:pt idx="16">
                  <c:v>2369.0100000000002</c:v>
                </c:pt>
                <c:pt idx="17">
                  <c:v>2270.7800000000002</c:v>
                </c:pt>
                <c:pt idx="18">
                  <c:v>2088.6</c:v>
                </c:pt>
                <c:pt idx="19">
                  <c:v>2084.54</c:v>
                </c:pt>
                <c:pt idx="20">
                  <c:v>43739.148499999996</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4">
                  <a:lumMod val="60000"/>
                  <a:lumOff val="40000"/>
                </a:schemeClr>
              </a:solidFill>
              <a:ln w="19050">
                <a:solidFill>
                  <a:schemeClr val="lt1"/>
                </a:solidFill>
              </a:ln>
              <a:effectLst/>
            </c:spPr>
          </c:dPt>
          <c:dPt>
            <c:idx val="3"/>
            <c:bubble3D val="0"/>
            <c:spPr>
              <a:solidFill>
                <a:schemeClr val="bg1">
                  <a:lumMod val="75000"/>
                </a:schemeClr>
              </a:soli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2385C5C4-B407-44DD-B4C4-2E3C6A0D6F2F}" type="CATEGORYNAME">
                      <a:rPr lang="en-US"/>
                      <a:pPr/>
                      <a:t>[CATEGORY NAME]</a:t>
                    </a:fld>
                    <a:r>
                      <a:rPr lang="en-US" baseline="0"/>
                      <a:t> 86,000 </a:t>
                    </a:r>
                    <a:fld id="{2AD41DB7-95EF-4BFA-894E-B306AC72765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AF72AFB7-D720-4126-A5E7-3653E42E4FAA}" type="CATEGORYNAME">
                      <a:rPr lang="en-US"/>
                      <a:pPr/>
                      <a:t>[CATEGORY NAME]</a:t>
                    </a:fld>
                    <a:r>
                      <a:rPr lang="en-US" baseline="0"/>
                      <a:t> ... </a:t>
                    </a:r>
                    <a:fld id="{19E0D5A4-8476-469B-95C0-1B31B2902C8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8A08AF1-F6D4-4A5B-8154-91D0423BCDA0}" type="CATEGORYNAME">
                      <a:rPr lang="en-US"/>
                      <a:pPr/>
                      <a:t>[CATEGORY NAME]</a:t>
                    </a:fld>
                    <a:r>
                      <a:rPr lang="en-US" baseline="0"/>
                      <a:t> 29,000 </a:t>
                    </a:r>
                    <a:fld id="{A18FFC76-79C1-4B99-997E-20CBC50C945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359EC9A-6104-4AFE-A6F4-545608D3DB2F}" type="CATEGORYNAME">
                      <a:rPr lang="en-US"/>
                      <a:pPr/>
                      <a:t>[CATEGORY NAME]</a:t>
                    </a:fld>
                    <a:r>
                      <a:rPr lang="en-US" baseline="0"/>
                      <a:t> 23,000 </a:t>
                    </a:r>
                    <a:fld id="{4DE111A3-BE20-4D12-B53A-32CF365C47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02C0E3DF-CC33-4F97-823A-46EB902B2301}" type="CATEGORYNAME">
                      <a:rPr lang="en-US"/>
                      <a:pPr/>
                      <a:t>[CATEGORY NAME]</a:t>
                    </a:fld>
                    <a:r>
                      <a:rPr lang="en-US" baseline="0"/>
                      <a:t> 18,000 </a:t>
                    </a:r>
                    <a:fld id="{2B3E5FBF-A5DB-482A-9BB3-0CC5156067B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7062DDD8-924D-4DFC-9595-AC61D8AE6074}" type="CATEGORYNAME">
                      <a:rPr lang="en-US"/>
                      <a:pPr/>
                      <a:t>[CATEGORY NAME]</a:t>
                    </a:fld>
                    <a:r>
                      <a:rPr lang="en-US" baseline="0"/>
                      <a:t> 15,000 </a:t>
                    </a:r>
                    <a:fld id="{98B05548-76DD-426D-87DA-42D9A0630F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1B5875E4-66B5-4F85-84A4-00BE66FEBBCB}" type="CATEGORYNAME">
                      <a:rPr lang="en-US"/>
                      <a:pPr/>
                      <a:t>[CATEGORY NAME]</a:t>
                    </a:fld>
                    <a:r>
                      <a:rPr lang="en-US" baseline="0"/>
                      <a:t> 12,000 </a:t>
                    </a:r>
                    <a:fld id="{E4417020-D8F9-4057-8C28-88DBBB29A9C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C7E064CB-CB13-4215-A719-FA45BA271598}" type="CATEGORYNAME">
                      <a:rPr lang="en-US"/>
                      <a:pPr/>
                      <a:t>[CATEGORY NAME]</a:t>
                    </a:fld>
                    <a:r>
                      <a:rPr lang="en-US" baseline="0"/>
                      <a:t> 8,200 </a:t>
                    </a:r>
                    <a:fld id="{3EEE28E0-6112-4CB8-8F6C-808E460B16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83B8377-CFB7-4F44-9D11-368CCFC26E9B}" type="CATEGORYNAME">
                      <a:rPr lang="en-US"/>
                      <a:pPr/>
                      <a:t>[CATEGORY NAME]</a:t>
                    </a:fld>
                    <a:r>
                      <a:rPr lang="en-US" baseline="0"/>
                      <a:t> 8,000 </a:t>
                    </a:r>
                    <a:fld id="{E6D5153A-C1A2-4C60-956B-098F88D64D9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C2F2F549-6B46-4DD4-AECA-73F8B1BF3C0F}" type="CATEGORYNAME">
                      <a:rPr lang="en-US"/>
                      <a:pPr/>
                      <a:t>[CATEGORY NAME]</a:t>
                    </a:fld>
                    <a:r>
                      <a:rPr lang="en-US" baseline="0"/>
                      <a:t> ... </a:t>
                    </a:r>
                    <a:fld id="{F2E69AFA-4973-4B80-A19B-82BCDCCE74F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BC09744F-D368-450B-B9E3-9CEF9ED5B96C}" type="CATEGORYNAME">
                      <a:rPr lang="en-US"/>
                      <a:pPr/>
                      <a:t>[CATEGORY NAME]</a:t>
                    </a:fld>
                    <a:r>
                      <a:rPr lang="en-US" baseline="0"/>
                      <a:t> ... </a:t>
                    </a:r>
                    <a:fld id="{68C89293-A4ED-4E59-9DAA-5D3099D9F8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A404D85F-E613-430D-A26D-99C3B4324456}" type="CATEGORYNAME">
                      <a:rPr lang="en-US"/>
                      <a:pPr/>
                      <a:t>[CATEGORY NAME]</a:t>
                    </a:fld>
                    <a:r>
                      <a:rPr lang="en-US" baseline="0"/>
                      <a:t> 6,600 </a:t>
                    </a:r>
                    <a:fld id="{C2224CF9-AFD3-4FE5-B73D-669B33CB135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AA7F9956-5835-40B0-805C-856ABC42B92E}" type="CATEGORYNAME">
                      <a:rPr lang="en-US"/>
                      <a:pPr/>
                      <a:t>[CATEGORY NAME]</a:t>
                    </a:fld>
                    <a:r>
                      <a:rPr lang="en-US" baseline="0"/>
                      <a:t> ... </a:t>
                    </a:r>
                    <a:fld id="{35212F43-3C9A-46D8-818D-D91FE3688B7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38291946-F841-4153-99B2-EFFA08860C43}" type="CATEGORYNAME">
                      <a:rPr lang="en-US"/>
                      <a:pPr/>
                      <a:t>[CATEGORY NAME]</a:t>
                    </a:fld>
                    <a:r>
                      <a:rPr lang="en-US" baseline="0"/>
                      <a:t> 6,100 </a:t>
                    </a:r>
                    <a:fld id="{047CAC85-8DCA-4DB8-A78F-7C54A87E248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AABC9124-7C2D-4D2A-98BF-786DAA921F3A}" type="CATEGORYNAME">
                      <a:rPr lang="en-US"/>
                      <a:pPr/>
                      <a:t>[CATEGORY NAME]</a:t>
                    </a:fld>
                    <a:r>
                      <a:rPr lang="en-US" baseline="0"/>
                      <a:t> 5,300 </a:t>
                    </a:r>
                    <a:fld id="{D524FD30-14E6-4A7C-B547-EC314E8FC4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731FBBD6-C78B-475E-A92B-A1BC9856E886}" type="CATEGORYNAME">
                      <a:rPr lang="en-US"/>
                      <a:pPr/>
                      <a:t>[CATEGORY NAME]</a:t>
                    </a:fld>
                    <a:r>
                      <a:rPr lang="en-US" baseline="0"/>
                      <a:t> 5,300 </a:t>
                    </a:r>
                    <a:fld id="{DCBEC03B-A6F4-41C2-9F5F-964B5DB07C8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05484E3F-E824-4C02-9CFA-F1F64C5AFEA1}" type="CATEGORYNAME">
                      <a:rPr lang="en-US"/>
                      <a:pPr/>
                      <a:t>[CATEGORY NAME]</a:t>
                    </a:fld>
                    <a:r>
                      <a:rPr lang="en-US" baseline="0"/>
                      <a:t> 5,300 </a:t>
                    </a:r>
                    <a:fld id="{931B5AFE-E77C-40D2-8344-7D043B264AD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69E64F33-EDF3-43D4-AAE5-DD056819293B}" type="CATEGORYNAME">
                      <a:rPr lang="en-US"/>
                      <a:pPr/>
                      <a:t>[CATEGORY NAME]</a:t>
                    </a:fld>
                    <a:r>
                      <a:rPr lang="en-US" baseline="0"/>
                      <a:t> ... </a:t>
                    </a:r>
                    <a:fld id="{6B71E440-C7EC-49DF-B4DB-3D6D910B77A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r>
                      <a:rPr lang="en-US"/>
                      <a:t>Côte d'Ivoire</a:t>
                    </a:r>
                    <a:r>
                      <a:rPr lang="en-US" baseline="0"/>
                      <a:t> 4,400 </a:t>
                    </a:r>
                    <a:fld id="{F0A1471F-2927-4EB1-9964-0D5AA35511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A8644DE1-4393-4304-A096-D2F57E420C36}" type="CATEGORYNAME">
                      <a:rPr lang="en-US"/>
                      <a:pPr/>
                      <a:t>[CATEGORY NAME]</a:t>
                    </a:fld>
                    <a:r>
                      <a:rPr lang="en-US" baseline="0"/>
                      <a:t> 3,600 </a:t>
                    </a:r>
                    <a:fld id="{B8E5416A-F833-45E5-81CF-7B79E72B31F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07325C49-50A8-442A-BEDE-0B7059D19BA0}" type="CATEGORYNAME">
                      <a:rPr lang="en-US"/>
                      <a:pPr/>
                      <a:t>[CATEGORY NAME]</a:t>
                    </a:fld>
                    <a:r>
                      <a:rPr lang="en-US" baseline="0"/>
                      <a:t> 73,000 </a:t>
                    </a:r>
                    <a:fld id="{98A98316-4AB4-4804-86DF-0D49F3BD391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Infects_15-19'!$C$40:$C$60</c:f>
              <c:strCache>
                <c:ptCount val="21"/>
                <c:pt idx="0">
                  <c:v>South Africa</c:v>
                </c:pt>
                <c:pt idx="1">
                  <c:v>India</c:v>
                </c:pt>
                <c:pt idx="2">
                  <c:v>Nigeria</c:v>
                </c:pt>
                <c:pt idx="3">
                  <c:v>Mozambique</c:v>
                </c:pt>
                <c:pt idx="4">
                  <c:v>Zimbabwe</c:v>
                </c:pt>
                <c:pt idx="5">
                  <c:v>Kenya</c:v>
                </c:pt>
                <c:pt idx="6">
                  <c:v>United Republic of Tanzania</c:v>
                </c:pt>
                <c:pt idx="7">
                  <c:v>Zambia</c:v>
                </c:pt>
                <c:pt idx="8">
                  <c:v>Malawi</c:v>
                </c:pt>
                <c:pt idx="9">
                  <c:v>Brazil</c:v>
                </c:pt>
                <c:pt idx="10">
                  <c:v>United States of America</c:v>
                </c:pt>
                <c:pt idx="11">
                  <c:v>Thailand</c:v>
                </c:pt>
                <c:pt idx="12">
                  <c:v>Ethiopia</c:v>
                </c:pt>
                <c:pt idx="13">
                  <c:v>Myanmar</c:v>
                </c:pt>
                <c:pt idx="14">
                  <c:v>Uganda</c:v>
                </c:pt>
                <c:pt idx="15">
                  <c:v>Cameroon</c:v>
                </c:pt>
                <c:pt idx="16">
                  <c:v>Viet Nam</c:v>
                </c:pt>
                <c:pt idx="17">
                  <c:v>Ukraine</c:v>
                </c:pt>
                <c:pt idx="18">
                  <c:v>Cote dIvoire</c:v>
                </c:pt>
                <c:pt idx="19">
                  <c:v>Botswana</c:v>
                </c:pt>
                <c:pt idx="20">
                  <c:v>Rest of World</c:v>
                </c:pt>
              </c:strCache>
            </c:strRef>
          </c:cat>
          <c:val>
            <c:numRef>
              <c:f>'New Infects_15-19'!$D$40:$D$60</c:f>
              <c:numCache>
                <c:formatCode>General</c:formatCode>
                <c:ptCount val="21"/>
                <c:pt idx="0">
                  <c:v>85580.800000000003</c:v>
                </c:pt>
                <c:pt idx="1">
                  <c:v>51983.5</c:v>
                </c:pt>
                <c:pt idx="2">
                  <c:v>28845.9</c:v>
                </c:pt>
                <c:pt idx="3">
                  <c:v>23238.400000000001</c:v>
                </c:pt>
                <c:pt idx="4">
                  <c:v>18261.900000000001</c:v>
                </c:pt>
                <c:pt idx="5">
                  <c:v>14535.1</c:v>
                </c:pt>
                <c:pt idx="6">
                  <c:v>12208.4</c:v>
                </c:pt>
                <c:pt idx="7">
                  <c:v>8192.92</c:v>
                </c:pt>
                <c:pt idx="8">
                  <c:v>7975.44</c:v>
                </c:pt>
                <c:pt idx="9">
                  <c:v>7854.14</c:v>
                </c:pt>
                <c:pt idx="10">
                  <c:v>7057.02</c:v>
                </c:pt>
                <c:pt idx="11">
                  <c:v>6571.95</c:v>
                </c:pt>
                <c:pt idx="12">
                  <c:v>6246.14</c:v>
                </c:pt>
                <c:pt idx="13">
                  <c:v>6107.45</c:v>
                </c:pt>
                <c:pt idx="14">
                  <c:v>5344.77</c:v>
                </c:pt>
                <c:pt idx="15">
                  <c:v>5319.02</c:v>
                </c:pt>
                <c:pt idx="16">
                  <c:v>5317.36</c:v>
                </c:pt>
                <c:pt idx="17">
                  <c:v>4548.33</c:v>
                </c:pt>
                <c:pt idx="18">
                  <c:v>4411.63</c:v>
                </c:pt>
                <c:pt idx="19">
                  <c:v>3588.6</c:v>
                </c:pt>
                <c:pt idx="20">
                  <c:v>72580.377800000002</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adolescents aged 15–19,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7242689836184264"/>
          <c:y val="0.372544330315836"/>
          <c:w val="0.52836390623585849"/>
          <c:h val="0.56332907776299557"/>
        </c:manualLayout>
      </c:layout>
      <c:pieChart>
        <c:varyColors val="1"/>
        <c:ser>
          <c:idx val="0"/>
          <c:order val="0"/>
          <c:tx>
            <c:strRef>
              <c:f>'New Infections_15-19_All 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manualLayout>
                  <c:x val="-0.21891877998008868"/>
                  <c:y val="4.6703868040162418E-2"/>
                </c:manualLayout>
              </c:layout>
              <c:tx>
                <c:rich>
                  <a:bodyPr/>
                  <a:lstStyle/>
                  <a:p>
                    <a:fld id="{6AF8C515-E24C-4FAA-9F8A-9AAD8DB402CE}" type="CATEGORYNAME">
                      <a:rPr lang="en-US"/>
                      <a:pPr/>
                      <a:t>[CATEGORY NAME]</a:t>
                    </a:fld>
                    <a:endParaRPr lang="en-US" baseline="0"/>
                  </a:p>
                  <a:p>
                    <a:r>
                      <a:rPr lang="en-US" baseline="0"/>
                      <a:t>100,000</a:t>
                    </a:r>
                  </a:p>
                  <a:p>
                    <a:r>
                      <a:rPr lang="en-US"/>
                      <a:t>46%</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C4729D25-E397-480A-A400-D2B1FAFEBF1A}" type="CATEGORYNAME">
                      <a:rPr lang="en-US"/>
                      <a:pPr/>
                      <a:t>[CATEGORY NAME]</a:t>
                    </a:fld>
                    <a:endParaRPr lang="en-US" baseline="0"/>
                  </a:p>
                  <a:p>
                    <a:r>
                      <a:rPr lang="en-US"/>
                      <a:t>33,000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25,000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F68E153-E813-44FD-9FCA-A3344AAFB24E}" type="CATEGORYNAME">
                      <a:rPr lang="en-US"/>
                      <a:pPr/>
                      <a:t>[CATEGORY NAME]</a:t>
                    </a:fld>
                    <a:endParaRPr lang="en-US" baseline="0"/>
                  </a:p>
                  <a:p>
                    <a:r>
                      <a:rPr lang="en-US"/>
                      <a:t>25,000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D3BFE41-FEBD-4F06-85B2-07607DD620B5}" type="CATEGORYNAME">
                      <a:rPr lang="en-US"/>
                      <a:pPr/>
                      <a:t>[CATEGORY NAME]</a:t>
                    </a:fld>
                    <a:endParaRPr lang="en-US" baseline="0"/>
                  </a:p>
                  <a:p>
                    <a:r>
                      <a:rPr lang="en-US"/>
                      <a:t>17,000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2746237B-7CBC-46D0-8264-686208AAEF59}" type="CATEGORYNAME">
                      <a:rPr lang="en-US"/>
                      <a:pPr/>
                      <a:t>[CATEGORY NAME]</a:t>
                    </a:fld>
                    <a:endParaRPr lang="en-US" baseline="0"/>
                  </a:p>
                  <a:p>
                    <a:r>
                      <a:rPr lang="en-US"/>
                      <a:t>12,000</a:t>
                    </a:r>
                    <a:endParaRPr lang="en-US" baseline="0"/>
                  </a:p>
                  <a:p>
                    <a:fld id="{33C25BEB-08A0-4D65-AC05-F4277A4B37E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EA25113-67D9-4DC1-82BB-A29CFF210EA2}" type="CATEGORYNAME">
                      <a:rPr lang="en-US"/>
                      <a:pPr/>
                      <a:t>[CATEGORY NAME]</a:t>
                    </a:fld>
                    <a:endParaRPr lang="en-US" baseline="0"/>
                  </a:p>
                  <a:p>
                    <a:r>
                      <a:rPr lang="en-US"/>
                      <a:t>5,200</a:t>
                    </a:r>
                    <a:endParaRPr lang="en-US" baseline="0"/>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18708800128638328"/>
                  <c:y val="-2.2349623283109517E-2"/>
                </c:manualLayout>
              </c:layout>
              <c:tx>
                <c:rich>
                  <a:bodyPr/>
                  <a:lstStyle/>
                  <a:p>
                    <a:fld id="{98BF1448-2598-4DCB-90E9-12478BDC3EF6}" type="CATEGORYNAME">
                      <a:rPr lang="en-US"/>
                      <a:pPr/>
                      <a:t>[CATEGORY NAME]</a:t>
                    </a:fld>
                    <a:endParaRPr lang="en-US" baseline="0"/>
                  </a:p>
                  <a:p>
                    <a:r>
                      <a:rPr lang="en-US"/>
                      <a:t>2,400</a:t>
                    </a:r>
                    <a:endParaRPr lang="en-US" baseline="0"/>
                  </a:p>
                  <a:p>
                    <a:fld id="{AACB5C52-6710-4320-8E1A-289819F32C2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Infections_15-19_All Region'!$A$39:$A$46</c:f>
              <c:strCache>
                <c:ptCount val="8"/>
                <c:pt idx="0">
                  <c:v>Eastern and Southern Africa</c:v>
                </c:pt>
                <c:pt idx="1">
                  <c:v>West and Central Africa</c:v>
                </c:pt>
                <c:pt idx="2">
                  <c:v>South Asia</c:v>
                </c:pt>
                <c:pt idx="3">
                  <c:v>East Asia and the Pacific</c:v>
                </c:pt>
                <c:pt idx="4">
                  <c:v>Latin America and the Caribbean</c:v>
                </c:pt>
                <c:pt idx="5">
                  <c:v>Rest of world</c:v>
                </c:pt>
                <c:pt idx="6">
                  <c:v>Central and Eastern Europe and the Commonwealth of Independent States</c:v>
                </c:pt>
                <c:pt idx="7">
                  <c:v>Middle East and North Africa</c:v>
                </c:pt>
              </c:strCache>
            </c:strRef>
          </c:cat>
          <c:val>
            <c:numRef>
              <c:f>'New Infections_15-19_All Region'!$B$39:$B$46</c:f>
              <c:numCache>
                <c:formatCode>General</c:formatCode>
                <c:ptCount val="8"/>
                <c:pt idx="0">
                  <c:v>103694</c:v>
                </c:pt>
                <c:pt idx="1">
                  <c:v>32900.199999999997</c:v>
                </c:pt>
                <c:pt idx="2">
                  <c:v>25213.200000000001</c:v>
                </c:pt>
                <c:pt idx="3">
                  <c:v>24844.7</c:v>
                </c:pt>
                <c:pt idx="4">
                  <c:v>17306.2</c:v>
                </c:pt>
                <c:pt idx="5">
                  <c:v>11991.1</c:v>
                </c:pt>
                <c:pt idx="6">
                  <c:v>5219.7700000000004</c:v>
                </c:pt>
                <c:pt idx="7">
                  <c:v>2358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adolescents aged 15–19, Western and Central Africa,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6323149606299212"/>
          <c:y val="0.40587765850275453"/>
          <c:w val="0.52836390623585849"/>
          <c:h val="0.56332907776299557"/>
        </c:manualLayout>
      </c:layout>
      <c:pieChart>
        <c:varyColors val="1"/>
        <c:ser>
          <c:idx val="0"/>
          <c:order val="0"/>
          <c:tx>
            <c:strRef>
              <c:f>'New Infections_15-19_Region'!$B$38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Pt>
            <c:idx val="21"/>
            <c:bubble3D val="0"/>
            <c:spPr>
              <a:gradFill>
                <a:gsLst>
                  <a:gs pos="100000">
                    <a:schemeClr val="accent4">
                      <a:lumMod val="80000"/>
                      <a:lumMod val="60000"/>
                      <a:lumOff val="40000"/>
                    </a:schemeClr>
                  </a:gs>
                  <a:gs pos="0">
                    <a:schemeClr val="accent4">
                      <a:lumMod val="80000"/>
                    </a:schemeClr>
                  </a:gs>
                </a:gsLst>
                <a:lin ang="5400000" scaled="0"/>
              </a:gradFill>
              <a:ln w="19050">
                <a:solidFill>
                  <a:schemeClr val="lt1"/>
                </a:solidFill>
              </a:ln>
              <a:effectLst/>
            </c:spPr>
          </c:dPt>
          <c:dPt>
            <c:idx val="22"/>
            <c:bubble3D val="0"/>
            <c:spPr>
              <a:gradFill>
                <a:gsLst>
                  <a:gs pos="100000">
                    <a:schemeClr val="accent5">
                      <a:lumMod val="80000"/>
                      <a:lumMod val="60000"/>
                      <a:lumOff val="40000"/>
                    </a:schemeClr>
                  </a:gs>
                  <a:gs pos="0">
                    <a:schemeClr val="accent5">
                      <a:lumMod val="80000"/>
                    </a:schemeClr>
                  </a:gs>
                </a:gsLst>
                <a:lin ang="5400000" scaled="0"/>
              </a:gradFill>
              <a:ln w="19050">
                <a:solidFill>
                  <a:schemeClr val="lt1"/>
                </a:solidFill>
              </a:ln>
              <a:effectLst/>
            </c:spPr>
          </c:dPt>
          <c:dPt>
            <c:idx val="23"/>
            <c:bubble3D val="0"/>
            <c:spPr>
              <a:gradFill>
                <a:gsLst>
                  <a:gs pos="100000">
                    <a:schemeClr val="accent6">
                      <a:lumMod val="80000"/>
                      <a:lumMod val="60000"/>
                      <a:lumOff val="40000"/>
                    </a:schemeClr>
                  </a:gs>
                  <a:gs pos="0">
                    <a:schemeClr val="accent6">
                      <a:lumMod val="80000"/>
                    </a:schemeClr>
                  </a:gs>
                </a:gsLst>
                <a:lin ang="5400000" scaled="0"/>
              </a:gradFill>
              <a:ln w="19050">
                <a:solidFill>
                  <a:schemeClr val="lt1"/>
                </a:solidFill>
              </a:ln>
              <a:effectLst/>
            </c:spPr>
          </c:dPt>
          <c:dLbls>
            <c:dLbl>
              <c:idx val="0"/>
              <c:layout/>
              <c:tx>
                <c:rich>
                  <a:bodyPr/>
                  <a:lstStyle/>
                  <a:p>
                    <a:fld id="{CA1C06DF-CA53-4BAF-9F16-61CC21D1F793}" type="CATEGORYNAME">
                      <a:rPr lang="en-US"/>
                      <a:pPr/>
                      <a:t>[CATEGORY NAME]</a:t>
                    </a:fld>
                    <a:r>
                      <a:rPr lang="en-US" baseline="0"/>
                      <a:t> 17,000 </a:t>
                    </a:r>
                    <a:fld id="{74BCEE99-18EA-4659-8F6A-B1375FCCC69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7983CDF8-739B-4302-84E8-5FCBEFB0397A}" type="CATEGORYNAME">
                      <a:rPr lang="en-US"/>
                      <a:pPr/>
                      <a:t>[CATEGORY NAME]</a:t>
                    </a:fld>
                    <a:r>
                      <a:rPr lang="en-US" baseline="0"/>
                      <a:t> 4,200 </a:t>
                    </a:r>
                    <a:fld id="{708CBBCE-404D-4877-8DDF-1D33720ABAC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3ADBAB83-86F9-4F8D-A1FC-5CF5AD0B685A}" type="CATEGORYNAME">
                      <a:rPr lang="en-US"/>
                      <a:pPr/>
                      <a:t>[CATEGORY NAME]</a:t>
                    </a:fld>
                    <a:r>
                      <a:rPr lang="en-US" baseline="0"/>
                      <a:t> 2,300 </a:t>
                    </a:r>
                    <a:fld id="{87FCDFE9-0589-48B0-B200-02F7CB744ED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r>
                      <a:rPr lang="en-US"/>
                      <a:t>Côte d'Ivoire</a:t>
                    </a:r>
                    <a:r>
                      <a:rPr lang="en-US" baseline="0"/>
                      <a:t> 2,100 </a:t>
                    </a:r>
                    <a:fld id="{2A46694F-15E6-413E-BCB3-94C1CBB7ABD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50781E7B-2B93-449B-8459-993BE79D8925}" type="CATEGORYNAME">
                      <a:rPr lang="en-US"/>
                      <a:pPr/>
                      <a:t>[CATEGORY NAME]</a:t>
                    </a:fld>
                    <a:r>
                      <a:rPr lang="en-US" baseline="0"/>
                      <a:t> 1,100 </a:t>
                    </a:r>
                    <a:fld id="{6761FE54-F3A8-4818-A2C6-EEE1538D40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2E5A09AB-3275-4006-AA05-AC75CA4DC6C8}" type="CATEGORYNAME">
                      <a:rPr lang="en-US"/>
                      <a:pPr/>
                      <a:t>[CATEGORY NAME]</a:t>
                    </a:fld>
                    <a:r>
                      <a:rPr lang="en-US" baseline="0"/>
                      <a:t> &lt;1,000 </a:t>
                    </a:r>
                    <a:fld id="{D864F079-DA5C-41A0-A3A7-679DF0071E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1BD98C04-A7D6-4E74-9A3E-8E5AB9E676DD}" type="CATEGORYNAME">
                      <a:rPr lang="en-US" sz="1100"/>
                      <a:pPr/>
                      <a:t>[CATEGORY NAME]</a:t>
                    </a:fld>
                    <a:r>
                      <a:rPr lang="en-US" sz="1100" baseline="0"/>
                      <a:t> </a:t>
                    </a:r>
                    <a:r>
                      <a:rPr lang="en-US" sz="1100" b="0" i="0" u="none" strike="noStrike" kern="1200" baseline="0">
                        <a:solidFill>
                          <a:sysClr val="windowText" lastClr="000000">
                            <a:lumMod val="75000"/>
                            <a:lumOff val="25000"/>
                          </a:sysClr>
                        </a:solidFill>
                      </a:rPr>
                      <a:t>&lt;1,000</a:t>
                    </a:r>
                    <a:r>
                      <a:rPr lang="en-US" sz="1100" baseline="0"/>
                      <a:t> </a:t>
                    </a:r>
                    <a:fld id="{4A5FB2E9-1929-488B-98C2-2EC0B128CDD7}" type="PERCENTAGE">
                      <a:rPr lang="en-US" sz="1100" baseline="0"/>
                      <a:pPr/>
                      <a:t>[PERCENTAGE]</a:t>
                    </a:fld>
                    <a:endParaRPr lang="en-US" sz="1100"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3AAF996B-2239-4716-BB2E-99C46DB93BD8}" type="CATEGORYNAME">
                      <a:rPr lang="en-US"/>
                      <a:pPr/>
                      <a:t>[CATEGORY NAME]</a:t>
                    </a:fld>
                    <a:r>
                      <a:rPr lang="en-US" baseline="0"/>
                      <a:t> </a:t>
                    </a:r>
                    <a:r>
                      <a:rPr lang="en-US" sz="1000" b="0" i="0" u="none" strike="noStrike" kern="1200" baseline="0">
                        <a:solidFill>
                          <a:sysClr val="windowText" lastClr="000000">
                            <a:lumMod val="75000"/>
                            <a:lumOff val="25000"/>
                          </a:sysClr>
                        </a:solidFill>
                      </a:rPr>
                      <a:t>&lt;1,000</a:t>
                    </a:r>
                    <a:r>
                      <a:rPr lang="en-US" baseline="0"/>
                      <a:t> </a:t>
                    </a:r>
                    <a:fld id="{53CD6E0B-2BBD-477D-8159-3F28F00DACA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251480D6-6F32-447A-82D8-929B4A4DB28A}" type="CATEGORYNAME">
                      <a:rPr lang="en-US"/>
                      <a:pPr/>
                      <a:t>[CATEGORY NAME]</a:t>
                    </a:fld>
                    <a:r>
                      <a:rPr lang="en-US" baseline="0"/>
                      <a:t> </a:t>
                    </a:r>
                    <a:r>
                      <a:rPr lang="en-US" sz="1000" b="0" i="0" u="none" strike="noStrike" kern="1200" baseline="0">
                        <a:solidFill>
                          <a:sysClr val="windowText" lastClr="000000">
                            <a:lumMod val="75000"/>
                            <a:lumOff val="25000"/>
                          </a:sysClr>
                        </a:solidFill>
                      </a:rPr>
                      <a:t>&lt;1,000</a:t>
                    </a:r>
                    <a:r>
                      <a:rPr lang="en-US" baseline="0"/>
                      <a:t> </a:t>
                    </a:r>
                    <a:fld id="{1C624E65-C422-4641-AE28-3B95AB7C36A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manualLayout>
                  <c:x val="-0.25568134672821069"/>
                  <c:y val="8.0213821180512401E-2"/>
                </c:manualLayout>
              </c:layout>
              <c:tx>
                <c:rich>
                  <a:bodyPr/>
                  <a:lstStyle/>
                  <a:p>
                    <a:fld id="{8DE1BA2C-3B59-4BD2-9A2A-0E0070EECA7F}" type="CATEGORYNAME">
                      <a:rPr lang="en-US"/>
                      <a:pPr/>
                      <a:t>[CATEGORY NAME]</a:t>
                    </a:fld>
                    <a:r>
                      <a:rPr lang="en-US" baseline="0"/>
                      <a:t> </a:t>
                    </a:r>
                    <a:r>
                      <a:rPr lang="en-US" sz="1000" b="0" i="0" u="none" strike="noStrike" kern="1200" baseline="0">
                        <a:solidFill>
                          <a:sysClr val="windowText" lastClr="000000">
                            <a:lumMod val="75000"/>
                            <a:lumOff val="25000"/>
                          </a:sysClr>
                        </a:solidFill>
                      </a:rPr>
                      <a:t>&lt;500</a:t>
                    </a:r>
                    <a:r>
                      <a:rPr lang="en-US" baseline="0"/>
                      <a:t> </a:t>
                    </a:r>
                    <a:fld id="{2A203427-E66D-4201-827D-8781CAA6E26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90B44D26-D139-46B2-B3EE-73430BEC69DA}" type="CATEGORYNAME">
                      <a:rPr lang="en-US" sz="1100"/>
                      <a:pPr/>
                      <a:t>[CATEGORY NAME]</a:t>
                    </a:fld>
                    <a:r>
                      <a:rPr lang="en-US" sz="1100" baseline="0"/>
                      <a:t> &lt;500 </a:t>
                    </a:r>
                    <a:fld id="{501EFEC1-409B-41C4-B958-C13C85CA5DC1}" type="PERCENTAGE">
                      <a:rPr lang="en-US" sz="1100" baseline="0"/>
                      <a:pPr/>
                      <a:t>[PERCENTAGE]</a:t>
                    </a:fld>
                    <a:endParaRPr lang="en-US" sz="1100"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AF0F4060-44B9-4988-B258-5B7D872429E8}" type="CATEGORYNAME">
                      <a:rPr lang="en-US"/>
                      <a:pPr/>
                      <a:t>[CATEGORY NAME]</a:t>
                    </a:fld>
                    <a:r>
                      <a:rPr lang="en-US" baseline="0"/>
                      <a:t> &lt;500 </a:t>
                    </a:r>
                    <a:fld id="{414D0F62-038F-4736-B9D5-9FEC77E32CD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B26837F2-3D9C-4849-B11F-8AAF0AD6D276}" type="CATEGORYNAME">
                      <a:rPr lang="en-US"/>
                      <a:pPr/>
                      <a:t>[CATEGORY NAME]</a:t>
                    </a:fld>
                    <a:r>
                      <a:rPr lang="en-US" baseline="0"/>
                      <a:t> &lt;500 </a:t>
                    </a:r>
                    <a:fld id="{58B278BF-801F-45DF-BFCE-9C824A9A8D6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ACB1FCFF-E60A-4425-BC2E-18314FDF0268}" type="CATEGORYNAME">
                      <a:rPr lang="en-US" sz="1100"/>
                      <a:pPr/>
                      <a:t>[CATEGORY NAME]</a:t>
                    </a:fld>
                    <a:r>
                      <a:rPr lang="en-US" sz="1100" baseline="0"/>
                      <a:t> &lt;500 </a:t>
                    </a:r>
                    <a:fld id="{FF87E2B3-292D-4254-AEEB-4D299B8C4F63}" type="PERCENTAGE">
                      <a:rPr lang="en-US" sz="1100" baseline="0"/>
                      <a:pPr/>
                      <a:t>[PERCENTAGE]</a:t>
                    </a:fld>
                    <a:endParaRPr lang="en-US" sz="1100"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BF064CBC-CBDE-44A8-A088-B6DBA1EC3138}" type="CATEGORYNAME">
                      <a:rPr lang="en-US" sz="1100"/>
                      <a:pPr/>
                      <a:t>[CATEGORY NAME]</a:t>
                    </a:fld>
                    <a:r>
                      <a:rPr lang="en-US" sz="1100" baseline="0"/>
                      <a:t> &lt;500 </a:t>
                    </a:r>
                    <a:fld id="{1BA7840D-DF1D-4365-B94B-63728839B519}" type="PERCENTAGE">
                      <a:rPr lang="en-US" sz="1100" baseline="0"/>
                      <a:pPr/>
                      <a:t>[PERCENTAGE]</a:t>
                    </a:fld>
                    <a:endParaRPr lang="en-US" sz="1100"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manualLayout>
                  <c:x val="-6.0641723232871751E-2"/>
                  <c:y val="-5.3352469761854288E-2"/>
                </c:manualLayout>
              </c:layout>
              <c:tx>
                <c:rich>
                  <a:bodyPr/>
                  <a:lstStyle/>
                  <a:p>
                    <a:fld id="{B1CC00B5-A7F5-47E5-9829-522E452E2827}" type="CATEGORYNAME">
                      <a:rPr lang="en-US"/>
                      <a:pPr/>
                      <a:t>[CATEGORY NAME]</a:t>
                    </a:fld>
                    <a:r>
                      <a:rPr lang="en-US" baseline="0"/>
                      <a:t> &lt;200 </a:t>
                    </a:r>
                    <a:fld id="{1802EE0D-08B0-47F6-91E9-D66B16C737B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7BE0A17A-389D-4E72-93CA-777EB226A4A3}" type="CATEGORYNAME">
                      <a:rPr lang="en-US"/>
                      <a:pPr/>
                      <a:t>[CATEGORY NAME]</a:t>
                    </a:fld>
                    <a:r>
                      <a:rPr lang="en-US" baseline="0"/>
                      <a:t> &lt;200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manualLayout>
                  <c:x val="-8.1797230518598968E-2"/>
                  <c:y val="-0.20949695700216814"/>
                </c:manualLayout>
              </c:layout>
              <c:tx>
                <c:rich>
                  <a:bodyPr/>
                  <a:lstStyle/>
                  <a:p>
                    <a:fld id="{5FB23822-3F80-4842-BC7F-11B2326884AA}" type="CATEGORYNAME">
                      <a:rPr lang="en-US"/>
                      <a:pPr/>
                      <a:t>[CATEGORY NAME]</a:t>
                    </a:fld>
                    <a:r>
                      <a:rPr lang="en-US" baseline="0"/>
                      <a:t> &lt;200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manualLayout>
                  <c:x val="9.361078830663401E-2"/>
                  <c:y val="-0.19203054006012968"/>
                </c:manualLayout>
              </c:layout>
              <c:tx>
                <c:rich>
                  <a:bodyPr/>
                  <a:lstStyle/>
                  <a:p>
                    <a:fld id="{1C6C2E5E-AC5D-4E74-A8F8-C19881D86FCD}" type="CATEGORYNAME">
                      <a:rPr lang="en-US"/>
                      <a:pPr/>
                      <a:t>[CATEGORY NAME]</a:t>
                    </a:fld>
                    <a:r>
                      <a:rPr lang="en-US" baseline="0"/>
                      <a:t> &lt;200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manualLayout>
                  <c:x val="0.19464190424472802"/>
                  <c:y val="-0.15954390002410065"/>
                </c:manualLayout>
              </c:layout>
              <c:tx>
                <c:rich>
                  <a:bodyPr/>
                  <a:lstStyle/>
                  <a:p>
                    <a:fld id="{09BCD332-6100-4A93-AF31-51A9A3A9E9DA}" type="CATEGORYNAME">
                      <a:rPr lang="en-US"/>
                      <a:pPr/>
                      <a:t>[CATEGORY NAME]</a:t>
                    </a:fld>
                    <a:r>
                      <a:rPr lang="en-US" baseline="0"/>
                      <a:t> &lt;200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manualLayout>
                  <c:x val="0.25685596886596074"/>
                  <c:y val="-2.6608919776297705E-2"/>
                </c:manualLayout>
              </c:layout>
              <c:tx>
                <c:rich>
                  <a:bodyPr/>
                  <a:lstStyle/>
                  <a:p>
                    <a:fld id="{4505DC93-CFE1-4737-97FF-81FCFC136CB1}" type="CATEGORYNAME">
                      <a:rPr lang="en-US"/>
                      <a:pPr/>
                      <a:t>[CATEGORY NAME]</a:t>
                    </a:fld>
                    <a:r>
                      <a:rPr lang="en-US" baseline="0"/>
                      <a:t> &lt;200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1"/>
              <c:layout>
                <c:manualLayout>
                  <c:x val="-0.10556452167616985"/>
                  <c:y val="-0.10956799296464521"/>
                </c:manualLayout>
              </c:layout>
              <c:tx>
                <c:rich>
                  <a:bodyPr/>
                  <a:lstStyle/>
                  <a:p>
                    <a:fld id="{880040E0-DF85-4D12-B918-09EA74CBBB90}" type="CATEGORYNAME">
                      <a:rPr lang="en-US"/>
                      <a:pPr/>
                      <a:t>[CATEGORY NAME]</a:t>
                    </a:fld>
                    <a:r>
                      <a:rPr lang="en-US" baseline="0"/>
                      <a:t> &lt;200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2"/>
              <c:layout>
                <c:manualLayout>
                  <c:x val="0.22122834645669293"/>
                  <c:y val="3.5224635599099027E-3"/>
                </c:manualLayout>
              </c:layout>
              <c:tx>
                <c:rich>
                  <a:bodyPr/>
                  <a:lstStyle/>
                  <a:p>
                    <a:fld id="{58893462-DCB9-40AE-854B-280ADEA95BC6}"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3"/>
              <c:layout>
                <c:manualLayout>
                  <c:x val="0.14285209521223641"/>
                  <c:y val="-7.7356325867480952E-2"/>
                </c:manualLayout>
              </c:layout>
              <c:tx>
                <c:rich>
                  <a:bodyPr/>
                  <a:lstStyle/>
                  <a:p>
                    <a:fld id="{FAE8CBCA-255F-46A2-9C14-68E88A4DFEA3}"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Infections_15-19_Region'!$A$39:$A$62</c:f>
              <c:strCache>
                <c:ptCount val="24"/>
                <c:pt idx="0">
                  <c:v>Nigeria</c:v>
                </c:pt>
                <c:pt idx="1">
                  <c:v>Cameroon</c:v>
                </c:pt>
                <c:pt idx="2">
                  <c:v>Democratic Republic of the Congo</c:v>
                </c:pt>
                <c:pt idx="3">
                  <c:v>Cote dIvoire</c:v>
                </c:pt>
                <c:pt idx="4">
                  <c:v>Chad</c:v>
                </c:pt>
                <c:pt idx="5">
                  <c:v>Mali</c:v>
                </c:pt>
                <c:pt idx="6">
                  <c:v>Ghana</c:v>
                </c:pt>
                <c:pt idx="7">
                  <c:v>Guinea</c:v>
                </c:pt>
                <c:pt idx="8">
                  <c:v>Central African Republic</c:v>
                </c:pt>
                <c:pt idx="9">
                  <c:v>Burkina Faso</c:v>
                </c:pt>
                <c:pt idx="10">
                  <c:v>Togo</c:v>
                </c:pt>
                <c:pt idx="11">
                  <c:v>Congo</c:v>
                </c:pt>
                <c:pt idx="12">
                  <c:v>Benin</c:v>
                </c:pt>
                <c:pt idx="13">
                  <c:v>Guinea-Bissau</c:v>
                </c:pt>
                <c:pt idx="14">
                  <c:v>Sierra Leone</c:v>
                </c:pt>
                <c:pt idx="15">
                  <c:v>Mauritania</c:v>
                </c:pt>
                <c:pt idx="16">
                  <c:v>Niger</c:v>
                </c:pt>
                <c:pt idx="17">
                  <c:v>Senegal</c:v>
                </c:pt>
                <c:pt idx="18">
                  <c:v>Liberia</c:v>
                </c:pt>
                <c:pt idx="19">
                  <c:v>Gabon</c:v>
                </c:pt>
                <c:pt idx="20">
                  <c:v>Equatorial Guinea</c:v>
                </c:pt>
                <c:pt idx="21">
                  <c:v>Gambia</c:v>
                </c:pt>
                <c:pt idx="22">
                  <c:v>Cape Verde</c:v>
                </c:pt>
                <c:pt idx="23">
                  <c:v>São Tomé and Príncipe</c:v>
                </c:pt>
              </c:strCache>
            </c:strRef>
          </c:cat>
          <c:val>
            <c:numRef>
              <c:f>'New Infections_15-19_Region'!$B$39:$B$62</c:f>
              <c:numCache>
                <c:formatCode>General</c:formatCode>
                <c:ptCount val="24"/>
                <c:pt idx="0">
                  <c:v>17054.099999999999</c:v>
                </c:pt>
                <c:pt idx="1">
                  <c:v>4206.71</c:v>
                </c:pt>
                <c:pt idx="2">
                  <c:v>2270.7800000000002</c:v>
                </c:pt>
                <c:pt idx="3">
                  <c:v>2084.54</c:v>
                </c:pt>
                <c:pt idx="4">
                  <c:v>1089.24</c:v>
                </c:pt>
                <c:pt idx="5">
                  <c:v>999.67</c:v>
                </c:pt>
                <c:pt idx="6">
                  <c:v>853.86</c:v>
                </c:pt>
                <c:pt idx="7">
                  <c:v>738.53</c:v>
                </c:pt>
                <c:pt idx="8">
                  <c:v>661.18</c:v>
                </c:pt>
                <c:pt idx="9">
                  <c:v>462.73</c:v>
                </c:pt>
                <c:pt idx="10">
                  <c:v>361.67</c:v>
                </c:pt>
                <c:pt idx="11">
                  <c:v>313.58</c:v>
                </c:pt>
                <c:pt idx="12">
                  <c:v>309.91000000000003</c:v>
                </c:pt>
                <c:pt idx="13">
                  <c:v>227.98</c:v>
                </c:pt>
                <c:pt idx="14">
                  <c:v>217.3</c:v>
                </c:pt>
                <c:pt idx="15">
                  <c:v>171.04</c:v>
                </c:pt>
                <c:pt idx="16">
                  <c:v>149.16</c:v>
                </c:pt>
                <c:pt idx="17">
                  <c:v>145.38999999999999</c:v>
                </c:pt>
                <c:pt idx="18">
                  <c:v>135.33000000000001</c:v>
                </c:pt>
                <c:pt idx="19">
                  <c:v>131.36000000000001</c:v>
                </c:pt>
                <c:pt idx="20">
                  <c:v>109.63</c:v>
                </c:pt>
                <c:pt idx="21">
                  <c:v>104.7</c:v>
                </c:pt>
                <c:pt idx="22">
                  <c:v>45.98</c:v>
                </c:pt>
                <c:pt idx="23">
                  <c:v>3.03</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r>
              <a:rPr lang="en-US" sz="1600"/>
              <a:t>Estimated number of new HIV infections among children aged 0–14, adolescents aged 15–19 and young people aged 20–24, Global, 2000–2014 </a:t>
            </a:r>
          </a:p>
        </c:rich>
      </c:tx>
      <c:overlay val="0"/>
      <c:spPr>
        <a:noFill/>
        <a:ln>
          <a:noFill/>
        </a:ln>
        <a:effectLst/>
      </c:spPr>
      <c:txPr>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'New Infects trend_ados'!$B$37</c:f>
              <c:strCache>
                <c:ptCount val="1"/>
                <c:pt idx="0">
                  <c:v>Children aged 0-14</c:v>
                </c:pt>
              </c:strCache>
            </c:strRef>
          </c:tx>
          <c:spPr>
            <a:ln w="22225" cap="rnd">
              <a:solidFill>
                <a:schemeClr val="accent1"/>
              </a:solidFill>
              <a:round/>
            </a:ln>
            <a:effectLst/>
          </c:spPr>
          <c:marker>
            <c:symbol val="none"/>
          </c:marker>
          <c:cat>
            <c:numRef>
              <c:f>'New Infects trend_ados'!$A$38:$A$52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'New Infects trend_ados'!$B$38:$B$52</c:f>
              <c:numCache>
                <c:formatCode>General</c:formatCode>
                <c:ptCount val="15"/>
                <c:pt idx="0">
                  <c:v>523340</c:v>
                </c:pt>
                <c:pt idx="1">
                  <c:v>529672</c:v>
                </c:pt>
                <c:pt idx="2">
                  <c:v>530441</c:v>
                </c:pt>
                <c:pt idx="3">
                  <c:v>525859</c:v>
                </c:pt>
                <c:pt idx="4">
                  <c:v>515748</c:v>
                </c:pt>
                <c:pt idx="5">
                  <c:v>500985</c:v>
                </c:pt>
                <c:pt idx="6">
                  <c:v>487289</c:v>
                </c:pt>
                <c:pt idx="7">
                  <c:v>470007</c:v>
                </c:pt>
                <c:pt idx="8">
                  <c:v>449126</c:v>
                </c:pt>
                <c:pt idx="9">
                  <c:v>396920</c:v>
                </c:pt>
                <c:pt idx="10">
                  <c:v>357932</c:v>
                </c:pt>
                <c:pt idx="11">
                  <c:v>325922</c:v>
                </c:pt>
                <c:pt idx="12">
                  <c:v>275355</c:v>
                </c:pt>
                <c:pt idx="13">
                  <c:v>249775</c:v>
                </c:pt>
                <c:pt idx="14">
                  <c:v>218531</c:v>
                </c:pt>
              </c:numCache>
            </c:numRef>
          </c:val>
          <c:smooth val="0"/>
        </c:ser>
        <c:ser>
          <c:idx val="1"/>
          <c:order val="1"/>
          <c:tx>
            <c:strRef>
              <c:f>'New Infects trend_ados'!$C$37</c:f>
              <c:strCache>
                <c:ptCount val="1"/>
                <c:pt idx="0">
                  <c:v>Adolescents aged 15-19</c:v>
                </c:pt>
              </c:strCache>
            </c:strRef>
          </c:tx>
          <c:spPr>
            <a:ln w="22225" cap="rnd">
              <a:solidFill>
                <a:schemeClr val="accent2"/>
              </a:solidFill>
              <a:round/>
            </a:ln>
            <a:effectLst/>
          </c:spPr>
          <c:marker>
            <c:symbol val="none"/>
          </c:marker>
          <c:cat>
            <c:numRef>
              <c:f>'New Infects trend_ados'!$A$38:$A$52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'New Infects trend_ados'!$C$38:$C$52</c:f>
              <c:numCache>
                <c:formatCode>General</c:formatCode>
                <c:ptCount val="15"/>
                <c:pt idx="0">
                  <c:v>385769</c:v>
                </c:pt>
                <c:pt idx="1">
                  <c:v>365870</c:v>
                </c:pt>
                <c:pt idx="2">
                  <c:v>350496</c:v>
                </c:pt>
                <c:pt idx="3">
                  <c:v>336424</c:v>
                </c:pt>
                <c:pt idx="4">
                  <c:v>323621</c:v>
                </c:pt>
                <c:pt idx="5">
                  <c:v>312410</c:v>
                </c:pt>
                <c:pt idx="6">
                  <c:v>299003</c:v>
                </c:pt>
                <c:pt idx="7">
                  <c:v>286590</c:v>
                </c:pt>
                <c:pt idx="8">
                  <c:v>272077</c:v>
                </c:pt>
                <c:pt idx="9">
                  <c:v>263322</c:v>
                </c:pt>
                <c:pt idx="10">
                  <c:v>257441</c:v>
                </c:pt>
                <c:pt idx="11">
                  <c:v>247541</c:v>
                </c:pt>
                <c:pt idx="12">
                  <c:v>236777</c:v>
                </c:pt>
                <c:pt idx="13">
                  <c:v>229225</c:v>
                </c:pt>
                <c:pt idx="14">
                  <c:v>223527</c:v>
                </c:pt>
              </c:numCache>
            </c:numRef>
          </c:val>
          <c:smooth val="0"/>
        </c:ser>
        <c:ser>
          <c:idx val="2"/>
          <c:order val="2"/>
          <c:tx>
            <c:strRef>
              <c:f>'New Infects trend_ados'!$D$37</c:f>
              <c:strCache>
                <c:ptCount val="1"/>
                <c:pt idx="0">
                  <c:v>Young people aged 20-24</c:v>
                </c:pt>
              </c:strCache>
            </c:strRef>
          </c:tx>
          <c:spPr>
            <a:ln w="22225" cap="rnd">
              <a:solidFill>
                <a:schemeClr val="accent3"/>
              </a:solidFill>
              <a:round/>
            </a:ln>
            <a:effectLst/>
          </c:spPr>
          <c:marker>
            <c:symbol val="none"/>
          </c:marker>
          <c:cat>
            <c:numRef>
              <c:f>'New Infects trend_ados'!$A$38:$A$52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'New Infects trend_ados'!$D$38:$D$52</c:f>
              <c:numCache>
                <c:formatCode>General</c:formatCode>
                <c:ptCount val="15"/>
                <c:pt idx="0">
                  <c:v>590499</c:v>
                </c:pt>
                <c:pt idx="1">
                  <c:v>564947</c:v>
                </c:pt>
                <c:pt idx="2">
                  <c:v>546138</c:v>
                </c:pt>
                <c:pt idx="3">
                  <c:v>530782</c:v>
                </c:pt>
                <c:pt idx="4">
                  <c:v>515897</c:v>
                </c:pt>
                <c:pt idx="5">
                  <c:v>503119</c:v>
                </c:pt>
                <c:pt idx="6">
                  <c:v>488954</c:v>
                </c:pt>
                <c:pt idx="7">
                  <c:v>476249</c:v>
                </c:pt>
                <c:pt idx="8">
                  <c:v>460776</c:v>
                </c:pt>
                <c:pt idx="9">
                  <c:v>454142</c:v>
                </c:pt>
                <c:pt idx="10">
                  <c:v>449899</c:v>
                </c:pt>
                <c:pt idx="11">
                  <c:v>437118</c:v>
                </c:pt>
                <c:pt idx="12">
                  <c:v>420086</c:v>
                </c:pt>
                <c:pt idx="13">
                  <c:v>403710</c:v>
                </c:pt>
                <c:pt idx="14">
                  <c:v>391928</c:v>
                </c:pt>
              </c:numCache>
            </c:numRef>
          </c:val>
          <c:smooth val="0"/>
        </c:ser>
        <c:dLbls>
          <c:showLegendKey val="0"/>
          <c:showVal val="0"/>
          <c:showCatName val="0"/>
          <c:showSerName val="0"/>
          <c:showPercent val="0"/>
          <c:showBubbleSize val="0"/>
        </c:dLbls>
        <c:smooth val="0"/>
        <c:axId val="463776432"/>
        <c:axId val="463776824"/>
      </c:lineChart>
      <c:catAx>
        <c:axId val="46377643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463776824"/>
        <c:crosses val="autoZero"/>
        <c:auto val="1"/>
        <c:lblAlgn val="ctr"/>
        <c:lblOffset val="100"/>
        <c:noMultiLvlLbl val="0"/>
      </c:catAx>
      <c:valAx>
        <c:axId val="463776824"/>
        <c:scaling>
          <c:orientation val="minMax"/>
          <c:max val="60000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crossAx val="463776432"/>
        <c:crosses val="autoZero"/>
        <c:crossBetween val="midCat"/>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6.6892760076930902E-2"/>
          <c:y val="0.1116338692957498"/>
          <c:w val="0.91592068549848238"/>
          <c:h val="6.510267733246524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r>
              <a:rPr lang="en-US" sz="1600"/>
              <a:t>Estimated number of new HIV infections among children aged 0–14, adolescents aged 15–19 and young people aged 20–24, Western and Central Africa, 2001–2014 </a:t>
            </a:r>
          </a:p>
        </c:rich>
      </c:tx>
      <c:layout/>
      <c:overlay val="0"/>
      <c:spPr>
        <a:noFill/>
        <a:ln>
          <a:noFill/>
        </a:ln>
        <a:effectLst/>
      </c:spPr>
      <c:txPr>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'New Infects trend_ados_Region'!$B$37</c:f>
              <c:strCache>
                <c:ptCount val="1"/>
                <c:pt idx="0">
                  <c:v>Children aged 0-14</c:v>
                </c:pt>
              </c:strCache>
            </c:strRef>
          </c:tx>
          <c:spPr>
            <a:ln w="22225" cap="rnd">
              <a:solidFill>
                <a:schemeClr val="accent1"/>
              </a:solidFill>
              <a:round/>
            </a:ln>
            <a:effectLst/>
          </c:spPr>
          <c:marker>
            <c:symbol val="none"/>
          </c:marker>
          <c:cat>
            <c:numRef>
              <c:f>'New Infects trend_ados_Region'!$A$38:$A$51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trend_ados_Region'!$B$38:$B$51</c:f>
              <c:numCache>
                <c:formatCode>General</c:formatCode>
                <c:ptCount val="14"/>
                <c:pt idx="0">
                  <c:v>137996</c:v>
                </c:pt>
                <c:pt idx="1">
                  <c:v>140195</c:v>
                </c:pt>
                <c:pt idx="2">
                  <c:v>141588</c:v>
                </c:pt>
                <c:pt idx="3">
                  <c:v>141971</c:v>
                </c:pt>
                <c:pt idx="4">
                  <c:v>141804</c:v>
                </c:pt>
                <c:pt idx="5">
                  <c:v>139766</c:v>
                </c:pt>
                <c:pt idx="6">
                  <c:v>137057</c:v>
                </c:pt>
                <c:pt idx="7">
                  <c:v>132486</c:v>
                </c:pt>
                <c:pt idx="8">
                  <c:v>129397</c:v>
                </c:pt>
                <c:pt idx="9">
                  <c:v>125269</c:v>
                </c:pt>
                <c:pt idx="10">
                  <c:v>121173</c:v>
                </c:pt>
                <c:pt idx="11">
                  <c:v>116852</c:v>
                </c:pt>
                <c:pt idx="12">
                  <c:v>105583</c:v>
                </c:pt>
                <c:pt idx="13">
                  <c:v>98813</c:v>
                </c:pt>
              </c:numCache>
            </c:numRef>
          </c:val>
          <c:smooth val="0"/>
        </c:ser>
        <c:ser>
          <c:idx val="1"/>
          <c:order val="1"/>
          <c:tx>
            <c:strRef>
              <c:f>'New Infects trend_ados_Region'!$C$37</c:f>
              <c:strCache>
                <c:ptCount val="1"/>
                <c:pt idx="0">
                  <c:v>Adolescents aged 15-19</c:v>
                </c:pt>
              </c:strCache>
            </c:strRef>
          </c:tx>
          <c:spPr>
            <a:ln w="22225" cap="rnd">
              <a:solidFill>
                <a:schemeClr val="accent2"/>
              </a:solidFill>
              <a:round/>
            </a:ln>
            <a:effectLst/>
          </c:spPr>
          <c:marker>
            <c:symbol val="none"/>
          </c:marker>
          <c:cat>
            <c:numRef>
              <c:f>'New Infects trend_ados_Region'!$A$38:$A$51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trend_ados_Region'!$C$38:$C$51</c:f>
              <c:numCache>
                <c:formatCode>General</c:formatCode>
                <c:ptCount val="14"/>
                <c:pt idx="0">
                  <c:v>57109.9</c:v>
                </c:pt>
                <c:pt idx="1">
                  <c:v>54278.9</c:v>
                </c:pt>
                <c:pt idx="2">
                  <c:v>51995.3</c:v>
                </c:pt>
                <c:pt idx="3">
                  <c:v>49519.3</c:v>
                </c:pt>
                <c:pt idx="4">
                  <c:v>47062.1</c:v>
                </c:pt>
                <c:pt idx="5">
                  <c:v>44740.9</c:v>
                </c:pt>
                <c:pt idx="6">
                  <c:v>42512.3</c:v>
                </c:pt>
                <c:pt idx="7">
                  <c:v>40683.599999999999</c:v>
                </c:pt>
                <c:pt idx="8">
                  <c:v>38995.9</c:v>
                </c:pt>
                <c:pt idx="9">
                  <c:v>37757.699999999997</c:v>
                </c:pt>
                <c:pt idx="10">
                  <c:v>36543</c:v>
                </c:pt>
                <c:pt idx="11">
                  <c:v>35323.599999999999</c:v>
                </c:pt>
                <c:pt idx="12">
                  <c:v>34072.1</c:v>
                </c:pt>
                <c:pt idx="13">
                  <c:v>32900.199999999997</c:v>
                </c:pt>
              </c:numCache>
            </c:numRef>
          </c:val>
          <c:smooth val="0"/>
        </c:ser>
        <c:ser>
          <c:idx val="2"/>
          <c:order val="2"/>
          <c:tx>
            <c:strRef>
              <c:f>'New Infects trend_ados_Region'!$D$37</c:f>
              <c:strCache>
                <c:ptCount val="1"/>
                <c:pt idx="0">
                  <c:v>Young people aged 20-24</c:v>
                </c:pt>
              </c:strCache>
            </c:strRef>
          </c:tx>
          <c:spPr>
            <a:ln w="22225" cap="rnd">
              <a:solidFill>
                <a:schemeClr val="accent3"/>
              </a:solidFill>
              <a:round/>
            </a:ln>
            <a:effectLst/>
          </c:spPr>
          <c:marker>
            <c:symbol val="none"/>
          </c:marker>
          <c:cat>
            <c:numRef>
              <c:f>'New Infects trend_ados_Region'!$A$38:$A$51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trend_ados_Region'!$D$38:$D$51</c:f>
              <c:numCache>
                <c:formatCode>General</c:formatCode>
                <c:ptCount val="14"/>
                <c:pt idx="0">
                  <c:v>118214</c:v>
                </c:pt>
                <c:pt idx="1">
                  <c:v>113373</c:v>
                </c:pt>
                <c:pt idx="2">
                  <c:v>109788</c:v>
                </c:pt>
                <c:pt idx="3">
                  <c:v>105662</c:v>
                </c:pt>
                <c:pt idx="4">
                  <c:v>101334</c:v>
                </c:pt>
                <c:pt idx="5">
                  <c:v>97112.7</c:v>
                </c:pt>
                <c:pt idx="6">
                  <c:v>92957.5</c:v>
                </c:pt>
                <c:pt idx="7">
                  <c:v>89440.4</c:v>
                </c:pt>
                <c:pt idx="8">
                  <c:v>85988.800000000003</c:v>
                </c:pt>
                <c:pt idx="9">
                  <c:v>83375.3</c:v>
                </c:pt>
                <c:pt idx="10">
                  <c:v>80675.600000000006</c:v>
                </c:pt>
                <c:pt idx="11">
                  <c:v>77899.600000000006</c:v>
                </c:pt>
                <c:pt idx="12">
                  <c:v>75020.7</c:v>
                </c:pt>
                <c:pt idx="13">
                  <c:v>72313</c:v>
                </c:pt>
              </c:numCache>
            </c:numRef>
          </c:val>
          <c:smooth val="0"/>
        </c:ser>
        <c:dLbls>
          <c:showLegendKey val="0"/>
          <c:showVal val="0"/>
          <c:showCatName val="0"/>
          <c:showSerName val="0"/>
          <c:showPercent val="0"/>
          <c:showBubbleSize val="0"/>
        </c:dLbls>
        <c:smooth val="0"/>
        <c:axId val="463777608"/>
        <c:axId val="463778000"/>
      </c:lineChart>
      <c:catAx>
        <c:axId val="463777608"/>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463778000"/>
        <c:crosses val="autoZero"/>
        <c:auto val="1"/>
        <c:lblAlgn val="ctr"/>
        <c:lblOffset val="100"/>
        <c:noMultiLvlLbl val="0"/>
      </c:catAx>
      <c:valAx>
        <c:axId val="463778000"/>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crossAx val="463777608"/>
        <c:crosses val="autoZero"/>
        <c:crossBetween val="midCat"/>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6.6892760076930902E-2"/>
          <c:y val="0.1116338692957498"/>
          <c:w val="0.91592068549848238"/>
          <c:h val="6.510267733246524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a:t>
            </a:r>
            <a:r>
              <a:rPr lang="en-US" baseline="0"/>
              <a:t> n</a:t>
            </a:r>
            <a:r>
              <a:rPr lang="en-US"/>
              <a:t>umber of AIDS-related deaths</a:t>
            </a:r>
            <a:r>
              <a:rPr lang="en-US" baseline="0"/>
              <a:t>, by 5-year age groups, 2001-2014</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'AIDS Deaths_by age groups'!$A$32</c:f>
              <c:strCache>
                <c:ptCount val="1"/>
                <c:pt idx="0">
                  <c:v>Age 0-4</c:v>
                </c:pt>
              </c:strCache>
            </c:strRef>
          </c:tx>
          <c:spPr>
            <a:ln w="22225" cap="rnd">
              <a:solidFill>
                <a:schemeClr val="accent1"/>
              </a:solidFill>
              <a:round/>
            </a:ln>
            <a:effectLst/>
          </c:spPr>
          <c:marker>
            <c:symbol val="circle"/>
            <c:size val="6"/>
            <c:spPr>
              <a:solidFill>
                <a:schemeClr val="lt1"/>
              </a:solidFill>
              <a:ln w="15875">
                <a:solidFill>
                  <a:schemeClr val="accent1"/>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groups'!$B$32:$O$32</c:f>
              <c:numCache>
                <c:formatCode>General</c:formatCode>
                <c:ptCount val="14"/>
                <c:pt idx="0">
                  <c:v>230</c:v>
                </c:pt>
                <c:pt idx="1">
                  <c:v>230</c:v>
                </c:pt>
                <c:pt idx="2">
                  <c:v>230</c:v>
                </c:pt>
                <c:pt idx="3">
                  <c:v>230</c:v>
                </c:pt>
                <c:pt idx="4">
                  <c:v>230</c:v>
                </c:pt>
                <c:pt idx="5">
                  <c:v>220</c:v>
                </c:pt>
                <c:pt idx="6">
                  <c:v>210</c:v>
                </c:pt>
                <c:pt idx="7">
                  <c:v>190</c:v>
                </c:pt>
                <c:pt idx="8">
                  <c:v>170</c:v>
                </c:pt>
                <c:pt idx="9">
                  <c:v>150</c:v>
                </c:pt>
                <c:pt idx="10">
                  <c:v>130</c:v>
                </c:pt>
                <c:pt idx="11">
                  <c:v>120</c:v>
                </c:pt>
                <c:pt idx="12">
                  <c:v>100</c:v>
                </c:pt>
                <c:pt idx="13">
                  <c:v>90</c:v>
                </c:pt>
              </c:numCache>
            </c:numRef>
          </c:val>
          <c:smooth val="0"/>
        </c:ser>
        <c:ser>
          <c:idx val="1"/>
          <c:order val="1"/>
          <c:tx>
            <c:strRef>
              <c:f>'AIDS Deaths_by age groups'!$A$33</c:f>
              <c:strCache>
                <c:ptCount val="1"/>
                <c:pt idx="0">
                  <c:v>Age 5-9</c:v>
                </c:pt>
              </c:strCache>
            </c:strRef>
          </c:tx>
          <c:spPr>
            <a:ln w="22225" cap="rnd">
              <a:solidFill>
                <a:schemeClr val="accent2"/>
              </a:solidFill>
              <a:round/>
            </a:ln>
            <a:effectLst/>
          </c:spPr>
          <c:marker>
            <c:symbol val="circle"/>
            <c:size val="6"/>
            <c:spPr>
              <a:solidFill>
                <a:schemeClr val="lt1"/>
              </a:solidFill>
              <a:ln w="15875">
                <a:solidFill>
                  <a:schemeClr val="accent2"/>
                </a:solidFill>
                <a:round/>
              </a:ln>
              <a:effectLst/>
            </c:spPr>
          </c:marker>
          <c:dLbls>
            <c:dLbl>
              <c:idx val="9"/>
              <c:layout>
                <c:manualLayout>
                  <c:x val="-1.0401771090807824E-16"/>
                  <c:y val="-1.11576001355077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0401771090807824E-16"/>
                  <c:y val="-1.33891201626092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4184397163120568E-3"/>
                  <c:y val="-1.11576001355077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4184397163119527E-3"/>
                  <c:y val="-1.5620640189710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0"/>
                  <c:y val="8.926080108406188E-3"/>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groups'!$B$33:$O$33</c:f>
              <c:numCache>
                <c:formatCode>General</c:formatCode>
                <c:ptCount val="14"/>
                <c:pt idx="0">
                  <c:v>27</c:v>
                </c:pt>
                <c:pt idx="1">
                  <c:v>30</c:v>
                </c:pt>
                <c:pt idx="2">
                  <c:v>32</c:v>
                </c:pt>
                <c:pt idx="3">
                  <c:v>34</c:v>
                </c:pt>
                <c:pt idx="4">
                  <c:v>36</c:v>
                </c:pt>
                <c:pt idx="5">
                  <c:v>36</c:v>
                </c:pt>
                <c:pt idx="6">
                  <c:v>37</c:v>
                </c:pt>
                <c:pt idx="7">
                  <c:v>36</c:v>
                </c:pt>
                <c:pt idx="8">
                  <c:v>36</c:v>
                </c:pt>
                <c:pt idx="9">
                  <c:v>35</c:v>
                </c:pt>
                <c:pt idx="10">
                  <c:v>34</c:v>
                </c:pt>
                <c:pt idx="11">
                  <c:v>32</c:v>
                </c:pt>
                <c:pt idx="12">
                  <c:v>31</c:v>
                </c:pt>
                <c:pt idx="13">
                  <c:v>29</c:v>
                </c:pt>
              </c:numCache>
            </c:numRef>
          </c:val>
          <c:smooth val="0"/>
        </c:ser>
        <c:ser>
          <c:idx val="2"/>
          <c:order val="2"/>
          <c:tx>
            <c:strRef>
              <c:f>'AIDS Deaths_by age groups'!$A$34</c:f>
              <c:strCache>
                <c:ptCount val="1"/>
                <c:pt idx="0">
                  <c:v>Age 10-14</c:v>
                </c:pt>
              </c:strCache>
            </c:strRef>
          </c:tx>
          <c:spPr>
            <a:ln w="22225" cap="rnd">
              <a:solidFill>
                <a:schemeClr val="accent3"/>
              </a:solidFill>
              <a:round/>
            </a:ln>
            <a:effectLst/>
          </c:spPr>
          <c:marker>
            <c:symbol val="circle"/>
            <c:size val="6"/>
            <c:spPr>
              <a:solidFill>
                <a:schemeClr val="lt1"/>
              </a:solidFill>
              <a:ln w="15875">
                <a:solidFill>
                  <a:schemeClr val="accent3"/>
                </a:solidFill>
                <a:round/>
              </a:ln>
              <a:effectLst/>
            </c:spPr>
          </c:marker>
          <c:dLbls>
            <c:dLbl>
              <c:idx val="9"/>
              <c:layout>
                <c:manualLayout>
                  <c:x val="-1.0401771090807824E-16"/>
                  <c:y val="1.33891201626092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4184397163119527E-3"/>
                  <c:y val="1.11576001355077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4184397163120568E-3"/>
                  <c:y val="1.5620640189710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4.2553191489361703E-3"/>
                  <c:y val="2.00836802439139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0"/>
                  <c:y val="-6.6945600813046414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groups'!$B$34:$O$34</c:f>
              <c:numCache>
                <c:formatCode>General</c:formatCode>
                <c:ptCount val="14"/>
                <c:pt idx="0">
                  <c:v>13</c:v>
                </c:pt>
                <c:pt idx="1">
                  <c:v>15</c:v>
                </c:pt>
                <c:pt idx="2">
                  <c:v>18</c:v>
                </c:pt>
                <c:pt idx="3">
                  <c:v>20</c:v>
                </c:pt>
                <c:pt idx="4">
                  <c:v>23</c:v>
                </c:pt>
                <c:pt idx="5">
                  <c:v>26</c:v>
                </c:pt>
                <c:pt idx="6">
                  <c:v>28</c:v>
                </c:pt>
                <c:pt idx="7">
                  <c:v>29</c:v>
                </c:pt>
                <c:pt idx="8">
                  <c:v>31</c:v>
                </c:pt>
                <c:pt idx="9">
                  <c:v>32</c:v>
                </c:pt>
                <c:pt idx="10">
                  <c:v>32</c:v>
                </c:pt>
                <c:pt idx="11">
                  <c:v>32</c:v>
                </c:pt>
                <c:pt idx="12">
                  <c:v>32</c:v>
                </c:pt>
                <c:pt idx="13">
                  <c:v>32</c:v>
                </c:pt>
              </c:numCache>
            </c:numRef>
          </c:val>
          <c:smooth val="0"/>
        </c:ser>
        <c:ser>
          <c:idx val="3"/>
          <c:order val="3"/>
          <c:tx>
            <c:strRef>
              <c:f>'AIDS Deaths_by age groups'!$A$35</c:f>
              <c:strCache>
                <c:ptCount val="1"/>
                <c:pt idx="0">
                  <c:v>Age 15-19</c:v>
                </c:pt>
              </c:strCache>
            </c:strRef>
          </c:tx>
          <c:spPr>
            <a:ln w="22225" cap="rnd">
              <a:solidFill>
                <a:schemeClr val="accent4"/>
              </a:solidFill>
              <a:round/>
            </a:ln>
            <a:effectLst/>
          </c:spPr>
          <c:marker>
            <c:symbol val="circle"/>
            <c:size val="6"/>
            <c:spPr>
              <a:solidFill>
                <a:schemeClr val="lt1"/>
              </a:solidFill>
              <a:ln w="15875">
                <a:solidFill>
                  <a:schemeClr val="accent4"/>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groups'!$B$35:$O$35</c:f>
              <c:numCache>
                <c:formatCode>General</c:formatCode>
                <c:ptCount val="14"/>
                <c:pt idx="0">
                  <c:v>12</c:v>
                </c:pt>
                <c:pt idx="1">
                  <c:v>13</c:v>
                </c:pt>
                <c:pt idx="2">
                  <c:v>14</c:v>
                </c:pt>
                <c:pt idx="3">
                  <c:v>16</c:v>
                </c:pt>
                <c:pt idx="4">
                  <c:v>17</c:v>
                </c:pt>
                <c:pt idx="5">
                  <c:v>19</c:v>
                </c:pt>
                <c:pt idx="6">
                  <c:v>20</c:v>
                </c:pt>
                <c:pt idx="7">
                  <c:v>21</c:v>
                </c:pt>
                <c:pt idx="8">
                  <c:v>22</c:v>
                </c:pt>
                <c:pt idx="9">
                  <c:v>24</c:v>
                </c:pt>
                <c:pt idx="10">
                  <c:v>25</c:v>
                </c:pt>
                <c:pt idx="11">
                  <c:v>26</c:v>
                </c:pt>
                <c:pt idx="12">
                  <c:v>27</c:v>
                </c:pt>
                <c:pt idx="13">
                  <c:v>28</c:v>
                </c:pt>
              </c:numCache>
            </c:numRef>
          </c:val>
          <c:smooth val="0"/>
        </c:ser>
        <c:ser>
          <c:idx val="4"/>
          <c:order val="4"/>
          <c:tx>
            <c:strRef>
              <c:f>'AIDS Deaths_by age groups'!$A$36</c:f>
              <c:strCache>
                <c:ptCount val="1"/>
                <c:pt idx="0">
                  <c:v>Age 20-24</c:v>
                </c:pt>
              </c:strCache>
            </c:strRef>
          </c:tx>
          <c:spPr>
            <a:ln w="22225" cap="rnd">
              <a:solidFill>
                <a:schemeClr val="accent5"/>
              </a:solidFill>
              <a:round/>
            </a:ln>
            <a:effectLst/>
          </c:spPr>
          <c:marker>
            <c:symbol val="circle"/>
            <c:size val="6"/>
            <c:spPr>
              <a:solidFill>
                <a:schemeClr val="lt1"/>
              </a:solidFill>
              <a:ln w="15875">
                <a:solidFill>
                  <a:schemeClr val="accent5"/>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groups'!$B$36:$O$36</c:f>
              <c:numCache>
                <c:formatCode>General</c:formatCode>
                <c:ptCount val="14"/>
                <c:pt idx="0">
                  <c:v>59</c:v>
                </c:pt>
                <c:pt idx="1">
                  <c:v>59</c:v>
                </c:pt>
                <c:pt idx="2">
                  <c:v>59</c:v>
                </c:pt>
                <c:pt idx="3">
                  <c:v>58</c:v>
                </c:pt>
                <c:pt idx="4">
                  <c:v>55</c:v>
                </c:pt>
                <c:pt idx="5">
                  <c:v>53</c:v>
                </c:pt>
                <c:pt idx="6">
                  <c:v>50</c:v>
                </c:pt>
                <c:pt idx="7">
                  <c:v>47</c:v>
                </c:pt>
                <c:pt idx="8">
                  <c:v>45</c:v>
                </c:pt>
                <c:pt idx="9">
                  <c:v>43</c:v>
                </c:pt>
                <c:pt idx="10">
                  <c:v>42</c:v>
                </c:pt>
                <c:pt idx="11">
                  <c:v>40</c:v>
                </c:pt>
                <c:pt idx="12">
                  <c:v>38</c:v>
                </c:pt>
                <c:pt idx="13">
                  <c:v>37</c:v>
                </c:pt>
              </c:numCache>
            </c:numRef>
          </c:val>
          <c:smooth val="0"/>
        </c:ser>
        <c:dLbls>
          <c:dLblPos val="ctr"/>
          <c:showLegendKey val="0"/>
          <c:showVal val="1"/>
          <c:showCatName val="0"/>
          <c:showSerName val="0"/>
          <c:showPercent val="0"/>
          <c:showBubbleSize val="0"/>
        </c:dLbls>
        <c:marker val="1"/>
        <c:smooth val="0"/>
        <c:axId val="463774864"/>
        <c:axId val="463773688"/>
      </c:lineChart>
      <c:catAx>
        <c:axId val="46377486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773688"/>
        <c:crosses val="autoZero"/>
        <c:auto val="1"/>
        <c:lblAlgn val="ctr"/>
        <c:lblOffset val="100"/>
        <c:noMultiLvlLbl val="0"/>
      </c:catAx>
      <c:valAx>
        <c:axId val="463773688"/>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baseline="0"/>
                  <a:t>(</a:t>
                </a:r>
                <a:r>
                  <a:rPr lang="en-US" sz="1100" baseline="0"/>
                  <a:t>Thousands</a:t>
                </a:r>
                <a:r>
                  <a:rPr lang="en-US" baseline="0"/>
                  <a:t>)</a:t>
                </a:r>
                <a:endParaRPr lang="en-US"/>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774864"/>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a:t>
            </a:r>
            <a:r>
              <a:rPr lang="en-US" baseline="0"/>
              <a:t> n</a:t>
            </a:r>
            <a:r>
              <a:rPr lang="en-US"/>
              <a:t>umber of AIDS-related deaths</a:t>
            </a:r>
            <a:r>
              <a:rPr lang="en-US" baseline="0"/>
              <a:t>, by 5-year age groups, </a:t>
            </a:r>
            <a:r>
              <a:rPr lang="en-US" sz="1600" b="1" i="0" u="none" strike="noStrike" cap="none" normalizeH="0" baseline="0">
                <a:effectLst/>
              </a:rPr>
              <a:t>Western and Central Africa</a:t>
            </a:r>
            <a:r>
              <a:rPr lang="en-US" baseline="0"/>
              <a:t>, 2001-2014</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'AIDS Deaths_by age grps_Region'!$A$32</c:f>
              <c:strCache>
                <c:ptCount val="1"/>
                <c:pt idx="0">
                  <c:v>Age 0-4</c:v>
                </c:pt>
              </c:strCache>
            </c:strRef>
          </c:tx>
          <c:spPr>
            <a:ln w="22225" cap="rnd">
              <a:solidFill>
                <a:schemeClr val="accent1"/>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grps_Region'!$B$32:$O$32</c:f>
              <c:numCache>
                <c:formatCode>General</c:formatCode>
                <c:ptCount val="14"/>
                <c:pt idx="0">
                  <c:v>58.895000000000003</c:v>
                </c:pt>
                <c:pt idx="1">
                  <c:v>60.645000000000003</c:v>
                </c:pt>
                <c:pt idx="2">
                  <c:v>61.874000000000002</c:v>
                </c:pt>
                <c:pt idx="3">
                  <c:v>62.622</c:v>
                </c:pt>
                <c:pt idx="4">
                  <c:v>62.81</c:v>
                </c:pt>
                <c:pt idx="5">
                  <c:v>62.06</c:v>
                </c:pt>
                <c:pt idx="6">
                  <c:v>60.612000000000002</c:v>
                </c:pt>
                <c:pt idx="7">
                  <c:v>58.094999999999999</c:v>
                </c:pt>
                <c:pt idx="8">
                  <c:v>56.31</c:v>
                </c:pt>
                <c:pt idx="9">
                  <c:v>54.32</c:v>
                </c:pt>
                <c:pt idx="10">
                  <c:v>52.566000000000003</c:v>
                </c:pt>
                <c:pt idx="11">
                  <c:v>49.466000000000001</c:v>
                </c:pt>
                <c:pt idx="12">
                  <c:v>44.472000000000001</c:v>
                </c:pt>
                <c:pt idx="13">
                  <c:v>42.521999999999998</c:v>
                </c:pt>
              </c:numCache>
            </c:numRef>
          </c:val>
          <c:smooth val="0"/>
        </c:ser>
        <c:ser>
          <c:idx val="4"/>
          <c:order val="1"/>
          <c:tx>
            <c:strRef>
              <c:f>'AIDS Deaths_by age grps_Region'!$A$33</c:f>
              <c:strCache>
                <c:ptCount val="1"/>
                <c:pt idx="0">
                  <c:v>Age 5-9</c:v>
                </c:pt>
              </c:strCache>
            </c:strRef>
          </c:tx>
          <c:spPr>
            <a:ln w="22225" cap="rnd">
              <a:solidFill>
                <a:schemeClr val="accent5"/>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grps_Region'!$B$33:$O$33</c:f>
              <c:numCache>
                <c:formatCode>General</c:formatCode>
                <c:ptCount val="14"/>
                <c:pt idx="0">
                  <c:v>6.2149599999999996</c:v>
                </c:pt>
                <c:pt idx="1">
                  <c:v>6.8460000000000001</c:v>
                </c:pt>
                <c:pt idx="2">
                  <c:v>7.44</c:v>
                </c:pt>
                <c:pt idx="3">
                  <c:v>7.9790000000000001</c:v>
                </c:pt>
                <c:pt idx="4">
                  <c:v>8.4280000000000008</c:v>
                </c:pt>
                <c:pt idx="5">
                  <c:v>8.7910000000000004</c:v>
                </c:pt>
                <c:pt idx="6">
                  <c:v>9.0630000000000006</c:v>
                </c:pt>
                <c:pt idx="7">
                  <c:v>9.2119999999999997</c:v>
                </c:pt>
                <c:pt idx="8">
                  <c:v>9.2889999999999997</c:v>
                </c:pt>
                <c:pt idx="9">
                  <c:v>9.3650000000000002</c:v>
                </c:pt>
                <c:pt idx="10">
                  <c:v>9.3949999999999996</c:v>
                </c:pt>
                <c:pt idx="11">
                  <c:v>9.3070000000000004</c:v>
                </c:pt>
                <c:pt idx="12">
                  <c:v>8.9989699999999999</c:v>
                </c:pt>
                <c:pt idx="13">
                  <c:v>9.050889999999999</c:v>
                </c:pt>
              </c:numCache>
            </c:numRef>
          </c:val>
          <c:smooth val="0"/>
        </c:ser>
        <c:ser>
          <c:idx val="1"/>
          <c:order val="2"/>
          <c:tx>
            <c:strRef>
              <c:f>'AIDS Deaths_by age grps_Region'!$A$34</c:f>
              <c:strCache>
                <c:ptCount val="1"/>
                <c:pt idx="0">
                  <c:v>Age 10-14</c:v>
                </c:pt>
              </c:strCache>
            </c:strRef>
          </c:tx>
          <c:spPr>
            <a:ln w="22225" cap="rnd">
              <a:solidFill>
                <a:schemeClr val="accent2"/>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grps_Region'!$B$34:$O$34</c:f>
              <c:numCache>
                <c:formatCode>General</c:formatCode>
                <c:ptCount val="14"/>
                <c:pt idx="0">
                  <c:v>3.0091600000000001</c:v>
                </c:pt>
                <c:pt idx="1">
                  <c:v>3.5488499999999998</c:v>
                </c:pt>
                <c:pt idx="2">
                  <c:v>4.1143400000000003</c:v>
                </c:pt>
                <c:pt idx="3">
                  <c:v>4.7006699999999997</c:v>
                </c:pt>
                <c:pt idx="4">
                  <c:v>5.2898500000000004</c:v>
                </c:pt>
                <c:pt idx="5">
                  <c:v>5.8709100000000003</c:v>
                </c:pt>
                <c:pt idx="6">
                  <c:v>6.4158999999999997</c:v>
                </c:pt>
                <c:pt idx="7">
                  <c:v>6.8759600000000001</c:v>
                </c:pt>
                <c:pt idx="8">
                  <c:v>7.2670000000000003</c:v>
                </c:pt>
                <c:pt idx="9">
                  <c:v>7.66</c:v>
                </c:pt>
                <c:pt idx="10">
                  <c:v>8.0069599999999994</c:v>
                </c:pt>
                <c:pt idx="11">
                  <c:v>8.2439999999999998</c:v>
                </c:pt>
                <c:pt idx="12">
                  <c:v>8.284889999999999</c:v>
                </c:pt>
                <c:pt idx="13">
                  <c:v>8.6139100000000006</c:v>
                </c:pt>
              </c:numCache>
            </c:numRef>
          </c:val>
          <c:smooth val="0"/>
        </c:ser>
        <c:ser>
          <c:idx val="2"/>
          <c:order val="3"/>
          <c:tx>
            <c:strRef>
              <c:f>'AIDS Deaths_by age grps_Region'!$A$35</c:f>
              <c:strCache>
                <c:ptCount val="1"/>
                <c:pt idx="0">
                  <c:v>Age 15-19</c:v>
                </c:pt>
              </c:strCache>
            </c:strRef>
          </c:tx>
          <c:spPr>
            <a:ln w="22225" cap="rnd">
              <a:solidFill>
                <a:schemeClr val="accent3"/>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grps_Region'!$B$35:$O$35</c:f>
              <c:numCache>
                <c:formatCode>General</c:formatCode>
                <c:ptCount val="14"/>
                <c:pt idx="0">
                  <c:v>2.1027900000000002</c:v>
                </c:pt>
                <c:pt idx="1">
                  <c:v>2.4178000000000002</c:v>
                </c:pt>
                <c:pt idx="2">
                  <c:v>2.7787600000000001</c:v>
                </c:pt>
                <c:pt idx="3">
                  <c:v>3.15571</c:v>
                </c:pt>
                <c:pt idx="4">
                  <c:v>3.4796999999999998</c:v>
                </c:pt>
                <c:pt idx="5">
                  <c:v>3.8177600000000003</c:v>
                </c:pt>
                <c:pt idx="6">
                  <c:v>4.1108199999999995</c:v>
                </c:pt>
                <c:pt idx="7">
                  <c:v>4.56182</c:v>
                </c:pt>
                <c:pt idx="8">
                  <c:v>4.6687799999999999</c:v>
                </c:pt>
                <c:pt idx="9">
                  <c:v>5.0637799999999995</c:v>
                </c:pt>
                <c:pt idx="10">
                  <c:v>5.7338199999999997</c:v>
                </c:pt>
                <c:pt idx="11">
                  <c:v>6.2898500000000004</c:v>
                </c:pt>
                <c:pt idx="12">
                  <c:v>6.7728799999999998</c:v>
                </c:pt>
                <c:pt idx="13">
                  <c:v>7.2579099999999999</c:v>
                </c:pt>
              </c:numCache>
            </c:numRef>
          </c:val>
          <c:smooth val="0"/>
        </c:ser>
        <c:ser>
          <c:idx val="3"/>
          <c:order val="4"/>
          <c:tx>
            <c:strRef>
              <c:f>'AIDS Deaths_by age grps_Region'!$A$36</c:f>
              <c:strCache>
                <c:ptCount val="1"/>
                <c:pt idx="0">
                  <c:v>Age 20-24</c:v>
                </c:pt>
              </c:strCache>
            </c:strRef>
          </c:tx>
          <c:spPr>
            <a:ln w="22225" cap="rnd">
              <a:solidFill>
                <a:schemeClr val="accent4"/>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grps_Region'!$B$36:$O$36</c:f>
              <c:numCache>
                <c:formatCode>General</c:formatCode>
                <c:ptCount val="14"/>
                <c:pt idx="0">
                  <c:v>7.891</c:v>
                </c:pt>
                <c:pt idx="1">
                  <c:v>8.0340000000000007</c:v>
                </c:pt>
                <c:pt idx="2">
                  <c:v>8.0869999999999997</c:v>
                </c:pt>
                <c:pt idx="3">
                  <c:v>8.0389999999999997</c:v>
                </c:pt>
                <c:pt idx="4">
                  <c:v>7.875</c:v>
                </c:pt>
                <c:pt idx="5">
                  <c:v>7.6849999999999996</c:v>
                </c:pt>
                <c:pt idx="6">
                  <c:v>7.4420000000000002</c:v>
                </c:pt>
                <c:pt idx="7">
                  <c:v>7.2729999999999997</c:v>
                </c:pt>
                <c:pt idx="8">
                  <c:v>6.9589999999999996</c:v>
                </c:pt>
                <c:pt idx="9">
                  <c:v>6.819</c:v>
                </c:pt>
                <c:pt idx="10">
                  <c:v>6.7510000000000003</c:v>
                </c:pt>
                <c:pt idx="11">
                  <c:v>6.718</c:v>
                </c:pt>
                <c:pt idx="12">
                  <c:v>6.6399900000000001</c:v>
                </c:pt>
                <c:pt idx="13">
                  <c:v>6.6868100000000004</c:v>
                </c:pt>
              </c:numCache>
            </c:numRef>
          </c:val>
          <c:smooth val="0"/>
        </c:ser>
        <c:dLbls>
          <c:showLegendKey val="0"/>
          <c:showVal val="0"/>
          <c:showCatName val="0"/>
          <c:showSerName val="0"/>
          <c:showPercent val="0"/>
          <c:showBubbleSize val="0"/>
        </c:dLbls>
        <c:smooth val="0"/>
        <c:axId val="463773296"/>
        <c:axId val="463774080"/>
      </c:lineChart>
      <c:catAx>
        <c:axId val="46377329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774080"/>
        <c:crosses val="autoZero"/>
        <c:auto val="1"/>
        <c:lblAlgn val="ctr"/>
        <c:lblOffset val="100"/>
        <c:noMultiLvlLbl val="0"/>
      </c:catAx>
      <c:valAx>
        <c:axId val="463774080"/>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baseline="0"/>
                  <a:t>(</a:t>
                </a:r>
                <a:r>
                  <a:rPr lang="en-US" sz="1100" baseline="0"/>
                  <a:t>Thousands</a:t>
                </a:r>
                <a:r>
                  <a:rPr lang="en-US" baseline="0"/>
                  <a:t>)</a:t>
                </a:r>
                <a:endParaRPr lang="en-US"/>
              </a:p>
            </c:rich>
          </c:tx>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773296"/>
        <c:crosses val="autoZero"/>
        <c:crossBetween val="midCat"/>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800"/>
              <a:t>2000</a:t>
            </a:r>
          </a:p>
        </c:rich>
      </c:tx>
      <c:layout>
        <c:manualLayout>
          <c:xMode val="edge"/>
          <c:yMode val="edge"/>
          <c:x val="0.50016766463552387"/>
          <c:y val="1.703551519271175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211289712168373"/>
          <c:y val="0.19673790004746811"/>
          <c:w val="0.67401770233439628"/>
          <c:h val="0.77043788148613412"/>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solidFill>
                <a:srgbClr val="00B0F0"/>
              </a:soli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07385F9F-0604-413D-96F8-467C4AA5C75A}" type="CATEGORYNAME">
                      <a:rPr lang="en-US"/>
                      <a:pPr/>
                      <a:t>[CATEGORY NAME]</a:t>
                    </a:fld>
                    <a:endParaRPr lang="en-US" baseline="0"/>
                  </a:p>
                  <a:p>
                    <a:r>
                      <a:rPr lang="en-US"/>
                      <a:t>2,800</a:t>
                    </a:r>
                    <a:endParaRPr lang="en-US" baseline="0"/>
                  </a:p>
                  <a:p>
                    <a:fld id="{6C7E0C84-D4E4-4C0B-BF8E-F10CEB491EF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7CCA2659-E9A0-4A00-A8AC-106D8412C4EA}" type="CATEGORYNAME">
                      <a:rPr lang="en-US"/>
                      <a:pPr/>
                      <a:t>[CATEGORY NAME]</a:t>
                    </a:fld>
                    <a:endParaRPr lang="en-US" baseline="0"/>
                  </a:p>
                  <a:p>
                    <a:r>
                      <a:rPr lang="en-US"/>
                      <a:t>1,700</a:t>
                    </a:r>
                    <a:endParaRPr lang="en-US" baseline="0"/>
                  </a:p>
                  <a:p>
                    <a:fld id="{E87B031F-5FDE-4033-9CA6-65D66882A3AF}"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12B823F3-A4B5-4843-BBC4-77626D54316C}" type="CATEGORYNAME">
                      <a:rPr lang="en-US"/>
                      <a:pPr/>
                      <a:t>[CATEGORY NAME]</a:t>
                    </a:fld>
                    <a:endParaRPr lang="en-US" baseline="0"/>
                  </a:p>
                  <a:p>
                    <a:r>
                      <a:rPr lang="en-US"/>
                      <a:t>1,600</a:t>
                    </a:r>
                    <a:endParaRPr lang="en-US" baseline="0"/>
                  </a:p>
                  <a:p>
                    <a:fld id="{7FD4DF54-8829-47E7-BF02-C58EE9E3FA3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manualLayout>
                  <c:x val="-6.0184464647168916E-2"/>
                  <c:y val="1.9585538545082395E-2"/>
                </c:manualLayout>
              </c:layout>
              <c:tx>
                <c:rich>
                  <a:bodyPr/>
                  <a:lstStyle/>
                  <a:p>
                    <a:fld id="{0BF59F94-B5DB-435E-9C9C-77FF8D38E949}" type="CATEGORYNAME">
                      <a:rPr lang="en-US"/>
                      <a:pPr/>
                      <a:t>[CATEGORY NAME]</a:t>
                    </a:fld>
                    <a:endParaRPr lang="en-US" baseline="0"/>
                  </a:p>
                  <a:p>
                    <a:r>
                      <a:rPr lang="en-US"/>
                      <a:t>1,500</a:t>
                    </a:r>
                    <a:endParaRPr lang="en-US" baseline="0"/>
                  </a:p>
                  <a:p>
                    <a:fld id="{051F1637-522C-4848-9DE9-3C8BDD351F2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648D678F-D058-44EC-9048-BC806CB5E716}" type="CATEGORYNAME">
                      <a:rPr lang="en-US"/>
                      <a:pPr/>
                      <a:t>[CATEGORY NAME]</a:t>
                    </a:fld>
                    <a:endParaRPr lang="en-US" baseline="0"/>
                  </a:p>
                  <a:p>
                    <a:r>
                      <a:rPr lang="en-US" baseline="0"/>
                      <a:t>...</a:t>
                    </a:r>
                  </a:p>
                  <a:p>
                    <a:fld id="{2AE81E73-4926-40AF-88D2-F7CEC0ABD21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2E056369-266B-4E88-A47C-07025C653B58}" type="CATEGORYNAME">
                      <a:rPr lang="en-US"/>
                      <a:pPr/>
                      <a:t>[CATEGORY NAME]</a:t>
                    </a:fld>
                    <a:endParaRPr lang="en-US" baseline="0"/>
                  </a:p>
                  <a:p>
                    <a:r>
                      <a:rPr lang="en-US" baseline="0"/>
                      <a:t>1,400</a:t>
                    </a:r>
                  </a:p>
                  <a:p>
                    <a:fld id="{4DE4DAE5-114E-4FA5-8246-2278B2B2FE6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0EF607C-DD2D-4417-A7A9-A6E09559B709}" type="CATEGORYNAME">
                      <a:rPr lang="en-US"/>
                      <a:pPr/>
                      <a:t>[CATEGORY NAME]</a:t>
                    </a:fld>
                    <a:endParaRPr lang="en-US" baseline="0"/>
                  </a:p>
                  <a:p>
                    <a:r>
                      <a:rPr lang="en-US"/>
                      <a:t>1,200</a:t>
                    </a:r>
                    <a:endParaRPr lang="en-US" baseline="0"/>
                  </a:p>
                  <a:p>
                    <a:fld id="{E18E2EC7-075B-4624-8F5E-5BDB2F5EC55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8239E3E5-9F13-4A46-94B4-6E41ADF03BDF}" type="CATEGORYNAME">
                      <a:rPr lang="en-US"/>
                      <a:pPr/>
                      <a:t>[CATEGORY NAME]</a:t>
                    </a:fld>
                    <a:endParaRPr lang="en-US" baseline="0"/>
                  </a:p>
                  <a:p>
                    <a:r>
                      <a:rPr lang="en-US"/>
                      <a:t>1,100</a:t>
                    </a:r>
                    <a:endParaRPr lang="en-US" baseline="0"/>
                  </a:p>
                  <a:p>
                    <a:fld id="{3348D9BD-7751-4307-8FD2-CBB2719A5D5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4A47283-51A0-4024-B4BB-0BDAA120D311}" type="CATEGORYNAME">
                      <a:rPr lang="en-US"/>
                      <a:pPr/>
                      <a:t>[CATEGORY NAME]</a:t>
                    </a:fld>
                    <a:endParaRPr lang="en-US" baseline="0"/>
                  </a:p>
                  <a:p>
                    <a:r>
                      <a:rPr lang="en-US"/>
                      <a:t>&lt;1,000</a:t>
                    </a:r>
                    <a:endParaRPr lang="en-US" baseline="0"/>
                  </a:p>
                  <a:p>
                    <a:fld id="{1F8DD129-D306-4FFA-A4F7-0B037E0DA5F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r>
                      <a:rPr lang="en-US"/>
                      <a:t>Ethiopia</a:t>
                    </a:r>
                  </a:p>
                  <a:p>
                    <a:r>
                      <a:rPr lang="en-US"/>
                      <a:t>&lt;1,000</a:t>
                    </a:r>
                  </a:p>
                  <a:p>
                    <a:r>
                      <a:rPr lang="en-US"/>
                      <a:t>4%</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0"/>
              <c:layout>
                <c:manualLayout>
                  <c:x val="1.655618205386249E-2"/>
                  <c:y val="1.5620430581842835E-2"/>
                </c:manualLayout>
              </c:layout>
              <c:tx>
                <c:rich>
                  <a:bodyPr/>
                  <a:lstStyle/>
                  <a:p>
                    <a:r>
                      <a:rPr lang="en-US"/>
                      <a:t>Democratic Republic of the Congo &lt;1,000</a:t>
                    </a:r>
                  </a:p>
                  <a:p>
                    <a:r>
                      <a:rPr lang="en-US"/>
                      <a:t>4%</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1"/>
              <c:layout>
                <c:manualLayout>
                  <c:x val="-2.0253004211330972E-2"/>
                  <c:y val="3.4596434901413339E-3"/>
                </c:manualLayout>
              </c:layout>
              <c:tx>
                <c:rich>
                  <a:bodyPr/>
                  <a:lstStyle/>
                  <a:p>
                    <a:r>
                      <a:rPr lang="en-US"/>
                      <a:t>Mozambique</a:t>
                    </a:r>
                  </a:p>
                  <a:p>
                    <a:r>
                      <a:rPr lang="en-US"/>
                      <a:t>&lt;1,000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2"/>
              <c:layout>
                <c:manualLayout>
                  <c:x val="-8.8847491244916116E-2"/>
                  <c:y val="-2.2514755947283777E-2"/>
                </c:manualLayout>
              </c:layout>
              <c:tx>
                <c:rich>
                  <a:bodyPr/>
                  <a:lstStyle/>
                  <a:p>
                    <a:r>
                      <a:rPr lang="en-US"/>
                      <a:t>Viet Nam</a:t>
                    </a:r>
                  </a:p>
                  <a:p>
                    <a:r>
                      <a:rPr lang="en-US"/>
                      <a:t>&lt;500</a:t>
                    </a:r>
                    <a:endParaRPr lang="en-US" baseline="0"/>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3"/>
              <c:layout/>
              <c:tx>
                <c:rich>
                  <a:bodyPr/>
                  <a:lstStyle/>
                  <a:p>
                    <a:r>
                      <a:rPr lang="en-US"/>
                      <a:t>Côte d'Ivoire</a:t>
                    </a:r>
                    <a:endParaRPr lang="en-US" baseline="0"/>
                  </a:p>
                  <a:p>
                    <a:r>
                      <a:rPr lang="en-US"/>
                      <a:t>&lt;500</a:t>
                    </a:r>
                    <a:endParaRPr lang="en-US" baseline="0"/>
                  </a:p>
                  <a:p>
                    <a:fld id="{12C4E30D-E150-43F7-9584-4D7DDB3AB65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r>
                      <a:rPr lang="en-US"/>
                      <a:t>Cameroon</a:t>
                    </a:r>
                  </a:p>
                  <a:p>
                    <a:r>
                      <a:rPr lang="en-US"/>
                      <a:t>&lt;500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5"/>
              <c:layout/>
              <c:tx>
                <c:rich>
                  <a:bodyPr/>
                  <a:lstStyle/>
                  <a:p>
                    <a:r>
                      <a:rPr lang="en-US"/>
                      <a:t>Burkina Faso</a:t>
                    </a:r>
                  </a:p>
                  <a:p>
                    <a:r>
                      <a:rPr lang="en-US"/>
                      <a:t>&lt;500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6"/>
              <c:layout>
                <c:manualLayout>
                  <c:x val="-8.8432106168086222E-2"/>
                  <c:y val="-0.17406341868798791"/>
                </c:manualLayout>
              </c:layout>
              <c:tx>
                <c:rich>
                  <a:bodyPr/>
                  <a:lstStyle/>
                  <a:p>
                    <a:fld id="{637A015C-6747-4A89-BAAB-FA6ADF7C1D45}" type="CATEGORYNAME">
                      <a:rPr lang="en-US"/>
                      <a:pPr/>
                      <a:t>[CATEGORY NAME]</a:t>
                    </a:fld>
                    <a:endParaRPr lang="en-US" baseline="0"/>
                  </a:p>
                  <a:p>
                    <a:r>
                      <a:rPr lang="en-US" sz="1200" b="0" i="0" u="none" strike="noStrike" kern="1200" baseline="0">
                        <a:solidFill>
                          <a:sysClr val="windowText" lastClr="000000">
                            <a:lumMod val="75000"/>
                            <a:lumOff val="25000"/>
                          </a:sysClr>
                        </a:solidFill>
                      </a:rPr>
                      <a:t>&lt;500</a:t>
                    </a:r>
                  </a:p>
                  <a:p>
                    <a:fld id="{CE9F1A3E-5B0A-4B95-9B34-1692AE7336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E67F4613-AA98-40E7-A4C9-0B1B85841FB5}" type="CATEGORYNAME">
                      <a:rPr lang="en-US"/>
                      <a:pPr/>
                      <a:t>[CATEGORY NAME]</a:t>
                    </a:fld>
                    <a:endParaRPr lang="en-US" baseline="0"/>
                  </a:p>
                  <a:p>
                    <a:r>
                      <a:rPr lang="en-US"/>
                      <a:t>...</a:t>
                    </a:r>
                    <a:endParaRPr lang="en-US" baseline="0"/>
                  </a:p>
                  <a:p>
                    <a:fld id="{57802416-A262-43CC-A8FF-3CAB638071A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9D4B13E6-880B-4742-8B30-0D8FE8A18170}" type="CATEGORYNAME">
                      <a:rPr lang="en-US"/>
                      <a:pPr/>
                      <a:t>[CATEGORY NAME]</a:t>
                    </a:fld>
                    <a:endParaRPr lang="en-US" baseline="0"/>
                  </a:p>
                  <a:p>
                    <a:r>
                      <a:rPr lang="en-US"/>
                      <a:t>...</a:t>
                    </a:r>
                    <a:endParaRPr lang="en-US" baseline="0"/>
                  </a:p>
                  <a:p>
                    <a:fld id="{2FF48987-FBE1-4C1B-BEDE-22FD111C4F4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manualLayout>
                  <c:x val="0.14429272899623519"/>
                  <c:y val="-0.14404520817075955"/>
                </c:manualLayout>
              </c:layout>
              <c:tx>
                <c:rich>
                  <a:bodyPr/>
                  <a:lstStyle/>
                  <a:p>
                    <a:fld id="{B2F6B04D-422D-4E2D-8D6E-1E589D517D80}" type="CATEGORYNAME">
                      <a:rPr lang="en-US"/>
                      <a:pPr/>
                      <a:t>[CATEGORY NAME]</a:t>
                    </a:fld>
                    <a:endParaRPr lang="en-US" baseline="0"/>
                  </a:p>
                  <a:p>
                    <a:r>
                      <a:rPr lang="en-US" sz="1200" b="0" i="0" u="none" strike="noStrike" kern="1200" baseline="0">
                        <a:solidFill>
                          <a:sysClr val="windowText" lastClr="000000">
                            <a:lumMod val="75000"/>
                            <a:lumOff val="25000"/>
                          </a:sysClr>
                        </a:solidFill>
                      </a:rPr>
                      <a:t>&lt;500</a:t>
                    </a:r>
                  </a:p>
                  <a:p>
                    <a:fld id="{64438014-7C08-4557-9B85-4985CBB36CD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1A75F8D5-7EF6-44D1-8F73-8671200FBBFD}" type="CATEGORYNAME">
                      <a:rPr lang="en-US"/>
                      <a:pPr/>
                      <a:t>[CATEGORY NAME]</a:t>
                    </a:fld>
                    <a:endParaRPr lang="en-US" baseline="0"/>
                  </a:p>
                  <a:p>
                    <a:r>
                      <a:rPr lang="en-US"/>
                      <a:t>2,900</a:t>
                    </a:r>
                    <a:endParaRPr lang="en-US" baseline="0"/>
                  </a:p>
                  <a:p>
                    <a:fld id="{65A07EC8-E727-4818-A3E6-1341DC94499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Deaths_10-19'!$B$40:$B$60</c:f>
              <c:strCache>
                <c:ptCount val="21"/>
                <c:pt idx="0">
                  <c:v>Uganda</c:v>
                </c:pt>
                <c:pt idx="1">
                  <c:v>Kenya</c:v>
                </c:pt>
                <c:pt idx="2">
                  <c:v>South Africa</c:v>
                </c:pt>
                <c:pt idx="3">
                  <c:v>United Republic of Tanzania</c:v>
                </c:pt>
                <c:pt idx="4">
                  <c:v>India</c:v>
                </c:pt>
                <c:pt idx="5">
                  <c:v>Nigeria</c:v>
                </c:pt>
                <c:pt idx="6">
                  <c:v>Zambia</c:v>
                </c:pt>
                <c:pt idx="7">
                  <c:v>Zimbabwe</c:v>
                </c:pt>
                <c:pt idx="8">
                  <c:v>Malawi</c:v>
                </c:pt>
                <c:pt idx="9">
                  <c:v>Ethiopia</c:v>
                </c:pt>
                <c:pt idx="10">
                  <c:v>Democratic Republic of the Congo</c:v>
                </c:pt>
                <c:pt idx="11">
                  <c:v>Mozambique</c:v>
                </c:pt>
                <c:pt idx="12">
                  <c:v>Viet Nam</c:v>
                </c:pt>
                <c:pt idx="13">
                  <c:v>Cote dIvoire</c:v>
                </c:pt>
                <c:pt idx="14">
                  <c:v>Cameroon</c:v>
                </c:pt>
                <c:pt idx="15">
                  <c:v>Burkina Faso</c:v>
                </c:pt>
                <c:pt idx="16">
                  <c:v>Rwanda</c:v>
                </c:pt>
                <c:pt idx="17">
                  <c:v>Brazil</c:v>
                </c:pt>
                <c:pt idx="18">
                  <c:v>United States of America</c:v>
                </c:pt>
                <c:pt idx="19">
                  <c:v>Cambodia</c:v>
                </c:pt>
                <c:pt idx="20">
                  <c:v>Rest of World</c:v>
                </c:pt>
              </c:strCache>
            </c:strRef>
          </c:cat>
          <c:val>
            <c:numRef>
              <c:f>'AIDS Deaths_10-19'!$C$40:$C$60</c:f>
              <c:numCache>
                <c:formatCode>General</c:formatCode>
                <c:ptCount val="21"/>
                <c:pt idx="0">
                  <c:v>2777</c:v>
                </c:pt>
                <c:pt idx="1">
                  <c:v>1728</c:v>
                </c:pt>
                <c:pt idx="2">
                  <c:v>1634</c:v>
                </c:pt>
                <c:pt idx="3">
                  <c:v>1459</c:v>
                </c:pt>
                <c:pt idx="4">
                  <c:v>1446.518</c:v>
                </c:pt>
                <c:pt idx="5">
                  <c:v>1421</c:v>
                </c:pt>
                <c:pt idx="6">
                  <c:v>1215</c:v>
                </c:pt>
                <c:pt idx="7">
                  <c:v>1135</c:v>
                </c:pt>
                <c:pt idx="8">
                  <c:v>926</c:v>
                </c:pt>
                <c:pt idx="9">
                  <c:v>827</c:v>
                </c:pt>
                <c:pt idx="10">
                  <c:v>770</c:v>
                </c:pt>
                <c:pt idx="11">
                  <c:v>530</c:v>
                </c:pt>
                <c:pt idx="12">
                  <c:v>425.08440000000002</c:v>
                </c:pt>
                <c:pt idx="13">
                  <c:v>356</c:v>
                </c:pt>
                <c:pt idx="14">
                  <c:v>351</c:v>
                </c:pt>
                <c:pt idx="15">
                  <c:v>341</c:v>
                </c:pt>
                <c:pt idx="16">
                  <c:v>267</c:v>
                </c:pt>
                <c:pt idx="17">
                  <c:v>263</c:v>
                </c:pt>
                <c:pt idx="18">
                  <c:v>214</c:v>
                </c:pt>
                <c:pt idx="19">
                  <c:v>206</c:v>
                </c:pt>
                <c:pt idx="20" formatCode="0">
                  <c:v>2934.125</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pregnant</a:t>
            </a:r>
            <a:r>
              <a:rPr lang="en-US" baseline="0"/>
              <a:t> women living with HIV receiving most effective antiretroviral medicines for PMTCT and new HIV infections among children (aged 0-14)</a:t>
            </a:r>
            <a:r>
              <a:rPr lang="en-US"/>
              <a:t>, Western and Central Africa, 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5.4031209337918433E-2"/>
          <c:y val="0.17191012413770856"/>
          <c:w val="0.90347207042562472"/>
          <c:h val="0.78467304490164536"/>
        </c:manualLayout>
      </c:layout>
      <c:barChart>
        <c:barDir val="col"/>
        <c:grouping val="stacked"/>
        <c:varyColors val="0"/>
        <c:ser>
          <c:idx val="3"/>
          <c:order val="0"/>
          <c:tx>
            <c:strRef>
              <c:f>'PMTCT coverage vs. NI '!$D$35</c:f>
              <c:strCache>
                <c:ptCount val="1"/>
                <c:pt idx="0">
                  <c:v>PMTCT coverage (Most Effective Regimens)</c:v>
                </c:pt>
              </c:strCache>
            </c:strRef>
          </c:tx>
          <c:spPr>
            <a:gradFill flip="none" rotWithShape="1">
              <a:gsLst>
                <a:gs pos="0">
                  <a:schemeClr val="accent1">
                    <a:lumMod val="20000"/>
                    <a:lumOff val="80000"/>
                  </a:schemeClr>
                </a:gs>
                <a:gs pos="71000">
                  <a:schemeClr val="accent1">
                    <a:lumMod val="60000"/>
                    <a:lumOff val="40000"/>
                  </a:schemeClr>
                </a:gs>
                <a:gs pos="100000">
                  <a:schemeClr val="accent1"/>
                </a:gs>
              </a:gsLst>
              <a:lin ang="16200000" scaled="1"/>
              <a:tileRect/>
            </a:gradFill>
            <a:ln>
              <a:noFill/>
            </a:ln>
            <a:effectLst/>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layout>
                <c:manualLayout>
                  <c:x val="0"/>
                  <c:y val="-1.4821596691553977E-2"/>
                </c:manualLayout>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2977383792126427E-3"/>
                  <c:y val="-1.6351312032375304E-2"/>
                </c:manualLayout>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2977383792126427E-3"/>
                  <c:y val="-2.1120154959737306E-2"/>
                </c:manualLayout>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2977383792126902E-3"/>
                  <c:y val="-2.1494721067573466E-2"/>
                </c:manualLayout>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2.8940210240637535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'PMTCT coverage vs. NI '!$A$36:$A$50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coverage vs. NI '!$D$36:$D$50</c:f>
              <c:numCache>
                <c:formatCode>0.000000000</c:formatCode>
                <c:ptCount val="15"/>
                <c:pt idx="0">
                  <c:v>0</c:v>
                </c:pt>
                <c:pt idx="1">
                  <c:v>0</c:v>
                </c:pt>
                <c:pt idx="2">
                  <c:v>3.8987088551777543E-4</c:v>
                </c:pt>
                <c:pt idx="3">
                  <c:v>6.6867800765795524E-4</c:v>
                </c:pt>
                <c:pt idx="4">
                  <c:v>1.9698154746386259E-3</c:v>
                </c:pt>
                <c:pt idx="5">
                  <c:v>3.4992417436491121E-3</c:v>
                </c:pt>
                <c:pt idx="6">
                  <c:v>3.5141858241051878E-2</c:v>
                </c:pt>
                <c:pt idx="7">
                  <c:v>8.6985041238514374E-2</c:v>
                </c:pt>
                <c:pt idx="8">
                  <c:v>0.139583420622617</c:v>
                </c:pt>
                <c:pt idx="9">
                  <c:v>0.16519916142557653</c:v>
                </c:pt>
                <c:pt idx="10">
                  <c:v>0.21243008893604201</c:v>
                </c:pt>
                <c:pt idx="11">
                  <c:v>0.25904532649371398</c:v>
                </c:pt>
                <c:pt idx="12">
                  <c:v>0.28297365907207733</c:v>
                </c:pt>
                <c:pt idx="13">
                  <c:v>0.38555115776996995</c:v>
                </c:pt>
                <c:pt idx="14">
                  <c:v>0.42259843461390245</c:v>
                </c:pt>
              </c:numCache>
            </c:numRef>
          </c:val>
        </c:ser>
        <c:dLbls>
          <c:showLegendKey val="0"/>
          <c:showVal val="0"/>
          <c:showCatName val="0"/>
          <c:showSerName val="0"/>
          <c:showPercent val="0"/>
          <c:showBubbleSize val="0"/>
        </c:dLbls>
        <c:gapWidth val="25"/>
        <c:overlap val="100"/>
        <c:axId val="566367520"/>
        <c:axId val="566365560"/>
      </c:barChart>
      <c:lineChart>
        <c:grouping val="standard"/>
        <c:varyColors val="0"/>
        <c:ser>
          <c:idx val="5"/>
          <c:order val="1"/>
          <c:tx>
            <c:strRef>
              <c:f>'PMTCT coverage vs. NI '!$C$35</c:f>
              <c:strCache>
                <c:ptCount val="1"/>
                <c:pt idx="0">
                  <c:v>New HIV infections among children</c:v>
                </c:pt>
              </c:strCache>
            </c:strRef>
          </c:tx>
          <c:spPr>
            <a:ln w="38100" cap="rnd">
              <a:solidFill>
                <a:schemeClr val="accent6"/>
              </a:solidFill>
              <a:round/>
            </a:ln>
            <a:effectLst/>
          </c:spPr>
          <c:marker>
            <c:symbol val="diamond"/>
            <c:size val="6"/>
            <c:spPr>
              <a:solidFill>
                <a:schemeClr val="accent6"/>
              </a:solidFill>
              <a:ln w="15875">
                <a:solidFill>
                  <a:schemeClr val="accent6"/>
                </a:solidFill>
                <a:round/>
              </a:ln>
              <a:effectLst/>
            </c:spPr>
          </c:marker>
          <c:cat>
            <c:numRef>
              <c:f>'PMTCT coverage vs. NI '!$A$36:$A$50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coverage vs. NI '!$C$36:$C$50</c:f>
              <c:numCache>
                <c:formatCode>General</c:formatCode>
                <c:ptCount val="15"/>
                <c:pt idx="0">
                  <c:v>134375</c:v>
                </c:pt>
                <c:pt idx="1">
                  <c:v>137996</c:v>
                </c:pt>
                <c:pt idx="2">
                  <c:v>140195</c:v>
                </c:pt>
                <c:pt idx="3">
                  <c:v>141588</c:v>
                </c:pt>
                <c:pt idx="4">
                  <c:v>141971</c:v>
                </c:pt>
                <c:pt idx="5">
                  <c:v>141804</c:v>
                </c:pt>
                <c:pt idx="6">
                  <c:v>139766</c:v>
                </c:pt>
                <c:pt idx="7">
                  <c:v>137057</c:v>
                </c:pt>
                <c:pt idx="8">
                  <c:v>132486</c:v>
                </c:pt>
                <c:pt idx="9">
                  <c:v>129397</c:v>
                </c:pt>
                <c:pt idx="10">
                  <c:v>125269</c:v>
                </c:pt>
                <c:pt idx="11">
                  <c:v>121173</c:v>
                </c:pt>
                <c:pt idx="12">
                  <c:v>116852</c:v>
                </c:pt>
                <c:pt idx="13">
                  <c:v>105583</c:v>
                </c:pt>
                <c:pt idx="14">
                  <c:v>98813</c:v>
                </c:pt>
              </c:numCache>
            </c:numRef>
          </c:val>
          <c:smooth val="0"/>
        </c:ser>
        <c:dLbls>
          <c:showLegendKey val="0"/>
          <c:showVal val="0"/>
          <c:showCatName val="0"/>
          <c:showSerName val="0"/>
          <c:showPercent val="0"/>
          <c:showBubbleSize val="0"/>
        </c:dLbls>
        <c:marker val="1"/>
        <c:smooth val="0"/>
        <c:axId val="566366736"/>
        <c:axId val="566366344"/>
      </c:lineChart>
      <c:catAx>
        <c:axId val="56636673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6366344"/>
        <c:crosses val="autoZero"/>
        <c:auto val="1"/>
        <c:lblAlgn val="ctr"/>
        <c:lblOffset val="100"/>
        <c:noMultiLvlLbl val="0"/>
      </c:catAx>
      <c:valAx>
        <c:axId val="56636634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6366736"/>
        <c:crosses val="autoZero"/>
        <c:crossBetween val="between"/>
      </c:valAx>
      <c:valAx>
        <c:axId val="566365560"/>
        <c:scaling>
          <c:orientation val="minMax"/>
          <c:max val="1"/>
        </c:scaling>
        <c:delete val="0"/>
        <c:axPos val="r"/>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6367520"/>
        <c:crosses val="max"/>
        <c:crossBetween val="between"/>
      </c:valAx>
      <c:catAx>
        <c:axId val="566367520"/>
        <c:scaling>
          <c:orientation val="minMax"/>
        </c:scaling>
        <c:delete val="1"/>
        <c:axPos val="b"/>
        <c:numFmt formatCode="General" sourceLinked="1"/>
        <c:majorTickMark val="out"/>
        <c:minorTickMark val="none"/>
        <c:tickLblPos val="nextTo"/>
        <c:crossAx val="566365560"/>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t"/>
      <c:layout>
        <c:manualLayout>
          <c:xMode val="edge"/>
          <c:yMode val="edge"/>
          <c:x val="0.26113325348822947"/>
          <c:y val="0.13073244260903574"/>
          <c:w val="0.47773339968112366"/>
          <c:h val="3.41558354213834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2014</a:t>
            </a:r>
          </a:p>
        </c:rich>
      </c:tx>
      <c:layout>
        <c:manualLayout>
          <c:xMode val="edge"/>
          <c:yMode val="edge"/>
          <c:x val="0.49828259306766998"/>
          <c:y val="1.2785387208471779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978258476320743"/>
          <c:y val="0.17702895453955911"/>
          <c:w val="0.67883468843053152"/>
          <c:h val="0.77492533887568127"/>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6">
                  <a:lumMod val="60000"/>
                  <a:lumOff val="40000"/>
                </a:schemeClr>
              </a:solidFill>
              <a:ln w="19050">
                <a:solidFill>
                  <a:schemeClr val="lt1"/>
                </a:solidFill>
              </a:ln>
              <a:effectLst/>
            </c:spPr>
          </c:dPt>
          <c:dPt>
            <c:idx val="3"/>
            <c:bubble3D val="0"/>
            <c:spPr>
              <a:solidFill>
                <a:schemeClr val="accent1">
                  <a:lumMod val="75000"/>
                </a:schemeClr>
              </a:solidFill>
              <a:ln w="19050">
                <a:solidFill>
                  <a:schemeClr val="lt1"/>
                </a:solidFill>
              </a:ln>
              <a:effectLst/>
            </c:spPr>
          </c:dPt>
          <c:dPt>
            <c:idx val="4"/>
            <c:bubble3D val="0"/>
            <c:spPr>
              <a:solidFill>
                <a:schemeClr val="bg1">
                  <a:lumMod val="75000"/>
                </a:schemeClr>
              </a:solidFill>
              <a:ln w="19050">
                <a:solidFill>
                  <a:schemeClr val="lt1"/>
                </a:solidFill>
              </a:ln>
              <a:effectLst/>
            </c:spPr>
          </c:dPt>
          <c:dPt>
            <c:idx val="5"/>
            <c:bubble3D val="0"/>
            <c:spPr>
              <a:solidFill>
                <a:srgbClr val="00B0F0"/>
              </a:solidFill>
              <a:ln w="19050">
                <a:solidFill>
                  <a:schemeClr val="lt1"/>
                </a:solidFill>
              </a:ln>
              <a:effectLst/>
            </c:spPr>
          </c:dPt>
          <c:dPt>
            <c:idx val="6"/>
            <c:bubble3D val="0"/>
            <c:spPr>
              <a:solidFill>
                <a:srgbClr val="FFC000"/>
              </a:solidFill>
              <a:ln w="19050">
                <a:solidFill>
                  <a:schemeClr val="lt1"/>
                </a:solidFill>
              </a:ln>
              <a:effectLst/>
            </c:spPr>
          </c:dPt>
          <c:dPt>
            <c:idx val="7"/>
            <c:bubble3D val="0"/>
            <c:spPr>
              <a:solidFill>
                <a:schemeClr val="accent5">
                  <a:lumMod val="60000"/>
                  <a:lumOff val="40000"/>
                </a:schemeClr>
              </a:solidFill>
              <a:ln w="19050">
                <a:solidFill>
                  <a:schemeClr val="lt1"/>
                </a:solidFill>
              </a:ln>
              <a:effectLst/>
            </c:spPr>
          </c:dPt>
          <c:dPt>
            <c:idx val="8"/>
            <c:bubble3D val="0"/>
            <c:spPr>
              <a:solidFill>
                <a:schemeClr val="accent2"/>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chemeClr val="accent6"/>
              </a:solidFill>
              <a:ln w="19050">
                <a:solidFill>
                  <a:schemeClr val="lt1"/>
                </a:solidFill>
              </a:ln>
              <a:effectLst/>
            </c:spPr>
          </c:dPt>
          <c:dPt>
            <c:idx val="11"/>
            <c:bubble3D val="0"/>
            <c:spPr>
              <a:solidFill>
                <a:schemeClr val="accent4"/>
              </a:soli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solidFill>
                <a:schemeClr val="accent3">
                  <a:lumMod val="60000"/>
                  <a:lumOff val="40000"/>
                </a:schemeClr>
              </a:solidFill>
              <a:ln w="19050">
                <a:solidFill>
                  <a:schemeClr val="lt1"/>
                </a:solidFill>
              </a:ln>
              <a:effectLst/>
            </c:spPr>
          </c:dPt>
          <c:dPt>
            <c:idx val="14"/>
            <c:bubble3D val="0"/>
            <c:spPr>
              <a:solidFill>
                <a:schemeClr val="accent2">
                  <a:lumMod val="60000"/>
                  <a:lumOff val="40000"/>
                </a:schemeClr>
              </a:solidFill>
              <a:ln w="19050">
                <a:solidFill>
                  <a:schemeClr val="lt1"/>
                </a:solidFill>
              </a:ln>
              <a:effectLst/>
            </c:spPr>
          </c:dPt>
          <c:dPt>
            <c:idx val="15"/>
            <c:bubble3D val="0"/>
            <c:spPr>
              <a:solidFill>
                <a:schemeClr val="accent1"/>
              </a:soli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solidFill>
                <a:schemeClr val="accent4"/>
              </a:soli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48BE6822-1481-4BF5-8A15-41F63196C382}" type="CATEGORYNAME">
                      <a:rPr lang="en-US"/>
                      <a:pPr/>
                      <a:t>[CATEGORY NAME]</a:t>
                    </a:fld>
                    <a:r>
                      <a:rPr lang="en-US" baseline="0"/>
                      <a:t> 7,100 </a:t>
                    </a:r>
                    <a:fld id="{BDF75D8B-11F4-4DE0-820F-78F8DD6F902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D7D165FA-3532-4840-AD06-8433209CE789}" type="CATEGORYNAME">
                      <a:rPr lang="en-US"/>
                      <a:pPr/>
                      <a:t>[CATEGORY NAME]</a:t>
                    </a:fld>
                    <a:r>
                      <a:rPr lang="en-US" baseline="0"/>
                      <a:t> 6,400 </a:t>
                    </a:r>
                    <a:fld id="{CEC97052-CC23-4B7E-944D-FE7EE9172F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CAE5A557-431F-4BE4-B366-4B3E811828B5}" type="CATEGORYNAME">
                      <a:rPr lang="en-US"/>
                      <a:pPr/>
                      <a:t>[CATEGORY NAME]</a:t>
                    </a:fld>
                    <a:r>
                      <a:rPr lang="en-US" baseline="0"/>
                      <a:t> ... </a:t>
                    </a:r>
                    <a:fld id="{F4ECB109-A48D-48FA-B625-9D0BF11F527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BD98D13F-9B1C-4C80-9E03-2C5D6357311F}" type="CATEGORYNAME">
                      <a:rPr lang="en-US"/>
                      <a:pPr/>
                      <a:t>[CATEGORY NAME]</a:t>
                    </a:fld>
                    <a:r>
                      <a:rPr lang="en-US" baseline="0"/>
                      <a:t> 4,600 </a:t>
                    </a:r>
                    <a:fld id="{41926AA8-B637-4AF2-890E-84AFE1945B4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manualLayout>
                  <c:x val="-5.0986165941385782E-2"/>
                  <c:y val="-5.2816919849565144E-2"/>
                </c:manualLayout>
              </c:layout>
              <c:tx>
                <c:rich>
                  <a:bodyPr/>
                  <a:lstStyle/>
                  <a:p>
                    <a:fld id="{723FC773-C4C9-44BD-BABA-A50482B35B91}" type="CATEGORYNAME">
                      <a:rPr lang="en-US"/>
                      <a:pPr/>
                      <a:t>[CATEGORY NAME]</a:t>
                    </a:fld>
                    <a:r>
                      <a:rPr lang="en-US" baseline="0"/>
                      <a:t> 3,800 </a:t>
                    </a:r>
                    <a:fld id="{95A9DD3E-7A63-47E4-8C37-FD08B952B1B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9248C5D-90B3-4768-859D-BF49C3E5F006}" type="CATEGORYNAME">
                      <a:rPr lang="en-US"/>
                      <a:pPr/>
                      <a:t>[CATEGORY NAME]</a:t>
                    </a:fld>
                    <a:r>
                      <a:rPr lang="en-US" baseline="0"/>
                      <a:t> 3,500 </a:t>
                    </a:r>
                    <a:fld id="{5A252549-2173-4E47-8DFE-2C94CD29A48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5000B00-7FBE-41C0-BC78-6CE92B11030D}" type="CATEGORYNAME">
                      <a:rPr lang="en-US"/>
                      <a:pPr/>
                      <a:t>[CATEGORY NAME]</a:t>
                    </a:fld>
                    <a:r>
                      <a:rPr lang="en-US" baseline="0"/>
                      <a:t> 3,400 </a:t>
                    </a:r>
                    <a:fld id="{C133D665-76D8-4FA5-8631-1D0DE207DE9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2BE5B0BC-3369-4DD6-BDD1-3E13CD00049C}" type="CATEGORYNAME">
                      <a:rPr lang="en-US"/>
                      <a:pPr/>
                      <a:t>[CATEGORY NAME]</a:t>
                    </a:fld>
                    <a:r>
                      <a:rPr lang="en-US" baseline="0"/>
                      <a:t> 3,000 </a:t>
                    </a:r>
                    <a:fld id="{DB24CC7B-14A6-4BDC-AC99-8AF0DC0B61B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67FA00C1-E766-4EAC-9392-F692D955D4FE}" type="CATEGORYNAME">
                      <a:rPr lang="en-US"/>
                      <a:pPr/>
                      <a:t>[CATEGORY NAME]</a:t>
                    </a:fld>
                    <a:r>
                      <a:rPr lang="en-US" baseline="0"/>
                      <a:t> 2,800 </a:t>
                    </a:r>
                    <a:fld id="{8698792A-A57B-4A7A-AE7C-FB509B6B7C2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73144538-DAFA-4D65-BECE-EA21701EE6EC}" type="CATEGORYNAME">
                      <a:rPr lang="en-US"/>
                      <a:pPr/>
                      <a:t>[CATEGORY NAME]</a:t>
                    </a:fld>
                    <a:r>
                      <a:rPr lang="en-US" baseline="0"/>
                      <a:t> 2,700 </a:t>
                    </a:r>
                    <a:fld id="{861AB1B1-F494-44FD-8259-63AA0F9638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248B814-0674-4653-8764-A0D04ECE34C1}" type="CATEGORYNAME">
                      <a:rPr lang="en-US"/>
                      <a:pPr/>
                      <a:t>[CATEGORY NAME]</a:t>
                    </a:fld>
                    <a:r>
                      <a:rPr lang="en-US" baseline="0"/>
                      <a:t> 1,800 </a:t>
                    </a:r>
                    <a:fld id="{A06602D2-620A-48A5-A222-D9CA6D663D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manualLayout>
                  <c:x val="2.0230552455467871E-3"/>
                  <c:y val="9.5073462939595454E-2"/>
                </c:manualLayout>
              </c:layout>
              <c:tx>
                <c:rich>
                  <a:bodyPr/>
                  <a:lstStyle/>
                  <a:p>
                    <a:fld id="{253DC13A-BD2F-4B5A-AA98-6BEE78A2A414}" type="CATEGORYNAME">
                      <a:rPr lang="en-US"/>
                      <a:pPr/>
                      <a:t>[CATEGORY NAME]</a:t>
                    </a:fld>
                    <a:r>
                      <a:rPr lang="en-US" baseline="0"/>
                      <a:t> 1,400 </a:t>
                    </a:r>
                    <a:fld id="{C00BBE15-C6DB-40DC-8A2C-D90404DFDE1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475F8716-12C2-4D98-B450-FED40D1E7042}" type="CATEGORYNAME">
                      <a:rPr lang="en-US"/>
                      <a:pPr/>
                      <a:t>[CATEGORY NAME]</a:t>
                    </a:fld>
                    <a:r>
                      <a:rPr lang="en-US" baseline="0"/>
                      <a:t> 1,400 </a:t>
                    </a:r>
                    <a:fld id="{67907D96-4E24-4888-B02D-3FB838BDB9B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manualLayout>
                  <c:x val="-4.2790028942154053E-3"/>
                  <c:y val="2.7217281255432619E-2"/>
                </c:manualLayout>
              </c:layout>
              <c:tx>
                <c:rich>
                  <a:bodyPr/>
                  <a:lstStyle/>
                  <a:p>
                    <a:r>
                      <a:rPr lang="en-US"/>
                      <a:t>Côte d'Ivoire</a:t>
                    </a:r>
                    <a:r>
                      <a:rPr lang="en-US" baseline="0"/>
                      <a:t> 1,100 </a:t>
                    </a:r>
                    <a:fld id="{C8577818-B0C7-4641-81EE-27A5DAE8844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F8863B6A-1C7F-4649-BC02-1C174B4E3BD9}" type="CATEGORYNAME">
                      <a:rPr lang="en-US"/>
                      <a:pPr/>
                      <a:t>[CATEGORY NAME]</a:t>
                    </a:fld>
                    <a:r>
                      <a:rPr lang="en-US" baseline="0"/>
                      <a:t> &lt;1,000 </a:t>
                    </a:r>
                    <a:fld id="{E8874904-9086-4A8D-B9C8-2DF46BCAC69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E176245C-38E5-4A92-BDD4-8DF5228D76BA}" type="CATEGORYNAME">
                      <a:rPr lang="en-US"/>
                      <a:pPr/>
                      <a:t>[CATEGORY NAME]</a:t>
                    </a:fld>
                    <a:r>
                      <a:rPr lang="en-US" baseline="0"/>
                      <a:t> &lt;1,000 </a:t>
                    </a:r>
                    <a:fld id="{5E66918A-F06C-4F91-B9CF-311CCAF7931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E9514ADF-49B2-4895-8040-4D8940C6223D}" type="CATEGORYNAME">
                      <a:rPr lang="en-US"/>
                      <a:pPr/>
                      <a:t>[CATEGORY NAME]</a:t>
                    </a:fld>
                    <a:r>
                      <a:rPr lang="en-US" baseline="0"/>
                      <a:t> &lt;1,000 </a:t>
                    </a:r>
                    <a:fld id="{C6B5F78B-8652-434E-9DC0-092CF0528AD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F5CF05F2-51AF-4FAA-84B4-21FDFA03D6A7}" type="CATEGORYNAME">
                      <a:rPr lang="en-US"/>
                      <a:pPr/>
                      <a:t>[CATEGORY NAME]</a:t>
                    </a:fld>
                    <a:r>
                      <a:rPr lang="en-US" baseline="0"/>
                      <a:t> &lt;1,000 </a:t>
                    </a:r>
                    <a:fld id="{986F0281-1BAA-48C1-91ED-5C5E5DD1009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1313F9CA-4BDE-4ED3-8392-20F178EAD753}" type="CATEGORYNAME">
                      <a:rPr lang="en-US"/>
                      <a:pPr/>
                      <a:t>[CATEGORY NAME]</a:t>
                    </a:fld>
                    <a:r>
                      <a:rPr lang="en-US" baseline="0"/>
                      <a:t> &lt;500 </a:t>
                    </a:r>
                    <a:fld id="{4D8F2C76-6E82-4F66-BD55-2645EAE2491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F8BE5986-3CF8-41DD-989D-65173F7D1361}" type="CATEGORYNAME">
                      <a:rPr lang="en-US"/>
                      <a:pPr/>
                      <a:t>[CATEGORY NAME]</a:t>
                    </a:fld>
                    <a:r>
                      <a:rPr lang="en-US" baseline="0"/>
                      <a:t> &lt;500 </a:t>
                    </a:r>
                    <a:fld id="{E7BFE8CD-B98B-44A5-99BB-0A2BE42631B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354A6D40-EC83-4AF6-B13F-069F99527AD7}" type="CATEGORYNAME">
                      <a:rPr lang="en-US"/>
                      <a:pPr/>
                      <a:t>[CATEGORY NAME]</a:t>
                    </a:fld>
                    <a:r>
                      <a:rPr lang="en-US" baseline="0"/>
                      <a:t> 8,200 </a:t>
                    </a:r>
                    <a:fld id="{B2229CEB-9BD9-4854-B017-5F63D8D9B97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Deaths_10-19'!$G$40:$G$60</c:f>
              <c:strCache>
                <c:ptCount val="21"/>
                <c:pt idx="0">
                  <c:v>Nigeria</c:v>
                </c:pt>
                <c:pt idx="1">
                  <c:v>South Africa</c:v>
                </c:pt>
                <c:pt idx="2">
                  <c:v>India</c:v>
                </c:pt>
                <c:pt idx="3">
                  <c:v>Kenya</c:v>
                </c:pt>
                <c:pt idx="4">
                  <c:v>United Republic of Tanzania</c:v>
                </c:pt>
                <c:pt idx="5">
                  <c:v>Zimbabwe</c:v>
                </c:pt>
                <c:pt idx="6">
                  <c:v>Ethiopia</c:v>
                </c:pt>
                <c:pt idx="7">
                  <c:v>Uganda</c:v>
                </c:pt>
                <c:pt idx="8">
                  <c:v>Malawi</c:v>
                </c:pt>
                <c:pt idx="9">
                  <c:v>Mozambique</c:v>
                </c:pt>
                <c:pt idx="10">
                  <c:v>Zambia</c:v>
                </c:pt>
                <c:pt idx="11">
                  <c:v>Democratic Republic of the Congo</c:v>
                </c:pt>
                <c:pt idx="12">
                  <c:v>Cameroon</c:v>
                </c:pt>
                <c:pt idx="13">
                  <c:v>Cote dIvoire</c:v>
                </c:pt>
                <c:pt idx="14">
                  <c:v>Chad</c:v>
                </c:pt>
                <c:pt idx="15">
                  <c:v>Ghana</c:v>
                </c:pt>
                <c:pt idx="16">
                  <c:v>Central African Republic</c:v>
                </c:pt>
                <c:pt idx="17">
                  <c:v>Rwanda</c:v>
                </c:pt>
                <c:pt idx="18">
                  <c:v>Burkina Faso</c:v>
                </c:pt>
                <c:pt idx="19">
                  <c:v>Angola</c:v>
                </c:pt>
                <c:pt idx="20">
                  <c:v>Rest of world</c:v>
                </c:pt>
              </c:strCache>
            </c:strRef>
          </c:cat>
          <c:val>
            <c:numRef>
              <c:f>'AIDS Deaths_10-19'!$H$40:$H$60</c:f>
              <c:numCache>
                <c:formatCode>General</c:formatCode>
                <c:ptCount val="21"/>
                <c:pt idx="0">
                  <c:v>7097</c:v>
                </c:pt>
                <c:pt idx="1">
                  <c:v>6382</c:v>
                </c:pt>
                <c:pt idx="2">
                  <c:v>5250.05</c:v>
                </c:pt>
                <c:pt idx="3">
                  <c:v>4624</c:v>
                </c:pt>
                <c:pt idx="4">
                  <c:v>3803</c:v>
                </c:pt>
                <c:pt idx="5">
                  <c:v>3528</c:v>
                </c:pt>
                <c:pt idx="6">
                  <c:v>3420</c:v>
                </c:pt>
                <c:pt idx="7">
                  <c:v>3045</c:v>
                </c:pt>
                <c:pt idx="8">
                  <c:v>2815</c:v>
                </c:pt>
                <c:pt idx="9">
                  <c:v>2705</c:v>
                </c:pt>
                <c:pt idx="10">
                  <c:v>1755</c:v>
                </c:pt>
                <c:pt idx="11">
                  <c:v>1449</c:v>
                </c:pt>
                <c:pt idx="12">
                  <c:v>1380</c:v>
                </c:pt>
                <c:pt idx="13">
                  <c:v>1129</c:v>
                </c:pt>
                <c:pt idx="14">
                  <c:v>608</c:v>
                </c:pt>
                <c:pt idx="15">
                  <c:v>589</c:v>
                </c:pt>
                <c:pt idx="16">
                  <c:v>561</c:v>
                </c:pt>
                <c:pt idx="17">
                  <c:v>548</c:v>
                </c:pt>
                <c:pt idx="18">
                  <c:v>477</c:v>
                </c:pt>
                <c:pt idx="19">
                  <c:v>471</c:v>
                </c:pt>
                <c:pt idx="20">
                  <c:v>8190.6759999999986</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a:t>
            </a:r>
            <a:r>
              <a:rPr lang="en-US" sz="1600" baseline="0"/>
              <a:t> deaths</a:t>
            </a:r>
            <a:r>
              <a:rPr lang="en-US" sz="1600"/>
              <a:t> among children aged 10–19,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725448456873925"/>
          <c:y val="0.372544330315836"/>
          <c:w val="0.52836390623585849"/>
          <c:h val="0.56332907776299557"/>
        </c:manualLayout>
      </c:layout>
      <c:pieChart>
        <c:varyColors val="1"/>
        <c:ser>
          <c:idx val="0"/>
          <c:order val="0"/>
          <c:tx>
            <c:strRef>
              <c:f>'AIDS Death_10-19_All 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C4729D25-E397-480A-A400-D2B1FAFEBF1A}" type="CATEGORYNAME">
                      <a:rPr lang="en-US"/>
                      <a:pPr/>
                      <a:t>[CATEGORY NAME]</a:t>
                    </a:fld>
                    <a:endParaRPr lang="en-US" baseline="0"/>
                  </a:p>
                  <a:p>
                    <a:r>
                      <a:rPr lang="en-US"/>
                      <a:t>35,000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6AF8C515-E24C-4FAA-9F8A-9AAD8DB402CE}" type="CATEGORYNAME">
                      <a:rPr lang="en-US"/>
                      <a:pPr/>
                      <a:t>[CATEGORY NAME]</a:t>
                    </a:fld>
                    <a:r>
                      <a:rPr lang="en-US"/>
                      <a:t> 16,000</a:t>
                    </a:r>
                    <a:endParaRPr lang="en-US" baseline="0"/>
                  </a:p>
                  <a:p>
                    <a:r>
                      <a:rPr lang="en-US"/>
                      <a:t>27%</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5,300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manualLayout>
                  <c:x val="-0.12549233336434645"/>
                  <c:y val="-9.590702189260239E-3"/>
                </c:manualLayout>
              </c:layout>
              <c:tx>
                <c:rich>
                  <a:bodyPr/>
                  <a:lstStyle/>
                  <a:p>
                    <a:fld id="{7D3BFE41-FEBD-4F06-85B2-07607DD620B5}" type="CATEGORYNAME">
                      <a:rPr lang="en-US"/>
                      <a:pPr/>
                      <a:t>[CATEGORY NAME]</a:t>
                    </a:fld>
                    <a:endParaRPr lang="en-US" baseline="0"/>
                  </a:p>
                  <a:p>
                    <a:r>
                      <a:rPr lang="en-US"/>
                      <a:t>1,400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manualLayout>
                  <c:x val="-3.6743351395906683E-2"/>
                  <c:y val="-2.4818454764117506E-2"/>
                </c:manualLayout>
              </c:layout>
              <c:tx>
                <c:rich>
                  <a:bodyPr/>
                  <a:lstStyle/>
                  <a:p>
                    <a:fld id="{FF68E153-E813-44FD-9FCA-A3344AAFB24E}" type="CATEGORYNAME">
                      <a:rPr lang="en-US"/>
                      <a:pPr/>
                      <a:t>[CATEGORY NAME]</a:t>
                    </a:fld>
                    <a:endParaRPr lang="en-US" baseline="0"/>
                  </a:p>
                  <a:p>
                    <a:r>
                      <a:rPr lang="en-US"/>
                      <a:t>1,300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manualLayout>
                  <c:x val="9.4278578117285766E-2"/>
                  <c:y val="-5.667870588829705E-2"/>
                </c:manualLayout>
              </c:layout>
              <c:tx>
                <c:rich>
                  <a:bodyPr/>
                  <a:lstStyle/>
                  <a:p>
                    <a:fld id="{2746237B-7CBC-46D0-8264-686208AAEF59}"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0.27541066301799438"/>
                  <c:y val="-5.571429227596407E-2"/>
                </c:manualLayout>
              </c:layout>
              <c:tx>
                <c:rich>
                  <a:bodyPr/>
                  <a:lstStyle/>
                  <a:p>
                    <a:fld id="{98BF1448-2598-4DCB-90E9-12478BDC3EF6}"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2395765400258188"/>
                  <c:y val="7.4525486761704562E-2"/>
                </c:manualLayout>
              </c:layout>
              <c:tx>
                <c:rich>
                  <a:bodyPr/>
                  <a:lstStyle/>
                  <a:p>
                    <a:fld id="{4EA25113-67D9-4DC1-82BB-A29CFF210EA2}"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Death_10-19_All Regions'!$A$39:$A$46</c:f>
              <c:strCache>
                <c:ptCount val="8"/>
                <c:pt idx="0">
                  <c:v>Eastern and Southern Africa</c:v>
                </c:pt>
                <c:pt idx="1">
                  <c:v>West and Central Africa</c:v>
                </c:pt>
                <c:pt idx="2">
                  <c:v>South Asia</c:v>
                </c:pt>
                <c:pt idx="3">
                  <c:v>Latin America and the Caribbean</c:v>
                </c:pt>
                <c:pt idx="4">
                  <c:v>East Asia and the Pacific</c:v>
                </c:pt>
                <c:pt idx="5">
                  <c:v>Central and Eastern Europe and the Commonwealth of Independent States</c:v>
                </c:pt>
                <c:pt idx="6">
                  <c:v>Rest of world</c:v>
                </c:pt>
                <c:pt idx="7">
                  <c:v>Middle East and North Africa</c:v>
                </c:pt>
              </c:strCache>
            </c:strRef>
          </c:cat>
          <c:val>
            <c:numRef>
              <c:f>'AIDS Death_10-19_All Regions'!$B$39:$B$46</c:f>
              <c:numCache>
                <c:formatCode>General</c:formatCode>
                <c:ptCount val="8"/>
                <c:pt idx="0">
                  <c:v>35137</c:v>
                </c:pt>
                <c:pt idx="1">
                  <c:v>15871.82</c:v>
                </c:pt>
                <c:pt idx="2">
                  <c:v>5315.08</c:v>
                </c:pt>
                <c:pt idx="3">
                  <c:v>1427.6170000000002</c:v>
                </c:pt>
                <c:pt idx="4">
                  <c:v>1339.4659999999999</c:v>
                </c:pt>
                <c:pt idx="5">
                  <c:v>284.62900000000002</c:v>
                </c:pt>
                <c:pt idx="6">
                  <c:v>236.95740000000001</c:v>
                </c:pt>
                <c:pt idx="7">
                  <c:v>214.148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 related-deaths among children aged 10–19, Western and Central Africa,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03211063719332"/>
          <c:y val="0.36964033909878846"/>
          <c:w val="0.52836390623585849"/>
          <c:h val="0.56332907776299557"/>
        </c:manualLayout>
      </c:layout>
      <c:pieChart>
        <c:varyColors val="1"/>
        <c:ser>
          <c:idx val="0"/>
          <c:order val="0"/>
          <c:tx>
            <c:strRef>
              <c:f>'AIDS Death_10-19_Region'!$B$38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Pt>
            <c:idx val="21"/>
            <c:bubble3D val="0"/>
            <c:spPr>
              <a:gradFill>
                <a:gsLst>
                  <a:gs pos="100000">
                    <a:schemeClr val="accent4">
                      <a:lumMod val="80000"/>
                      <a:lumMod val="60000"/>
                      <a:lumOff val="40000"/>
                    </a:schemeClr>
                  </a:gs>
                  <a:gs pos="0">
                    <a:schemeClr val="accent4">
                      <a:lumMod val="80000"/>
                    </a:schemeClr>
                  </a:gs>
                </a:gsLst>
                <a:lin ang="5400000" scaled="0"/>
              </a:gradFill>
              <a:ln w="19050">
                <a:solidFill>
                  <a:schemeClr val="lt1"/>
                </a:solidFill>
              </a:ln>
              <a:effectLst/>
            </c:spPr>
          </c:dPt>
          <c:dPt>
            <c:idx val="22"/>
            <c:bubble3D val="0"/>
            <c:spPr>
              <a:gradFill>
                <a:gsLst>
                  <a:gs pos="100000">
                    <a:schemeClr val="accent5">
                      <a:lumMod val="80000"/>
                      <a:lumMod val="60000"/>
                      <a:lumOff val="40000"/>
                    </a:schemeClr>
                  </a:gs>
                  <a:gs pos="0">
                    <a:schemeClr val="accent5">
                      <a:lumMod val="80000"/>
                    </a:schemeClr>
                  </a:gs>
                </a:gsLst>
                <a:lin ang="5400000" scaled="0"/>
              </a:gradFill>
              <a:ln w="19050">
                <a:solidFill>
                  <a:schemeClr val="lt1"/>
                </a:solidFill>
              </a:ln>
              <a:effectLst/>
            </c:spPr>
          </c:dPt>
          <c:dPt>
            <c:idx val="23"/>
            <c:bubble3D val="0"/>
            <c:spPr>
              <a:gradFill>
                <a:gsLst>
                  <a:gs pos="100000">
                    <a:schemeClr val="accent6">
                      <a:lumMod val="80000"/>
                      <a:lumMod val="60000"/>
                      <a:lumOff val="40000"/>
                    </a:schemeClr>
                  </a:gs>
                  <a:gs pos="0">
                    <a:schemeClr val="accent6">
                      <a:lumMod val="80000"/>
                    </a:schemeClr>
                  </a:gs>
                </a:gsLst>
                <a:lin ang="5400000" scaled="0"/>
              </a:gradFill>
              <a:ln w="19050">
                <a:solidFill>
                  <a:schemeClr val="lt1"/>
                </a:solidFill>
              </a:ln>
              <a:effectLst/>
            </c:spPr>
          </c:dPt>
          <c:dLbls>
            <c:dLbl>
              <c:idx val="0"/>
              <c:layout/>
              <c:tx>
                <c:rich>
                  <a:bodyPr/>
                  <a:lstStyle/>
                  <a:p>
                    <a:fld id="{5123E449-C555-43B6-848C-391B46AA03E7}" type="CATEGORYNAME">
                      <a:rPr lang="en-US"/>
                      <a:pPr/>
                      <a:t>[CATEGORY NAME]</a:t>
                    </a:fld>
                    <a:r>
                      <a:rPr lang="en-US" baseline="0"/>
                      <a:t> 7,100 45%</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manualLayout>
                  <c:x val="-4.2824569626744545E-3"/>
                  <c:y val="-2.5974403767628222E-3"/>
                </c:manualLayout>
              </c:layout>
              <c:tx>
                <c:rich>
                  <a:bodyPr/>
                  <a:lstStyle/>
                  <a:p>
                    <a:fld id="{7EE6F9CC-A683-461F-BBE7-D894FB8D21FA}" type="CATEGORYNAME">
                      <a:rPr lang="en-US"/>
                      <a:pPr/>
                      <a:t>[CATEGORY NAME]</a:t>
                    </a:fld>
                    <a:r>
                      <a:rPr lang="en-US" baseline="0"/>
                      <a:t> 1,400 </a:t>
                    </a:r>
                    <a:fld id="{FF775453-4EAE-4FB8-B4F4-F55ADB43854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EB61A17D-FE53-42EC-86AC-61ECCD34D529}" type="CATEGORYNAME">
                      <a:rPr lang="en-US"/>
                      <a:pPr/>
                      <a:t>[CATEGORY NAME]</a:t>
                    </a:fld>
                    <a:r>
                      <a:rPr lang="en-US" baseline="0"/>
                      <a:t> 1,400 </a:t>
                    </a:r>
                    <a:fld id="{3116C396-50D1-44CA-B6BA-3DEFF5FF285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r>
                      <a:rPr lang="en-US"/>
                      <a:t>Côte d'Ivoire</a:t>
                    </a:r>
                    <a:r>
                      <a:rPr lang="en-US" baseline="0"/>
                      <a:t> 1,100 </a:t>
                    </a:r>
                    <a:fld id="{951D9B0E-CA9B-4265-8222-38272E4195C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0F85A06D-E4C7-4BBC-80A9-2B03B043776C}" type="CATEGORYNAME">
                      <a:rPr lang="en-US"/>
                      <a:pPr/>
                      <a:t>[CATEGORY NAME]</a:t>
                    </a:fld>
                    <a:r>
                      <a:rPr lang="en-US" baseline="0"/>
                      <a:t> &lt;1,000 </a:t>
                    </a:r>
                    <a:fld id="{B9292B0A-8D10-4FF4-BD86-5854735F47B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0D97BEBB-140F-42DA-927E-802E850BE52B}" type="CATEGORYNAME">
                      <a:rPr lang="en-US"/>
                      <a:pPr/>
                      <a:t>[CATEGORY NAME]</a:t>
                    </a:fld>
                    <a:r>
                      <a:rPr lang="en-US" baseline="0"/>
                      <a:t> &lt;1,000 </a:t>
                    </a:r>
                    <a:fld id="{72EE3EFC-02DF-4100-A3F1-A1B4E43C98E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3FC15645-C8BE-4D7B-9D48-5842BAE01AE9}" type="CATEGORYNAME">
                      <a:rPr lang="en-US"/>
                      <a:pPr/>
                      <a:t>[CATEGORY NAME]</a:t>
                    </a:fld>
                    <a:r>
                      <a:rPr lang="en-US" baseline="0"/>
                      <a:t> &lt;1,000 </a:t>
                    </a:r>
                    <a:fld id="{D19712E6-9FC7-4159-8F60-87DF2421A6E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0E6E0FD5-F8C0-478D-A4D9-025A58ACCC8C}" type="CATEGORYNAME">
                      <a:rPr lang="en-US"/>
                      <a:pPr/>
                      <a:t>[CATEGORY NAME]</a:t>
                    </a:fld>
                    <a:r>
                      <a:rPr lang="en-US" baseline="0"/>
                      <a:t> &lt;500 </a:t>
                    </a:r>
                    <a:fld id="{8857C746-F970-46A7-872F-72E7E18F369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91CC7F79-761A-4293-A911-53389810D2D5}" type="CATEGORYNAME">
                      <a:rPr lang="en-US"/>
                      <a:pPr/>
                      <a:t>[CATEGORY NAME]</a:t>
                    </a:fld>
                    <a:r>
                      <a:rPr lang="en-US" baseline="0"/>
                      <a:t> &lt;500 </a:t>
                    </a:r>
                    <a:fld id="{805A5569-A824-42F0-986A-1426826393C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769DB697-7297-4392-86D2-C4CF4296306F}" type="CATEGORYNAME">
                      <a:rPr lang="en-US"/>
                      <a:pPr/>
                      <a:t>[CATEGORY NAME]</a:t>
                    </a:fld>
                    <a:r>
                      <a:rPr lang="en-US" baseline="0"/>
                      <a:t> &lt;500 </a:t>
                    </a:r>
                    <a:fld id="{9A4ED8AC-782A-4BB2-9021-2460D391068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D4F6A9B5-7DFB-4907-9CB1-0474631125BC}" type="CATEGORYNAME">
                      <a:rPr lang="en-US"/>
                      <a:pPr/>
                      <a:t>[CATEGORY NAME]</a:t>
                    </a:fld>
                    <a:r>
                      <a:rPr lang="en-US" baseline="0"/>
                      <a:t> ... </a:t>
                    </a:r>
                    <a:fld id="{55445873-D825-403B-A8D0-F7E351516DE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23B9FCB3-0E2C-4C6B-AD21-186389957637}" type="CATEGORYNAME">
                      <a:rPr lang="en-US"/>
                      <a:pPr/>
                      <a:t>[CATEGORY NAME]</a:t>
                    </a:fld>
                    <a:r>
                      <a:rPr lang="en-US" baseline="0"/>
                      <a:t> &lt;500 </a:t>
                    </a:r>
                    <a:fld id="{DF7EFF25-1289-4A43-8F72-7D03CF8E4F2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B405802B-C011-4C2D-AE0F-87E56D9549DF}" type="CATEGORYNAME">
                      <a:rPr lang="en-US"/>
                      <a:pPr/>
                      <a:t>[CATEGORY NAME]</a:t>
                    </a:fld>
                    <a:r>
                      <a:rPr lang="en-US" baseline="0"/>
                      <a:t> ... </a:t>
                    </a:r>
                    <a:fld id="{3351A551-240A-4441-AEAF-CABCC4B06C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A0144051-F84D-444E-8CC6-4FED6319F73C}" type="CATEGORYNAME">
                      <a:rPr lang="en-US"/>
                      <a:pPr/>
                      <a:t>[CATEGORY NAME]</a:t>
                    </a:fld>
                    <a:r>
                      <a:rPr lang="en-US" baseline="0"/>
                      <a:t> &lt;200 </a:t>
                    </a:r>
                    <a:fld id="{16BA9982-4FFF-47FC-B4A0-CB58C1BF8FE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B35FE0B4-3B3F-4E8B-8D6C-5F7DCA13C1F1}" type="CATEGORYNAME">
                      <a:rPr lang="en-US"/>
                      <a:pPr/>
                      <a:t>[CATEGORY NAME]</a:t>
                    </a:fld>
                    <a:r>
                      <a:rPr lang="en-US" baseline="0"/>
                      <a:t> &lt;200 </a:t>
                    </a:r>
                    <a:fld id="{89FCB68E-C363-442C-834D-F19AB41973E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34ED9265-7C86-4A93-936A-C4F2BE01AE2F}" type="CATEGORYNAME">
                      <a:rPr lang="en-US"/>
                      <a:pPr/>
                      <a:t>[CATEGORY NAME]</a:t>
                    </a:fld>
                    <a:r>
                      <a:rPr lang="en-US" baseline="0"/>
                      <a:t> &lt;100 </a:t>
                    </a:r>
                    <a:fld id="{D7C01738-E276-48AF-8BF0-3231C3AEA17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74A5B66B-EE6D-4129-9C57-20511DBD15C7}" type="CATEGORYNAME">
                      <a:rPr lang="en-US"/>
                      <a:pPr/>
                      <a:t>[CATEGORY NAME]</a:t>
                    </a:fld>
                    <a:r>
                      <a:rPr lang="en-US" baseline="0"/>
                      <a:t> &lt;100 &lt;</a:t>
                    </a:r>
                    <a:fld id="{47FD7C39-8F3A-4201-83F9-DA5C4E3E636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26BC197C-E11D-4720-AD6E-A87703CD00C9}" type="CATEGORYNAME">
                      <a:rPr lang="en-US"/>
                      <a:pPr/>
                      <a:t>[CATEGORY NAME]</a:t>
                    </a:fld>
                    <a:r>
                      <a:rPr lang="en-US" baseline="0"/>
                      <a:t> &lt;100 &lt;1%</a:t>
                    </a:r>
                  </a:p>
                </c:rich>
              </c:tx>
              <c:dLblPos val="bestFit"/>
              <c:showLegendKey val="0"/>
              <c:showVal val="0"/>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F7669D35-15FB-4F4C-9036-3F9E33E281E8}"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4837FEE4-BE5E-4CE5-80F1-F95FB49EEC98}"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manualLayout>
                  <c:x val="0.17026970101436431"/>
                  <c:y val="4.7758301015244746E-3"/>
                </c:manualLayout>
              </c:layout>
              <c:tx>
                <c:rich>
                  <a:bodyPr/>
                  <a:lstStyle/>
                  <a:p>
                    <a:fld id="{7D45405E-DB46-4587-8117-2B087CF57DFB}" type="CATEGORYNAME">
                      <a:rPr lang="en-US"/>
                      <a:pPr/>
                      <a:t>[CATEGORY NAME]</a:t>
                    </a:fld>
                    <a:r>
                      <a:rPr lang="en-US" baseline="0"/>
                      <a:t> &lt;100 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1"/>
              <c:layout/>
              <c:tx>
                <c:rich>
                  <a:bodyPr/>
                  <a:lstStyle/>
                  <a:p>
                    <a:fld id="{6E399CED-5BE6-4EC1-8319-79F8175E91B2}"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2"/>
              <c:layout/>
              <c:tx>
                <c:rich>
                  <a:bodyPr/>
                  <a:lstStyle/>
                  <a:p>
                    <a:fld id="{8AF65368-6A6C-4AE9-A78C-AEA83621C143}"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3"/>
              <c:layout/>
              <c:tx>
                <c:rich>
                  <a:bodyPr/>
                  <a:lstStyle/>
                  <a:p>
                    <a:fld id="{1BE0B933-0EF3-40A7-8FB5-992E5B1FF5CF}"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Death_10-19_Region'!$A$39:$A$62</c:f>
              <c:strCache>
                <c:ptCount val="24"/>
                <c:pt idx="0">
                  <c:v>Nigeria</c:v>
                </c:pt>
                <c:pt idx="1">
                  <c:v>Democratic Republic of the Congo</c:v>
                </c:pt>
                <c:pt idx="2">
                  <c:v>Cameroon</c:v>
                </c:pt>
                <c:pt idx="3">
                  <c:v>Cote dIvoire</c:v>
                </c:pt>
                <c:pt idx="4">
                  <c:v>Chad</c:v>
                </c:pt>
                <c:pt idx="5">
                  <c:v>Ghana</c:v>
                </c:pt>
                <c:pt idx="6">
                  <c:v>Central African Republic</c:v>
                </c:pt>
                <c:pt idx="7">
                  <c:v>Burkina Faso</c:v>
                </c:pt>
                <c:pt idx="8">
                  <c:v>Mali</c:v>
                </c:pt>
                <c:pt idx="9">
                  <c:v>Congo</c:v>
                </c:pt>
                <c:pt idx="10">
                  <c:v>Guinea</c:v>
                </c:pt>
                <c:pt idx="11">
                  <c:v>Togo</c:v>
                </c:pt>
                <c:pt idx="12">
                  <c:v>Niger</c:v>
                </c:pt>
                <c:pt idx="13">
                  <c:v>Benin</c:v>
                </c:pt>
                <c:pt idx="14">
                  <c:v>Liberia</c:v>
                </c:pt>
                <c:pt idx="15">
                  <c:v>Gabon</c:v>
                </c:pt>
                <c:pt idx="16">
                  <c:v>Sierra Leone</c:v>
                </c:pt>
                <c:pt idx="17">
                  <c:v>Guinea-Bissau</c:v>
                </c:pt>
                <c:pt idx="18">
                  <c:v>Senegal</c:v>
                </c:pt>
                <c:pt idx="19">
                  <c:v>Mauritania</c:v>
                </c:pt>
                <c:pt idx="20">
                  <c:v>Gambia</c:v>
                </c:pt>
                <c:pt idx="21">
                  <c:v>Equatorial Guinea</c:v>
                </c:pt>
                <c:pt idx="22">
                  <c:v>São Tomé and Príncipe</c:v>
                </c:pt>
                <c:pt idx="23">
                  <c:v>Cape Verde</c:v>
                </c:pt>
              </c:strCache>
            </c:strRef>
          </c:cat>
          <c:val>
            <c:numRef>
              <c:f>'AIDS Death_10-19_Region'!$B$39:$B$62</c:f>
              <c:numCache>
                <c:formatCode>General</c:formatCode>
                <c:ptCount val="24"/>
                <c:pt idx="0">
                  <c:v>7097</c:v>
                </c:pt>
                <c:pt idx="1">
                  <c:v>1449</c:v>
                </c:pt>
                <c:pt idx="2">
                  <c:v>1380</c:v>
                </c:pt>
                <c:pt idx="3">
                  <c:v>1129</c:v>
                </c:pt>
                <c:pt idx="4">
                  <c:v>608</c:v>
                </c:pt>
                <c:pt idx="5">
                  <c:v>589</c:v>
                </c:pt>
                <c:pt idx="6">
                  <c:v>561</c:v>
                </c:pt>
                <c:pt idx="7">
                  <c:v>477</c:v>
                </c:pt>
                <c:pt idx="8">
                  <c:v>382</c:v>
                </c:pt>
                <c:pt idx="9">
                  <c:v>301</c:v>
                </c:pt>
                <c:pt idx="10">
                  <c:v>290</c:v>
                </c:pt>
                <c:pt idx="11">
                  <c:v>289</c:v>
                </c:pt>
                <c:pt idx="12">
                  <c:v>240</c:v>
                </c:pt>
                <c:pt idx="13">
                  <c:v>193</c:v>
                </c:pt>
                <c:pt idx="14">
                  <c:v>106</c:v>
                </c:pt>
                <c:pt idx="15">
                  <c:v>92</c:v>
                </c:pt>
                <c:pt idx="16">
                  <c:v>78</c:v>
                </c:pt>
                <c:pt idx="17">
                  <c:v>72</c:v>
                </c:pt>
                <c:pt idx="18">
                  <c:v>67</c:v>
                </c:pt>
                <c:pt idx="19">
                  <c:v>38</c:v>
                </c:pt>
                <c:pt idx="20">
                  <c:v>37</c:v>
                </c:pt>
                <c:pt idx="21">
                  <c:v>24</c:v>
                </c:pt>
                <c:pt idx="22">
                  <c:v>1.911</c:v>
                </c:pt>
                <c:pt idx="23">
                  <c:v>1.9104000000000001</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adolescent (aged 10-19) living with HIV who are receiving ART, 55 reporting low- and middle-income countries by UNICEF Region, 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'Adolescent ART coverage'!$A$36</c:f>
              <c:strCache>
                <c:ptCount val="1"/>
                <c:pt idx="0">
                  <c:v>1</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coverage'!$B$36:$H$36</c:f>
              <c:numCache>
                <c:formatCode>0%</c:formatCode>
                <c:ptCount val="7"/>
                <c:pt idx="0">
                  <c:v>3.968253968253968E-2</c:v>
                </c:pt>
                <c:pt idx="1">
                  <c:v>0.62307807135393345</c:v>
                </c:pt>
                <c:pt idx="2">
                  <c:v>0.60278525990028087</c:v>
                </c:pt>
                <c:pt idx="3">
                  <c:v>0.19784172661870503</c:v>
                </c:pt>
                <c:pt idx="4">
                  <c:v>0.40206185567010311</c:v>
                </c:pt>
                <c:pt idx="5">
                  <c:v>2.0618556701030927E-2</c:v>
                </c:pt>
                <c:pt idx="6">
                  <c:v>0.25966850828729282</c:v>
                </c:pt>
              </c:numCache>
            </c:numRef>
          </c:val>
          <c:smooth val="0"/>
          <c:extLst/>
        </c:ser>
        <c:ser>
          <c:idx val="1"/>
          <c:order val="1"/>
          <c:tx>
            <c:strRef>
              <c:f>'Adolescent ART coverage'!$A$37</c:f>
              <c:strCache>
                <c:ptCount val="1"/>
                <c:pt idx="0">
                  <c:v>2</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coverage'!$B$37:$H$37</c:f>
              <c:numCache>
                <c:formatCode>0%</c:formatCode>
                <c:ptCount val="7"/>
                <c:pt idx="0">
                  <c:v>5.1150895140664966E-3</c:v>
                </c:pt>
                <c:pt idx="1">
                  <c:v>0</c:v>
                </c:pt>
                <c:pt idx="2">
                  <c:v>0.31535898212662827</c:v>
                </c:pt>
                <c:pt idx="3">
                  <c:v>0.32432432432432434</c:v>
                </c:pt>
                <c:pt idx="4">
                  <c:v>3.272727272727273E-2</c:v>
                </c:pt>
                <c:pt idx="5">
                  <c:v>0.29411764705882354</c:v>
                </c:pt>
                <c:pt idx="6">
                  <c:v>0.39178541492036884</c:v>
                </c:pt>
              </c:numCache>
            </c:numRef>
          </c:val>
          <c:smooth val="0"/>
        </c:ser>
        <c:ser>
          <c:idx val="2"/>
          <c:order val="2"/>
          <c:tx>
            <c:strRef>
              <c:f>'Adolescent ART coverage'!$A$38</c:f>
              <c:strCache>
                <c:ptCount val="1"/>
                <c:pt idx="0">
                  <c:v>3</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coverage'!$B$38:$H$38</c:f>
              <c:numCache>
                <c:formatCode>0%</c:formatCode>
                <c:ptCount val="7"/>
                <c:pt idx="0">
                  <c:v>0.69741697416974169</c:v>
                </c:pt>
                <c:pt idx="1">
                  <c:v>4.6627872276932256E-2</c:v>
                </c:pt>
                <c:pt idx="2">
                  <c:v>0.18292682926829268</c:v>
                </c:pt>
                <c:pt idx="3">
                  <c:v>0.11835973904939422</c:v>
                </c:pt>
                <c:pt idx="4">
                  <c:v>0.13186813186813187</c:v>
                </c:pt>
                <c:pt idx="5">
                  <c:v>2.1126760563380281E-2</c:v>
                </c:pt>
                <c:pt idx="6">
                  <c:v>0.19642624233728967</c:v>
                </c:pt>
              </c:numCache>
            </c:numRef>
          </c:val>
          <c:smooth val="0"/>
          <c:extLst/>
        </c:ser>
        <c:ser>
          <c:idx val="3"/>
          <c:order val="3"/>
          <c:tx>
            <c:strRef>
              <c:f>'Adolescent ART coverage'!$A$39</c:f>
              <c:strCache>
                <c:ptCount val="1"/>
                <c:pt idx="0">
                  <c:v>4</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coverage'!$B$39:$H$39</c:f>
              <c:numCache>
                <c:formatCode>0%</c:formatCode>
                <c:ptCount val="7"/>
                <c:pt idx="0">
                  <c:v>0.15011093197873226</c:v>
                </c:pt>
                <c:pt idx="1">
                  <c:v>5.3478086047446721E-2</c:v>
                </c:pt>
                <c:pt idx="2">
                  <c:v>0.50912576969875745</c:v>
                </c:pt>
                <c:pt idx="3">
                  <c:v>0.27711602697422322</c:v>
                </c:pt>
                <c:pt idx="4">
                  <c:v>8.771929824561403E-2</c:v>
                </c:pt>
                <c:pt idx="5">
                  <c:v>0</c:v>
                </c:pt>
                <c:pt idx="6">
                  <c:v>0.56848772763262079</c:v>
                </c:pt>
              </c:numCache>
            </c:numRef>
          </c:val>
          <c:smooth val="0"/>
          <c:extLst/>
        </c:ser>
        <c:ser>
          <c:idx val="4"/>
          <c:order val="4"/>
          <c:tx>
            <c:strRef>
              <c:f>'Adolescent ART coverage'!$A$40</c:f>
              <c:strCache>
                <c:ptCount val="1"/>
                <c:pt idx="0">
                  <c:v>5</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coverage'!$B$40:$H$40</c:f>
              <c:numCache>
                <c:formatCode>0%</c:formatCode>
                <c:ptCount val="7"/>
                <c:pt idx="0">
                  <c:v>0.22826359880389877</c:v>
                </c:pt>
                <c:pt idx="1">
                  <c:v>2.5952140208965285E-2</c:v>
                </c:pt>
                <c:pt idx="3">
                  <c:v>9.7560975609756101E-2</c:v>
                </c:pt>
                <c:pt idx="4">
                  <c:v>0.21848739495798319</c:v>
                </c:pt>
                <c:pt idx="5">
                  <c:v>0.42601828761429761</c:v>
                </c:pt>
                <c:pt idx="6">
                  <c:v>4.7935316199826737E-2</c:v>
                </c:pt>
              </c:numCache>
            </c:numRef>
          </c:val>
          <c:smooth val="0"/>
          <c:extLst/>
        </c:ser>
        <c:ser>
          <c:idx val="5"/>
          <c:order val="5"/>
          <c:tx>
            <c:strRef>
              <c:f>'Adolescent ART coverage'!$A$41</c:f>
              <c:strCache>
                <c:ptCount val="1"/>
                <c:pt idx="0">
                  <c:v>6</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coverage'!$B$41:$H$41</c:f>
              <c:numCache>
                <c:formatCode>0%</c:formatCode>
                <c:ptCount val="7"/>
                <c:pt idx="0">
                  <c:v>0.13392857142857142</c:v>
                </c:pt>
                <c:pt idx="1">
                  <c:v>5.8139534883720929E-2</c:v>
                </c:pt>
                <c:pt idx="3">
                  <c:v>0.2469528351881293</c:v>
                </c:pt>
                <c:pt idx="4">
                  <c:v>7.2675790467201504E-2</c:v>
                </c:pt>
                <c:pt idx="5">
                  <c:v>5.9171597633136092E-2</c:v>
                </c:pt>
                <c:pt idx="6">
                  <c:v>0</c:v>
                </c:pt>
              </c:numCache>
            </c:numRef>
          </c:val>
          <c:smooth val="0"/>
          <c:extLst/>
        </c:ser>
        <c:ser>
          <c:idx val="6"/>
          <c:order val="6"/>
          <c:tx>
            <c:strRef>
              <c:f>'Adolescent ART coverage'!$A$42</c:f>
              <c:strCache>
                <c:ptCount val="1"/>
                <c:pt idx="0">
                  <c:v>7</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coverage'!$B$42:$H$42</c:f>
              <c:numCache>
                <c:formatCode>0%</c:formatCode>
                <c:ptCount val="7"/>
                <c:pt idx="0">
                  <c:v>0.38613861386138615</c:v>
                </c:pt>
                <c:pt idx="1">
                  <c:v>0.94856309870887134</c:v>
                </c:pt>
                <c:pt idx="3">
                  <c:v>0.13968481375358166</c:v>
                </c:pt>
                <c:pt idx="6">
                  <c:v>0.2431237721021611</c:v>
                </c:pt>
              </c:numCache>
            </c:numRef>
          </c:val>
          <c:smooth val="0"/>
          <c:extLst/>
        </c:ser>
        <c:ser>
          <c:idx val="7"/>
          <c:order val="7"/>
          <c:tx>
            <c:strRef>
              <c:f>'Adolescent ART coverage'!$A$43</c:f>
              <c:strCache>
                <c:ptCount val="1"/>
                <c:pt idx="0">
                  <c:v>8</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coverage'!$B$43:$H$43</c:f>
              <c:numCache>
                <c:formatCode>0%</c:formatCode>
                <c:ptCount val="7"/>
                <c:pt idx="0">
                  <c:v>0.56164383561643838</c:v>
                </c:pt>
                <c:pt idx="1">
                  <c:v>0.20895522388059701</c:v>
                </c:pt>
                <c:pt idx="3">
                  <c:v>0.22583600549702246</c:v>
                </c:pt>
                <c:pt idx="6">
                  <c:v>0.12952665129526653</c:v>
                </c:pt>
              </c:numCache>
            </c:numRef>
          </c:val>
          <c:smooth val="0"/>
          <c:extLst/>
        </c:ser>
        <c:ser>
          <c:idx val="8"/>
          <c:order val="8"/>
          <c:tx>
            <c:strRef>
              <c:f>'Adolescent ART coverage'!$A$44</c:f>
              <c:strCache>
                <c:ptCount val="1"/>
                <c:pt idx="0">
                  <c:v>9</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coverage'!$B$44:$H$44</c:f>
              <c:numCache>
                <c:formatCode>0%</c:formatCode>
                <c:ptCount val="7"/>
                <c:pt idx="0">
                  <c:v>0.15958635217516198</c:v>
                </c:pt>
                <c:pt idx="3">
                  <c:v>0.30539682539682539</c:v>
                </c:pt>
              </c:numCache>
            </c:numRef>
          </c:val>
          <c:smooth val="0"/>
        </c:ser>
        <c:ser>
          <c:idx val="9"/>
          <c:order val="9"/>
          <c:tx>
            <c:strRef>
              <c:f>'Adolescent ART coverage'!$A$45</c:f>
              <c:strCache>
                <c:ptCount val="1"/>
                <c:pt idx="0">
                  <c:v>10</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coverage'!$B$45:$H$45</c:f>
              <c:numCache>
                <c:formatCode>0%</c:formatCode>
                <c:ptCount val="7"/>
                <c:pt idx="0">
                  <c:v>0.18779342723004694</c:v>
                </c:pt>
                <c:pt idx="3">
                  <c:v>0.15384615384615385</c:v>
                </c:pt>
              </c:numCache>
            </c:numRef>
          </c:val>
          <c:smooth val="0"/>
        </c:ser>
        <c:ser>
          <c:idx val="10"/>
          <c:order val="10"/>
          <c:tx>
            <c:strRef>
              <c:f>'Adolescent ART coverage'!$A$46</c:f>
              <c:strCache>
                <c:ptCount val="1"/>
                <c:pt idx="0">
                  <c:v>11</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coverage'!$B$46:$H$46</c:f>
              <c:numCache>
                <c:formatCode>0%</c:formatCode>
                <c:ptCount val="7"/>
                <c:pt idx="0">
                  <c:v>0.95258620689655171</c:v>
                </c:pt>
                <c:pt idx="3">
                  <c:v>0.1339366515837104</c:v>
                </c:pt>
              </c:numCache>
            </c:numRef>
          </c:val>
          <c:smooth val="0"/>
        </c:ser>
        <c:ser>
          <c:idx val="11"/>
          <c:order val="11"/>
          <c:tx>
            <c:strRef>
              <c:f>'Adolescent ART coverage'!$A$47</c:f>
              <c:strCache>
                <c:ptCount val="1"/>
                <c:pt idx="0">
                  <c:v>12</c:v>
                </c:pt>
              </c:strCache>
            </c:strRef>
          </c:tx>
          <c:spPr>
            <a:ln w="22225" cap="rnd">
              <a:noFill/>
              <a:round/>
            </a:ln>
            <a:effectLst/>
          </c:spPr>
          <c:marker>
            <c:symbol val="circle"/>
            <c:size val="7"/>
            <c:spPr>
              <a:solidFill>
                <a:schemeClr val="accent6"/>
              </a:solidFill>
              <a:ln w="15875">
                <a:solidFill>
                  <a:schemeClr val="accent6"/>
                </a:solidFill>
                <a:round/>
              </a:ln>
              <a:effectLst/>
            </c:spPr>
          </c:marker>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coverage'!$B$47:$H$47</c:f>
              <c:numCache>
                <c:formatCode>0%</c:formatCode>
                <c:ptCount val="7"/>
                <c:pt idx="0">
                  <c:v>8.9333333333333334E-2</c:v>
                </c:pt>
              </c:numCache>
            </c:numRef>
          </c:val>
          <c:smooth val="0"/>
        </c:ser>
        <c:dLbls>
          <c:showLegendKey val="0"/>
          <c:showVal val="0"/>
          <c:showCatName val="0"/>
          <c:showSerName val="0"/>
          <c:showPercent val="0"/>
          <c:showBubbleSize val="0"/>
        </c:dLbls>
        <c:marker val="1"/>
        <c:smooth val="0"/>
        <c:axId val="463770160"/>
        <c:axId val="463769376"/>
      </c:lineChart>
      <c:catAx>
        <c:axId val="463770160"/>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769376"/>
        <c:crosses val="autoZero"/>
        <c:auto val="1"/>
        <c:lblAlgn val="ctr"/>
        <c:lblOffset val="100"/>
        <c:noMultiLvlLbl val="0"/>
      </c:catAx>
      <c:valAx>
        <c:axId val="463769376"/>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770160"/>
        <c:crosses val="autoZero"/>
        <c:crossBetween val="between"/>
        <c:majorUnit val="0.2"/>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with comprehensive, correct knowledge of HIV*, Western and Central Africa,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23"/>
              <c:pt idx="0">
                <c:v>Sao Tome and Principe; DHS 2008-2009</c:v>
              </c:pt>
              <c:pt idx="1">
                <c:v>Liberia; DHS 2013</c:v>
              </c:pt>
              <c:pt idx="2">
                <c:v>Burkina Faso; DHS 2010</c:v>
              </c:pt>
              <c:pt idx="3">
                <c:v>Gabon; DHS 2012</c:v>
              </c:pt>
              <c:pt idx="4">
                <c:v>Sierra Leone; DHS 2013</c:v>
              </c:pt>
              <c:pt idx="5">
                <c:v>Senegal; DHS 2010-2011</c:v>
              </c:pt>
              <c:pt idx="6">
                <c:v>Cameroon; DHS 2011</c:v>
              </c:pt>
              <c:pt idx="7">
                <c:v>Benin; DHS 2011-2012</c:v>
              </c:pt>
              <c:pt idx="8">
                <c:v>Togo; DHS 2013-2014</c:v>
              </c:pt>
              <c:pt idx="9">
                <c:v>Mali; DHS 2012-2013</c:v>
              </c:pt>
              <c:pt idx="10">
                <c:v>Nigeria; DHS 2013</c:v>
              </c:pt>
              <c:pt idx="11">
                <c:v>Gambia; DHS 2013</c:v>
              </c:pt>
              <c:pt idx="12">
                <c:v>Guinea; DHS 2012</c:v>
              </c:pt>
              <c:pt idx="13">
                <c:v>Ghana; DHS 2014 (Preliminary Report)</c:v>
              </c:pt>
              <c:pt idx="14">
                <c:v>Equatorial Guinea; DHS 2011</c:v>
              </c:pt>
              <c:pt idx="15">
                <c:v>Democratic Republic of the Congo; DHS 2013-2014</c:v>
              </c:pt>
              <c:pt idx="16">
                <c:v>Central African Republic; MICS 2010</c:v>
              </c:pt>
              <c:pt idx="17">
                <c:v>Congo; DHS 2011-2012</c:v>
              </c:pt>
              <c:pt idx="18">
                <c:v>Côte d'Ivoire; DHS 2011-2012</c:v>
              </c:pt>
              <c:pt idx="19">
                <c:v>Niger; DHS 2012</c:v>
              </c:pt>
              <c:pt idx="20">
                <c:v>Guinea-Bissau; MICS 2010</c:v>
              </c:pt>
              <c:pt idx="21">
                <c:v>Chad; MICS 2010</c:v>
              </c:pt>
              <c:pt idx="22">
                <c:v>Mauritania; MICS 2011</c:v>
              </c:pt>
            </c:strLit>
          </c:cat>
          <c:val>
            <c:numLit>
              <c:formatCode>General</c:formatCode>
              <c:ptCount val="23"/>
              <c:pt idx="0">
                <c:v>39</c:v>
              </c:pt>
              <c:pt idx="1">
                <c:v>34.6</c:v>
              </c:pt>
              <c:pt idx="2">
                <c:v>29</c:v>
              </c:pt>
              <c:pt idx="3">
                <c:v>28.8</c:v>
              </c:pt>
              <c:pt idx="4">
                <c:v>28</c:v>
              </c:pt>
              <c:pt idx="5">
                <c:v>26.1</c:v>
              </c:pt>
              <c:pt idx="6">
                <c:v>25.7</c:v>
              </c:pt>
              <c:pt idx="7">
                <c:v>25.5</c:v>
              </c:pt>
              <c:pt idx="8">
                <c:v>22.8</c:v>
              </c:pt>
              <c:pt idx="9">
                <c:v>22.5</c:v>
              </c:pt>
              <c:pt idx="10">
                <c:v>22.4</c:v>
              </c:pt>
              <c:pt idx="11">
                <c:v>21.9</c:v>
              </c:pt>
              <c:pt idx="12">
                <c:v>19.8</c:v>
              </c:pt>
              <c:pt idx="13">
                <c:v>18.100000000000001</c:v>
              </c:pt>
              <c:pt idx="14">
                <c:v>17.3</c:v>
              </c:pt>
              <c:pt idx="15">
                <c:v>17.100000000000001</c:v>
              </c:pt>
              <c:pt idx="16">
                <c:v>17.100000000000001</c:v>
              </c:pt>
              <c:pt idx="17">
                <c:v>15.7</c:v>
              </c:pt>
              <c:pt idx="18">
                <c:v>15</c:v>
              </c:pt>
              <c:pt idx="19">
                <c:v>12.3</c:v>
              </c:pt>
              <c:pt idx="20">
                <c:v>11.8</c:v>
              </c:pt>
              <c:pt idx="21">
                <c:v>10.199999999999999</c:v>
              </c:pt>
              <c:pt idx="22">
                <c:v>5.2</c:v>
              </c:pt>
            </c:numLit>
          </c:val>
        </c:ser>
        <c:ser>
          <c:idx val="1"/>
          <c:order val="1"/>
          <c:tx>
            <c:v>Boys - 15-19</c:v>
          </c:tx>
          <c:spPr>
            <a:solidFill>
              <a:schemeClr val="accent2"/>
            </a:solidFill>
            <a:ln>
              <a:noFill/>
            </a:ln>
            <a:effectLst/>
          </c:spPr>
          <c:invertIfNegative val="0"/>
          <c:dLbls>
            <c:dLbl>
              <c:idx val="20"/>
              <c:delete val="1"/>
              <c:extLst>
                <c:ext xmlns:c15="http://schemas.microsoft.com/office/drawing/2012/chart" uri="{CE6537A1-D6FC-4f65-9D91-7224C49458BB}"/>
              </c:extLst>
            </c:dLbl>
            <c:dLbl>
              <c:idx val="21"/>
              <c:delete val="1"/>
              <c:extLst>
                <c:ext xmlns:c15="http://schemas.microsoft.com/office/drawing/2012/chart" uri="{CE6537A1-D6FC-4f65-9D91-7224C49458BB}"/>
              </c:extLst>
            </c:dLbl>
            <c:dLbl>
              <c:idx val="22"/>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23"/>
              <c:pt idx="0">
                <c:v>Sao Tome and Principe; DHS 2008-2009</c:v>
              </c:pt>
              <c:pt idx="1">
                <c:v>Liberia; DHS 2013</c:v>
              </c:pt>
              <c:pt idx="2">
                <c:v>Burkina Faso; DHS 2010</c:v>
              </c:pt>
              <c:pt idx="3">
                <c:v>Gabon; DHS 2012</c:v>
              </c:pt>
              <c:pt idx="4">
                <c:v>Sierra Leone; DHS 2013</c:v>
              </c:pt>
              <c:pt idx="5">
                <c:v>Senegal; DHS 2010-2011</c:v>
              </c:pt>
              <c:pt idx="6">
                <c:v>Cameroon; DHS 2011</c:v>
              </c:pt>
              <c:pt idx="7">
                <c:v>Benin; DHS 2011-2012</c:v>
              </c:pt>
              <c:pt idx="8">
                <c:v>Togo; DHS 2013-2014</c:v>
              </c:pt>
              <c:pt idx="9">
                <c:v>Mali; DHS 2012-2013</c:v>
              </c:pt>
              <c:pt idx="10">
                <c:v>Nigeria; DHS 2013</c:v>
              </c:pt>
              <c:pt idx="11">
                <c:v>Gambia; DHS 2013</c:v>
              </c:pt>
              <c:pt idx="12">
                <c:v>Guinea; DHS 2012</c:v>
              </c:pt>
              <c:pt idx="13">
                <c:v>Ghana; DHS 2014 (Preliminary Report)</c:v>
              </c:pt>
              <c:pt idx="14">
                <c:v>Equatorial Guinea; DHS 2011</c:v>
              </c:pt>
              <c:pt idx="15">
                <c:v>Democratic Republic of the Congo; DHS 2013-2014</c:v>
              </c:pt>
              <c:pt idx="16">
                <c:v>Central African Republic; MICS 2010</c:v>
              </c:pt>
              <c:pt idx="17">
                <c:v>Congo; DHS 2011-2012</c:v>
              </c:pt>
              <c:pt idx="18">
                <c:v>Côte d'Ivoire; DHS 2011-2012</c:v>
              </c:pt>
              <c:pt idx="19">
                <c:v>Niger; DHS 2012</c:v>
              </c:pt>
              <c:pt idx="20">
                <c:v>Guinea-Bissau; MICS 2010</c:v>
              </c:pt>
              <c:pt idx="21">
                <c:v>Chad; MICS 2010</c:v>
              </c:pt>
              <c:pt idx="22">
                <c:v>Mauritania; MICS 2011</c:v>
              </c:pt>
            </c:strLit>
          </c:cat>
          <c:val>
            <c:numLit>
              <c:formatCode>General</c:formatCode>
              <c:ptCount val="23"/>
              <c:pt idx="0">
                <c:v>39</c:v>
              </c:pt>
              <c:pt idx="1">
                <c:v>19</c:v>
              </c:pt>
              <c:pt idx="2">
                <c:v>30.8</c:v>
              </c:pt>
              <c:pt idx="3">
                <c:v>34.799999999999997</c:v>
              </c:pt>
              <c:pt idx="4">
                <c:v>28.5</c:v>
              </c:pt>
              <c:pt idx="5">
                <c:v>28.2</c:v>
              </c:pt>
              <c:pt idx="6">
                <c:v>29.8</c:v>
              </c:pt>
              <c:pt idx="7">
                <c:v>27.1</c:v>
              </c:pt>
              <c:pt idx="8">
                <c:v>27.9</c:v>
              </c:pt>
              <c:pt idx="9">
                <c:v>30.5</c:v>
              </c:pt>
              <c:pt idx="10">
                <c:v>29.3</c:v>
              </c:pt>
              <c:pt idx="11">
                <c:v>26.5</c:v>
              </c:pt>
              <c:pt idx="12">
                <c:v>28.7</c:v>
              </c:pt>
              <c:pt idx="13">
                <c:v>24.5</c:v>
              </c:pt>
              <c:pt idx="14">
                <c:v>12.3</c:v>
              </c:pt>
              <c:pt idx="15">
                <c:v>20.3</c:v>
              </c:pt>
              <c:pt idx="16">
                <c:v>26.4</c:v>
              </c:pt>
              <c:pt idx="17">
                <c:v>25</c:v>
              </c:pt>
              <c:pt idx="18">
                <c:v>20.9</c:v>
              </c:pt>
              <c:pt idx="19">
                <c:v>21.3</c:v>
              </c:pt>
              <c:pt idx="20">
                <c:v>0</c:v>
              </c:pt>
              <c:pt idx="21">
                <c:v>0</c:v>
              </c:pt>
              <c:pt idx="22">
                <c:v>0</c:v>
              </c:pt>
            </c:numLit>
          </c:val>
        </c:ser>
        <c:dLbls>
          <c:showLegendKey val="0"/>
          <c:showVal val="0"/>
          <c:showCatName val="0"/>
          <c:showSerName val="0"/>
          <c:showPercent val="0"/>
          <c:showBubbleSize val="0"/>
        </c:dLbls>
        <c:gapWidth val="267"/>
        <c:overlap val="-43"/>
        <c:axId val="463768592"/>
        <c:axId val="463767024"/>
      </c:barChart>
      <c:catAx>
        <c:axId val="4637685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767024"/>
        <c:crosses val="autoZero"/>
        <c:auto val="1"/>
        <c:lblAlgn val="ctr"/>
        <c:lblOffset val="100"/>
        <c:noMultiLvlLbl val="0"/>
      </c:catAx>
      <c:valAx>
        <c:axId val="463767024"/>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768592"/>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had sex before age 15, Western and Central Africa,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23"/>
              <c:pt idx="0">
                <c:v>Equatorial Guinea; DHS 2011</c:v>
              </c:pt>
              <c:pt idx="1">
                <c:v>Central African Republic; MICS 2010</c:v>
              </c:pt>
              <c:pt idx="2">
                <c:v>Guinea-Bissau; MICS 2010</c:v>
              </c:pt>
              <c:pt idx="3">
                <c:v>Liberia; DHS 2013</c:v>
              </c:pt>
              <c:pt idx="4">
                <c:v>Congo; DHS 2011-2012</c:v>
              </c:pt>
              <c:pt idx="5">
                <c:v>Niger; DHS 2012</c:v>
              </c:pt>
              <c:pt idx="6">
                <c:v>Guinea; DHS 2012</c:v>
              </c:pt>
              <c:pt idx="7">
                <c:v>Chad; MICS 2010</c:v>
              </c:pt>
              <c:pt idx="8">
                <c:v>Côte d'Ivoire; DHS 2011-2012</c:v>
              </c:pt>
              <c:pt idx="9">
                <c:v>Mali; DHS 2012-2013</c:v>
              </c:pt>
              <c:pt idx="10">
                <c:v>Sierra Leone; DHS 2013</c:v>
              </c:pt>
              <c:pt idx="11">
                <c:v>Democratic Republic of the Congo; DHS 2013-2014</c:v>
              </c:pt>
              <c:pt idx="12">
                <c:v>Gabon; DHS 2012</c:v>
              </c:pt>
              <c:pt idx="13">
                <c:v>Nigeria; DHS 2013</c:v>
              </c:pt>
              <c:pt idx="14">
                <c:v>Cameroon; DHS 2011</c:v>
              </c:pt>
              <c:pt idx="15">
                <c:v>Benin; DHS 2011-2012</c:v>
              </c:pt>
              <c:pt idx="16">
                <c:v>Cabo Verde; APIS 2012</c:v>
              </c:pt>
              <c:pt idx="17">
                <c:v>Togo; DHS 2013-2014</c:v>
              </c:pt>
              <c:pt idx="18">
                <c:v>Ghana; MICS 2011</c:v>
              </c:pt>
              <c:pt idx="19">
                <c:v>Sao Tome and Principe; DHS 2008-2009</c:v>
              </c:pt>
              <c:pt idx="20">
                <c:v>Senegal; DHS 2010-2011</c:v>
              </c:pt>
              <c:pt idx="21">
                <c:v>Burkina Faso; DHS 2010</c:v>
              </c:pt>
              <c:pt idx="22">
                <c:v>Gambia; DHS 2013</c:v>
              </c:pt>
            </c:strLit>
          </c:cat>
          <c:val>
            <c:numLit>
              <c:formatCode>General</c:formatCode>
              <c:ptCount val="23"/>
              <c:pt idx="0">
                <c:v>28.7</c:v>
              </c:pt>
              <c:pt idx="1">
                <c:v>27.2</c:v>
              </c:pt>
              <c:pt idx="2">
                <c:v>26.6</c:v>
              </c:pt>
              <c:pt idx="3">
                <c:v>23.3</c:v>
              </c:pt>
              <c:pt idx="4">
                <c:v>23</c:v>
              </c:pt>
              <c:pt idx="5">
                <c:v>22.8</c:v>
              </c:pt>
              <c:pt idx="6">
                <c:v>22.4</c:v>
              </c:pt>
              <c:pt idx="7">
                <c:v>20.9</c:v>
              </c:pt>
              <c:pt idx="8">
                <c:v>20.8</c:v>
              </c:pt>
              <c:pt idx="9">
                <c:v>20</c:v>
              </c:pt>
              <c:pt idx="10">
                <c:v>19.3</c:v>
              </c:pt>
              <c:pt idx="11">
                <c:v>18.899999999999999</c:v>
              </c:pt>
              <c:pt idx="12">
                <c:v>16.8</c:v>
              </c:pt>
              <c:pt idx="13">
                <c:v>15.6</c:v>
              </c:pt>
              <c:pt idx="14">
                <c:v>15</c:v>
              </c:pt>
              <c:pt idx="15">
                <c:v>11.9</c:v>
              </c:pt>
              <c:pt idx="16">
                <c:v>11.7</c:v>
              </c:pt>
              <c:pt idx="17">
                <c:v>10.3</c:v>
              </c:pt>
              <c:pt idx="18">
                <c:v>10.1</c:v>
              </c:pt>
              <c:pt idx="19">
                <c:v>9.6999999999999993</c:v>
              </c:pt>
              <c:pt idx="20">
                <c:v>9.6</c:v>
              </c:pt>
              <c:pt idx="21">
                <c:v>7.7</c:v>
              </c:pt>
              <c:pt idx="22">
                <c:v>5.7</c:v>
              </c:pt>
            </c:numLit>
          </c:val>
        </c:ser>
        <c:ser>
          <c:idx val="1"/>
          <c:order val="1"/>
          <c:tx>
            <c:v>Boys - 15-19</c:v>
          </c:tx>
          <c:spPr>
            <a:solidFill>
              <a:schemeClr val="accent2"/>
            </a:solidFill>
            <a:ln>
              <a:noFill/>
            </a:ln>
            <a:effectLst/>
          </c:spPr>
          <c:invertIfNegative val="0"/>
          <c:dLbls>
            <c:dLbl>
              <c:idx val="2"/>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23"/>
              <c:pt idx="0">
                <c:v>Equatorial Guinea; DHS 2011</c:v>
              </c:pt>
              <c:pt idx="1">
                <c:v>Central African Republic; MICS 2010</c:v>
              </c:pt>
              <c:pt idx="2">
                <c:v>Guinea-Bissau; MICS 2010</c:v>
              </c:pt>
              <c:pt idx="3">
                <c:v>Liberia; DHS 2013</c:v>
              </c:pt>
              <c:pt idx="4">
                <c:v>Congo; DHS 2011-2012</c:v>
              </c:pt>
              <c:pt idx="5">
                <c:v>Niger; DHS 2012</c:v>
              </c:pt>
              <c:pt idx="6">
                <c:v>Guinea; DHS 2012</c:v>
              </c:pt>
              <c:pt idx="7">
                <c:v>Chad; MICS 2010</c:v>
              </c:pt>
              <c:pt idx="8">
                <c:v>Côte d'Ivoire; DHS 2011-2012</c:v>
              </c:pt>
              <c:pt idx="9">
                <c:v>Mali; DHS 2012-2013</c:v>
              </c:pt>
              <c:pt idx="10">
                <c:v>Sierra Leone; DHS 2013</c:v>
              </c:pt>
              <c:pt idx="11">
                <c:v>Democratic Republic of the Congo; DHS 2013-2014</c:v>
              </c:pt>
              <c:pt idx="12">
                <c:v>Gabon; DHS 2012</c:v>
              </c:pt>
              <c:pt idx="13">
                <c:v>Nigeria; DHS 2013</c:v>
              </c:pt>
              <c:pt idx="14">
                <c:v>Cameroon; DHS 2011</c:v>
              </c:pt>
              <c:pt idx="15">
                <c:v>Benin; DHS 2011-2012</c:v>
              </c:pt>
              <c:pt idx="16">
                <c:v>Cabo Verde; APIS 2012</c:v>
              </c:pt>
              <c:pt idx="17">
                <c:v>Togo; DHS 2013-2014</c:v>
              </c:pt>
              <c:pt idx="18">
                <c:v>Ghana; MICS 2011</c:v>
              </c:pt>
              <c:pt idx="19">
                <c:v>Sao Tome and Principe; DHS 2008-2009</c:v>
              </c:pt>
              <c:pt idx="20">
                <c:v>Senegal; DHS 2010-2011</c:v>
              </c:pt>
              <c:pt idx="21">
                <c:v>Burkina Faso; DHS 2010</c:v>
              </c:pt>
              <c:pt idx="22">
                <c:v>Gambia; DHS 2013</c:v>
              </c:pt>
            </c:strLit>
          </c:cat>
          <c:val>
            <c:numLit>
              <c:formatCode>General</c:formatCode>
              <c:ptCount val="23"/>
              <c:pt idx="0">
                <c:v>34.1</c:v>
              </c:pt>
              <c:pt idx="1">
                <c:v>9.9</c:v>
              </c:pt>
              <c:pt idx="2">
                <c:v>0</c:v>
              </c:pt>
              <c:pt idx="3">
                <c:v>8.9</c:v>
              </c:pt>
              <c:pt idx="4">
                <c:v>23</c:v>
              </c:pt>
              <c:pt idx="5">
                <c:v>1</c:v>
              </c:pt>
              <c:pt idx="6">
                <c:v>9.5</c:v>
              </c:pt>
              <c:pt idx="7">
                <c:v>0</c:v>
              </c:pt>
              <c:pt idx="8">
                <c:v>14.1</c:v>
              </c:pt>
              <c:pt idx="9">
                <c:v>3.8</c:v>
              </c:pt>
              <c:pt idx="10">
                <c:v>10.4</c:v>
              </c:pt>
              <c:pt idx="11">
                <c:v>20</c:v>
              </c:pt>
              <c:pt idx="12">
                <c:v>34.6</c:v>
              </c:pt>
              <c:pt idx="13">
                <c:v>2.9</c:v>
              </c:pt>
              <c:pt idx="14">
                <c:v>11.2</c:v>
              </c:pt>
              <c:pt idx="15">
                <c:v>16.8</c:v>
              </c:pt>
              <c:pt idx="16">
                <c:v>17.100000000000001</c:v>
              </c:pt>
              <c:pt idx="17">
                <c:v>8.5</c:v>
              </c:pt>
              <c:pt idx="18">
                <c:v>6.2</c:v>
              </c:pt>
              <c:pt idx="19">
                <c:v>11.7</c:v>
              </c:pt>
              <c:pt idx="20">
                <c:v>6.3</c:v>
              </c:pt>
              <c:pt idx="21">
                <c:v>1.6</c:v>
              </c:pt>
              <c:pt idx="22">
                <c:v>6.1</c:v>
              </c:pt>
            </c:numLit>
          </c:val>
        </c:ser>
        <c:dLbls>
          <c:showLegendKey val="0"/>
          <c:showVal val="0"/>
          <c:showCatName val="0"/>
          <c:showSerName val="0"/>
          <c:showPercent val="0"/>
          <c:showBubbleSize val="0"/>
        </c:dLbls>
        <c:gapWidth val="267"/>
        <c:overlap val="-43"/>
        <c:axId val="463767416"/>
        <c:axId val="463767808"/>
      </c:barChart>
      <c:catAx>
        <c:axId val="46376741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767808"/>
        <c:crosses val="autoZero"/>
        <c:auto val="1"/>
        <c:lblAlgn val="ctr"/>
        <c:lblOffset val="100"/>
        <c:noMultiLvlLbl val="0"/>
      </c:catAx>
      <c:valAx>
        <c:axId val="463767808"/>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767416"/>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had sex with more than one partner in the last 12 months, Western and Central Africa,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23"/>
              <c:pt idx="0">
                <c:v>Equatorial Guinea; DHS 2011</c:v>
              </c:pt>
              <c:pt idx="1">
                <c:v>Cabo Verde; APIS 2012</c:v>
              </c:pt>
              <c:pt idx="2">
                <c:v>Gabon; Gabon 2012 DHS</c:v>
              </c:pt>
              <c:pt idx="3">
                <c:v>Liberia; DHS 2013</c:v>
              </c:pt>
              <c:pt idx="4">
                <c:v>Central African Republic; MICS 2010</c:v>
              </c:pt>
              <c:pt idx="5">
                <c:v>Sierra Leone; DHS 2013</c:v>
              </c:pt>
              <c:pt idx="6">
                <c:v>Guinea-Bissau; MICS 2010</c:v>
              </c:pt>
              <c:pt idx="7">
                <c:v>Côte d'Ivoire; DHS 2011-2012</c:v>
              </c:pt>
              <c:pt idx="8">
                <c:v>Cameroon; DHS 2011</c:v>
              </c:pt>
              <c:pt idx="9">
                <c:v>Congo; DHS 2011-2012</c:v>
              </c:pt>
              <c:pt idx="10">
                <c:v>Democratic Republic of the Congo; DHS 2013-2014</c:v>
              </c:pt>
              <c:pt idx="11">
                <c:v>Guinea; DHS 2012</c:v>
              </c:pt>
              <c:pt idx="12">
                <c:v>Benin; DHS 2011-2012</c:v>
              </c:pt>
              <c:pt idx="13">
                <c:v>Ghana; DHS 2014 (Preliminary Report)</c:v>
              </c:pt>
              <c:pt idx="14">
                <c:v>Sao Tome and Principe; DHS 2008-2009</c:v>
              </c:pt>
              <c:pt idx="15">
                <c:v>Togo; DHS 2013</c:v>
              </c:pt>
              <c:pt idx="16">
                <c:v>Burkina Faso; DHS 2010</c:v>
              </c:pt>
              <c:pt idx="17">
                <c:v>Mali; DHS 2012-2013</c:v>
              </c:pt>
              <c:pt idx="18">
                <c:v>Nigeria; DHS 2013</c:v>
              </c:pt>
              <c:pt idx="19">
                <c:v>Chad; MICS 2010</c:v>
              </c:pt>
              <c:pt idx="20">
                <c:v>Senegal; DHS 2010-2011</c:v>
              </c:pt>
              <c:pt idx="21">
                <c:v>Gambia; DHS 2013</c:v>
              </c:pt>
              <c:pt idx="22">
                <c:v>Niger; DHS 2012</c:v>
              </c:pt>
            </c:strLit>
          </c:cat>
          <c:val>
            <c:numLit>
              <c:formatCode>General</c:formatCode>
              <c:ptCount val="23"/>
              <c:pt idx="0">
                <c:v>16.2</c:v>
              </c:pt>
              <c:pt idx="1">
                <c:v>12.6</c:v>
              </c:pt>
              <c:pt idx="2">
                <c:v>9.4</c:v>
              </c:pt>
              <c:pt idx="3">
                <c:v>8.6</c:v>
              </c:pt>
              <c:pt idx="4">
                <c:v>6.4</c:v>
              </c:pt>
              <c:pt idx="5">
                <c:v>5.2</c:v>
              </c:pt>
              <c:pt idx="6">
                <c:v>4.8</c:v>
              </c:pt>
              <c:pt idx="7">
                <c:v>4.3</c:v>
              </c:pt>
              <c:pt idx="8">
                <c:v>4</c:v>
              </c:pt>
              <c:pt idx="9">
                <c:v>3.4</c:v>
              </c:pt>
              <c:pt idx="10">
                <c:v>3</c:v>
              </c:pt>
              <c:pt idx="11">
                <c:v>2.2000000000000002</c:v>
              </c:pt>
              <c:pt idx="12">
                <c:v>2.1</c:v>
              </c:pt>
              <c:pt idx="13">
                <c:v>2</c:v>
              </c:pt>
              <c:pt idx="14">
                <c:v>1.2</c:v>
              </c:pt>
              <c:pt idx="15">
                <c:v>1.1000000000000001</c:v>
              </c:pt>
              <c:pt idx="16">
                <c:v>0.9</c:v>
              </c:pt>
              <c:pt idx="17">
                <c:v>0.9</c:v>
              </c:pt>
              <c:pt idx="18">
                <c:v>0.7</c:v>
              </c:pt>
              <c:pt idx="19">
                <c:v>0.4</c:v>
              </c:pt>
              <c:pt idx="20">
                <c:v>0.1</c:v>
              </c:pt>
              <c:pt idx="21">
                <c:v>0.1</c:v>
              </c:pt>
              <c:pt idx="22">
                <c:v>0.1</c:v>
              </c:pt>
            </c:numLit>
          </c:val>
        </c:ser>
        <c:ser>
          <c:idx val="1"/>
          <c:order val="1"/>
          <c:tx>
            <c:v>Boys - 15-19</c:v>
          </c:tx>
          <c:spPr>
            <a:solidFill>
              <a:schemeClr val="accent2"/>
            </a:solidFill>
            <a:ln>
              <a:noFill/>
            </a:ln>
            <a:effectLst/>
          </c:spPr>
          <c:invertIfNegative val="0"/>
          <c:dLbls>
            <c:dLbl>
              <c:idx val="19"/>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23"/>
              <c:pt idx="0">
                <c:v>Equatorial Guinea; DHS 2011</c:v>
              </c:pt>
              <c:pt idx="1">
                <c:v>Cabo Verde; APIS 2012</c:v>
              </c:pt>
              <c:pt idx="2">
                <c:v>Gabon; Gabon 2012 DHS</c:v>
              </c:pt>
              <c:pt idx="3">
                <c:v>Liberia; DHS 2013</c:v>
              </c:pt>
              <c:pt idx="4">
                <c:v>Central African Republic; MICS 2010</c:v>
              </c:pt>
              <c:pt idx="5">
                <c:v>Sierra Leone; DHS 2013</c:v>
              </c:pt>
              <c:pt idx="6">
                <c:v>Guinea-Bissau; MICS 2010</c:v>
              </c:pt>
              <c:pt idx="7">
                <c:v>Côte d'Ivoire; DHS 2011-2012</c:v>
              </c:pt>
              <c:pt idx="8">
                <c:v>Cameroon; DHS 2011</c:v>
              </c:pt>
              <c:pt idx="9">
                <c:v>Congo; DHS 2011-2012</c:v>
              </c:pt>
              <c:pt idx="10">
                <c:v>Democratic Republic of the Congo; DHS 2013-2014</c:v>
              </c:pt>
              <c:pt idx="11">
                <c:v>Guinea; DHS 2012</c:v>
              </c:pt>
              <c:pt idx="12">
                <c:v>Benin; DHS 2011-2012</c:v>
              </c:pt>
              <c:pt idx="13">
                <c:v>Ghana; DHS 2014 (Preliminary Report)</c:v>
              </c:pt>
              <c:pt idx="14">
                <c:v>Sao Tome and Principe; DHS 2008-2009</c:v>
              </c:pt>
              <c:pt idx="15">
                <c:v>Togo; DHS 2013</c:v>
              </c:pt>
              <c:pt idx="16">
                <c:v>Burkina Faso; DHS 2010</c:v>
              </c:pt>
              <c:pt idx="17">
                <c:v>Mali; DHS 2012-2013</c:v>
              </c:pt>
              <c:pt idx="18">
                <c:v>Nigeria; DHS 2013</c:v>
              </c:pt>
              <c:pt idx="19">
                <c:v>Chad; MICS 2010</c:v>
              </c:pt>
              <c:pt idx="20">
                <c:v>Senegal; DHS 2010-2011</c:v>
              </c:pt>
              <c:pt idx="21">
                <c:v>Gambia; DHS 2013</c:v>
              </c:pt>
              <c:pt idx="22">
                <c:v>Niger; DHS 2012</c:v>
              </c:pt>
            </c:strLit>
          </c:cat>
          <c:val>
            <c:numLit>
              <c:formatCode>General</c:formatCode>
              <c:ptCount val="23"/>
              <c:pt idx="0">
                <c:v>25.6</c:v>
              </c:pt>
              <c:pt idx="1">
                <c:v>31</c:v>
              </c:pt>
              <c:pt idx="2">
                <c:v>14.9</c:v>
              </c:pt>
              <c:pt idx="3">
                <c:v>4.4000000000000004</c:v>
              </c:pt>
              <c:pt idx="4">
                <c:v>16.5</c:v>
              </c:pt>
              <c:pt idx="5">
                <c:v>8.1999999999999993</c:v>
              </c:pt>
              <c:pt idx="6">
                <c:v>0</c:v>
              </c:pt>
              <c:pt idx="7">
                <c:v>13.1</c:v>
              </c:pt>
              <c:pt idx="8">
                <c:v>9.5</c:v>
              </c:pt>
              <c:pt idx="9">
                <c:v>19.7</c:v>
              </c:pt>
              <c:pt idx="10">
                <c:v>8.6999999999999993</c:v>
              </c:pt>
              <c:pt idx="11">
                <c:v>5.8</c:v>
              </c:pt>
              <c:pt idx="12">
                <c:v>7.7</c:v>
              </c:pt>
              <c:pt idx="13">
                <c:v>3.9</c:v>
              </c:pt>
              <c:pt idx="14">
                <c:v>7.1</c:v>
              </c:pt>
              <c:pt idx="15">
                <c:v>3.1</c:v>
              </c:pt>
              <c:pt idx="16">
                <c:v>2</c:v>
              </c:pt>
              <c:pt idx="17">
                <c:v>2.2999999999999998</c:v>
              </c:pt>
              <c:pt idx="18">
                <c:v>1.1000000000000001</c:v>
              </c:pt>
              <c:pt idx="19">
                <c:v>0</c:v>
              </c:pt>
              <c:pt idx="20">
                <c:v>1.3</c:v>
              </c:pt>
              <c:pt idx="21">
                <c:v>1.4</c:v>
              </c:pt>
              <c:pt idx="22">
                <c:v>0.1</c:v>
              </c:pt>
            </c:numLit>
          </c:val>
        </c:ser>
        <c:dLbls>
          <c:showLegendKey val="0"/>
          <c:showVal val="0"/>
          <c:showCatName val="0"/>
          <c:showSerName val="0"/>
          <c:showPercent val="0"/>
          <c:showBubbleSize val="0"/>
        </c:dLbls>
        <c:gapWidth val="267"/>
        <c:overlap val="-43"/>
        <c:axId val="463765848"/>
        <c:axId val="463765456"/>
      </c:barChart>
      <c:catAx>
        <c:axId val="46376584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765456"/>
        <c:crosses val="autoZero"/>
        <c:auto val="1"/>
        <c:lblAlgn val="ctr"/>
        <c:lblOffset val="100"/>
        <c:noMultiLvlLbl val="0"/>
      </c:catAx>
      <c:valAx>
        <c:axId val="463765456"/>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765848"/>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with multiple partners who used a condom at last sexual intercourse, Western and Central Africa,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16"/>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7"/>
              <c:pt idx="0">
                <c:v>Gabon; DHS 2012</c:v>
              </c:pt>
              <c:pt idx="1">
                <c:v>Burkina Faso; DHS 2010</c:v>
              </c:pt>
              <c:pt idx="2">
                <c:v>Guinea-Bissau; MICS 2010</c:v>
              </c:pt>
              <c:pt idx="3">
                <c:v>Cameroon; DHS 2011</c:v>
              </c:pt>
              <c:pt idx="4">
                <c:v>Togo; MICS 2010</c:v>
              </c:pt>
              <c:pt idx="5">
                <c:v>Congo; DHS 2011-2012</c:v>
              </c:pt>
              <c:pt idx="6">
                <c:v>Nigeria; DHS 2013</c:v>
              </c:pt>
              <c:pt idx="7">
                <c:v>Benin; DHS 2011-2012</c:v>
              </c:pt>
              <c:pt idx="8">
                <c:v>Côte d'Ivoire; DHS 2011-2012</c:v>
              </c:pt>
              <c:pt idx="9">
                <c:v>Guinea; DHS 2012</c:v>
              </c:pt>
              <c:pt idx="10">
                <c:v>Central African Republic; MICS 2010</c:v>
              </c:pt>
              <c:pt idx="11">
                <c:v>Liberia; DHS 2013</c:v>
              </c:pt>
              <c:pt idx="12">
                <c:v>Ghana; DHS 2014 (Preliminary Report)</c:v>
              </c:pt>
              <c:pt idx="13">
                <c:v>Equatorial Guinea; DHS 2011</c:v>
              </c:pt>
              <c:pt idx="14">
                <c:v>Democratic Republic of the Congo; DHS 2013-2014</c:v>
              </c:pt>
              <c:pt idx="15">
                <c:v>Sierra Leone; DHS 2013</c:v>
              </c:pt>
              <c:pt idx="16">
                <c:v>Sao Tome and Principe; DHS 2008-2009</c:v>
              </c:pt>
            </c:strLit>
          </c:cat>
          <c:val>
            <c:numLit>
              <c:formatCode>General</c:formatCode>
              <c:ptCount val="17"/>
              <c:pt idx="0">
                <c:v>58.3</c:v>
              </c:pt>
              <c:pt idx="1">
                <c:v>57.3</c:v>
              </c:pt>
              <c:pt idx="2">
                <c:v>55.7</c:v>
              </c:pt>
              <c:pt idx="3">
                <c:v>52</c:v>
              </c:pt>
              <c:pt idx="4">
                <c:v>46.5</c:v>
              </c:pt>
              <c:pt idx="5">
                <c:v>45.5</c:v>
              </c:pt>
              <c:pt idx="6">
                <c:v>38.1</c:v>
              </c:pt>
              <c:pt idx="7">
                <c:v>33</c:v>
              </c:pt>
              <c:pt idx="8">
                <c:v>31.8</c:v>
              </c:pt>
              <c:pt idx="9">
                <c:v>29.7</c:v>
              </c:pt>
              <c:pt idx="10">
                <c:v>28.1</c:v>
              </c:pt>
              <c:pt idx="11">
                <c:v>27.1</c:v>
              </c:pt>
              <c:pt idx="12">
                <c:v>21.6</c:v>
              </c:pt>
              <c:pt idx="13">
                <c:v>17.399999999999999</c:v>
              </c:pt>
              <c:pt idx="14">
                <c:v>12.1</c:v>
              </c:pt>
              <c:pt idx="15">
                <c:v>9.6999999999999993</c:v>
              </c:pt>
              <c:pt idx="16">
                <c:v>0</c:v>
              </c:pt>
            </c:numLit>
          </c:val>
        </c:ser>
        <c:ser>
          <c:idx val="1"/>
          <c:order val="1"/>
          <c:tx>
            <c:v>Boys - 15-19</c:v>
          </c:tx>
          <c:spPr>
            <a:solidFill>
              <a:schemeClr val="accent2"/>
            </a:solidFill>
            <a:ln>
              <a:noFill/>
            </a:ln>
            <a:effectLst/>
          </c:spPr>
          <c:invertIfNegative val="0"/>
          <c:dLbls>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12"/>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7"/>
              <c:pt idx="0">
                <c:v>Gabon; DHS 2012</c:v>
              </c:pt>
              <c:pt idx="1">
                <c:v>Burkina Faso; DHS 2010</c:v>
              </c:pt>
              <c:pt idx="2">
                <c:v>Guinea-Bissau; MICS 2010</c:v>
              </c:pt>
              <c:pt idx="3">
                <c:v>Cameroon; DHS 2011</c:v>
              </c:pt>
              <c:pt idx="4">
                <c:v>Togo; MICS 2010</c:v>
              </c:pt>
              <c:pt idx="5">
                <c:v>Congo; DHS 2011-2012</c:v>
              </c:pt>
              <c:pt idx="6">
                <c:v>Nigeria; DHS 2013</c:v>
              </c:pt>
              <c:pt idx="7">
                <c:v>Benin; DHS 2011-2012</c:v>
              </c:pt>
              <c:pt idx="8">
                <c:v>Côte d'Ivoire; DHS 2011-2012</c:v>
              </c:pt>
              <c:pt idx="9">
                <c:v>Guinea; DHS 2012</c:v>
              </c:pt>
              <c:pt idx="10">
                <c:v>Central African Republic; MICS 2010</c:v>
              </c:pt>
              <c:pt idx="11">
                <c:v>Liberia; DHS 2013</c:v>
              </c:pt>
              <c:pt idx="12">
                <c:v>Ghana; DHS 2014 (Preliminary Report)</c:v>
              </c:pt>
              <c:pt idx="13">
                <c:v>Equatorial Guinea; DHS 2011</c:v>
              </c:pt>
              <c:pt idx="14">
                <c:v>Democratic Republic of the Congo; DHS 2013-2014</c:v>
              </c:pt>
              <c:pt idx="15">
                <c:v>Sierra Leone; DHS 2013</c:v>
              </c:pt>
              <c:pt idx="16">
                <c:v>Sao Tome and Principe; DHS 2008-2009</c:v>
              </c:pt>
            </c:strLit>
          </c:cat>
          <c:val>
            <c:numLit>
              <c:formatCode>General</c:formatCode>
              <c:ptCount val="17"/>
              <c:pt idx="0">
                <c:v>77.3</c:v>
              </c:pt>
              <c:pt idx="1">
                <c:v>76.400000000000006</c:v>
              </c:pt>
              <c:pt idx="2">
                <c:v>0</c:v>
              </c:pt>
              <c:pt idx="3">
                <c:v>69.599999999999994</c:v>
              </c:pt>
              <c:pt idx="4">
                <c:v>0</c:v>
              </c:pt>
              <c:pt idx="5">
                <c:v>56</c:v>
              </c:pt>
              <c:pt idx="6">
                <c:v>46.1</c:v>
              </c:pt>
              <c:pt idx="7">
                <c:v>40.299999999999997</c:v>
              </c:pt>
              <c:pt idx="8">
                <c:v>70.099999999999994</c:v>
              </c:pt>
              <c:pt idx="9">
                <c:v>46.2</c:v>
              </c:pt>
              <c:pt idx="10">
                <c:v>49.8</c:v>
              </c:pt>
              <c:pt idx="11">
                <c:v>21.6</c:v>
              </c:pt>
              <c:pt idx="12">
                <c:v>0</c:v>
              </c:pt>
              <c:pt idx="13">
                <c:v>31.4</c:v>
              </c:pt>
              <c:pt idx="14">
                <c:v>17.3</c:v>
              </c:pt>
              <c:pt idx="15">
                <c:v>23.5</c:v>
              </c:pt>
              <c:pt idx="16">
                <c:v>62.3</c:v>
              </c:pt>
            </c:numLit>
          </c:val>
        </c:ser>
        <c:dLbls>
          <c:showLegendKey val="0"/>
          <c:showVal val="0"/>
          <c:showCatName val="0"/>
          <c:showSerName val="0"/>
          <c:showPercent val="0"/>
          <c:showBubbleSize val="0"/>
        </c:dLbls>
        <c:gapWidth val="267"/>
        <c:overlap val="-43"/>
        <c:axId val="463764672"/>
        <c:axId val="463764280"/>
      </c:barChart>
      <c:catAx>
        <c:axId val="463764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764280"/>
        <c:crosses val="autoZero"/>
        <c:auto val="1"/>
        <c:lblAlgn val="ctr"/>
        <c:lblOffset val="100"/>
        <c:noMultiLvlLbl val="0"/>
      </c:catAx>
      <c:valAx>
        <c:axId val="463764280"/>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764672"/>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engaged in higher-risk sex* during the last 12 months, Western and Central Africa,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20"/>
              <c:pt idx="0">
                <c:v>Gabon; DHS 2012</c:v>
              </c:pt>
              <c:pt idx="1">
                <c:v>Ghana; MICS 2011</c:v>
              </c:pt>
              <c:pt idx="2">
                <c:v>Togo; MICS2010</c:v>
              </c:pt>
              <c:pt idx="3">
                <c:v>Benin; DHS 2011-2012</c:v>
              </c:pt>
              <c:pt idx="4">
                <c:v>Congo; AIS 2009</c:v>
              </c:pt>
              <c:pt idx="5">
                <c:v>Côte d'Ivoire; DHS 2011-2012</c:v>
              </c:pt>
              <c:pt idx="6">
                <c:v>Cameroon; DHS 2011</c:v>
              </c:pt>
              <c:pt idx="7">
                <c:v>Sao Tome and Principe; DHS 2008-2009</c:v>
              </c:pt>
              <c:pt idx="8">
                <c:v>Guinea; DHS 2012</c:v>
              </c:pt>
              <c:pt idx="9">
                <c:v>Guinea-Bissau; MICS 2010</c:v>
              </c:pt>
              <c:pt idx="10">
                <c:v>Sierra Leone; MICS 2010</c:v>
              </c:pt>
              <c:pt idx="11">
                <c:v>Mali; MICS 2010</c:v>
              </c:pt>
              <c:pt idx="12">
                <c:v>Burkina Faso; DHS 2010</c:v>
              </c:pt>
              <c:pt idx="13">
                <c:v>Nigeria; DHS 2013</c:v>
              </c:pt>
              <c:pt idx="14">
                <c:v>Democratic Republic of the Congo; MICS 2010</c:v>
              </c:pt>
              <c:pt idx="15">
                <c:v>Central African Republic; MICS 2010</c:v>
              </c:pt>
              <c:pt idx="16">
                <c:v>Gambia; MICS 2010</c:v>
              </c:pt>
              <c:pt idx="17">
                <c:v>Senegal; DHS 2010-2011</c:v>
              </c:pt>
              <c:pt idx="18">
                <c:v>Chad; MICS 2010</c:v>
              </c:pt>
              <c:pt idx="19">
                <c:v>Niger; DHS 2012</c:v>
              </c:pt>
            </c:strLit>
          </c:cat>
          <c:val>
            <c:numLit>
              <c:formatCode>General</c:formatCode>
              <c:ptCount val="20"/>
              <c:pt idx="0">
                <c:v>84.5</c:v>
              </c:pt>
              <c:pt idx="1">
                <c:v>79.400000000000006</c:v>
              </c:pt>
              <c:pt idx="2">
                <c:v>76.599999999999994</c:v>
              </c:pt>
              <c:pt idx="3">
                <c:v>73.2</c:v>
              </c:pt>
              <c:pt idx="4">
                <c:v>72</c:v>
              </c:pt>
              <c:pt idx="5">
                <c:v>67</c:v>
              </c:pt>
              <c:pt idx="6">
                <c:v>56.5</c:v>
              </c:pt>
              <c:pt idx="7">
                <c:v>47.8</c:v>
              </c:pt>
              <c:pt idx="8">
                <c:v>40.200000000000003</c:v>
              </c:pt>
              <c:pt idx="9">
                <c:v>40.200000000000003</c:v>
              </c:pt>
              <c:pt idx="10">
                <c:v>39</c:v>
              </c:pt>
              <c:pt idx="11">
                <c:v>33.799999999999997</c:v>
              </c:pt>
              <c:pt idx="12">
                <c:v>30.2</c:v>
              </c:pt>
              <c:pt idx="13">
                <c:v>28.6</c:v>
              </c:pt>
              <c:pt idx="14">
                <c:v>28</c:v>
              </c:pt>
              <c:pt idx="15">
                <c:v>27.9</c:v>
              </c:pt>
              <c:pt idx="16">
                <c:v>15.4</c:v>
              </c:pt>
              <c:pt idx="17">
                <c:v>15.3</c:v>
              </c:pt>
              <c:pt idx="18">
                <c:v>7.2</c:v>
              </c:pt>
              <c:pt idx="19">
                <c:v>0.9</c:v>
              </c:pt>
            </c:numLit>
          </c:val>
        </c:ser>
        <c:ser>
          <c:idx val="1"/>
          <c:order val="1"/>
          <c:tx>
            <c:v>Boys - 15-19</c:v>
          </c:tx>
          <c:spPr>
            <a:solidFill>
              <a:schemeClr val="accent2"/>
            </a:solidFill>
            <a:ln>
              <a:noFill/>
            </a:ln>
            <a:effectLst/>
          </c:spPr>
          <c:invertIfNegative val="0"/>
          <c:dLbls>
            <c:dLbl>
              <c:idx val="9"/>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8"/>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20"/>
              <c:pt idx="0">
                <c:v>Gabon; DHS 2012</c:v>
              </c:pt>
              <c:pt idx="1">
                <c:v>Ghana; MICS 2011</c:v>
              </c:pt>
              <c:pt idx="2">
                <c:v>Togo; MICS2010</c:v>
              </c:pt>
              <c:pt idx="3">
                <c:v>Benin; DHS 2011-2012</c:v>
              </c:pt>
              <c:pt idx="4">
                <c:v>Congo; AIS 2009</c:v>
              </c:pt>
              <c:pt idx="5">
                <c:v>Côte d'Ivoire; DHS 2011-2012</c:v>
              </c:pt>
              <c:pt idx="6">
                <c:v>Cameroon; DHS 2011</c:v>
              </c:pt>
              <c:pt idx="7">
                <c:v>Sao Tome and Principe; DHS 2008-2009</c:v>
              </c:pt>
              <c:pt idx="8">
                <c:v>Guinea; DHS 2012</c:v>
              </c:pt>
              <c:pt idx="9">
                <c:v>Guinea-Bissau; MICS 2010</c:v>
              </c:pt>
              <c:pt idx="10">
                <c:v>Sierra Leone; MICS 2010</c:v>
              </c:pt>
              <c:pt idx="11">
                <c:v>Mali; MICS 2010</c:v>
              </c:pt>
              <c:pt idx="12">
                <c:v>Burkina Faso; DHS 2010</c:v>
              </c:pt>
              <c:pt idx="13">
                <c:v>Nigeria; DHS 2013</c:v>
              </c:pt>
              <c:pt idx="14">
                <c:v>Democratic Republic of the Congo; MICS 2010</c:v>
              </c:pt>
              <c:pt idx="15">
                <c:v>Central African Republic; MICS 2010</c:v>
              </c:pt>
              <c:pt idx="16">
                <c:v>Gambia; MICS 2010</c:v>
              </c:pt>
              <c:pt idx="17">
                <c:v>Senegal; DHS 2010-2011</c:v>
              </c:pt>
              <c:pt idx="18">
                <c:v>Chad; MICS 2010</c:v>
              </c:pt>
              <c:pt idx="19">
                <c:v>Niger; DHS 2012</c:v>
              </c:pt>
            </c:strLit>
          </c:cat>
          <c:val>
            <c:numLit>
              <c:formatCode>General</c:formatCode>
              <c:ptCount val="20"/>
              <c:pt idx="0">
                <c:v>98.6</c:v>
              </c:pt>
              <c:pt idx="1">
                <c:v>96.1</c:v>
              </c:pt>
              <c:pt idx="2">
                <c:v>97.1</c:v>
              </c:pt>
              <c:pt idx="3">
                <c:v>96.6</c:v>
              </c:pt>
              <c:pt idx="4">
                <c:v>96.8</c:v>
              </c:pt>
              <c:pt idx="5">
                <c:v>98.4</c:v>
              </c:pt>
              <c:pt idx="6">
                <c:v>98.3</c:v>
              </c:pt>
              <c:pt idx="7">
                <c:v>97</c:v>
              </c:pt>
              <c:pt idx="8">
                <c:v>96.2</c:v>
              </c:pt>
              <c:pt idx="9">
                <c:v>0</c:v>
              </c:pt>
              <c:pt idx="10">
                <c:v>89</c:v>
              </c:pt>
              <c:pt idx="11">
                <c:v>0</c:v>
              </c:pt>
              <c:pt idx="12">
                <c:v>94.2</c:v>
              </c:pt>
              <c:pt idx="13">
                <c:v>89.7</c:v>
              </c:pt>
              <c:pt idx="14">
                <c:v>92.8</c:v>
              </c:pt>
              <c:pt idx="15">
                <c:v>32</c:v>
              </c:pt>
              <c:pt idx="16">
                <c:v>0</c:v>
              </c:pt>
              <c:pt idx="17">
                <c:v>92.7</c:v>
              </c:pt>
              <c:pt idx="18">
                <c:v>0</c:v>
              </c:pt>
              <c:pt idx="19">
                <c:v>41.9</c:v>
              </c:pt>
            </c:numLit>
          </c:val>
        </c:ser>
        <c:dLbls>
          <c:showLegendKey val="0"/>
          <c:showVal val="0"/>
          <c:showCatName val="0"/>
          <c:showSerName val="0"/>
          <c:showPercent val="0"/>
          <c:showBubbleSize val="0"/>
        </c:dLbls>
        <c:gapWidth val="267"/>
        <c:overlap val="-43"/>
        <c:axId val="463763496"/>
        <c:axId val="463763104"/>
      </c:barChart>
      <c:catAx>
        <c:axId val="46376349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763104"/>
        <c:crosses val="autoZero"/>
        <c:auto val="1"/>
        <c:lblAlgn val="ctr"/>
        <c:lblOffset val="100"/>
        <c:noMultiLvlLbl val="0"/>
      </c:catAx>
      <c:valAx>
        <c:axId val="463763104"/>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763496"/>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used a condom the last time they engaged in higher risk sex* during the last 12 months, Western and Central Africa,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8"/>
              <c:pt idx="0">
                <c:v>Gabon; DHS 2012</c:v>
              </c:pt>
              <c:pt idx="1">
                <c:v>Togo; MICS 2010</c:v>
              </c:pt>
              <c:pt idx="2">
                <c:v>Cameroon; DHS 2011</c:v>
              </c:pt>
              <c:pt idx="3">
                <c:v>Sao Tome and Principe; DHS 2008-2009</c:v>
              </c:pt>
              <c:pt idx="4">
                <c:v>Central African Republic; MICS 2010</c:v>
              </c:pt>
              <c:pt idx="5">
                <c:v>Burkina Faso; DHS 2010</c:v>
              </c:pt>
              <c:pt idx="6">
                <c:v>Guinea-Bissau; MICS 2010</c:v>
              </c:pt>
              <c:pt idx="7">
                <c:v>Côte d'Ivoire; DHS 2011-2012</c:v>
              </c:pt>
              <c:pt idx="8">
                <c:v>Senegal; DHS 2010-2011</c:v>
              </c:pt>
              <c:pt idx="9">
                <c:v>Benin; DHS 2011-2012</c:v>
              </c:pt>
              <c:pt idx="10">
                <c:v>Nigeria; DHS 2013</c:v>
              </c:pt>
              <c:pt idx="11">
                <c:v>Ghana; MICS 2011</c:v>
              </c:pt>
              <c:pt idx="12">
                <c:v>Congo; AIS 2009</c:v>
              </c:pt>
              <c:pt idx="13">
                <c:v>Gambia; MICS 2010</c:v>
              </c:pt>
              <c:pt idx="14">
                <c:v>Guinea; DHS 2012</c:v>
              </c:pt>
              <c:pt idx="15">
                <c:v>Sierra Leone; MICS 2010</c:v>
              </c:pt>
              <c:pt idx="16">
                <c:v>Democratic Republic of the Congo; MICS 2010</c:v>
              </c:pt>
              <c:pt idx="17">
                <c:v>Chad; MICS 2010</c:v>
              </c:pt>
            </c:strLit>
          </c:cat>
          <c:val>
            <c:numLit>
              <c:formatCode>General</c:formatCode>
              <c:ptCount val="18"/>
              <c:pt idx="0">
                <c:v>62.6</c:v>
              </c:pt>
              <c:pt idx="1">
                <c:v>59.3</c:v>
              </c:pt>
              <c:pt idx="2">
                <c:v>56.5</c:v>
              </c:pt>
              <c:pt idx="3">
                <c:v>54</c:v>
              </c:pt>
              <c:pt idx="4">
                <c:v>52.8</c:v>
              </c:pt>
              <c:pt idx="5">
                <c:v>52.6</c:v>
              </c:pt>
              <c:pt idx="6">
                <c:v>45.9</c:v>
              </c:pt>
              <c:pt idx="7">
                <c:v>41.8</c:v>
              </c:pt>
              <c:pt idx="8">
                <c:v>37.700000000000003</c:v>
              </c:pt>
              <c:pt idx="9">
                <c:v>37.4</c:v>
              </c:pt>
              <c:pt idx="10">
                <c:v>37.1</c:v>
              </c:pt>
              <c:pt idx="11">
                <c:v>35.799999999999997</c:v>
              </c:pt>
              <c:pt idx="12">
                <c:v>31.5</c:v>
              </c:pt>
              <c:pt idx="13">
                <c:v>27.8</c:v>
              </c:pt>
              <c:pt idx="14">
                <c:v>20.7</c:v>
              </c:pt>
              <c:pt idx="15">
                <c:v>11.5</c:v>
              </c:pt>
              <c:pt idx="16">
                <c:v>5.8</c:v>
              </c:pt>
              <c:pt idx="17">
                <c:v>0.6</c:v>
              </c:pt>
            </c:numLit>
          </c:val>
        </c:ser>
        <c:ser>
          <c:idx val="1"/>
          <c:order val="1"/>
          <c:tx>
            <c:v>Boys - 15-19</c:v>
          </c:tx>
          <c:spPr>
            <a:solidFill>
              <a:schemeClr val="accent2"/>
            </a:solidFill>
            <a:ln>
              <a:noFill/>
            </a:ln>
            <a:effectLst/>
          </c:spPr>
          <c:invertIfNegative val="0"/>
          <c:dLbls>
            <c:dLbl>
              <c:idx val="6"/>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8"/>
              <c:pt idx="0">
                <c:v>Gabon; DHS 2012</c:v>
              </c:pt>
              <c:pt idx="1">
                <c:v>Togo; MICS 2010</c:v>
              </c:pt>
              <c:pt idx="2">
                <c:v>Cameroon; DHS 2011</c:v>
              </c:pt>
              <c:pt idx="3">
                <c:v>Sao Tome and Principe; DHS 2008-2009</c:v>
              </c:pt>
              <c:pt idx="4">
                <c:v>Central African Republic; MICS 2010</c:v>
              </c:pt>
              <c:pt idx="5">
                <c:v>Burkina Faso; DHS 2010</c:v>
              </c:pt>
              <c:pt idx="6">
                <c:v>Guinea-Bissau; MICS 2010</c:v>
              </c:pt>
              <c:pt idx="7">
                <c:v>Côte d'Ivoire; DHS 2011-2012</c:v>
              </c:pt>
              <c:pt idx="8">
                <c:v>Senegal; DHS 2010-2011</c:v>
              </c:pt>
              <c:pt idx="9">
                <c:v>Benin; DHS 2011-2012</c:v>
              </c:pt>
              <c:pt idx="10">
                <c:v>Nigeria; DHS 2013</c:v>
              </c:pt>
              <c:pt idx="11">
                <c:v>Ghana; MICS 2011</c:v>
              </c:pt>
              <c:pt idx="12">
                <c:v>Congo; AIS 2009</c:v>
              </c:pt>
              <c:pt idx="13">
                <c:v>Gambia; MICS 2010</c:v>
              </c:pt>
              <c:pt idx="14">
                <c:v>Guinea; DHS 2012</c:v>
              </c:pt>
              <c:pt idx="15">
                <c:v>Sierra Leone; MICS 2010</c:v>
              </c:pt>
              <c:pt idx="16">
                <c:v>Democratic Republic of the Congo; MICS 2010</c:v>
              </c:pt>
              <c:pt idx="17">
                <c:v>Chad; MICS 2010</c:v>
              </c:pt>
            </c:strLit>
          </c:cat>
          <c:val>
            <c:numLit>
              <c:formatCode>General</c:formatCode>
              <c:ptCount val="18"/>
              <c:pt idx="0">
                <c:v>78.7</c:v>
              </c:pt>
              <c:pt idx="1">
                <c:v>58.9</c:v>
              </c:pt>
              <c:pt idx="2">
                <c:v>69.3</c:v>
              </c:pt>
              <c:pt idx="3">
                <c:v>65.400000000000006</c:v>
              </c:pt>
              <c:pt idx="4">
                <c:v>59.9</c:v>
              </c:pt>
              <c:pt idx="5">
                <c:v>67.7</c:v>
              </c:pt>
              <c:pt idx="6">
                <c:v>0</c:v>
              </c:pt>
              <c:pt idx="7">
                <c:v>63.8</c:v>
              </c:pt>
              <c:pt idx="8">
                <c:v>55.6</c:v>
              </c:pt>
              <c:pt idx="9">
                <c:v>40.799999999999997</c:v>
              </c:pt>
              <c:pt idx="10">
                <c:v>50.2</c:v>
              </c:pt>
              <c:pt idx="11">
                <c:v>48.1</c:v>
              </c:pt>
              <c:pt idx="12">
                <c:v>45.2</c:v>
              </c:pt>
              <c:pt idx="13">
                <c:v>0</c:v>
              </c:pt>
              <c:pt idx="14">
                <c:v>38.5</c:v>
              </c:pt>
              <c:pt idx="15">
                <c:v>0</c:v>
              </c:pt>
              <c:pt idx="16">
                <c:v>0</c:v>
              </c:pt>
              <c:pt idx="17">
                <c:v>0</c:v>
              </c:pt>
            </c:numLit>
          </c:val>
        </c:ser>
        <c:dLbls>
          <c:showLegendKey val="0"/>
          <c:showVal val="0"/>
          <c:showCatName val="0"/>
          <c:showSerName val="0"/>
          <c:showPercent val="0"/>
          <c:showBubbleSize val="0"/>
        </c:dLbls>
        <c:gapWidth val="267"/>
        <c:overlap val="-43"/>
        <c:axId val="463761928"/>
        <c:axId val="463761536"/>
      </c:barChart>
      <c:catAx>
        <c:axId val="46376192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761536"/>
        <c:crosses val="autoZero"/>
        <c:auto val="1"/>
        <c:lblAlgn val="ctr"/>
        <c:lblOffset val="100"/>
        <c:noMultiLvlLbl val="0"/>
      </c:catAx>
      <c:valAx>
        <c:axId val="463761536"/>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761928"/>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 percentage of infants born</a:t>
            </a:r>
            <a:r>
              <a:rPr lang="en-US" baseline="0"/>
              <a:t> to pregnant women living with HIV who become vertically infected with HIV (m</a:t>
            </a:r>
            <a:r>
              <a:rPr lang="en-US"/>
              <a:t>other-to-child transmission rate), Western</a:t>
            </a:r>
            <a:r>
              <a:rPr lang="en-US" baseline="0"/>
              <a:t> and Central Africa</a:t>
            </a:r>
            <a:r>
              <a:rPr lang="en-US"/>
              <a:t>, 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1"/>
          <c:order val="0"/>
          <c:tx>
            <c:strRef>
              <c:f>'PMTCT-MTCT Rates_SSA'!$A$38</c:f>
              <c:strCache>
                <c:ptCount val="1"/>
                <c:pt idx="0">
                  <c:v>Final mother-to-child transmission rate</c:v>
                </c:pt>
              </c:strCache>
            </c:strRef>
          </c:tx>
          <c:spPr>
            <a:gradFill flip="none" rotWithShape="1">
              <a:gsLst>
                <a:gs pos="0">
                  <a:schemeClr val="accent6">
                    <a:lumMod val="40000"/>
                    <a:lumOff val="60000"/>
                  </a:schemeClr>
                </a:gs>
                <a:gs pos="46000">
                  <a:schemeClr val="accent6">
                    <a:lumMod val="95000"/>
                    <a:lumOff val="5000"/>
                  </a:schemeClr>
                </a:gs>
                <a:gs pos="100000">
                  <a:schemeClr val="accent6">
                    <a:lumMod val="60000"/>
                  </a:schemeClr>
                </a:gs>
              </a:gsLst>
              <a:lin ang="16200000" scaled="1"/>
              <a:tileRec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'PMTCT-MTCT Rates_SSA'!$B$37:$P$37</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'PMTCT-MTCT Rates_SSA'!$B$38:$P$38</c:f>
              <c:numCache>
                <c:formatCode>0%</c:formatCode>
                <c:ptCount val="15"/>
                <c:pt idx="0">
                  <c:v>0.38011837424160866</c:v>
                </c:pt>
                <c:pt idx="1">
                  <c:v>0.37824609699677958</c:v>
                </c:pt>
                <c:pt idx="2">
                  <c:v>0.37625555534113342</c:v>
                </c:pt>
                <c:pt idx="3">
                  <c:v>0.37517907425081648</c:v>
                </c:pt>
                <c:pt idx="4">
                  <c:v>0.37349256534846226</c:v>
                </c:pt>
                <c:pt idx="5">
                  <c:v>0.37136887153903453</c:v>
                </c:pt>
                <c:pt idx="6">
                  <c:v>0.36514899959951935</c:v>
                </c:pt>
                <c:pt idx="7">
                  <c:v>0.35797917347790487</c:v>
                </c:pt>
                <c:pt idx="8">
                  <c:v>0.34680145085711844</c:v>
                </c:pt>
                <c:pt idx="9">
                  <c:v>0.3389504854601938</c:v>
                </c:pt>
                <c:pt idx="10">
                  <c:v>0.32848864264969346</c:v>
                </c:pt>
                <c:pt idx="11">
                  <c:v>0.31879451614882148</c:v>
                </c:pt>
                <c:pt idx="12">
                  <c:v>0.30878598904700366</c:v>
                </c:pt>
                <c:pt idx="13">
                  <c:v>0.27976505847169675</c:v>
                </c:pt>
                <c:pt idx="14">
                  <c:v>0.26312160911873395</c:v>
                </c:pt>
              </c:numCache>
            </c:numRef>
          </c:val>
        </c:ser>
        <c:ser>
          <c:idx val="0"/>
          <c:order val="1"/>
          <c:tx>
            <c:strRef>
              <c:f>'PMTCT-MTCT Rates_SSA'!$A$39</c:f>
              <c:strCache>
                <c:ptCount val="1"/>
                <c:pt idx="0">
                  <c:v>Perinatal mother-to-child transmission rate (within 6 weeks of birth)</c:v>
                </c:pt>
              </c:strCache>
            </c:strRef>
          </c:tx>
          <c:spPr>
            <a:gradFill flip="none" rotWithShape="1">
              <a:gsLst>
                <a:gs pos="0">
                  <a:schemeClr val="accent1">
                    <a:lumMod val="40000"/>
                    <a:lumOff val="60000"/>
                  </a:schemeClr>
                </a:gs>
                <a:gs pos="46000">
                  <a:schemeClr val="accent1">
                    <a:lumMod val="95000"/>
                    <a:lumOff val="5000"/>
                  </a:schemeClr>
                </a:gs>
                <a:gs pos="100000">
                  <a:schemeClr val="accent1">
                    <a:lumMod val="60000"/>
                  </a:schemeClr>
                </a:gs>
              </a:gsLst>
              <a:lin ang="16200000" scaled="1"/>
              <a:tileRec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'PMTCT-MTCT Rates_SSA'!$B$37:$P$37</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'PMTCT-MTCT Rates_SSA'!$B$39:$P$39</c:f>
              <c:numCache>
                <c:formatCode>0%</c:formatCode>
                <c:ptCount val="15"/>
                <c:pt idx="0">
                  <c:v>0.19020380003200885</c:v>
                </c:pt>
                <c:pt idx="1">
                  <c:v>0.19158150620282374</c:v>
                </c:pt>
                <c:pt idx="2">
                  <c:v>0.19264574947895419</c:v>
                </c:pt>
                <c:pt idx="3">
                  <c:v>0.19326635505632647</c:v>
                </c:pt>
                <c:pt idx="4">
                  <c:v>0.19307690248019457</c:v>
                </c:pt>
                <c:pt idx="5">
                  <c:v>0.19228093662420889</c:v>
                </c:pt>
                <c:pt idx="6">
                  <c:v>0.18584674809771726</c:v>
                </c:pt>
                <c:pt idx="7">
                  <c:v>0.17814532191267565</c:v>
                </c:pt>
                <c:pt idx="8">
                  <c:v>0.16866336752556413</c:v>
                </c:pt>
                <c:pt idx="9">
                  <c:v>0.16367064359141875</c:v>
                </c:pt>
                <c:pt idx="10">
                  <c:v>0.15535969264024321</c:v>
                </c:pt>
                <c:pt idx="11">
                  <c:v>0.14816280876669366</c:v>
                </c:pt>
                <c:pt idx="12">
                  <c:v>0.14151265079097541</c:v>
                </c:pt>
                <c:pt idx="13">
                  <c:v>0.12287707897162703</c:v>
                </c:pt>
                <c:pt idx="14">
                  <c:v>0.11255969189308404</c:v>
                </c:pt>
              </c:numCache>
            </c:numRef>
          </c:val>
        </c:ser>
        <c:dLbls>
          <c:showLegendKey val="0"/>
          <c:showVal val="0"/>
          <c:showCatName val="0"/>
          <c:showSerName val="0"/>
          <c:showPercent val="0"/>
          <c:showBubbleSize val="0"/>
        </c:dLbls>
        <c:gapWidth val="40"/>
        <c:overlap val="80"/>
        <c:axId val="566364776"/>
        <c:axId val="566364384"/>
      </c:barChart>
      <c:catAx>
        <c:axId val="56636477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66364384"/>
        <c:crosses val="autoZero"/>
        <c:auto val="1"/>
        <c:lblAlgn val="ctr"/>
        <c:lblOffset val="100"/>
        <c:noMultiLvlLbl val="0"/>
      </c:catAx>
      <c:valAx>
        <c:axId val="566364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66364776"/>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zero"/>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have been tested for HIV and received results in the last 12 months, Western and Central Africa,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22"/>
              <c:pt idx="0">
                <c:v>Equatorial Guinea; DHS 2011</c:v>
              </c:pt>
              <c:pt idx="1">
                <c:v>Gabon; DHS 2012</c:v>
              </c:pt>
              <c:pt idx="2">
                <c:v>Sao Tome and Principe; DHS 2008-2009</c:v>
              </c:pt>
              <c:pt idx="3">
                <c:v>Central African Republic; MICS 2010</c:v>
              </c:pt>
              <c:pt idx="4">
                <c:v>Cameroon; DHS 2011</c:v>
              </c:pt>
              <c:pt idx="5">
                <c:v>Liberia; DHS 2013</c:v>
              </c:pt>
              <c:pt idx="6">
                <c:v>Togo; DHS 2013-2014</c:v>
              </c:pt>
              <c:pt idx="7">
                <c:v>Sierra Leone; DHS 2013</c:v>
              </c:pt>
              <c:pt idx="8">
                <c:v>Côte d'Ivoire; DHS 2011-2012</c:v>
              </c:pt>
              <c:pt idx="9">
                <c:v>Senegal; DHS 2010-2011</c:v>
              </c:pt>
              <c:pt idx="10">
                <c:v>Benin; DHS 2011-2012</c:v>
              </c:pt>
              <c:pt idx="11">
                <c:v>Congo; DHS 2011-2012</c:v>
              </c:pt>
              <c:pt idx="12">
                <c:v>Burkina Faso; DHS 2010</c:v>
              </c:pt>
              <c:pt idx="13">
                <c:v>Guinea-Bissau; MICS 2010</c:v>
              </c:pt>
              <c:pt idx="14">
                <c:v>Gambia; DHS 2013</c:v>
              </c:pt>
              <c:pt idx="15">
                <c:v>Mali; DHS 2012-2013</c:v>
              </c:pt>
              <c:pt idx="16">
                <c:v>Ghana; DHS 2014</c:v>
              </c:pt>
              <c:pt idx="17">
                <c:v>Democratic Republic of the Congo; DHS 2013-2014</c:v>
              </c:pt>
              <c:pt idx="18">
                <c:v>Nigeria; DHS 2013</c:v>
              </c:pt>
              <c:pt idx="19">
                <c:v>Niger; DHS 2012</c:v>
              </c:pt>
              <c:pt idx="20">
                <c:v>Chad; MICS 2010</c:v>
              </c:pt>
              <c:pt idx="21">
                <c:v>Guinea; DHS 2012</c:v>
              </c:pt>
            </c:strLit>
          </c:cat>
          <c:val>
            <c:numLit>
              <c:formatCode>General</c:formatCode>
              <c:ptCount val="22"/>
              <c:pt idx="0">
                <c:v>26.9</c:v>
              </c:pt>
              <c:pt idx="1">
                <c:v>20.399999999999999</c:v>
              </c:pt>
              <c:pt idx="2">
                <c:v>15.7</c:v>
              </c:pt>
              <c:pt idx="3">
                <c:v>14.6</c:v>
              </c:pt>
              <c:pt idx="4">
                <c:v>14.5</c:v>
              </c:pt>
              <c:pt idx="5">
                <c:v>13.1</c:v>
              </c:pt>
              <c:pt idx="6">
                <c:v>11.2</c:v>
              </c:pt>
              <c:pt idx="7">
                <c:v>11</c:v>
              </c:pt>
              <c:pt idx="8">
                <c:v>9.6999999999999993</c:v>
              </c:pt>
              <c:pt idx="9">
                <c:v>9.6</c:v>
              </c:pt>
              <c:pt idx="10">
                <c:v>9.4</c:v>
              </c:pt>
              <c:pt idx="11">
                <c:v>8</c:v>
              </c:pt>
              <c:pt idx="12">
                <c:v>7.9</c:v>
              </c:pt>
              <c:pt idx="13">
                <c:v>6.4</c:v>
              </c:pt>
              <c:pt idx="14">
                <c:v>5.9</c:v>
              </c:pt>
              <c:pt idx="15">
                <c:v>4.9000000000000004</c:v>
              </c:pt>
              <c:pt idx="16">
                <c:v>4.5</c:v>
              </c:pt>
              <c:pt idx="17">
                <c:v>4.5</c:v>
              </c:pt>
              <c:pt idx="18">
                <c:v>4.2</c:v>
              </c:pt>
              <c:pt idx="19">
                <c:v>4.0999999999999996</c:v>
              </c:pt>
              <c:pt idx="20">
                <c:v>2.7</c:v>
              </c:pt>
              <c:pt idx="21">
                <c:v>2.5</c:v>
              </c:pt>
            </c:numLit>
          </c:val>
        </c:ser>
        <c:ser>
          <c:idx val="1"/>
          <c:order val="1"/>
          <c:tx>
            <c:v>Boys - 15-19</c:v>
          </c:tx>
          <c:spPr>
            <a:solidFill>
              <a:schemeClr val="accent2"/>
            </a:solidFill>
            <a:ln>
              <a:noFill/>
            </a:ln>
            <a:effectLst/>
          </c:spPr>
          <c:invertIfNegative val="0"/>
          <c:dLbls>
            <c:dLbl>
              <c:idx val="13"/>
              <c:delete val="1"/>
              <c:extLst>
                <c:ext xmlns:c15="http://schemas.microsoft.com/office/drawing/2012/chart" uri="{CE6537A1-D6FC-4f65-9D91-7224C49458BB}"/>
              </c:extLst>
            </c:dLbl>
            <c:dLbl>
              <c:idx val="20"/>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22"/>
              <c:pt idx="0">
                <c:v>Equatorial Guinea; DHS 2011</c:v>
              </c:pt>
              <c:pt idx="1">
                <c:v>Gabon; DHS 2012</c:v>
              </c:pt>
              <c:pt idx="2">
                <c:v>Sao Tome and Principe; DHS 2008-2009</c:v>
              </c:pt>
              <c:pt idx="3">
                <c:v>Central African Republic; MICS 2010</c:v>
              </c:pt>
              <c:pt idx="4">
                <c:v>Cameroon; DHS 2011</c:v>
              </c:pt>
              <c:pt idx="5">
                <c:v>Liberia; DHS 2013</c:v>
              </c:pt>
              <c:pt idx="6">
                <c:v>Togo; DHS 2013-2014</c:v>
              </c:pt>
              <c:pt idx="7">
                <c:v>Sierra Leone; DHS 2013</c:v>
              </c:pt>
              <c:pt idx="8">
                <c:v>Côte d'Ivoire; DHS 2011-2012</c:v>
              </c:pt>
              <c:pt idx="9">
                <c:v>Senegal; DHS 2010-2011</c:v>
              </c:pt>
              <c:pt idx="10">
                <c:v>Benin; DHS 2011-2012</c:v>
              </c:pt>
              <c:pt idx="11">
                <c:v>Congo; DHS 2011-2012</c:v>
              </c:pt>
              <c:pt idx="12">
                <c:v>Burkina Faso; DHS 2010</c:v>
              </c:pt>
              <c:pt idx="13">
                <c:v>Guinea-Bissau; MICS 2010</c:v>
              </c:pt>
              <c:pt idx="14">
                <c:v>Gambia; DHS 2013</c:v>
              </c:pt>
              <c:pt idx="15">
                <c:v>Mali; DHS 2012-2013</c:v>
              </c:pt>
              <c:pt idx="16">
                <c:v>Ghana; DHS 2014</c:v>
              </c:pt>
              <c:pt idx="17">
                <c:v>Democratic Republic of the Congo; DHS 2013-2014</c:v>
              </c:pt>
              <c:pt idx="18">
                <c:v>Nigeria; DHS 2013</c:v>
              </c:pt>
              <c:pt idx="19">
                <c:v>Niger; DHS 2012</c:v>
              </c:pt>
              <c:pt idx="20">
                <c:v>Chad; MICS 2010</c:v>
              </c:pt>
              <c:pt idx="21">
                <c:v>Guinea; DHS 2012</c:v>
              </c:pt>
            </c:strLit>
          </c:cat>
          <c:val>
            <c:numLit>
              <c:formatCode>General</c:formatCode>
              <c:ptCount val="22"/>
              <c:pt idx="0">
                <c:v>6.8</c:v>
              </c:pt>
              <c:pt idx="1">
                <c:v>6.1</c:v>
              </c:pt>
              <c:pt idx="2">
                <c:v>6.1</c:v>
              </c:pt>
              <c:pt idx="3">
                <c:v>6.8</c:v>
              </c:pt>
              <c:pt idx="4">
                <c:v>6.9</c:v>
              </c:pt>
              <c:pt idx="5">
                <c:v>3.6</c:v>
              </c:pt>
              <c:pt idx="6">
                <c:v>6.7</c:v>
              </c:pt>
              <c:pt idx="7">
                <c:v>3</c:v>
              </c:pt>
              <c:pt idx="8">
                <c:v>5.2</c:v>
              </c:pt>
              <c:pt idx="9">
                <c:v>6</c:v>
              </c:pt>
              <c:pt idx="10">
                <c:v>3.8</c:v>
              </c:pt>
              <c:pt idx="11">
                <c:v>3.8</c:v>
              </c:pt>
              <c:pt idx="12">
                <c:v>4</c:v>
              </c:pt>
              <c:pt idx="13">
                <c:v>0</c:v>
              </c:pt>
              <c:pt idx="14">
                <c:v>1.9</c:v>
              </c:pt>
              <c:pt idx="15">
                <c:v>2.5</c:v>
              </c:pt>
              <c:pt idx="16">
                <c:v>1.3</c:v>
              </c:pt>
              <c:pt idx="17">
                <c:v>1.4</c:v>
              </c:pt>
              <c:pt idx="18">
                <c:v>2.2999999999999998</c:v>
              </c:pt>
              <c:pt idx="19">
                <c:v>1.5</c:v>
              </c:pt>
              <c:pt idx="20">
                <c:v>0</c:v>
              </c:pt>
              <c:pt idx="21">
                <c:v>0.9</c:v>
              </c:pt>
            </c:numLit>
          </c:val>
        </c:ser>
        <c:dLbls>
          <c:showLegendKey val="0"/>
          <c:showVal val="0"/>
          <c:showCatName val="0"/>
          <c:showSerName val="0"/>
          <c:showPercent val="0"/>
          <c:showBubbleSize val="0"/>
        </c:dLbls>
        <c:gapWidth val="267"/>
        <c:overlap val="-43"/>
        <c:axId val="463761144"/>
        <c:axId val="463760752"/>
      </c:barChart>
      <c:catAx>
        <c:axId val="4637611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760752"/>
        <c:crosses val="autoZero"/>
        <c:auto val="1"/>
        <c:lblAlgn val="ctr"/>
        <c:lblOffset val="100"/>
        <c:noMultiLvlLbl val="0"/>
      </c:catAx>
      <c:valAx>
        <c:axId val="463760752"/>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761144"/>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boys (aged 15-19) and young men (aged 20-24) who are circumcised, Western and Central Africa,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Boys - 15-19</c:v>
          </c:tx>
          <c:spPr>
            <a:solidFill>
              <a:srgbClr val="92D05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7"/>
              <c:pt idx="0">
                <c:v>Nigeria; DHS 2013</c:v>
              </c:pt>
              <c:pt idx="1">
                <c:v>Liberia; DHS 2013</c:v>
              </c:pt>
              <c:pt idx="2">
                <c:v>Mali; DHS 2012-2013</c:v>
              </c:pt>
              <c:pt idx="3">
                <c:v>Côte d'Ivoire; DHS 2011-2012</c:v>
              </c:pt>
              <c:pt idx="4">
                <c:v>Benin; DHS 2011-2012</c:v>
              </c:pt>
              <c:pt idx="5">
                <c:v>Cameroon; DHS 2011</c:v>
              </c:pt>
              <c:pt idx="6">
                <c:v>Burkina Faso; DHS 2010</c:v>
              </c:pt>
            </c:strLit>
          </c:cat>
          <c:val>
            <c:numLit>
              <c:formatCode>General</c:formatCode>
              <c:ptCount val="7"/>
              <c:pt idx="0">
                <c:v>98.5</c:v>
              </c:pt>
              <c:pt idx="1">
                <c:v>97.8</c:v>
              </c:pt>
              <c:pt idx="2">
                <c:v>97.1</c:v>
              </c:pt>
              <c:pt idx="3">
                <c:v>95.7</c:v>
              </c:pt>
              <c:pt idx="4">
                <c:v>93.3</c:v>
              </c:pt>
              <c:pt idx="5">
                <c:v>91.9</c:v>
              </c:pt>
              <c:pt idx="6">
                <c:v>84.6</c:v>
              </c:pt>
            </c:numLit>
          </c:val>
        </c:ser>
        <c:ser>
          <c:idx val="1"/>
          <c:order val="1"/>
          <c:tx>
            <c:v>Boys - 20-24</c:v>
          </c:tx>
          <c:spPr>
            <a:solidFill>
              <a:schemeClr val="accent4">
                <a:lumMod val="40000"/>
                <a:lumOff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7"/>
              <c:pt idx="0">
                <c:v>Nigeria; DHS 2013</c:v>
              </c:pt>
              <c:pt idx="1">
                <c:v>Liberia; DHS 2013</c:v>
              </c:pt>
              <c:pt idx="2">
                <c:v>Mali; DHS 2012-2013</c:v>
              </c:pt>
              <c:pt idx="3">
                <c:v>Côte d'Ivoire; DHS 2011-2012</c:v>
              </c:pt>
              <c:pt idx="4">
                <c:v>Benin; DHS 2011-2012</c:v>
              </c:pt>
              <c:pt idx="5">
                <c:v>Cameroon; DHS 2011</c:v>
              </c:pt>
              <c:pt idx="6">
                <c:v>Burkina Faso; DHS 2010</c:v>
              </c:pt>
            </c:strLit>
          </c:cat>
          <c:val>
            <c:numLit>
              <c:formatCode>General</c:formatCode>
              <c:ptCount val="7"/>
              <c:pt idx="0">
                <c:v>98.7</c:v>
              </c:pt>
              <c:pt idx="1">
                <c:v>99.5</c:v>
              </c:pt>
              <c:pt idx="2">
                <c:v>97.7</c:v>
              </c:pt>
              <c:pt idx="3">
                <c:v>97</c:v>
              </c:pt>
              <c:pt idx="4">
                <c:v>93.7</c:v>
              </c:pt>
              <c:pt idx="5">
                <c:v>93.7</c:v>
              </c:pt>
              <c:pt idx="6">
                <c:v>90.4</c:v>
              </c:pt>
            </c:numLit>
          </c:val>
        </c:ser>
        <c:dLbls>
          <c:showLegendKey val="0"/>
          <c:showVal val="0"/>
          <c:showCatName val="0"/>
          <c:showSerName val="0"/>
          <c:showPercent val="0"/>
          <c:showBubbleSize val="0"/>
        </c:dLbls>
        <c:gapWidth val="267"/>
        <c:overlap val="-43"/>
        <c:axId val="463790152"/>
        <c:axId val="463792896"/>
      </c:barChart>
      <c:catAx>
        <c:axId val="4637901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792896"/>
        <c:crosses val="autoZero"/>
        <c:auto val="1"/>
        <c:lblAlgn val="ctr"/>
        <c:lblOffset val="100"/>
        <c:noMultiLvlLbl val="0"/>
      </c:catAx>
      <c:valAx>
        <c:axId val="463792896"/>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790152"/>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0414250544263359E-2"/>
          <c:y val="0.12927437607583947"/>
          <c:w val="0.88175547823963862"/>
          <c:h val="0.86995377967811383"/>
        </c:manualLayout>
      </c:layout>
      <c:pieChart>
        <c:varyColors val="1"/>
        <c:ser>
          <c:idx val="0"/>
          <c:order val="0"/>
          <c:tx>
            <c:v>2000</c:v>
          </c:tx>
          <c:dPt>
            <c:idx val="0"/>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1"/>
            <c:bubble3D val="0"/>
            <c:spPr>
              <a:gradFill>
                <a:gsLst>
                  <a:gs pos="100000">
                    <a:schemeClr val="accent5">
                      <a:lumMod val="60000"/>
                      <a:lumOff val="40000"/>
                    </a:schemeClr>
                  </a:gs>
                  <a:gs pos="0">
                    <a:schemeClr val="accent5"/>
                  </a:gs>
                </a:gsLst>
                <a:lin ang="5400000" scaled="0"/>
              </a:gradFill>
              <a:ln w="19050">
                <a:solidFill>
                  <a:schemeClr val="lt1"/>
                </a:solidFill>
              </a:ln>
              <a:effectLst/>
            </c:spPr>
          </c:dPt>
          <c:dLbls>
            <c:dLbl>
              <c:idx val="0"/>
              <c:layout/>
              <c:tx>
                <c:rich>
                  <a:bodyPr/>
                  <a:lstStyle/>
                  <a:p>
                    <a:fld id="{C89D2746-B662-4BAA-9853-48451E9F6A7C}" type="CELLRANGE">
                      <a:rPr lang="en-US"/>
                      <a:pPr/>
                      <a:t>[CELLRANGE]</a:t>
                    </a:fld>
                    <a:endParaRPr lang="en-US" baseline="0"/>
                  </a:p>
                  <a:p>
                    <a:fld id="{7AAA52FA-716E-4F28-A622-A10AA9B14B0F}" type="PERCENTAGE">
                      <a:rPr lang="en-US"/>
                      <a:pPr/>
                      <a:t>[PERCENTAGE]</a:t>
                    </a:fld>
                    <a:endParaRPr lang="en-US"/>
                  </a:p>
                </c:rich>
              </c:tx>
              <c:dLblPos val="bestFit"/>
              <c:showLegendKey val="0"/>
              <c:showVal val="0"/>
              <c:showCatName val="0"/>
              <c:showSerName val="0"/>
              <c:showPercent val="1"/>
              <c:showBubbleSize val="0"/>
              <c:separator>
</c:separator>
              <c:extLst>
                <c:ext xmlns:c15="http://schemas.microsoft.com/office/drawing/2012/chart" uri="{CE6537A1-D6FC-4f65-9D91-7224C49458BB}">
                  <c15:layout/>
                  <c15:dlblFieldTable/>
                  <c15:showDataLabelsRange val="1"/>
                </c:ext>
              </c:extLst>
            </c:dLbl>
            <c:dLbl>
              <c:idx val="1"/>
              <c:layout/>
              <c:tx>
                <c:rich>
                  <a:bodyPr/>
                  <a:lstStyle/>
                  <a:p>
                    <a:fld id="{B7E58866-ECFE-488B-9C53-F146CC8EA224}" type="CELLRANGE">
                      <a:rPr lang="en-US"/>
                      <a:pPr/>
                      <a:t>[CELLRANGE]</a:t>
                    </a:fld>
                    <a:endParaRPr lang="en-US" baseline="0"/>
                  </a:p>
                  <a:p>
                    <a:fld id="{7A3180EE-6590-491B-9635-69F5D63F329C}" type="PERCENTAGE">
                      <a:rPr lang="en-US"/>
                      <a:pPr/>
                      <a:t>[PERCENTAGE]</a:t>
                    </a:fld>
                    <a:endParaRPr lang="en-US"/>
                  </a:p>
                </c:rich>
              </c:tx>
              <c:dLblPos val="bestFit"/>
              <c:showLegendKey val="0"/>
              <c:showVal val="0"/>
              <c:showCatName val="0"/>
              <c:showSerName val="0"/>
              <c:showPercent val="1"/>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showDataLabelsRange val="1"/>
              </c:ext>
            </c:extLst>
          </c:dLbls>
          <c:cat>
            <c:strRef>
              <c:f>'PMTCT-MTCT Rates_SSA-2'!$A$39:$A$40</c:f>
              <c:strCache>
                <c:ptCount val="2"/>
                <c:pt idx="0">
                  <c:v>Perinatal HIV infections (within 6 weeks of birth)</c:v>
                </c:pt>
                <c:pt idx="1">
                  <c:v>Postnatal HIV infections (beyond 6 weeks after birth)</c:v>
                </c:pt>
              </c:strCache>
            </c:strRef>
          </c:cat>
          <c:val>
            <c:numRef>
              <c:f>'PMTCT-MTCT Rates_SSA-2'!$B$43:$B$44</c:f>
              <c:numCache>
                <c:formatCode>#,##0</c:formatCode>
                <c:ptCount val="2"/>
                <c:pt idx="0">
                  <c:v>65364.486900000004</c:v>
                </c:pt>
                <c:pt idx="1">
                  <c:v>65265.093000000023</c:v>
                </c:pt>
              </c:numCache>
            </c:numRef>
          </c:val>
          <c:extLst>
            <c:ext xmlns:c15="http://schemas.microsoft.com/office/drawing/2012/chart" uri="{02D57815-91ED-43cb-92C2-25804820EDAC}">
              <c15:datalabelsRange>
                <c15:f>'PMTCT-MTCT Rates_SSA-2'!$B$46:$B$47</c15:f>
                <c15:dlblRangeCache>
                  <c:ptCount val="2"/>
                  <c:pt idx="0">
                    <c:v>65,000</c:v>
                  </c:pt>
                  <c:pt idx="1">
                    <c:v>65,000</c:v>
                  </c:pt>
                </c15:dlblRangeCache>
              </c15:datalabelsRange>
            </c:ext>
          </c:extLst>
        </c:ser>
        <c:dLbls>
          <c:showLegendKey val="0"/>
          <c:showVal val="0"/>
          <c:showCatName val="0"/>
          <c:showSerName val="0"/>
          <c:showPercent val="0"/>
          <c:showBubbleSize val="0"/>
          <c:showLeaderLines val="1"/>
        </c:dLbls>
        <c:firstSliceAng val="0"/>
      </c:pieChart>
      <c:spPr>
        <a:noFill/>
        <a:ln>
          <a:noFill/>
        </a:ln>
        <a:effectLst/>
      </c:spPr>
    </c:plotArea>
    <c:legend>
      <c:legendPos val="t"/>
      <c:layout>
        <c:manualLayout>
          <c:xMode val="edge"/>
          <c:yMode val="edge"/>
          <c:x val="3.3975588002955942E-2"/>
          <c:y val="7.2909140237623918E-2"/>
          <c:w val="0.96311644184011902"/>
          <c:h val="7.0597150499590991E-2"/>
        </c:manualLayout>
      </c:layout>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736515493702819"/>
          <c:y val="0.24909591845952331"/>
          <c:w val="0.59234979348511663"/>
          <c:h val="0.58442159357231394"/>
        </c:manualLayout>
      </c:layout>
      <c:pieChart>
        <c:varyColors val="1"/>
        <c:ser>
          <c:idx val="0"/>
          <c:order val="0"/>
          <c:tx>
            <c:v>2014</c:v>
          </c:tx>
          <c:dPt>
            <c:idx val="0"/>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1"/>
            <c:bubble3D val="0"/>
            <c:spPr>
              <a:gradFill>
                <a:gsLst>
                  <a:gs pos="100000">
                    <a:schemeClr val="accent5">
                      <a:lumMod val="60000"/>
                      <a:lumOff val="40000"/>
                    </a:schemeClr>
                  </a:gs>
                  <a:gs pos="0">
                    <a:schemeClr val="accent5"/>
                  </a:gs>
                </a:gsLst>
                <a:lin ang="5400000" scaled="0"/>
              </a:gradFill>
              <a:ln w="19050">
                <a:solidFill>
                  <a:schemeClr val="lt1"/>
                </a:solidFill>
              </a:ln>
              <a:effectLst/>
            </c:spPr>
          </c:dPt>
          <c:dLbls>
            <c:dLbl>
              <c:idx val="0"/>
              <c:layout/>
              <c:tx>
                <c:rich>
                  <a:bodyPr/>
                  <a:lstStyle/>
                  <a:p>
                    <a:fld id="{EE5F5E63-F501-4867-885A-2C212F084745}" type="CELLRANGE">
                      <a:rPr lang="en-US"/>
                      <a:pPr/>
                      <a:t>[CELLRANGE]</a:t>
                    </a:fld>
                    <a:endParaRPr lang="en-US" baseline="0"/>
                  </a:p>
                  <a:p>
                    <a:fld id="{166BCD27-B914-4445-B4EA-0BD95ED1DE3D}" type="PERCENTAGE">
                      <a:rPr lang="en-US"/>
                      <a:pPr/>
                      <a:t>[PERCENTAGE]</a:t>
                    </a:fld>
                    <a:endParaRPr lang="en-US"/>
                  </a:p>
                </c:rich>
              </c:tx>
              <c:dLblPos val="bestFit"/>
              <c:showLegendKey val="0"/>
              <c:showVal val="0"/>
              <c:showCatName val="0"/>
              <c:showSerName val="0"/>
              <c:showPercent val="1"/>
              <c:showBubbleSize val="0"/>
              <c:separator>
</c:separator>
              <c:extLst>
                <c:ext xmlns:c15="http://schemas.microsoft.com/office/drawing/2012/chart" uri="{CE6537A1-D6FC-4f65-9D91-7224C49458BB}">
                  <c15:layout/>
                  <c15:dlblFieldTable/>
                  <c15:showDataLabelsRange val="1"/>
                </c:ext>
              </c:extLst>
            </c:dLbl>
            <c:dLbl>
              <c:idx val="1"/>
              <c:layout/>
              <c:tx>
                <c:rich>
                  <a:bodyPr/>
                  <a:lstStyle/>
                  <a:p>
                    <a:fld id="{63681E1F-0B70-4310-9276-1FCB6C0F4254}" type="CELLRANGE">
                      <a:rPr lang="en-US"/>
                      <a:pPr/>
                      <a:t>[CELLRANGE]</a:t>
                    </a:fld>
                    <a:endParaRPr lang="en-US" baseline="0"/>
                  </a:p>
                  <a:p>
                    <a:fld id="{B4759A27-CFC1-47DC-A9E6-CE889BAC131F}" type="PERCENTAGE">
                      <a:rPr lang="en-US"/>
                      <a:pPr/>
                      <a:t>[PERCENTAGE]</a:t>
                    </a:fld>
                    <a:endParaRPr lang="en-US"/>
                  </a:p>
                </c:rich>
              </c:tx>
              <c:dLblPos val="bestFit"/>
              <c:showLegendKey val="0"/>
              <c:showVal val="0"/>
              <c:showCatName val="0"/>
              <c:showSerName val="0"/>
              <c:showPercent val="1"/>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showDataLabelsRange val="1"/>
              </c:ext>
            </c:extLst>
          </c:dLbls>
          <c:cat>
            <c:strRef>
              <c:f>'PMTCT-MTCT Rates_SSA-2'!$A$39:$A$40</c:f>
              <c:strCache>
                <c:ptCount val="2"/>
                <c:pt idx="0">
                  <c:v>Perinatal HIV infections (within 6 weeks of birth)</c:v>
                </c:pt>
                <c:pt idx="1">
                  <c:v>Postnatal HIV infections (beyond 6 weeks after birth)</c:v>
                </c:pt>
              </c:strCache>
            </c:strRef>
          </c:cat>
          <c:val>
            <c:numRef>
              <c:f>'PMTCT-MTCT Rates_SSA-2'!$C$43:$C$44</c:f>
              <c:numCache>
                <c:formatCode>#,##0</c:formatCode>
                <c:ptCount val="2"/>
                <c:pt idx="0">
                  <c:v>41850.368804000005</c:v>
                </c:pt>
                <c:pt idx="1">
                  <c:v>55979.824195999994</c:v>
                </c:pt>
              </c:numCache>
            </c:numRef>
          </c:val>
          <c:extLst>
            <c:ext xmlns:c15="http://schemas.microsoft.com/office/drawing/2012/chart" uri="{02D57815-91ED-43cb-92C2-25804820EDAC}">
              <c15:datalabelsRange>
                <c15:f>'PMTCT-MTCT Rates_SSA-2'!$C$46:$C$47</c15:f>
                <c15:dlblRangeCache>
                  <c:ptCount val="2"/>
                  <c:pt idx="0">
                    <c:v>42,000</c:v>
                  </c:pt>
                  <c:pt idx="1">
                    <c:v>56,000</c:v>
                  </c:pt>
                </c15:dlblRangeCache>
              </c15:datalabelsRange>
            </c:ext>
          </c:extLst>
        </c:ser>
        <c:dLbls>
          <c:showLegendKey val="0"/>
          <c:showVal val="0"/>
          <c:showCatName val="0"/>
          <c:showSerName val="0"/>
          <c:showPercent val="0"/>
          <c:showBubbleSize val="0"/>
          <c:showLeaderLines val="1"/>
        </c:dLbls>
        <c:firstSliceAng val="0"/>
      </c:pieChart>
      <c:spPr>
        <a:noFill/>
        <a:ln>
          <a:noFill/>
        </a:ln>
        <a:effectLst/>
      </c:spPr>
    </c:plotArea>
    <c:legend>
      <c:legendPos val="t"/>
      <c:layout>
        <c:manualLayout>
          <c:xMode val="edge"/>
          <c:yMode val="edge"/>
          <c:x val="1.5894275128341889E-2"/>
          <c:y val="7.6275749516349342E-2"/>
          <c:w val="0.96828440049644959"/>
          <c:h val="7.0597150499590991E-2"/>
        </c:manualLayout>
      </c:layout>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r>
              <a:rPr lang="en-US" sz="1800"/>
              <a:t>2014</a:t>
            </a:r>
          </a:p>
        </c:rich>
      </c:tx>
      <c:layout/>
      <c:overlay val="0"/>
      <c:spPr>
        <a:noFill/>
        <a:ln>
          <a:noFill/>
        </a:ln>
        <a:effectLst/>
      </c:spPr>
      <c:txPr>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Pop_0-14'!$H$40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79917EE6-F881-4B45-B54B-3B7C0C00AFEF}" type="CATEGORYNAME">
                      <a:rPr lang="en-US"/>
                      <a:pPr/>
                      <a:t>[CATEGORY NAME]</a:t>
                    </a:fld>
                    <a:r>
                      <a:rPr lang="en-US" baseline="0"/>
                      <a:t> 380,000 </a:t>
                    </a:r>
                    <a:fld id="{01CA2064-D2BC-4BC0-94DC-AE9A8974732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F6C5697E-CE88-43AC-B628-4F2867854D1A}" type="CATEGORYNAME">
                      <a:rPr lang="en-US"/>
                      <a:pPr/>
                      <a:t>[CATEGORY NAME]</a:t>
                    </a:fld>
                    <a:r>
                      <a:rPr lang="en-US" baseline="0"/>
                      <a:t> 340,000 </a:t>
                    </a:r>
                    <a:fld id="{E66CB428-4ECC-4C35-82E4-03E197FDE3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3B16C011-9BBF-45A5-A8E0-F698EB0F8711}" type="CATEGORYNAME">
                      <a:rPr lang="en-US"/>
                      <a:pPr/>
                      <a:t>[CATEGORY NAME]</a:t>
                    </a:fld>
                    <a:r>
                      <a:rPr lang="en-US" baseline="0"/>
                      <a:t> 160,000 </a:t>
                    </a:r>
                    <a:fld id="{E3BD5DA2-E09E-4983-B6E5-A56B2FB721D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3EB6C6AF-42E3-47B9-A1A1-57EA56F4929F}" type="CATEGORYNAME">
                      <a:rPr lang="en-US"/>
                      <a:pPr/>
                      <a:t>[CATEGORY NAME]</a:t>
                    </a:fld>
                    <a:r>
                      <a:rPr lang="en-US" baseline="0"/>
                      <a:t> 160,000 </a:t>
                    </a:r>
                    <a:fld id="{32C9C7E8-C1D6-4D07-98B3-7623279EA67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619A6572-8DA2-4271-ABF4-535B32FE46CA}" type="CATEGORYNAME">
                      <a:rPr lang="en-US"/>
                      <a:pPr/>
                      <a:t>[CATEGORY NAME]</a:t>
                    </a:fld>
                    <a:r>
                      <a:rPr lang="en-US" baseline="0"/>
                      <a:t> 150,000 </a:t>
                    </a:r>
                    <a:fld id="{7D79EF90-7A15-4E91-9EAA-0D561CB66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7B6E4D9-F6CC-4985-ADDE-9D288243C123}" type="CATEGORYNAME">
                      <a:rPr lang="en-US"/>
                      <a:pPr/>
                      <a:t>[CATEGORY NAME]</a:t>
                    </a:fld>
                    <a:r>
                      <a:rPr lang="en-US" baseline="0"/>
                      <a:t> 150,000 </a:t>
                    </a:r>
                    <a:fld id="{E726BF18-A2C8-4E26-93C4-BDD7F3E7ED8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82FDF39E-F50D-497B-BD85-4109B6E8EC5B}" type="CATEGORYNAME">
                      <a:rPr lang="en-US"/>
                      <a:pPr/>
                      <a:t>[CATEGORY NAME]</a:t>
                    </a:fld>
                    <a:r>
                      <a:rPr lang="en-US" baseline="0"/>
                      <a:t> 140,000 </a:t>
                    </a:r>
                    <a:fld id="{DDCA4222-B8AB-4BFC-BAFF-2B35FC03FBF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020C491F-4FCE-4627-9191-582C83110220}" type="CATEGORYNAME">
                      <a:rPr lang="en-US"/>
                      <a:pPr/>
                      <a:t>[CATEGORY NAME]</a:t>
                    </a:fld>
                    <a:r>
                      <a:rPr lang="en-US" baseline="0"/>
                      <a:t> ... </a:t>
                    </a:r>
                    <a:fld id="{0E62D86C-9DF1-4168-9D3B-38B5661CE2D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410803D9-6C44-4BB2-895F-A9C24E2DA90A}" type="CATEGORYNAME">
                      <a:rPr lang="en-US"/>
                      <a:pPr/>
                      <a:t>[CATEGORY NAME]</a:t>
                    </a:fld>
                    <a:r>
                      <a:rPr lang="en-US" baseline="0"/>
                      <a:t> 130,000 </a:t>
                    </a:r>
                    <a:fld id="{C5BB5597-A130-4E4B-B46F-4CCA0056C08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1B5A2BB0-96A4-4D9F-B7BA-296894937B3D}" type="CATEGORYNAME">
                      <a:rPr lang="en-US"/>
                      <a:pPr/>
                      <a:t>[CATEGORY NAME]</a:t>
                    </a:fld>
                    <a:r>
                      <a:rPr lang="en-US" baseline="0"/>
                      <a:t> 110,000 </a:t>
                    </a:r>
                    <a:fld id="{B1E2BBE3-60C9-49DA-8B02-01EC3481D2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D1942F54-A776-4A8D-A827-89ABEB31265B}" type="CATEGORYNAME">
                      <a:rPr lang="en-US"/>
                      <a:pPr/>
                      <a:t>[CATEGORY NAME]</a:t>
                    </a:fld>
                    <a:r>
                      <a:rPr lang="en-US" baseline="0"/>
                      <a:t> 100,000 </a:t>
                    </a:r>
                    <a:fld id="{8C4BA46C-A6A1-4432-94ED-3614B20E08A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9B4EB6AB-8E5C-4F3C-A899-52B39E7F675D}" type="CATEGORYNAME">
                      <a:rPr lang="en-US"/>
                      <a:pPr/>
                      <a:t>[CATEGORY NAME]</a:t>
                    </a:fld>
                    <a:r>
                      <a:rPr lang="en-US" baseline="0"/>
                      <a:t> 59,000 </a:t>
                    </a:r>
                    <a:fld id="{0912D724-C1CA-4ED1-A09A-7ED0BC6BCFB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C8F33607-A2C9-42D1-B80F-089648667A91}" type="CATEGORYNAME">
                      <a:rPr lang="en-US"/>
                      <a:pPr/>
                      <a:t>[CATEGORY NAME]</a:t>
                    </a:fld>
                    <a:r>
                      <a:rPr lang="en-US" baseline="0"/>
                      <a:t> 58,000 </a:t>
                    </a:r>
                    <a:fld id="{B595AB66-B8EF-496E-89BA-5F85937B9DE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a:t>
                    </a:r>
                    <a:r>
                      <a:rPr lang="en-US" baseline="0"/>
                      <a:t> 42,000 </a:t>
                    </a:r>
                    <a:fld id="{04AEEFB2-A680-4BDE-BEF3-C6AB94794D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A1C98460-9696-4034-85A0-E1ECED89B519}" type="CATEGORYNAME">
                      <a:rPr lang="en-US"/>
                      <a:pPr/>
                      <a:t>[CATEGORY NAME]</a:t>
                    </a:fld>
                    <a:r>
                      <a:rPr lang="en-US" baseline="0"/>
                      <a:t> 32,000 </a:t>
                    </a:r>
                    <a:fld id="{29569BD4-753D-43DD-BC1A-38A7583D339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619C9A45-B116-468C-BC52-F76333FDBEAA}" type="CATEGORYNAME">
                      <a:rPr lang="en-US"/>
                      <a:pPr/>
                      <a:t>[CATEGORY NAME]</a:t>
                    </a:fld>
                    <a:r>
                      <a:rPr lang="en-US" baseline="0"/>
                      <a:t> 29,000 </a:t>
                    </a:r>
                    <a:fld id="{FA970A0D-6D46-4F2D-B472-8C437B9A01E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64296A43-93F6-432B-8478-B1AFAC95F70F}" type="CATEGORYNAME">
                      <a:rPr lang="en-US"/>
                      <a:pPr/>
                      <a:t>[CATEGORY NAME]</a:t>
                    </a:fld>
                    <a:r>
                      <a:rPr lang="en-US" baseline="0"/>
                      <a:t> 22,000 </a:t>
                    </a:r>
                    <a:fld id="{C96FBBBC-0F26-4D3A-B1FD-4ABA6F76D76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CC34EB30-1B43-492A-A874-A7DD50657964}" type="CATEGORYNAME">
                      <a:rPr lang="en-US"/>
                      <a:pPr/>
                      <a:t>[CATEGORY NAME]</a:t>
                    </a:fld>
                    <a:r>
                      <a:rPr lang="en-US" baseline="0"/>
                      <a:t> 21,000 </a:t>
                    </a:r>
                    <a:fld id="{FDDE82EC-5C7E-4AFF-8062-4ECD37BFD7D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CB8B4657-A871-40F5-B825-F86A14F3ED0E}" type="CATEGORYNAME">
                      <a:rPr lang="en-US"/>
                      <a:pPr/>
                      <a:t>[CATEGORY NAME]</a:t>
                    </a:fld>
                    <a:r>
                      <a:rPr lang="en-US" baseline="0"/>
                      <a:t> 19,000 </a:t>
                    </a:r>
                    <a:fld id="{3488F0EC-7EC1-4626-A024-69321060954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BFDA34C0-9405-4858-BFD4-BED4E39195B9}" type="CATEGORYNAME">
                      <a:rPr lang="en-US"/>
                      <a:pPr/>
                      <a:t>[CATEGORY NAME]</a:t>
                    </a:fld>
                    <a:r>
                      <a:rPr lang="en-US" baseline="0"/>
                      <a:t> 19,000 </a:t>
                    </a:r>
                    <a:fld id="{E77F4DD3-C6D5-4D6E-9B8D-6D3D0DBECFD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9DDBDFFA-0225-4845-8C35-F9851C1103E5}" type="CATEGORYNAME">
                      <a:rPr lang="en-US"/>
                      <a:pPr/>
                      <a:t>[CATEGORY NAME]</a:t>
                    </a:fld>
                    <a:r>
                      <a:rPr lang="en-US" baseline="0"/>
                      <a:t> 340,000 </a:t>
                    </a:r>
                    <a:fld id="{2DF21EC8-BAE9-4304-A547-E229D799D35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Pop_0-14'!$G$41:$G$61</c:f>
              <c:strCache>
                <c:ptCount val="21"/>
                <c:pt idx="0">
                  <c:v>Nigeria</c:v>
                </c:pt>
                <c:pt idx="1">
                  <c:v>South Africa</c:v>
                </c:pt>
                <c:pt idx="2">
                  <c:v>Mozambique</c:v>
                </c:pt>
                <c:pt idx="3">
                  <c:v>Kenya</c:v>
                </c:pt>
                <c:pt idx="4">
                  <c:v>Uganda</c:v>
                </c:pt>
                <c:pt idx="5">
                  <c:v>Zimbabwe</c:v>
                </c:pt>
                <c:pt idx="6">
                  <c:v>United Republic of Tanzania</c:v>
                </c:pt>
                <c:pt idx="7">
                  <c:v>India</c:v>
                </c:pt>
                <c:pt idx="8">
                  <c:v>Malawi</c:v>
                </c:pt>
                <c:pt idx="9">
                  <c:v>Ethiopia</c:v>
                </c:pt>
                <c:pt idx="10">
                  <c:v>Zambia</c:v>
                </c:pt>
                <c:pt idx="11">
                  <c:v>Democratic Republic of the Congo</c:v>
                </c:pt>
                <c:pt idx="12">
                  <c:v>Cameroon</c:v>
                </c:pt>
                <c:pt idx="13">
                  <c:v>Cote dIvoire</c:v>
                </c:pt>
                <c:pt idx="14">
                  <c:v>Angola</c:v>
                </c:pt>
                <c:pt idx="15">
                  <c:v>Chad</c:v>
                </c:pt>
                <c:pt idx="16">
                  <c:v>Rwanda</c:v>
                </c:pt>
                <c:pt idx="17">
                  <c:v>Ghana</c:v>
                </c:pt>
                <c:pt idx="18">
                  <c:v>Indonesia</c:v>
                </c:pt>
                <c:pt idx="19">
                  <c:v>Lesotho</c:v>
                </c:pt>
                <c:pt idx="20">
                  <c:v>Rest of world</c:v>
                </c:pt>
              </c:strCache>
            </c:strRef>
          </c:cat>
          <c:val>
            <c:numRef>
              <c:f>'HIV Pop_0-14'!$H$41:$H$61</c:f>
              <c:numCache>
                <c:formatCode>General</c:formatCode>
                <c:ptCount val="21"/>
                <c:pt idx="0">
                  <c:v>379278</c:v>
                </c:pt>
                <c:pt idx="1">
                  <c:v>338224</c:v>
                </c:pt>
                <c:pt idx="2">
                  <c:v>164439</c:v>
                </c:pt>
                <c:pt idx="3">
                  <c:v>159731</c:v>
                </c:pt>
                <c:pt idx="4">
                  <c:v>147394</c:v>
                </c:pt>
                <c:pt idx="5">
                  <c:v>146824</c:v>
                </c:pt>
                <c:pt idx="6">
                  <c:v>142721</c:v>
                </c:pt>
                <c:pt idx="7">
                  <c:v>134898</c:v>
                </c:pt>
                <c:pt idx="8">
                  <c:v>133075</c:v>
                </c:pt>
                <c:pt idx="9">
                  <c:v>106811</c:v>
                </c:pt>
                <c:pt idx="10">
                  <c:v>104354</c:v>
                </c:pt>
                <c:pt idx="11">
                  <c:v>58666</c:v>
                </c:pt>
                <c:pt idx="12">
                  <c:v>58009</c:v>
                </c:pt>
                <c:pt idx="13">
                  <c:v>42207</c:v>
                </c:pt>
                <c:pt idx="14">
                  <c:v>32259</c:v>
                </c:pt>
                <c:pt idx="15">
                  <c:v>28747</c:v>
                </c:pt>
                <c:pt idx="16">
                  <c:v>22092</c:v>
                </c:pt>
                <c:pt idx="17">
                  <c:v>21223</c:v>
                </c:pt>
                <c:pt idx="18">
                  <c:v>19417</c:v>
                </c:pt>
                <c:pt idx="19">
                  <c:v>19299</c:v>
                </c:pt>
                <c:pt idx="20">
                  <c:v>341351.77169999998</c:v>
                </c:pt>
              </c:numCache>
            </c:numRef>
          </c:val>
        </c:ser>
        <c:ser>
          <c:idx val="1"/>
          <c:order val="1"/>
          <c:tx>
            <c:strRef>
              <c:f>'HIV Pop_0-14'!$H$40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F65F4C83-20B6-47AF-A9FC-FFAE2FBEBB6D}" type="CATEGORYNAME">
                      <a:rPr lang="en-US"/>
                      <a:pPr/>
                      <a:t>[CATEGORY NAME]</a:t>
                    </a:fld>
                    <a:r>
                      <a:rPr lang="en-US" baseline="0"/>
                      <a:t> 250,000 </a:t>
                    </a:r>
                    <a:fld id="{AAF18434-57FD-408F-A979-D985B7151E7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33A4F06-E1A5-469A-9681-727DEFA6EF07}" type="CATEGORYNAME">
                      <a:rPr lang="en-US"/>
                      <a:pPr/>
                      <a:t>[CATEGORY NAME]</a:t>
                    </a:fld>
                    <a:r>
                      <a:rPr lang="en-US" baseline="0"/>
                      <a:t> 200,000 </a:t>
                    </a:r>
                    <a:fld id="{62E3BC9C-2C75-426F-87CA-39A53D262B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1F1F60A-7567-4308-BA5E-F06BB50056AC}" type="CATEGORYNAME">
                      <a:rPr lang="en-US"/>
                      <a:pPr/>
                      <a:t>[CATEGORY NAME]</a:t>
                    </a:fld>
                    <a:r>
                      <a:rPr lang="en-US" baseline="0"/>
                      <a:t> 160,000 </a:t>
                    </a:r>
                    <a:fld id="{FB865EB1-54D9-438A-82BF-D7CE66CE8C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7B9BC077-3093-434C-9A0D-0A8C01E3FB50}" type="CATEGORYNAME">
                      <a:rPr lang="en-US"/>
                      <a:pPr/>
                      <a:t>[CATEGORY NAME]</a:t>
                    </a:fld>
                    <a:r>
                      <a:rPr lang="en-US" baseline="0"/>
                      <a:t> </a:t>
                    </a:r>
                    <a:fld id="{868D5822-D6BF-4D70-8F30-B5A576F199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1DF0E140-67F9-4B50-9217-0012353E4D74}" type="CATEGORYNAME">
                      <a:rPr lang="en-US"/>
                      <a:pPr/>
                      <a:t>[CATEGORY NAME]</a:t>
                    </a:fld>
                    <a:r>
                      <a:rPr lang="en-US" baseline="0"/>
                      <a:t> 120,000 </a:t>
                    </a:r>
                    <a:fld id="{02BAE412-64D0-4000-9996-D6C84CF6F9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BB836179-C676-443A-9980-873C6A95F942}" type="CATEGORYNAME">
                      <a:rPr lang="en-US"/>
                      <a:pPr/>
                      <a:t>[CATEGORY NAME]</a:t>
                    </a:fld>
                    <a:r>
                      <a:rPr lang="en-US"/>
                      <a:t> </a:t>
                    </a:r>
                  </a:p>
                  <a:p>
                    <a:r>
                      <a:rPr lang="en-US"/>
                      <a:t>110,000</a:t>
                    </a:r>
                    <a:r>
                      <a:rPr lang="en-US" baseline="0"/>
                      <a:t> </a:t>
                    </a:r>
                    <a:fld id="{D607BEDF-B2FF-4EF2-8346-D2180203DD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0C7CF084-2F63-44BB-93CA-C5FEA7204057}" type="CATEGORYNAME">
                      <a:rPr lang="en-US"/>
                      <a:pPr/>
                      <a:t>[CATEGORY NAME]</a:t>
                    </a:fld>
                    <a:r>
                      <a:rPr lang="en-US" baseline="0"/>
                      <a:t> 110,000 </a:t>
                    </a:r>
                    <a:fld id="{2882EE9F-1A30-478C-A744-1DECB3160B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0A04524F-606C-485A-AE96-9D56CAC5D3F2}" type="CATEGORYNAME">
                      <a:rPr lang="en-US"/>
                      <a:pPr/>
                      <a:t>[CATEGORY NAME]</a:t>
                    </a:fld>
                    <a:r>
                      <a:rPr lang="en-US" baseline="0"/>
                      <a:t> 100,000 </a:t>
                    </a:r>
                    <a:fld id="{FFA3A762-E604-4967-85C8-3DE93FBBDA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0B7479DA-8138-4E43-84AD-5819FE3DC87B}" type="CATEGORYNAME">
                      <a:rPr lang="en-US"/>
                      <a:pPr/>
                      <a:t>[CATEGORY NAME]</a:t>
                    </a:fld>
                    <a:r>
                      <a:rPr lang="en-US" baseline="0"/>
                      <a:t> 98,000 </a:t>
                    </a:r>
                    <a:fld id="{98A53B92-2642-490C-9505-8515D3CD8A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1E62B4A3-1B9C-4FAA-B194-BCEDEB2B3488}" type="CATEGORYNAME">
                      <a:rPr lang="en-US"/>
                      <a:pPr/>
                      <a:t>[CATEGORY NAME]</a:t>
                    </a:fld>
                    <a:r>
                      <a:rPr lang="en-US" baseline="0"/>
                      <a:t> 83,000 </a:t>
                    </a:r>
                    <a:fld id="{8B33AAA8-D6AB-4AB4-A39F-9CA10528C80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BA5EF866-9122-49F3-A623-C66545D648FB}" type="CATEGORYNAME">
                      <a:rPr lang="en-US"/>
                      <a:pPr/>
                      <a:t>[CATEGORY NAME]</a:t>
                    </a:fld>
                    <a:r>
                      <a:rPr lang="en-US" baseline="0"/>
                      <a:t> 65,000 </a:t>
                    </a:r>
                    <a:fld id="{470ACE20-E3A6-4B6F-AA4E-2D06E84CED1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4C059C5A-12F2-4E10-9383-0BC789F6E6D2}" type="CATEGORYNAME">
                      <a:rPr lang="en-US"/>
                      <a:pPr/>
                      <a:t>[CATEGORY NAME]</a:t>
                    </a:fld>
                    <a:r>
                      <a:rPr lang="en-US" baseline="0"/>
                      <a:t> 42,000 </a:t>
                    </a:r>
                    <a:fld id="{F2306365-2DC6-481E-BFDA-8D9C00007E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49A4CE32-A7CC-4CE6-A829-B994E58DD51E}" type="CATEGORYNAME">
                      <a:rPr lang="en-US"/>
                      <a:pPr/>
                      <a:t>[CATEGORY NAME]</a:t>
                    </a:fld>
                    <a:r>
                      <a:rPr lang="en-US" baseline="0"/>
                      <a:t> 39,000 </a:t>
                    </a:r>
                    <a:fld id="{DF50A82A-8376-4339-89DC-E57AB0A2003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2E4B8F9-E18B-4A9D-958F-4AF9360B5F82}" type="CATEGORYNAME">
                      <a:rPr lang="en-US"/>
                      <a:pPr/>
                      <a:t>[CATEGORY NAME]</a:t>
                    </a:fld>
                    <a:r>
                      <a:rPr lang="en-US" baseline="0"/>
                      <a:t> 36,000 </a:t>
                    </a:r>
                    <a:fld id="{242F177C-CDB2-496A-ACDF-836DC08503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2.085136630875644E-2"/>
                  <c:y val="-9.922643460103792E-3"/>
                </c:manualLayout>
              </c:layout>
              <c:tx>
                <c:rich>
                  <a:bodyPr/>
                  <a:lstStyle/>
                  <a:p>
                    <a:fld id="{847A1B56-A046-44F5-A6F3-93099BF3CA3D}" type="CATEGORYNAME">
                      <a:rPr lang="en-US"/>
                      <a:pPr/>
                      <a:t>[CATEGORY NAME]</a:t>
                    </a:fld>
                    <a:r>
                      <a:rPr lang="en-US" baseline="0"/>
                      <a:t> </a:t>
                    </a:r>
                    <a:fld id="{2DBF2261-3FC3-4512-8BBB-8F2B595117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9DC5D417-64A6-41A4-9771-AADE45F054F7}" type="CATEGORYNAME">
                      <a:rPr lang="en-US"/>
                      <a:pPr/>
                      <a:t>[CATEGORY NAME]</a:t>
                    </a:fld>
                    <a:r>
                      <a:rPr lang="en-US" baseline="0"/>
                      <a:t> 29,000 </a:t>
                    </a:r>
                    <a:fld id="{23BE63CE-7149-45A7-88AE-43413D395A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6.589711980275692E-3"/>
                  <c:y val="-1.3733898770808052E-2"/>
                </c:manualLayout>
              </c:layout>
              <c:tx>
                <c:rich>
                  <a:bodyPr/>
                  <a:lstStyle/>
                  <a:p>
                    <a:fld id="{7FFADCED-2B2A-4089-A23E-2205F5B0809A}" type="CATEGORYNAME">
                      <a:rPr lang="en-US"/>
                      <a:pPr/>
                      <a:t>[CATEGORY NAME]</a:t>
                    </a:fld>
                    <a:r>
                      <a:rPr lang="en-US" baseline="0"/>
                      <a:t> </a:t>
                    </a:r>
                    <a:fld id="{F40AA218-1AED-4BA1-BDE0-E1CE4451318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1.5172757688438034E-2"/>
                  <c:y val="-4.3306821467547309E-2"/>
                </c:manualLayout>
              </c:layout>
              <c:tx>
                <c:rich>
                  <a:bodyPr/>
                  <a:lstStyle/>
                  <a:p>
                    <a:fld id="{4D6DA1CD-3BC5-49A2-A229-F677FDE120CB}" type="CATEGORYNAME">
                      <a:rPr lang="en-US"/>
                      <a:pPr/>
                      <a:t>[CATEGORY NAME]</a:t>
                    </a:fld>
                    <a:r>
                      <a:rPr lang="en-US" baseline="0"/>
                      <a:t> 20,000 </a:t>
                    </a:r>
                    <a:fld id="{2934FC5A-2562-4E38-A675-C9A262F18D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54E001D7-D9CC-4646-AE40-1F6B5C838572}" type="CATEGORYNAME">
                      <a:rPr lang="en-US"/>
                      <a:pPr/>
                      <a:t>[CATEGORY NAME]</a:t>
                    </a:fld>
                    <a:r>
                      <a:rPr lang="en-US" baseline="0"/>
                      <a:t> 17,000 </a:t>
                    </a:r>
                    <a:fld id="{9B549105-8EAD-4B1E-911F-14E061DD39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C3E178A5-026F-49AE-9C0D-DE73751750E4}" type="CATEGORYNAME">
                      <a:rPr lang="en-US"/>
                      <a:pPr/>
                      <a:t>[CATEGORY NAME]</a:t>
                    </a:fld>
                    <a:r>
                      <a:rPr lang="en-US" baseline="0"/>
                      <a:t> 16,000 </a:t>
                    </a:r>
                    <a:fld id="{085DBDDB-D99E-418E-AE1A-0557772B527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F7426F2B-149A-4D98-BA61-0C6544C370D7}" type="CATEGORYNAME">
                      <a:rPr lang="en-US"/>
                      <a:pPr/>
                      <a:t>[CATEGORY NAME]</a:t>
                    </a:fld>
                    <a:r>
                      <a:rPr lang="en-US" baseline="0"/>
                      <a:t> 320,000 </a:t>
                    </a:r>
                    <a:fld id="{8FE8F730-40B8-4A0A-ADE9-EF9E779E62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Pop_0-14'!$G$41:$G$61</c:f>
              <c:strCache>
                <c:ptCount val="21"/>
                <c:pt idx="0">
                  <c:v>Nigeria</c:v>
                </c:pt>
                <c:pt idx="1">
                  <c:v>South Africa</c:v>
                </c:pt>
                <c:pt idx="2">
                  <c:v>Mozambique</c:v>
                </c:pt>
                <c:pt idx="3">
                  <c:v>Kenya</c:v>
                </c:pt>
                <c:pt idx="4">
                  <c:v>Uganda</c:v>
                </c:pt>
                <c:pt idx="5">
                  <c:v>Zimbabwe</c:v>
                </c:pt>
                <c:pt idx="6">
                  <c:v>United Republic of Tanzania</c:v>
                </c:pt>
                <c:pt idx="7">
                  <c:v>India</c:v>
                </c:pt>
                <c:pt idx="8">
                  <c:v>Malawi</c:v>
                </c:pt>
                <c:pt idx="9">
                  <c:v>Ethiopia</c:v>
                </c:pt>
                <c:pt idx="10">
                  <c:v>Zambia</c:v>
                </c:pt>
                <c:pt idx="11">
                  <c:v>Democratic Republic of the Congo</c:v>
                </c:pt>
                <c:pt idx="12">
                  <c:v>Cameroon</c:v>
                </c:pt>
                <c:pt idx="13">
                  <c:v>Cote dIvoire</c:v>
                </c:pt>
                <c:pt idx="14">
                  <c:v>Angola</c:v>
                </c:pt>
                <c:pt idx="15">
                  <c:v>Chad</c:v>
                </c:pt>
                <c:pt idx="16">
                  <c:v>Rwanda</c:v>
                </c:pt>
                <c:pt idx="17">
                  <c:v>Ghana</c:v>
                </c:pt>
                <c:pt idx="18">
                  <c:v>Indonesia</c:v>
                </c:pt>
                <c:pt idx="19">
                  <c:v>Lesotho</c:v>
                </c:pt>
                <c:pt idx="20">
                  <c:v>Rest of world</c:v>
                </c:pt>
              </c:strCache>
            </c:strRef>
          </c:cat>
          <c:val>
            <c:numRef>
              <c:f>'HIV Pop_0-14'!$H$41:$H$61</c:f>
              <c:numCache>
                <c:formatCode>General</c:formatCode>
                <c:ptCount val="21"/>
                <c:pt idx="0">
                  <c:v>379278</c:v>
                </c:pt>
                <c:pt idx="1">
                  <c:v>338224</c:v>
                </c:pt>
                <c:pt idx="2">
                  <c:v>164439</c:v>
                </c:pt>
                <c:pt idx="3">
                  <c:v>159731</c:v>
                </c:pt>
                <c:pt idx="4">
                  <c:v>147394</c:v>
                </c:pt>
                <c:pt idx="5">
                  <c:v>146824</c:v>
                </c:pt>
                <c:pt idx="6">
                  <c:v>142721</c:v>
                </c:pt>
                <c:pt idx="7">
                  <c:v>134898</c:v>
                </c:pt>
                <c:pt idx="8">
                  <c:v>133075</c:v>
                </c:pt>
                <c:pt idx="9">
                  <c:v>106811</c:v>
                </c:pt>
                <c:pt idx="10">
                  <c:v>104354</c:v>
                </c:pt>
                <c:pt idx="11">
                  <c:v>58666</c:v>
                </c:pt>
                <c:pt idx="12">
                  <c:v>58009</c:v>
                </c:pt>
                <c:pt idx="13">
                  <c:v>42207</c:v>
                </c:pt>
                <c:pt idx="14">
                  <c:v>32259</c:v>
                </c:pt>
                <c:pt idx="15">
                  <c:v>28747</c:v>
                </c:pt>
                <c:pt idx="16">
                  <c:v>22092</c:v>
                </c:pt>
                <c:pt idx="17">
                  <c:v>21223</c:v>
                </c:pt>
                <c:pt idx="18">
                  <c:v>19417</c:v>
                </c:pt>
                <c:pt idx="19">
                  <c:v>19299</c:v>
                </c:pt>
                <c:pt idx="20">
                  <c:v>341351.77169999998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withinLinearReversed" id="26">
  <a:schemeClr val="accent6"/>
</cs:colorStyle>
</file>

<file path=xl/charts/colors26.xml><?xml version="1.0" encoding="utf-8"?>
<cs:colorStyle xmlns:cs="http://schemas.microsoft.com/office/drawing/2012/chartStyle" xmlns:a="http://schemas.openxmlformats.org/drawingml/2006/main" meth="withinLinearReversed" id="26">
  <a:schemeClr val="accent6"/>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withinLinearReversed" id="24">
  <a:schemeClr val="accent4"/>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withinLinearReversed" id="22">
  <a:schemeClr val="accent2"/>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withinLinearReversed" id="25">
  <a:schemeClr val="accent5"/>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6.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7.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8.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9.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0.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1.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5.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6.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5.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6.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7.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8.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5.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6.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8.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0.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13605</xdr:rowOff>
    </xdr:from>
    <xdr:to>
      <xdr:col>11</xdr:col>
      <xdr:colOff>0</xdr:colOff>
      <xdr:row>25</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0.33721</cdr:x>
      <cdr:y>0.48566</cdr:y>
    </cdr:from>
    <cdr:to>
      <cdr:x>0.6686</cdr:x>
      <cdr:y>0.63862</cdr:y>
    </cdr:to>
    <cdr:sp macro="" textlink="">
      <cdr:nvSpPr>
        <cdr:cNvPr id="2" name="TextBox 1"/>
        <cdr:cNvSpPr txBox="1"/>
      </cdr:nvSpPr>
      <cdr:spPr>
        <a:xfrm xmlns:a="http://schemas.openxmlformats.org/drawingml/2006/main">
          <a:off x="1657350" y="2419351"/>
          <a:ext cx="1628775" cy="7620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nchor="ctr"/>
        <a:lstStyle xmlns:a="http://schemas.openxmlformats.org/drawingml/2006/main"/>
        <a:p xmlns:a="http://schemas.openxmlformats.org/drawingml/2006/main">
          <a:pPr algn="ctr"/>
          <a:r>
            <a:rPr lang="en-US" sz="1400">
              <a:solidFill>
                <a:schemeClr val="tx1">
                  <a:lumMod val="50000"/>
                  <a:lumOff val="50000"/>
                </a:schemeClr>
              </a:solidFill>
            </a:rPr>
            <a:t>130,000 new HIV infections among children</a:t>
          </a:r>
        </a:p>
      </cdr:txBody>
    </cdr:sp>
  </cdr:relSizeAnchor>
</c:userShapes>
</file>

<file path=xl/drawings/drawing11.xml><?xml version="1.0" encoding="utf-8"?>
<c:userShapes xmlns:c="http://schemas.openxmlformats.org/drawingml/2006/chart">
  <cdr:relSizeAnchor xmlns:cdr="http://schemas.openxmlformats.org/drawingml/2006/chartDrawing">
    <cdr:from>
      <cdr:x>0.33204</cdr:x>
      <cdr:y>0.46144</cdr:y>
    </cdr:from>
    <cdr:to>
      <cdr:x>0.66344</cdr:x>
      <cdr:y>0.6144</cdr:y>
    </cdr:to>
    <cdr:sp macro="" textlink="">
      <cdr:nvSpPr>
        <cdr:cNvPr id="2" name="TextBox 1"/>
        <cdr:cNvSpPr txBox="1"/>
      </cdr:nvSpPr>
      <cdr:spPr>
        <a:xfrm xmlns:a="http://schemas.openxmlformats.org/drawingml/2006/main">
          <a:off x="1631950" y="2298700"/>
          <a:ext cx="1628775" cy="76200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a:solidFill>
                <a:schemeClr val="tx1">
                  <a:lumMod val="50000"/>
                  <a:lumOff val="50000"/>
                </a:schemeClr>
              </a:solidFill>
            </a:rPr>
            <a:t>99,000 new HIV infections among children</a:t>
          </a:r>
        </a:p>
      </cdr:txBody>
    </cdr:sp>
  </cdr:relSizeAnchor>
</c:userShapes>
</file>

<file path=xl/drawings/drawing12.xml><?xml version="1.0" encoding="utf-8"?>
<xdr:wsDr xmlns:xdr="http://schemas.openxmlformats.org/drawingml/2006/spreadsheetDrawing" xmlns:a="http://schemas.openxmlformats.org/drawingml/2006/main">
  <xdr:twoCellAnchor>
    <xdr:from>
      <xdr:col>12</xdr:col>
      <xdr:colOff>0</xdr:colOff>
      <xdr:row>2</xdr:row>
      <xdr:rowOff>1</xdr:rowOff>
    </xdr:from>
    <xdr:to>
      <xdr:col>24</xdr:col>
      <xdr:colOff>0</xdr:colOff>
      <xdr:row>34</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12</xdr:col>
      <xdr:colOff>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0.77903</cdr:x>
      <cdr:y>0.9197</cdr:y>
    </cdr:from>
    <cdr:to>
      <cdr:x>0.97286</cdr:x>
      <cdr:y>0.96013</cdr:y>
    </cdr:to>
    <cdr:sp macro="" textlink="">
      <cdr:nvSpPr>
        <cdr:cNvPr id="4" name="TextBox 1"/>
        <cdr:cNvSpPr txBox="1"/>
      </cdr:nvSpPr>
      <cdr:spPr>
        <a:xfrm xmlns:a="http://schemas.openxmlformats.org/drawingml/2006/main">
          <a:off x="6628778" y="6102915"/>
          <a:ext cx="1649299" cy="268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Total:</a:t>
          </a:r>
          <a:r>
            <a:rPr lang="en-US" sz="1600" b="1" baseline="0"/>
            <a:t> 2,600,000</a:t>
          </a:r>
          <a:endParaRPr lang="en-US" sz="1600" b="1"/>
        </a:p>
      </cdr:txBody>
    </cdr:sp>
  </cdr:relSizeAnchor>
</c:userShapes>
</file>

<file path=xl/drawings/drawing14.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Total: 2,000,000</a:t>
          </a:r>
          <a:r>
            <a:rPr lang="en-US" sz="1600" b="1" baseline="0"/>
            <a:t> </a:t>
          </a:r>
          <a:endParaRPr lang="en-US" sz="1600" b="1"/>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Total:</a:t>
          </a:r>
          <a:r>
            <a:rPr lang="en-US" sz="1400" b="1" baseline="0"/>
            <a:t>  2,600,000</a:t>
          </a:r>
          <a:endParaRPr lang="en-US" sz="1400" b="1"/>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Regional Total:</a:t>
          </a:r>
          <a:r>
            <a:rPr lang="en-US" sz="1400" b="1" baseline="0"/>
            <a:t>  730,000</a:t>
          </a:r>
          <a:endParaRPr lang="en-US" sz="1400" b="1"/>
        </a:p>
      </cdr:txBody>
    </cdr:sp>
  </cdr:relSizeAnchor>
</c:userShapes>
</file>

<file path=xl/drawings/drawing19.xml><?xml version="1.0" encoding="utf-8"?>
<xdr:wsDr xmlns:xdr="http://schemas.openxmlformats.org/drawingml/2006/spreadsheetDrawing" xmlns:a="http://schemas.openxmlformats.org/drawingml/2006/main">
  <xdr:twoCellAnchor>
    <xdr:from>
      <xdr:col>13</xdr:col>
      <xdr:colOff>0</xdr:colOff>
      <xdr:row>1</xdr:row>
      <xdr:rowOff>0</xdr:rowOff>
    </xdr:from>
    <xdr:to>
      <xdr:col>25</xdr:col>
      <xdr:colOff>0</xdr:colOff>
      <xdr:row>34</xdr:row>
      <xdr:rowOff>0</xdr:rowOff>
    </xdr:to>
    <xdr:grpSp>
      <xdr:nvGrpSpPr>
        <xdr:cNvPr id="2" name="Group 1"/>
        <xdr:cNvGrpSpPr/>
      </xdr:nvGrpSpPr>
      <xdr:grpSpPr>
        <a:xfrm>
          <a:off x="8286750" y="269875"/>
          <a:ext cx="8159750" cy="6810375"/>
          <a:chOff x="8247254" y="176211"/>
          <a:chExt cx="7798597" cy="6762750"/>
        </a:xfrm>
      </xdr:grpSpPr>
      <xdr:graphicFrame macro="">
        <xdr:nvGraphicFramePr>
          <xdr:cNvPr id="3" name="Chart 2"/>
          <xdr:cNvGraphicFramePr>
            <a:graphicFrameLocks/>
          </xdr:cNvGraphicFramePr>
        </xdr:nvGraphicFramePr>
        <xdr:xfrm>
          <a:off x="8247254" y="176211"/>
          <a:ext cx="7798597" cy="67627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13907107" y="6286500"/>
            <a:ext cx="1840436" cy="32456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500" b="1"/>
              <a:t>Global</a:t>
            </a:r>
            <a:r>
              <a:rPr lang="en-US" sz="1500" b="1" baseline="0"/>
              <a:t> </a:t>
            </a:r>
            <a:r>
              <a:rPr lang="en-US" sz="1500" b="1"/>
              <a:t>Total: 220,000</a:t>
            </a:r>
          </a:p>
        </xdr:txBody>
      </xdr:sp>
    </xdr:grpSp>
    <xdr:clientData/>
  </xdr:twoCellAnchor>
  <xdr:twoCellAnchor>
    <xdr:from>
      <xdr:col>0</xdr:col>
      <xdr:colOff>0</xdr:colOff>
      <xdr:row>1</xdr:row>
      <xdr:rowOff>0</xdr:rowOff>
    </xdr:from>
    <xdr:to>
      <xdr:col>13</xdr:col>
      <xdr:colOff>0</xdr:colOff>
      <xdr:row>34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0.72488</cdr:x>
      <cdr:y>0.92294</cdr:y>
    </cdr:from>
    <cdr:to>
      <cdr:x>0.97031</cdr:x>
      <cdr:y>0.96768</cdr:y>
    </cdr:to>
    <cdr:sp macro="" textlink="">
      <cdr:nvSpPr>
        <cdr:cNvPr id="2" name="TextBox 1"/>
        <cdr:cNvSpPr txBox="1"/>
      </cdr:nvSpPr>
      <cdr:spPr>
        <a:xfrm xmlns:a="http://schemas.openxmlformats.org/drawingml/2006/main">
          <a:off x="5987143" y="6216495"/>
          <a:ext cx="2027167" cy="301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500" b="1"/>
            <a:t>Global Total:</a:t>
          </a:r>
          <a:r>
            <a:rPr lang="en-US" sz="1500" b="1" baseline="0"/>
            <a:t> 520,000</a:t>
          </a:r>
          <a:endParaRPr lang="en-US" sz="1500" b="1"/>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220,000</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83345</xdr:colOff>
      <xdr:row>29</xdr:row>
      <xdr:rowOff>154782</xdr:rowOff>
    </xdr:from>
    <xdr:to>
      <xdr:col>9</xdr:col>
      <xdr:colOff>583408</xdr:colOff>
      <xdr:row>31</xdr:row>
      <xdr:rowOff>35718</xdr:rowOff>
    </xdr:to>
    <xdr:sp macro="" textlink="">
      <xdr:nvSpPr>
        <xdr:cNvPr id="3" name="TextBox 2"/>
        <xdr:cNvSpPr txBox="1"/>
      </xdr:nvSpPr>
      <xdr:spPr>
        <a:xfrm>
          <a:off x="4953001" y="6024563"/>
          <a:ext cx="1881188"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t>
          </a:r>
          <a:r>
            <a:rPr lang="en-US" sz="1400" b="1" baseline="0"/>
            <a:t>al </a:t>
          </a:r>
          <a:r>
            <a:rPr lang="en-US" sz="1400" b="1"/>
            <a:t>Total: 99,000</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680356</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20</xdr:col>
      <xdr:colOff>0</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0.75547</cdr:x>
      <cdr:y>0.92352</cdr:y>
    </cdr:from>
    <cdr:to>
      <cdr:x>1</cdr:x>
      <cdr:y>0.94943</cdr:y>
    </cdr:to>
    <cdr:sp macro="" textlink="">
      <cdr:nvSpPr>
        <cdr:cNvPr id="2" name="TextBox 1"/>
        <cdr:cNvSpPr txBox="1"/>
      </cdr:nvSpPr>
      <cdr:spPr>
        <a:xfrm xmlns:a="http://schemas.openxmlformats.org/drawingml/2006/main">
          <a:off x="5170715" y="5466414"/>
          <a:ext cx="1673677" cy="1533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Global Total: 260,000</a:t>
          </a:r>
          <a:r>
            <a:rPr lang="en-US" sz="1300" b="1" baseline="0"/>
            <a:t> </a:t>
          </a:r>
          <a:endParaRPr lang="en-US" sz="1300" b="1"/>
        </a:p>
      </cdr:txBody>
    </cdr:sp>
  </cdr:relSizeAnchor>
</c:userShapes>
</file>

<file path=xl/drawings/drawing25.xml><?xml version="1.0" encoding="utf-8"?>
<c:userShapes xmlns:c="http://schemas.openxmlformats.org/drawingml/2006/chart">
  <cdr:relSizeAnchor xmlns:cdr="http://schemas.openxmlformats.org/drawingml/2006/chartDrawing">
    <cdr:from>
      <cdr:x>0.752</cdr:x>
      <cdr:y>0.92812</cdr:y>
    </cdr:from>
    <cdr:to>
      <cdr:x>1</cdr:x>
      <cdr:y>0.97471</cdr:y>
    </cdr:to>
    <cdr:sp macro="" textlink="">
      <cdr:nvSpPr>
        <cdr:cNvPr id="2" name="TextBox 1"/>
        <cdr:cNvSpPr txBox="1"/>
      </cdr:nvSpPr>
      <cdr:spPr>
        <a:xfrm xmlns:a="http://schemas.openxmlformats.org/drawingml/2006/main">
          <a:off x="5116286" y="5493642"/>
          <a:ext cx="1687285" cy="2757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Global Total: 150,000</a:t>
          </a:r>
          <a:r>
            <a:rPr lang="en-US" sz="1300" b="1" baseline="0"/>
            <a:t> </a:t>
          </a:r>
          <a:endParaRPr lang="en-US" sz="1300" b="1"/>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150,000</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23812</xdr:colOff>
      <xdr:row>29</xdr:row>
      <xdr:rowOff>166687</xdr:rowOff>
    </xdr:from>
    <xdr:to>
      <xdr:col>9</xdr:col>
      <xdr:colOff>511968</xdr:colOff>
      <xdr:row>31</xdr:row>
      <xdr:rowOff>166686</xdr:rowOff>
    </xdr:to>
    <xdr:sp macro="" textlink="">
      <xdr:nvSpPr>
        <xdr:cNvPr id="3" name="TextBox 2"/>
        <xdr:cNvSpPr txBox="1"/>
      </xdr:nvSpPr>
      <xdr:spPr>
        <a:xfrm>
          <a:off x="4857750" y="6036468"/>
          <a:ext cx="1869281"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60,000</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666750</xdr:colOff>
      <xdr:row>3</xdr:row>
      <xdr:rowOff>31749</xdr:rowOff>
    </xdr:from>
    <xdr:to>
      <xdr:col>25</xdr:col>
      <xdr:colOff>666750</xdr:colOff>
      <xdr:row>35</xdr:row>
      <xdr:rowOff>206374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49211</xdr:rowOff>
    </xdr:from>
    <xdr:to>
      <xdr:col>13</xdr:col>
      <xdr:colOff>15875</xdr:colOff>
      <xdr:row>35</xdr:row>
      <xdr:rowOff>206374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0.41798</cdr:x>
      <cdr:y>0.51941</cdr:y>
    </cdr:from>
    <cdr:to>
      <cdr:x>0.60043</cdr:x>
      <cdr:y>0.63828</cdr:y>
    </cdr:to>
    <cdr:sp macro="" textlink="">
      <cdr:nvSpPr>
        <cdr:cNvPr id="2" name="TextBox 1"/>
        <cdr:cNvSpPr txBox="1"/>
      </cdr:nvSpPr>
      <cdr:spPr>
        <a:xfrm xmlns:a="http://schemas.openxmlformats.org/drawingml/2006/main">
          <a:off x="3726435" y="3568701"/>
          <a:ext cx="1626615" cy="81672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chemeClr val="tx1">
                  <a:lumMod val="50000"/>
                  <a:lumOff val="50000"/>
                </a:schemeClr>
              </a:solidFill>
            </a:rPr>
            <a:t>93,000 new HIV infections among children</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29</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622372</xdr:colOff>
      <xdr:row>5</xdr:row>
      <xdr:rowOff>34637</xdr:rowOff>
    </xdr:from>
    <xdr:to>
      <xdr:col>4</xdr:col>
      <xdr:colOff>641555</xdr:colOff>
      <xdr:row>28</xdr:row>
      <xdr:rowOff>105563</xdr:rowOff>
    </xdr:to>
    <xdr:cxnSp macro="">
      <xdr:nvCxnSpPr>
        <xdr:cNvPr id="3" name="Straight Connector 2"/>
        <xdr:cNvCxnSpPr/>
      </xdr:nvCxnSpPr>
      <xdr:spPr>
        <a:xfrm>
          <a:off x="3432247" y="1046668"/>
          <a:ext cx="19183" cy="4726270"/>
        </a:xfrm>
        <a:prstGeom prst="line">
          <a:avLst/>
        </a:prstGeom>
        <a:ln>
          <a:prstDash val="sysDash"/>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165559</xdr:colOff>
      <xdr:row>5</xdr:row>
      <xdr:rowOff>43296</xdr:rowOff>
    </xdr:from>
    <xdr:to>
      <xdr:col>7</xdr:col>
      <xdr:colOff>175346</xdr:colOff>
      <xdr:row>28</xdr:row>
      <xdr:rowOff>107115</xdr:rowOff>
    </xdr:to>
    <xdr:cxnSp macro="">
      <xdr:nvCxnSpPr>
        <xdr:cNvPr id="4" name="Straight Connector 3"/>
        <xdr:cNvCxnSpPr/>
      </xdr:nvCxnSpPr>
      <xdr:spPr>
        <a:xfrm flipH="1">
          <a:off x="5047122" y="1055327"/>
          <a:ext cx="9787" cy="4719163"/>
        </a:xfrm>
        <a:prstGeom prst="line">
          <a:avLst/>
        </a:prstGeom>
        <a:ln>
          <a:prstDash val="sysDash"/>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190112</xdr:colOff>
      <xdr:row>9</xdr:row>
      <xdr:rowOff>149541</xdr:rowOff>
    </xdr:from>
    <xdr:to>
      <xdr:col>6</xdr:col>
      <xdr:colOff>536443</xdr:colOff>
      <xdr:row>12</xdr:row>
      <xdr:rowOff>136550</xdr:rowOff>
    </xdr:to>
    <xdr:sp macro="" textlink="">
      <xdr:nvSpPr>
        <xdr:cNvPr id="5" name="TextBox 1"/>
        <xdr:cNvSpPr txBox="1"/>
      </xdr:nvSpPr>
      <xdr:spPr>
        <a:xfrm>
          <a:off x="3646326" y="1986505"/>
          <a:ext cx="1026688" cy="599331"/>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u="none">
              <a:solidFill>
                <a:srgbClr val="C00000"/>
              </a:solidFill>
            </a:rPr>
            <a:t>Global Plan launched</a:t>
          </a:r>
        </a:p>
      </xdr:txBody>
    </xdr:sp>
    <xdr:clientData/>
  </xdr:twoCellAnchor>
  <xdr:twoCellAnchor>
    <xdr:from>
      <xdr:col>9</xdr:col>
      <xdr:colOff>667295</xdr:colOff>
      <xdr:row>10</xdr:row>
      <xdr:rowOff>7560</xdr:rowOff>
    </xdr:from>
    <xdr:to>
      <xdr:col>12</xdr:col>
      <xdr:colOff>608368</xdr:colOff>
      <xdr:row>20</xdr:row>
      <xdr:rowOff>31669</xdr:rowOff>
    </xdr:to>
    <xdr:sp macro="" textlink="">
      <xdr:nvSpPr>
        <xdr:cNvPr id="6" name="TextBox 1"/>
        <xdr:cNvSpPr txBox="1"/>
      </xdr:nvSpPr>
      <xdr:spPr>
        <a:xfrm>
          <a:off x="6839495" y="2007810"/>
          <a:ext cx="1998473" cy="202435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b="1" u="sng">
              <a:solidFill>
                <a:schemeClr val="accent1">
                  <a:lumMod val="75000"/>
                </a:schemeClr>
              </a:solidFill>
            </a:rPr>
            <a:t>PROJECTIONS:</a:t>
          </a:r>
        </a:p>
        <a:p>
          <a:pPr algn="ctr"/>
          <a:r>
            <a:rPr lang="en-US" sz="1100" b="1">
              <a:solidFill>
                <a:schemeClr val="accent1">
                  <a:lumMod val="75000"/>
                </a:schemeClr>
              </a:solidFill>
            </a:rPr>
            <a:t>Not </a:t>
          </a:r>
          <a:r>
            <a:rPr lang="en-US" b="1">
              <a:solidFill>
                <a:schemeClr val="accent1">
                  <a:lumMod val="75000"/>
                </a:schemeClr>
              </a:solidFill>
            </a:rPr>
            <a:t>on track to meet </a:t>
          </a:r>
          <a:r>
            <a:rPr lang="en-US" sz="1100" b="1" baseline="0">
              <a:solidFill>
                <a:schemeClr val="accent1">
                  <a:lumMod val="75000"/>
                </a:schemeClr>
              </a:solidFill>
            </a:rPr>
            <a:t>Global Plan target of 90% reduction by 2015. </a:t>
          </a:r>
        </a:p>
        <a:p>
          <a:pPr algn="ctr"/>
          <a:endParaRPr lang="en-US" b="1">
            <a:solidFill>
              <a:schemeClr val="accent1">
                <a:lumMod val="75000"/>
              </a:schemeClr>
            </a:solidFill>
          </a:endParaRPr>
        </a:p>
        <a:p>
          <a:pPr algn="ctr"/>
          <a:r>
            <a:rPr lang="en-US" sz="1100" b="1" baseline="0">
              <a:solidFill>
                <a:schemeClr val="accent1">
                  <a:lumMod val="75000"/>
                </a:schemeClr>
              </a:solidFill>
            </a:rPr>
            <a:t>Current</a:t>
          </a:r>
          <a:r>
            <a:rPr lang="en-US" sz="1100" b="1">
              <a:solidFill>
                <a:schemeClr val="accent1">
                  <a:lumMod val="75000"/>
                </a:schemeClr>
              </a:solidFill>
            </a:rPr>
            <a:t> projections indicate we will miss the target by approximately </a:t>
          </a:r>
          <a:r>
            <a:rPr lang="en-US" sz="1100" b="1" baseline="0">
              <a:solidFill>
                <a:schemeClr val="accent1">
                  <a:lumMod val="75000"/>
                </a:schemeClr>
              </a:solidFill>
            </a:rPr>
            <a:t>155,000 new HIV infections in 2015 and not achieve 90% reduction until 2029.</a:t>
          </a:r>
          <a:endParaRPr lang="en-US" sz="1100" b="1">
            <a:solidFill>
              <a:schemeClr val="accent1">
                <a:lumMod val="75000"/>
              </a:schemeClr>
            </a:solidFill>
          </a:endParaRPr>
        </a:p>
      </xdr:txBody>
    </xdr:sp>
    <xdr:clientData/>
  </xdr:twoCellAnchor>
  <xdr:twoCellAnchor>
    <xdr:from>
      <xdr:col>1</xdr:col>
      <xdr:colOff>75148</xdr:colOff>
      <xdr:row>22</xdr:row>
      <xdr:rowOff>158847</xdr:rowOff>
    </xdr:from>
    <xdr:to>
      <xdr:col>3</xdr:col>
      <xdr:colOff>479004</xdr:colOff>
      <xdr:row>28</xdr:row>
      <xdr:rowOff>77395</xdr:rowOff>
    </xdr:to>
    <xdr:sp macro="" textlink="">
      <xdr:nvSpPr>
        <xdr:cNvPr id="7" name="TextBox 1"/>
        <xdr:cNvSpPr txBox="1"/>
      </xdr:nvSpPr>
      <xdr:spPr>
        <a:xfrm>
          <a:off x="765711" y="4611785"/>
          <a:ext cx="1832606" cy="113298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000" b="1" u="sng">
              <a:solidFill>
                <a:schemeClr val="accent6">
                  <a:lumMod val="75000"/>
                </a:schemeClr>
              </a:solidFill>
            </a:rPr>
            <a:t>2000-2009</a:t>
          </a:r>
        </a:p>
        <a:p>
          <a:pPr algn="ctr"/>
          <a:r>
            <a:rPr lang="en-US" b="1">
              <a:solidFill>
                <a:schemeClr val="accent6">
                  <a:lumMod val="75000"/>
                </a:schemeClr>
              </a:solidFill>
            </a:rPr>
            <a:t>4%</a:t>
          </a:r>
          <a:r>
            <a:rPr lang="en-US" b="1" baseline="0">
              <a:solidFill>
                <a:schemeClr val="accent6">
                  <a:lumMod val="75000"/>
                </a:schemeClr>
              </a:solidFill>
            </a:rPr>
            <a:t> </a:t>
          </a:r>
          <a:r>
            <a:rPr lang="en-US" sz="1000" b="1" baseline="0">
              <a:solidFill>
                <a:schemeClr val="accent6">
                  <a:lumMod val="75000"/>
                </a:schemeClr>
              </a:solidFill>
            </a:rPr>
            <a:t>decline over 9 yrs</a:t>
          </a:r>
        </a:p>
        <a:p>
          <a:pPr algn="ctr"/>
          <a:r>
            <a:rPr lang="en-US" sz="1000" b="1" baseline="0">
              <a:solidFill>
                <a:schemeClr val="accent6">
                  <a:lumMod val="75000"/>
                </a:schemeClr>
              </a:solidFill>
            </a:rPr>
            <a:t>[</a:t>
          </a:r>
          <a:r>
            <a:rPr lang="en-US" sz="1000" b="1" baseline="0">
              <a:solidFill>
                <a:schemeClr val="accent6">
                  <a:lumMod val="75000"/>
                </a:schemeClr>
              </a:solidFill>
              <a:effectLst/>
            </a:rPr>
            <a:t>avg.  &lt;1,000</a:t>
          </a:r>
          <a:r>
            <a:rPr lang="en-US" sz="1000" b="1" baseline="0">
              <a:solidFill>
                <a:schemeClr val="accent6">
                  <a:lumMod val="75000"/>
                </a:schemeClr>
              </a:solidFill>
            </a:rPr>
            <a:t> per yr]</a:t>
          </a:r>
          <a:endParaRPr lang="en-US" sz="1000" b="1">
            <a:solidFill>
              <a:schemeClr val="accent6">
                <a:lumMod val="75000"/>
              </a:schemeClr>
            </a:solidFill>
          </a:endParaRPr>
        </a:p>
      </xdr:txBody>
    </xdr:sp>
    <xdr:clientData/>
  </xdr:twoCellAnchor>
  <xdr:twoCellAnchor>
    <xdr:from>
      <xdr:col>4</xdr:col>
      <xdr:colOff>537102</xdr:colOff>
      <xdr:row>22</xdr:row>
      <xdr:rowOff>154823</xdr:rowOff>
    </xdr:from>
    <xdr:to>
      <xdr:col>7</xdr:col>
      <xdr:colOff>256891</xdr:colOff>
      <xdr:row>28</xdr:row>
      <xdr:rowOff>78153</xdr:rowOff>
    </xdr:to>
    <xdr:sp macro="" textlink="">
      <xdr:nvSpPr>
        <xdr:cNvPr id="8" name="TextBox 1"/>
        <xdr:cNvSpPr txBox="1"/>
      </xdr:nvSpPr>
      <xdr:spPr>
        <a:xfrm>
          <a:off x="3346977" y="4607761"/>
          <a:ext cx="1791477" cy="1137767"/>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000" b="1" u="sng">
              <a:solidFill>
                <a:schemeClr val="accent6">
                  <a:lumMod val="75000"/>
                </a:schemeClr>
              </a:solidFill>
            </a:rPr>
            <a:t>2009-2014</a:t>
          </a:r>
        </a:p>
        <a:p>
          <a:pPr algn="ctr"/>
          <a:r>
            <a:rPr lang="en-US" b="1">
              <a:solidFill>
                <a:schemeClr val="accent6">
                  <a:lumMod val="75000"/>
                </a:schemeClr>
              </a:solidFill>
            </a:rPr>
            <a:t>24%</a:t>
          </a:r>
          <a:r>
            <a:rPr lang="en-US" b="1" baseline="0">
              <a:solidFill>
                <a:schemeClr val="accent6">
                  <a:lumMod val="75000"/>
                </a:schemeClr>
              </a:solidFill>
            </a:rPr>
            <a:t> </a:t>
          </a:r>
          <a:r>
            <a:rPr lang="en-US" sz="1000" b="1" baseline="0">
              <a:solidFill>
                <a:schemeClr val="accent6">
                  <a:lumMod val="75000"/>
                </a:schemeClr>
              </a:solidFill>
            </a:rPr>
            <a:t>decline over 5 yrs</a:t>
          </a:r>
        </a:p>
        <a:p>
          <a:pPr algn="ctr"/>
          <a:r>
            <a:rPr lang="en-US" sz="1000" b="1" baseline="0">
              <a:solidFill>
                <a:schemeClr val="accent6">
                  <a:lumMod val="75000"/>
                </a:schemeClr>
              </a:solidFill>
            </a:rPr>
            <a:t>[avg. 6,100 per yr]</a:t>
          </a:r>
          <a:endParaRPr lang="en-US" sz="1000" b="1">
            <a:solidFill>
              <a:schemeClr val="accent6">
                <a:lumMod val="75000"/>
              </a:schemeClr>
            </a:solidFill>
          </a:endParaRPr>
        </a:p>
      </xdr:txBody>
    </xdr:sp>
    <xdr:clientData/>
  </xdr:twoCellAnchor>
</xdr:wsDr>
</file>

<file path=xl/drawings/drawing30.xml><?xml version="1.0" encoding="utf-8"?>
<c:userShapes xmlns:c="http://schemas.openxmlformats.org/drawingml/2006/chart">
  <cdr:relSizeAnchor xmlns:cdr="http://schemas.openxmlformats.org/drawingml/2006/chartDrawing">
    <cdr:from>
      <cdr:x>0.38393</cdr:x>
      <cdr:y>0.50151</cdr:y>
    </cdr:from>
    <cdr:to>
      <cdr:x>0.56606</cdr:x>
      <cdr:y>0.62069</cdr:y>
    </cdr:to>
    <cdr:sp macro="" textlink="">
      <cdr:nvSpPr>
        <cdr:cNvPr id="2" name="TextBox 1"/>
        <cdr:cNvSpPr txBox="1"/>
      </cdr:nvSpPr>
      <cdr:spPr>
        <a:xfrm xmlns:a="http://schemas.openxmlformats.org/drawingml/2006/main">
          <a:off x="3429000" y="3436939"/>
          <a:ext cx="1626635" cy="816788"/>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chemeClr val="tx1">
                  <a:lumMod val="50000"/>
                  <a:lumOff val="50000"/>
                </a:schemeClr>
              </a:solidFill>
            </a:rPr>
            <a:t>350,000 new HIV infections among children</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26</xdr:row>
      <xdr:rowOff>190500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32657</xdr:colOff>
      <xdr:row>27</xdr:row>
      <xdr:rowOff>189820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0.33904</cdr:x>
      <cdr:y>0.40512</cdr:y>
    </cdr:from>
    <cdr:to>
      <cdr:x>0.36808</cdr:x>
      <cdr:y>0.42916</cdr:y>
    </cdr:to>
    <cdr:sp macro="" textlink="">
      <cdr:nvSpPr>
        <cdr:cNvPr id="2" name="Down Arrow 1"/>
        <cdr:cNvSpPr/>
      </cdr:nvSpPr>
      <cdr:spPr>
        <a:xfrm xmlns:a="http://schemas.openxmlformats.org/drawingml/2006/main" rot="3098218">
          <a:off x="3553924" y="2403553"/>
          <a:ext cx="147104" cy="297945"/>
        </a:xfrm>
        <a:prstGeom xmlns:a="http://schemas.openxmlformats.org/drawingml/2006/main" prst="downArrow">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488156</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0</xdr:row>
      <xdr:rowOff>9525</xdr:rowOff>
    </xdr:from>
    <xdr:to>
      <xdr:col>11</xdr:col>
      <xdr:colOff>4763</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12</xdr:col>
      <xdr:colOff>0</xdr:colOff>
      <xdr:row>2</xdr:row>
      <xdr:rowOff>1</xdr:rowOff>
    </xdr:from>
    <xdr:to>
      <xdr:col>24</xdr:col>
      <xdr:colOff>0</xdr:colOff>
      <xdr:row>34</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12</xdr:col>
      <xdr:colOff>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0.77903</cdr:x>
      <cdr:y>0.9197</cdr:y>
    </cdr:from>
    <cdr:to>
      <cdr:x>0.97286</cdr:x>
      <cdr:y>0.96013</cdr:y>
    </cdr:to>
    <cdr:sp macro="" textlink="">
      <cdr:nvSpPr>
        <cdr:cNvPr id="4" name="TextBox 1"/>
        <cdr:cNvSpPr txBox="1"/>
      </cdr:nvSpPr>
      <cdr:spPr>
        <a:xfrm xmlns:a="http://schemas.openxmlformats.org/drawingml/2006/main">
          <a:off x="6628778" y="6102915"/>
          <a:ext cx="1649299" cy="268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Total:</a:t>
          </a:r>
          <a:r>
            <a:rPr lang="en-US" sz="1600" b="1" baseline="0"/>
            <a:t> 2,000,000</a:t>
          </a:r>
          <a:endParaRPr lang="en-US" sz="1600" b="1"/>
        </a:p>
      </cdr:txBody>
    </cdr:sp>
  </cdr:relSizeAnchor>
</c:userShapes>
</file>

<file path=xl/drawings/drawing47.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Total: 1,400,000</a:t>
          </a:r>
          <a:r>
            <a:rPr lang="en-US" sz="1600" b="1" baseline="0"/>
            <a:t> </a:t>
          </a:r>
          <a:endParaRPr lang="en-US" sz="1600" b="1"/>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Global Total:</a:t>
          </a:r>
          <a:r>
            <a:rPr lang="en-US" sz="1400" b="1" baseline="0"/>
            <a:t>  2,000,000</a:t>
          </a:r>
          <a:endParaRPr lang="en-US" sz="1400" b="1"/>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0</xdr:colOff>
      <xdr:row>32</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370417</xdr:colOff>
      <xdr:row>6</xdr:row>
      <xdr:rowOff>9528</xdr:rowOff>
    </xdr:from>
    <xdr:to>
      <xdr:col>18</xdr:col>
      <xdr:colOff>656167</xdr:colOff>
      <xdr:row>6</xdr:row>
      <xdr:rowOff>9528</xdr:rowOff>
    </xdr:to>
    <xdr:cxnSp macro="">
      <xdr:nvCxnSpPr>
        <xdr:cNvPr id="3" name="Straight Connector 2"/>
        <xdr:cNvCxnSpPr/>
      </xdr:nvCxnSpPr>
      <xdr:spPr>
        <a:xfrm>
          <a:off x="370417" y="1223966"/>
          <a:ext cx="12715875" cy="0"/>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378052</xdr:colOff>
      <xdr:row>4</xdr:row>
      <xdr:rowOff>76540</xdr:rowOff>
    </xdr:from>
    <xdr:to>
      <xdr:col>6</xdr:col>
      <xdr:colOff>289152</xdr:colOff>
      <xdr:row>6</xdr:row>
      <xdr:rowOff>9715</xdr:rowOff>
    </xdr:to>
    <xdr:sp macro="" textlink="">
      <xdr:nvSpPr>
        <xdr:cNvPr id="4" name="TextBox 3"/>
        <xdr:cNvSpPr txBox="1"/>
      </xdr:nvSpPr>
      <xdr:spPr>
        <a:xfrm>
          <a:off x="378052" y="886165"/>
          <a:ext cx="4054475" cy="337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1800" b="1">
              <a:solidFill>
                <a:srgbClr val="C00000"/>
              </a:solidFill>
            </a:rPr>
            <a:t>GLOBAL</a:t>
          </a:r>
          <a:r>
            <a:rPr lang="en-US" sz="1800" b="1" baseline="0">
              <a:solidFill>
                <a:srgbClr val="C00000"/>
              </a:solidFill>
            </a:rPr>
            <a:t> PLAN TARGET (90% reduction)</a:t>
          </a:r>
          <a:endParaRPr lang="en-US" sz="1800" b="1">
            <a:solidFill>
              <a:srgbClr val="C00000"/>
            </a:solidFill>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Regional</a:t>
          </a:r>
          <a:r>
            <a:rPr lang="en-US" sz="1400" b="1" baseline="0"/>
            <a:t> </a:t>
          </a:r>
          <a:r>
            <a:rPr lang="en-US" sz="1400" b="1"/>
            <a:t>Total:</a:t>
          </a:r>
          <a:r>
            <a:rPr lang="en-US" sz="1400" b="1" baseline="0"/>
            <a:t>  420,000</a:t>
          </a:r>
          <a:endParaRPr lang="en-US" sz="1400" b="1"/>
        </a:p>
      </cdr:txBody>
    </cdr:sp>
  </cdr:relSizeAnchor>
</c:userShapes>
</file>

<file path=xl/drawings/drawing52.xml><?xml version="1.0" encoding="utf-8"?>
<xdr:wsDr xmlns:xdr="http://schemas.openxmlformats.org/drawingml/2006/spreadsheetDrawing" xmlns:a="http://schemas.openxmlformats.org/drawingml/2006/main">
  <xdr:twoCellAnchor>
    <xdr:from>
      <xdr:col>13</xdr:col>
      <xdr:colOff>0</xdr:colOff>
      <xdr:row>1</xdr:row>
      <xdr:rowOff>0</xdr:rowOff>
    </xdr:from>
    <xdr:to>
      <xdr:col>25</xdr:col>
      <xdr:colOff>0</xdr:colOff>
      <xdr:row>34</xdr:row>
      <xdr:rowOff>0</xdr:rowOff>
    </xdr:to>
    <xdr:grpSp>
      <xdr:nvGrpSpPr>
        <xdr:cNvPr id="2" name="Group 1"/>
        <xdr:cNvGrpSpPr/>
      </xdr:nvGrpSpPr>
      <xdr:grpSpPr>
        <a:xfrm>
          <a:off x="8350250" y="269875"/>
          <a:ext cx="8255000" cy="6810375"/>
          <a:chOff x="8247254" y="176211"/>
          <a:chExt cx="7798597" cy="6762750"/>
        </a:xfrm>
      </xdr:grpSpPr>
      <xdr:graphicFrame macro="">
        <xdr:nvGraphicFramePr>
          <xdr:cNvPr id="3" name="Chart 2"/>
          <xdr:cNvGraphicFramePr>
            <a:graphicFrameLocks/>
          </xdr:cNvGraphicFramePr>
        </xdr:nvGraphicFramePr>
        <xdr:xfrm>
          <a:off x="8247254" y="176211"/>
          <a:ext cx="7798597" cy="67627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13856246" y="6286500"/>
            <a:ext cx="1891296" cy="33718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500" b="1"/>
              <a:t>Global Total: 220,000</a:t>
            </a:r>
          </a:p>
        </xdr:txBody>
      </xdr:sp>
    </xdr:grpSp>
    <xdr:clientData/>
  </xdr:twoCellAnchor>
  <xdr:twoCellAnchor>
    <xdr:from>
      <xdr:col>0</xdr:col>
      <xdr:colOff>0</xdr:colOff>
      <xdr:row>1</xdr:row>
      <xdr:rowOff>0</xdr:rowOff>
    </xdr:from>
    <xdr:to>
      <xdr:col>13</xdr:col>
      <xdr:colOff>0</xdr:colOff>
      <xdr:row>34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0.73764</cdr:x>
      <cdr:y>0.92294</cdr:y>
    </cdr:from>
    <cdr:to>
      <cdr:x>0.97031</cdr:x>
      <cdr:y>0.9697</cdr:y>
    </cdr:to>
    <cdr:sp macro="" textlink="">
      <cdr:nvSpPr>
        <cdr:cNvPr id="2" name="TextBox 1"/>
        <cdr:cNvSpPr txBox="1"/>
      </cdr:nvSpPr>
      <cdr:spPr>
        <a:xfrm xmlns:a="http://schemas.openxmlformats.org/drawingml/2006/main">
          <a:off x="6159500" y="6285568"/>
          <a:ext cx="1942831" cy="3184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500" b="1"/>
            <a:t>Global Total:</a:t>
          </a:r>
          <a:r>
            <a:rPr lang="en-US" sz="1500" b="1" baseline="0"/>
            <a:t> 390,000</a:t>
          </a:r>
          <a:endParaRPr lang="en-US" sz="1500" b="1"/>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220,000</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178593</xdr:colOff>
      <xdr:row>30</xdr:row>
      <xdr:rowOff>0</xdr:rowOff>
    </xdr:from>
    <xdr:to>
      <xdr:col>9</xdr:col>
      <xdr:colOff>642937</xdr:colOff>
      <xdr:row>32</xdr:row>
      <xdr:rowOff>0</xdr:rowOff>
    </xdr:to>
    <xdr:sp macro="" textlink="">
      <xdr:nvSpPr>
        <xdr:cNvPr id="3" name="TextBox 2"/>
        <xdr:cNvSpPr txBox="1"/>
      </xdr:nvSpPr>
      <xdr:spPr>
        <a:xfrm>
          <a:off x="5012531" y="6072188"/>
          <a:ext cx="1845469"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33,000</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11907</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11907</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666750</xdr:colOff>
      <xdr:row>27</xdr:row>
      <xdr:rowOff>190500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666750</xdr:colOff>
      <xdr:row>27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0.02359</cdr:x>
      <cdr:y>0.63837</cdr:y>
    </cdr:from>
    <cdr:to>
      <cdr:x>1</cdr:x>
      <cdr:y>0.64016</cdr:y>
    </cdr:to>
    <cdr:cxnSp macro="">
      <cdr:nvCxnSpPr>
        <cdr:cNvPr id="3" name="Straight Connector 2"/>
        <cdr:cNvCxnSpPr/>
      </cdr:nvCxnSpPr>
      <cdr:spPr>
        <a:xfrm xmlns:a="http://schemas.openxmlformats.org/drawingml/2006/main">
          <a:off x="357187" y="4262437"/>
          <a:ext cx="12811125" cy="11907"/>
        </a:xfrm>
        <a:prstGeom xmlns:a="http://schemas.openxmlformats.org/drawingml/2006/main" prst="line">
          <a:avLst/>
        </a:prstGeom>
        <a:ln xmlns:a="http://schemas.openxmlformats.org/drawingml/2006/main" w="381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0.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680356</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653143</xdr:colOff>
      <xdr:row>1</xdr:row>
      <xdr:rowOff>0</xdr:rowOff>
    </xdr:from>
    <xdr:to>
      <xdr:col>19</xdr:col>
      <xdr:colOff>653143</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0.82306</cdr:x>
      <cdr:y>0.92352</cdr:y>
    </cdr:from>
    <cdr:to>
      <cdr:x>1</cdr:x>
      <cdr:y>0.96092</cdr:y>
    </cdr:to>
    <cdr:sp macro="" textlink="">
      <cdr:nvSpPr>
        <cdr:cNvPr id="2" name="TextBox 1"/>
        <cdr:cNvSpPr txBox="1"/>
      </cdr:nvSpPr>
      <cdr:spPr>
        <a:xfrm xmlns:a="http://schemas.openxmlformats.org/drawingml/2006/main">
          <a:off x="5633357" y="5466443"/>
          <a:ext cx="1211035" cy="2213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21,000</a:t>
          </a:r>
          <a:r>
            <a:rPr lang="en-US" sz="1300" b="1" baseline="0"/>
            <a:t> </a:t>
          </a:r>
          <a:endParaRPr lang="en-US" sz="1300" b="1"/>
        </a:p>
      </cdr:txBody>
    </cdr:sp>
  </cdr:relSizeAnchor>
</c:userShapes>
</file>

<file path=xl/drawings/drawing62.xml><?xml version="1.0" encoding="utf-8"?>
<c:userShapes xmlns:c="http://schemas.openxmlformats.org/drawingml/2006/chart">
  <cdr:relSizeAnchor xmlns:cdr="http://schemas.openxmlformats.org/drawingml/2006/chartDrawing">
    <cdr:from>
      <cdr:x>0.814</cdr:x>
      <cdr:y>0.92812</cdr:y>
    </cdr:from>
    <cdr:to>
      <cdr:x>1</cdr:x>
      <cdr:y>0.97241</cdr:y>
    </cdr:to>
    <cdr:sp macro="" textlink="">
      <cdr:nvSpPr>
        <cdr:cNvPr id="2" name="TextBox 1"/>
        <cdr:cNvSpPr txBox="1"/>
      </cdr:nvSpPr>
      <cdr:spPr>
        <a:xfrm xmlns:a="http://schemas.openxmlformats.org/drawingml/2006/main">
          <a:off x="5538107" y="5493657"/>
          <a:ext cx="1265464" cy="2621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60,000</a:t>
          </a:r>
          <a:r>
            <a:rPr lang="en-US" sz="1300" b="1" baseline="0"/>
            <a:t> </a:t>
          </a:r>
          <a:endParaRPr lang="en-US" sz="1300" b="1"/>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60,000</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136071</xdr:colOff>
      <xdr:row>30</xdr:row>
      <xdr:rowOff>0</xdr:rowOff>
    </xdr:from>
    <xdr:to>
      <xdr:col>9</xdr:col>
      <xdr:colOff>642937</xdr:colOff>
      <xdr:row>32</xdr:row>
      <xdr:rowOff>0</xdr:rowOff>
    </xdr:to>
    <xdr:sp macro="" textlink="">
      <xdr:nvSpPr>
        <xdr:cNvPr id="3" name="TextBox 2"/>
        <xdr:cNvSpPr txBox="1"/>
      </xdr:nvSpPr>
      <xdr:spPr>
        <a:xfrm>
          <a:off x="4898571" y="6123214"/>
          <a:ext cx="1867580" cy="408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16,000</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685799</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22</xdr:row>
      <xdr:rowOff>152400</xdr:rowOff>
    </xdr:from>
    <xdr:to>
      <xdr:col>10</xdr:col>
      <xdr:colOff>561975</xdr:colOff>
      <xdr:row>22</xdr:row>
      <xdr:rowOff>152400</xdr:rowOff>
    </xdr:to>
    <xdr:cxnSp macro="">
      <xdr:nvCxnSpPr>
        <xdr:cNvPr id="5" name="Straight Connector 4"/>
        <xdr:cNvCxnSpPr/>
      </xdr:nvCxnSpPr>
      <xdr:spPr>
        <a:xfrm>
          <a:off x="438150" y="4552950"/>
          <a:ext cx="84010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476249</xdr:colOff>
      <xdr:row>21</xdr:row>
      <xdr:rowOff>72628</xdr:rowOff>
    </xdr:from>
    <xdr:to>
      <xdr:col>2</xdr:col>
      <xdr:colOff>485774</xdr:colOff>
      <xdr:row>22</xdr:row>
      <xdr:rowOff>114300</xdr:rowOff>
    </xdr:to>
    <xdr:sp macro="" textlink="">
      <xdr:nvSpPr>
        <xdr:cNvPr id="6" name="TextBox 5"/>
        <xdr:cNvSpPr txBox="1"/>
      </xdr:nvSpPr>
      <xdr:spPr>
        <a:xfrm>
          <a:off x="476249" y="4273153"/>
          <a:ext cx="1381125" cy="241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Median</a:t>
          </a:r>
          <a:r>
            <a:rPr lang="en-US" sz="1400" b="1" baseline="0"/>
            <a:t> = 18%</a:t>
          </a:r>
          <a:endParaRPr lang="en-US" sz="1400" b="1"/>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23812</xdr:colOff>
      <xdr:row>0</xdr:row>
      <xdr:rowOff>0</xdr:rowOff>
    </xdr:from>
    <xdr:to>
      <xdr:col>13</xdr:col>
      <xdr:colOff>415356</xdr:colOff>
      <xdr:row>28</xdr:row>
      <xdr:rowOff>19049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495298</xdr:colOff>
      <xdr:row>27</xdr:row>
      <xdr:rowOff>173830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391544</xdr:colOff>
      <xdr:row>28</xdr:row>
      <xdr:rowOff>19049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495299</xdr:colOff>
      <xdr:row>27</xdr:row>
      <xdr:rowOff>173830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495299</xdr:colOff>
      <xdr:row>27</xdr:row>
      <xdr:rowOff>173830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391544</xdr:colOff>
      <xdr:row>28</xdr:row>
      <xdr:rowOff>19049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495299</xdr:colOff>
      <xdr:row>27</xdr:row>
      <xdr:rowOff>173830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495299</xdr:colOff>
      <xdr:row>27</xdr:row>
      <xdr:rowOff>173830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214311</xdr:rowOff>
    </xdr:from>
    <xdr:to>
      <xdr:col>7</xdr:col>
      <xdr:colOff>0</xdr:colOff>
      <xdr:row>28</xdr:row>
      <xdr:rowOff>202405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693965</xdr:colOff>
      <xdr:row>3</xdr:row>
      <xdr:rowOff>1</xdr:rowOff>
    </xdr:from>
    <xdr:to>
      <xdr:col>13</xdr:col>
      <xdr:colOff>714375</xdr:colOff>
      <xdr:row>29</xdr:row>
      <xdr:rowOff>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23.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9"/>
  <sheetViews>
    <sheetView showGridLines="0" showRowColHeaders="0" tabSelected="1" zoomScale="80" zoomScaleNormal="80" workbookViewId="0">
      <selection sqref="A1:D1"/>
    </sheetView>
  </sheetViews>
  <sheetFormatPr defaultRowHeight="15.75" x14ac:dyDescent="0.25"/>
  <cols>
    <col min="1" max="1" width="18.75" style="1" customWidth="1"/>
    <col min="2" max="2" width="13.125" style="85" customWidth="1"/>
    <col min="3" max="3" width="18.875" style="85" bestFit="1" customWidth="1"/>
    <col min="4" max="4" width="4.375" style="86" bestFit="1" customWidth="1"/>
    <col min="5" max="16384" width="9" style="1"/>
  </cols>
  <sheetData>
    <row r="1" spans="1:4" ht="40.5" customHeight="1" x14ac:dyDescent="0.3">
      <c r="A1" s="102" t="s">
        <v>325</v>
      </c>
      <c r="B1" s="102"/>
      <c r="C1" s="102"/>
      <c r="D1" s="102"/>
    </row>
    <row r="3" spans="1:4" ht="16.5" thickBot="1" x14ac:dyDescent="0.3">
      <c r="A3" s="72"/>
      <c r="B3" s="73" t="s">
        <v>16</v>
      </c>
      <c r="C3" s="74" t="s">
        <v>346</v>
      </c>
      <c r="D3" s="75" t="s">
        <v>326</v>
      </c>
    </row>
    <row r="4" spans="1:4" ht="47.25" x14ac:dyDescent="0.25">
      <c r="A4" s="76" t="s">
        <v>327</v>
      </c>
      <c r="B4" s="77">
        <v>17400000</v>
      </c>
      <c r="C4" s="77">
        <v>3400000</v>
      </c>
      <c r="D4" s="78">
        <v>20</v>
      </c>
    </row>
    <row r="5" spans="1:4" ht="47.25" x14ac:dyDescent="0.25">
      <c r="A5" s="79" t="s">
        <v>328</v>
      </c>
      <c r="B5" s="80">
        <v>1500000</v>
      </c>
      <c r="C5" s="80">
        <v>380000</v>
      </c>
      <c r="D5" s="81">
        <v>26</v>
      </c>
    </row>
    <row r="6" spans="1:4" ht="47.25" x14ac:dyDescent="0.25">
      <c r="A6" s="76" t="s">
        <v>329</v>
      </c>
      <c r="B6" s="77">
        <v>2600000</v>
      </c>
      <c r="C6" s="77">
        <v>730000</v>
      </c>
      <c r="D6" s="78">
        <v>28</v>
      </c>
    </row>
    <row r="7" spans="1:4" ht="47.25" x14ac:dyDescent="0.25">
      <c r="A7" s="79" t="s">
        <v>330</v>
      </c>
      <c r="B7" s="80">
        <v>220000</v>
      </c>
      <c r="C7" s="80">
        <v>99000</v>
      </c>
      <c r="D7" s="81">
        <v>45</v>
      </c>
    </row>
    <row r="8" spans="1:4" ht="47.25" x14ac:dyDescent="0.25">
      <c r="A8" s="82" t="s">
        <v>331</v>
      </c>
      <c r="B8" s="83">
        <v>150000</v>
      </c>
      <c r="C8" s="83">
        <v>60000</v>
      </c>
      <c r="D8" s="84">
        <v>40</v>
      </c>
    </row>
    <row r="9" spans="1:4" x14ac:dyDescent="0.25">
      <c r="A9" s="1" t="s">
        <v>248</v>
      </c>
    </row>
  </sheetData>
  <sheetProtection algorithmName="SHA-512" hashValue="Jv9lhC/1NtcksxXROoDlwqogzcYKHw0tYOAHF40ExpARtnyCJPQi9oW/gCzbuDkLw5nWgsmjtRw5hjhseryLPg==" saltValue="s+1pBnXFAeaIifSQyZwpVg==" spinCount="100000" sheet="1" objects="1" scenarios="1"/>
  <mergeCells count="1">
    <mergeCell ref="A1:D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50"/>
  <sheetViews>
    <sheetView showGridLines="0" showRowColHeaders="0" zoomScale="70" zoomScaleNormal="70" workbookViewId="0">
      <selection sqref="A1:D1"/>
    </sheetView>
  </sheetViews>
  <sheetFormatPr defaultRowHeight="15.75" x14ac:dyDescent="0.25"/>
  <cols>
    <col min="1" max="2" width="9" style="50"/>
    <col min="3" max="3" width="11.25" style="50" bestFit="1" customWidth="1"/>
    <col min="4" max="16384" width="9" style="50"/>
  </cols>
  <sheetData>
    <row r="1" spans="1:16" ht="15.75" customHeight="1" x14ac:dyDescent="0.25">
      <c r="A1" s="54"/>
      <c r="B1" s="54"/>
      <c r="C1" s="54"/>
      <c r="D1" s="54"/>
      <c r="E1" s="54"/>
      <c r="F1" s="54"/>
      <c r="G1" s="54"/>
      <c r="H1" s="54"/>
      <c r="I1" s="54"/>
      <c r="J1" s="54"/>
      <c r="K1" s="109" t="s">
        <v>336</v>
      </c>
      <c r="L1" s="109"/>
      <c r="M1" s="54"/>
      <c r="N1" s="54"/>
      <c r="O1" s="54"/>
      <c r="P1" s="54"/>
    </row>
    <row r="2" spans="1:16" x14ac:dyDescent="0.25">
      <c r="K2" s="109"/>
      <c r="L2" s="109"/>
    </row>
    <row r="3" spans="1:16" x14ac:dyDescent="0.25">
      <c r="K3" s="109"/>
      <c r="L3" s="109"/>
    </row>
    <row r="4" spans="1:16" x14ac:dyDescent="0.25">
      <c r="K4" s="109"/>
      <c r="L4" s="109"/>
    </row>
    <row r="5" spans="1:16" x14ac:dyDescent="0.25">
      <c r="K5" s="109"/>
      <c r="L5" s="109"/>
    </row>
    <row r="6" spans="1:16" x14ac:dyDescent="0.25">
      <c r="K6" s="109"/>
      <c r="L6" s="109"/>
    </row>
    <row r="33" spans="1:4" x14ac:dyDescent="0.25">
      <c r="A33" s="53" t="s">
        <v>245</v>
      </c>
    </row>
    <row r="38" spans="1:4" hidden="1" x14ac:dyDescent="0.25"/>
    <row r="39" spans="1:4" hidden="1" x14ac:dyDescent="0.25">
      <c r="A39" s="50" t="s">
        <v>247</v>
      </c>
      <c r="B39" s="50" t="s">
        <v>246</v>
      </c>
    </row>
    <row r="40" spans="1:4" hidden="1" x14ac:dyDescent="0.25">
      <c r="A40" s="50" t="s">
        <v>192</v>
      </c>
      <c r="B40" s="50">
        <v>1596790</v>
      </c>
      <c r="C40" s="56">
        <f t="shared" ref="C40:C49" si="0">(IF(ISNUMBER(B40),(IF(B40&lt;100,"&lt;100",IF(B40&lt;200,"&lt;200",IF(B40&lt;500,"&lt;500",IF(B40&lt;1000,"&lt;1,000",IF(B40&lt;10000,(ROUND(B40,-2)),IF(B40&lt;100000,(ROUND(B40,-3)),IF(B40&lt;1000000,(ROUND(B40,-4)),IF(B40&gt;=1000000,(ROUND(B40,-5))))))))))),"-"))</f>
        <v>1600000</v>
      </c>
      <c r="D40" s="65">
        <f t="shared" ref="D40:D47" si="1">B40/$B$49</f>
        <v>0.61390915871465812</v>
      </c>
    </row>
    <row r="41" spans="1:4" hidden="1" x14ac:dyDescent="0.25">
      <c r="A41" s="50" t="s">
        <v>193</v>
      </c>
      <c r="B41" s="50">
        <v>726436</v>
      </c>
      <c r="C41" s="56">
        <f t="shared" si="0"/>
        <v>730000</v>
      </c>
      <c r="D41" s="65">
        <f t="shared" si="1"/>
        <v>0.27928889435682924</v>
      </c>
    </row>
    <row r="42" spans="1:4" hidden="1" x14ac:dyDescent="0.25">
      <c r="A42" s="50" t="s">
        <v>196</v>
      </c>
      <c r="B42" s="50">
        <v>139862</v>
      </c>
      <c r="C42" s="56">
        <f t="shared" si="0"/>
        <v>140000</v>
      </c>
      <c r="D42" s="65">
        <f t="shared" si="1"/>
        <v>5.3771981761001453E-2</v>
      </c>
    </row>
    <row r="43" spans="1:4" hidden="1" x14ac:dyDescent="0.25">
      <c r="A43" s="50" t="s">
        <v>195</v>
      </c>
      <c r="B43" s="50">
        <v>61511</v>
      </c>
      <c r="C43" s="56">
        <f t="shared" si="0"/>
        <v>62000</v>
      </c>
      <c r="D43" s="65">
        <f t="shared" si="1"/>
        <v>2.3648799317190949E-2</v>
      </c>
    </row>
    <row r="44" spans="1:4" hidden="1" x14ac:dyDescent="0.25">
      <c r="A44" s="50" t="s">
        <v>197</v>
      </c>
      <c r="B44" s="50">
        <v>45989</v>
      </c>
      <c r="C44" s="56">
        <f t="shared" si="0"/>
        <v>46000</v>
      </c>
      <c r="D44" s="65">
        <f t="shared" si="1"/>
        <v>1.7681140475659548E-2</v>
      </c>
    </row>
    <row r="45" spans="1:4" hidden="1" x14ac:dyDescent="0.25">
      <c r="A45" s="50" t="s">
        <v>198</v>
      </c>
      <c r="B45" s="50">
        <v>16822.400000000001</v>
      </c>
      <c r="C45" s="56">
        <f t="shared" si="0"/>
        <v>17000</v>
      </c>
      <c r="D45" s="65">
        <f t="shared" si="1"/>
        <v>6.467616550430216E-3</v>
      </c>
    </row>
    <row r="46" spans="1:4" hidden="1" x14ac:dyDescent="0.25">
      <c r="A46" s="50" t="s">
        <v>194</v>
      </c>
      <c r="B46" s="50">
        <v>10522</v>
      </c>
      <c r="C46" s="56">
        <f t="shared" si="0"/>
        <v>11000</v>
      </c>
      <c r="D46" s="65">
        <f t="shared" si="1"/>
        <v>4.0453360604685851E-3</v>
      </c>
    </row>
    <row r="47" spans="1:4" hidden="1" x14ac:dyDescent="0.25">
      <c r="A47" s="50" t="s">
        <v>319</v>
      </c>
      <c r="B47" s="50">
        <v>3086.37</v>
      </c>
      <c r="C47" s="56">
        <f t="shared" si="0"/>
        <v>3100</v>
      </c>
      <c r="D47" s="65">
        <f t="shared" si="1"/>
        <v>1.1865998723577674E-3</v>
      </c>
    </row>
    <row r="48" spans="1:4" hidden="1" x14ac:dyDescent="0.25">
      <c r="C48" s="56"/>
    </row>
    <row r="49" spans="1:4" hidden="1" x14ac:dyDescent="0.25">
      <c r="A49" s="50" t="s">
        <v>16</v>
      </c>
      <c r="B49" s="50">
        <v>2601020</v>
      </c>
      <c r="C49" s="56">
        <f t="shared" si="0"/>
        <v>2600000</v>
      </c>
      <c r="D49" s="65">
        <f>B49/$B$49</f>
        <v>1</v>
      </c>
    </row>
    <row r="50" spans="1:4" hidden="1" x14ac:dyDescent="0.25"/>
  </sheetData>
  <sheetProtection algorithmName="SHA-512" hashValue="9f/+ejZGwt9Yag6EsSh3iRVYkz5SBRDe2T0C5Q9myYZexiyGREx6yySpomsVAGjptpMXqQmmoAGZifuKLwZJtQ==" saltValue="AmzrrfRYYY/JAX8PcLk47Q==" spinCount="100000" sheet="1" scenarios="1"/>
  <mergeCells count="1">
    <mergeCell ref="K1:L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66"/>
  <sheetViews>
    <sheetView showGridLines="0" showRowColHeaders="0" zoomScale="70" zoomScaleNormal="70" workbookViewId="0">
      <selection sqref="A1:D1"/>
    </sheetView>
  </sheetViews>
  <sheetFormatPr defaultRowHeight="15.75" x14ac:dyDescent="0.25"/>
  <cols>
    <col min="1" max="2" width="9" style="50"/>
    <col min="3" max="3" width="14.625" style="50" bestFit="1" customWidth="1"/>
    <col min="4" max="16384" width="9" style="50"/>
  </cols>
  <sheetData>
    <row r="1" spans="1:16" ht="15.75" customHeight="1" x14ac:dyDescent="0.25">
      <c r="A1" s="54"/>
      <c r="B1" s="54"/>
      <c r="C1" s="54"/>
      <c r="D1" s="54"/>
      <c r="E1" s="54"/>
      <c r="F1" s="54"/>
      <c r="G1" s="54"/>
      <c r="H1" s="54"/>
      <c r="I1" s="54"/>
      <c r="J1" s="54"/>
      <c r="O1" s="54"/>
      <c r="P1" s="54"/>
    </row>
    <row r="36" spans="1:4" x14ac:dyDescent="0.25">
      <c r="A36" s="53" t="s">
        <v>245</v>
      </c>
    </row>
    <row r="38" spans="1:4" hidden="1" x14ac:dyDescent="0.25"/>
    <row r="39" spans="1:4" hidden="1" x14ac:dyDescent="0.25">
      <c r="A39" s="50" t="s">
        <v>247</v>
      </c>
      <c r="B39" s="50" t="s">
        <v>246</v>
      </c>
    </row>
    <row r="40" spans="1:4" hidden="1" x14ac:dyDescent="0.25">
      <c r="A40" s="50" t="s">
        <v>136</v>
      </c>
      <c r="B40" s="87">
        <v>379278</v>
      </c>
      <c r="C40" s="89">
        <f>(IF(ISNUMBER(B40),(IF(B40&lt;100,"&lt;100",IF(B40&lt;200,"&lt;200",IF(B40&lt;500,"&lt;500",IF(B40&lt;1000,"&lt;1,000",IF(B40&lt;10000,(ROUND(B40,-2)),IF(B40&lt;100000,(ROUND(B40,-3)),IF(B40&lt;1000000,(ROUND(B40,-4)),IF(B40&gt;=1000000,(ROUND(B40,-5))))))))))),"-"))</f>
        <v>380000</v>
      </c>
      <c r="D40" s="90">
        <f t="shared" ref="D40:D63" si="0">B40/$B$65</f>
        <v>0.52210793517942389</v>
      </c>
    </row>
    <row r="41" spans="1:4" hidden="1" x14ac:dyDescent="0.25">
      <c r="A41" s="50" t="s">
        <v>77</v>
      </c>
      <c r="B41" s="87">
        <v>58666</v>
      </c>
      <c r="C41" s="89">
        <f t="shared" ref="C41:C65" si="1">(IF(ISNUMBER(B41),(IF(B41&lt;100,"&lt;100",IF(B41&lt;200,"&lt;200",IF(B41&lt;500,"&lt;500",IF(B41&lt;1000,"&lt;1,000",IF(B41&lt;10000,(ROUND(B41,-2)),IF(B41&lt;100000,(ROUND(B41,-3)),IF(B41&lt;1000000,(ROUND(B41,-4)),IF(B41&gt;=1000000,(ROUND(B41,-5))))))))))),"-"))</f>
        <v>59000</v>
      </c>
      <c r="D41" s="90">
        <f t="shared" si="0"/>
        <v>8.0758662841599257E-2</v>
      </c>
    </row>
    <row r="42" spans="1:4" hidden="1" x14ac:dyDescent="0.25">
      <c r="A42" s="50" t="s">
        <v>61</v>
      </c>
      <c r="B42" s="87">
        <v>58009</v>
      </c>
      <c r="C42" s="89">
        <f t="shared" si="1"/>
        <v>58000</v>
      </c>
      <c r="D42" s="90">
        <f t="shared" si="0"/>
        <v>7.9854247311531915E-2</v>
      </c>
    </row>
    <row r="43" spans="1:4" hidden="1" x14ac:dyDescent="0.25">
      <c r="A43" s="50" t="s">
        <v>71</v>
      </c>
      <c r="B43" s="87">
        <v>42207</v>
      </c>
      <c r="C43" s="89">
        <f t="shared" si="1"/>
        <v>42000</v>
      </c>
      <c r="D43" s="90">
        <f t="shared" si="0"/>
        <v>5.8101470742088775E-2</v>
      </c>
    </row>
    <row r="44" spans="1:4" hidden="1" x14ac:dyDescent="0.25">
      <c r="A44" s="50" t="s">
        <v>65</v>
      </c>
      <c r="B44" s="87">
        <v>28747</v>
      </c>
      <c r="C44" s="89">
        <f t="shared" si="1"/>
        <v>29000</v>
      </c>
      <c r="D44" s="90">
        <f t="shared" si="0"/>
        <v>3.9572653337664986E-2</v>
      </c>
    </row>
    <row r="45" spans="1:4" hidden="1" x14ac:dyDescent="0.25">
      <c r="A45" s="50" t="s">
        <v>94</v>
      </c>
      <c r="B45" s="87">
        <v>21223</v>
      </c>
      <c r="C45" s="89">
        <f t="shared" si="1"/>
        <v>21000</v>
      </c>
      <c r="D45" s="90">
        <f t="shared" si="0"/>
        <v>2.9215237130318431E-2</v>
      </c>
    </row>
    <row r="46" spans="1:4" hidden="1" x14ac:dyDescent="0.25">
      <c r="A46" s="50" t="s">
        <v>122</v>
      </c>
      <c r="B46" s="87">
        <v>17803</v>
      </c>
      <c r="C46" s="89">
        <f t="shared" si="1"/>
        <v>18000</v>
      </c>
      <c r="D46" s="90">
        <f t="shared" si="0"/>
        <v>2.4507320672433636E-2</v>
      </c>
    </row>
    <row r="47" spans="1:4" hidden="1" x14ac:dyDescent="0.25">
      <c r="A47" s="50" t="s">
        <v>64</v>
      </c>
      <c r="B47" s="87">
        <v>14848</v>
      </c>
      <c r="C47" s="89">
        <f t="shared" si="1"/>
        <v>15000</v>
      </c>
      <c r="D47" s="90">
        <f t="shared" si="0"/>
        <v>2.0439515662770018E-2</v>
      </c>
    </row>
    <row r="48" spans="1:4" hidden="1" x14ac:dyDescent="0.25">
      <c r="A48" s="50" t="s">
        <v>59</v>
      </c>
      <c r="B48" s="87">
        <v>12746</v>
      </c>
      <c r="C48" s="89">
        <f t="shared" si="1"/>
        <v>13000</v>
      </c>
      <c r="D48" s="90">
        <f t="shared" si="0"/>
        <v>1.7545936600058366E-2</v>
      </c>
    </row>
    <row r="49" spans="1:4" hidden="1" x14ac:dyDescent="0.25">
      <c r="A49" s="50" t="s">
        <v>169</v>
      </c>
      <c r="B49" s="87">
        <v>11869</v>
      </c>
      <c r="C49" s="89">
        <f t="shared" si="1"/>
        <v>12000</v>
      </c>
      <c r="D49" s="90">
        <f t="shared" si="0"/>
        <v>1.633867264287563E-2</v>
      </c>
    </row>
    <row r="50" spans="1:4" hidden="1" x14ac:dyDescent="0.25">
      <c r="A50" s="50" t="s">
        <v>97</v>
      </c>
      <c r="B50" s="87">
        <v>10851</v>
      </c>
      <c r="C50" s="89">
        <f t="shared" si="1"/>
        <v>11000</v>
      </c>
      <c r="D50" s="90">
        <f t="shared" si="0"/>
        <v>1.4937310375587112E-2</v>
      </c>
    </row>
    <row r="51" spans="1:4" hidden="1" x14ac:dyDescent="0.25">
      <c r="A51" s="50" t="s">
        <v>69</v>
      </c>
      <c r="B51" s="87">
        <v>10674</v>
      </c>
      <c r="C51" s="89">
        <f t="shared" si="1"/>
        <v>11000</v>
      </c>
      <c r="D51" s="90">
        <f t="shared" si="0"/>
        <v>1.4693655050135181E-2</v>
      </c>
    </row>
    <row r="52" spans="1:4" hidden="1" x14ac:dyDescent="0.25">
      <c r="A52" s="50" t="s">
        <v>135</v>
      </c>
      <c r="B52" s="87">
        <v>9055</v>
      </c>
      <c r="C52" s="89">
        <f t="shared" si="1"/>
        <v>9100</v>
      </c>
      <c r="D52" s="90">
        <f t="shared" si="0"/>
        <v>1.2464965943317786E-2</v>
      </c>
    </row>
    <row r="53" spans="1:4" hidden="1" x14ac:dyDescent="0.25">
      <c r="A53" s="50" t="s">
        <v>52</v>
      </c>
      <c r="B53" s="87">
        <v>7776</v>
      </c>
      <c r="C53" s="89">
        <f t="shared" si="1"/>
        <v>7800</v>
      </c>
      <c r="D53" s="90">
        <f t="shared" si="0"/>
        <v>1.0704315314769642E-2</v>
      </c>
    </row>
    <row r="54" spans="1:4" hidden="1" x14ac:dyDescent="0.25">
      <c r="A54" s="50" t="s">
        <v>98</v>
      </c>
      <c r="B54" s="87">
        <v>5326</v>
      </c>
      <c r="C54" s="89">
        <f t="shared" si="1"/>
        <v>5300</v>
      </c>
      <c r="D54" s="90">
        <f t="shared" si="0"/>
        <v>7.3316851037118205E-3</v>
      </c>
    </row>
    <row r="55" spans="1:4" hidden="1" x14ac:dyDescent="0.25">
      <c r="A55" s="50" t="s">
        <v>154</v>
      </c>
      <c r="B55" s="87">
        <v>4316</v>
      </c>
      <c r="C55" s="89">
        <f t="shared" si="1"/>
        <v>4300</v>
      </c>
      <c r="D55" s="90">
        <f t="shared" si="0"/>
        <v>5.9413355065002288E-3</v>
      </c>
    </row>
    <row r="56" spans="1:4" hidden="1" x14ac:dyDescent="0.25">
      <c r="A56" s="50" t="s">
        <v>90</v>
      </c>
      <c r="B56" s="87">
        <v>3961</v>
      </c>
      <c r="C56" s="89">
        <f t="shared" si="1"/>
        <v>4000</v>
      </c>
      <c r="D56" s="90">
        <f t="shared" si="0"/>
        <v>5.4526482718367485E-3</v>
      </c>
    </row>
    <row r="57" spans="1:4" hidden="1" x14ac:dyDescent="0.25">
      <c r="A57" s="50" t="s">
        <v>117</v>
      </c>
      <c r="B57" s="87">
        <v>3873</v>
      </c>
      <c r="C57" s="89">
        <f t="shared" si="1"/>
        <v>3900</v>
      </c>
      <c r="D57" s="90">
        <f t="shared" si="0"/>
        <v>5.3315089009905899E-3</v>
      </c>
    </row>
    <row r="58" spans="1:4" hidden="1" x14ac:dyDescent="0.25">
      <c r="A58" s="50" t="s">
        <v>152</v>
      </c>
      <c r="B58" s="87">
        <v>3695</v>
      </c>
      <c r="C58" s="89">
        <f t="shared" si="1"/>
        <v>3700</v>
      </c>
      <c r="D58" s="90">
        <f t="shared" si="0"/>
        <v>5.0864769917790421E-3</v>
      </c>
    </row>
    <row r="59" spans="1:4" hidden="1" x14ac:dyDescent="0.25">
      <c r="A59" s="50" t="s">
        <v>84</v>
      </c>
      <c r="B59" s="87">
        <v>2851</v>
      </c>
      <c r="C59" s="89">
        <f t="shared" si="1"/>
        <v>2900</v>
      </c>
      <c r="D59" s="90">
        <f t="shared" si="0"/>
        <v>3.9246402986636121E-3</v>
      </c>
    </row>
    <row r="60" spans="1:4" hidden="1" x14ac:dyDescent="0.25">
      <c r="A60" s="50" t="s">
        <v>91</v>
      </c>
      <c r="B60" s="87">
        <v>2368</v>
      </c>
      <c r="C60" s="89">
        <f t="shared" si="1"/>
        <v>2400</v>
      </c>
      <c r="D60" s="90">
        <f t="shared" si="0"/>
        <v>3.2597503427693559E-3</v>
      </c>
    </row>
    <row r="61" spans="1:4" hidden="1" x14ac:dyDescent="0.25">
      <c r="A61" s="50" t="s">
        <v>124</v>
      </c>
      <c r="B61" s="87">
        <v>1758</v>
      </c>
      <c r="C61" s="89">
        <f t="shared" si="1"/>
        <v>1800</v>
      </c>
      <c r="D61" s="90">
        <f t="shared" si="0"/>
        <v>2.4200342494039391E-3</v>
      </c>
    </row>
    <row r="62" spans="1:4" hidden="1" x14ac:dyDescent="0.25">
      <c r="A62" s="50" t="s">
        <v>63</v>
      </c>
      <c r="B62" s="87">
        <v>133</v>
      </c>
      <c r="C62" s="89" t="str">
        <f t="shared" si="1"/>
        <v>&lt;200</v>
      </c>
      <c r="D62" s="90">
        <f t="shared" si="0"/>
        <v>1.830856400288532E-4</v>
      </c>
    </row>
    <row r="63" spans="1:4" hidden="1" x14ac:dyDescent="0.25">
      <c r="A63" s="50" t="s">
        <v>151</v>
      </c>
      <c r="B63" s="87">
        <v>72</v>
      </c>
      <c r="C63" s="89" t="str">
        <f t="shared" si="1"/>
        <v>&lt;100</v>
      </c>
      <c r="D63" s="90">
        <f t="shared" si="0"/>
        <v>9.9114030692311499E-5</v>
      </c>
    </row>
    <row r="64" spans="1:4" hidden="1" x14ac:dyDescent="0.25">
      <c r="C64" s="56"/>
    </row>
    <row r="65" spans="1:4" hidden="1" x14ac:dyDescent="0.25">
      <c r="A65" s="50" t="s">
        <v>340</v>
      </c>
      <c r="B65" s="50">
        <v>726436</v>
      </c>
      <c r="C65" s="56">
        <f t="shared" si="1"/>
        <v>730000</v>
      </c>
      <c r="D65" s="65">
        <f>B65/$B$65</f>
        <v>1</v>
      </c>
    </row>
    <row r="66" spans="1:4" hidden="1" x14ac:dyDescent="0.25"/>
  </sheetData>
  <sheetProtection algorithmName="SHA-512" hashValue="T0OiB2GqFfkO++B3kqL2kLfqMiHgCPnoOXEuXbteguslZQI9JRv4+ENyi0ayUVWZx5fsEKaKJ5MTTiW/kZdUXw==" saltValue="T98Ja6uPgKe6uDHGMU87VQ==" spinCount="100000" sheet="1" scenarios="1"/>
  <sortState ref="A40:C63">
    <sortCondition descending="1" ref="B40"/>
  </sortState>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232"/>
  <sheetViews>
    <sheetView showGridLines="0" showRowColHeaders="0" topLeftCell="B1" zoomScale="60" zoomScaleNormal="60" workbookViewId="0">
      <selection activeCell="B1" sqref="B1:Y1"/>
    </sheetView>
  </sheetViews>
  <sheetFormatPr defaultRowHeight="15.75" x14ac:dyDescent="0.25"/>
  <cols>
    <col min="1" max="1" width="2.875" style="50" hidden="1" customWidth="1"/>
    <col min="2" max="2" width="9" style="50"/>
    <col min="3" max="3" width="10.125" style="50" bestFit="1" customWidth="1"/>
    <col min="4" max="15" width="9" style="50"/>
    <col min="16" max="16" width="8.5" style="50" customWidth="1"/>
    <col min="17" max="16384" width="9" style="50"/>
  </cols>
  <sheetData>
    <row r="1" spans="2:25" ht="21" customHeight="1" x14ac:dyDescent="0.35">
      <c r="B1" s="110" t="s">
        <v>356</v>
      </c>
      <c r="C1" s="110"/>
      <c r="D1" s="110"/>
      <c r="E1" s="110"/>
      <c r="F1" s="110"/>
      <c r="G1" s="110"/>
      <c r="H1" s="110"/>
      <c r="I1" s="110"/>
      <c r="J1" s="110"/>
      <c r="K1" s="110"/>
      <c r="L1" s="110"/>
      <c r="M1" s="110"/>
      <c r="N1" s="110"/>
      <c r="O1" s="110"/>
      <c r="P1" s="110"/>
      <c r="Q1" s="110"/>
      <c r="R1" s="110"/>
      <c r="S1" s="110"/>
      <c r="T1" s="110"/>
      <c r="U1" s="110"/>
      <c r="V1" s="110"/>
      <c r="W1" s="110"/>
      <c r="X1" s="110"/>
      <c r="Y1" s="110"/>
    </row>
    <row r="2" spans="2:25" ht="15.75" customHeight="1" x14ac:dyDescent="0.25">
      <c r="Y2" s="63"/>
    </row>
    <row r="3" spans="2:25" ht="15.75" customHeight="1" x14ac:dyDescent="0.25">
      <c r="Y3" s="63"/>
    </row>
    <row r="4" spans="2:25" ht="15.75" customHeight="1" x14ac:dyDescent="0.25">
      <c r="Y4" s="63"/>
    </row>
    <row r="5" spans="2:25" ht="15.75" customHeight="1" x14ac:dyDescent="0.25">
      <c r="Y5" s="63"/>
    </row>
    <row r="6" spans="2:25" ht="15.75" customHeight="1" x14ac:dyDescent="0.25">
      <c r="Y6" s="63"/>
    </row>
    <row r="7" spans="2:25" ht="15.75" customHeight="1" x14ac:dyDescent="0.25">
      <c r="Y7" s="63"/>
    </row>
    <row r="8" spans="2:25" ht="15.75" customHeight="1" x14ac:dyDescent="0.25">
      <c r="Y8" s="63"/>
    </row>
    <row r="9" spans="2:25" ht="15.75" customHeight="1" x14ac:dyDescent="0.25">
      <c r="Y9" s="63"/>
    </row>
    <row r="10" spans="2:25" ht="15.75" customHeight="1" x14ac:dyDescent="0.25">
      <c r="Y10" s="63"/>
    </row>
    <row r="11" spans="2:25" ht="15.75" customHeight="1" x14ac:dyDescent="0.25">
      <c r="Y11" s="63"/>
    </row>
    <row r="12" spans="2:25" ht="15.75" customHeight="1" x14ac:dyDescent="0.25">
      <c r="Y12" s="63"/>
    </row>
    <row r="13" spans="2:25" ht="15.75" customHeight="1" x14ac:dyDescent="0.25">
      <c r="Y13" s="63"/>
    </row>
    <row r="35" spans="1:3" ht="18.75" x14ac:dyDescent="0.25">
      <c r="A35" s="60"/>
      <c r="B35" s="60" t="s">
        <v>208</v>
      </c>
    </row>
    <row r="46" spans="1:3" hidden="1" x14ac:dyDescent="0.25"/>
    <row r="47" spans="1:3" hidden="1" x14ac:dyDescent="0.25"/>
    <row r="48" spans="1:3" hidden="1" x14ac:dyDescent="0.25">
      <c r="C48" s="50">
        <v>2000</v>
      </c>
    </row>
    <row r="49" spans="2:17" hidden="1" x14ac:dyDescent="0.25">
      <c r="C49" s="61" t="s">
        <v>182</v>
      </c>
      <c r="D49" s="61" t="s">
        <v>318</v>
      </c>
      <c r="O49" s="50">
        <v>2014</v>
      </c>
    </row>
    <row r="50" spans="2:17" hidden="1" x14ac:dyDescent="0.25">
      <c r="B50" s="50">
        <v>1</v>
      </c>
      <c r="C50" s="57" t="s">
        <v>136</v>
      </c>
      <c r="D50" s="50">
        <v>59148</v>
      </c>
      <c r="E50" s="65">
        <f>D50/$D$71</f>
        <v>0.11302021630297704</v>
      </c>
      <c r="O50" s="61" t="s">
        <v>182</v>
      </c>
      <c r="P50" s="61" t="s">
        <v>318</v>
      </c>
    </row>
    <row r="51" spans="2:17" hidden="1" x14ac:dyDescent="0.25">
      <c r="B51" s="50">
        <v>2</v>
      </c>
      <c r="C51" s="57" t="s">
        <v>33</v>
      </c>
      <c r="D51" s="50">
        <v>59110</v>
      </c>
      <c r="E51" s="65">
        <f t="shared" ref="E51:E71" si="0">D51/$D$71</f>
        <v>0.1129476057629839</v>
      </c>
      <c r="N51" s="50">
        <v>1</v>
      </c>
      <c r="O51" s="50" t="s">
        <v>136</v>
      </c>
      <c r="P51" s="50">
        <v>58331</v>
      </c>
      <c r="Q51" s="65">
        <f>P51/$P$72</f>
        <v>0.26692322828340143</v>
      </c>
    </row>
    <row r="52" spans="2:17" hidden="1" x14ac:dyDescent="0.25">
      <c r="B52" s="50">
        <v>3</v>
      </c>
      <c r="C52" s="57" t="s">
        <v>25</v>
      </c>
      <c r="D52" s="50">
        <v>44693</v>
      </c>
      <c r="E52" s="65">
        <f t="shared" si="0"/>
        <v>8.5399549050330564E-2</v>
      </c>
      <c r="N52" s="50">
        <v>2</v>
      </c>
      <c r="O52" s="50" t="s">
        <v>25</v>
      </c>
      <c r="P52" s="50">
        <v>12515</v>
      </c>
      <c r="Q52" s="65">
        <f t="shared" ref="Q52:Q72" si="1">P52/$P$72</f>
        <v>5.7268762784227406E-2</v>
      </c>
    </row>
    <row r="53" spans="2:17" hidden="1" x14ac:dyDescent="0.25">
      <c r="B53" s="50">
        <v>4</v>
      </c>
      <c r="C53" s="57" t="s">
        <v>37</v>
      </c>
      <c r="D53" s="50">
        <v>39535</v>
      </c>
      <c r="E53" s="65">
        <f t="shared" si="0"/>
        <v>7.5543623648106392E-2</v>
      </c>
      <c r="N53" s="50">
        <v>3</v>
      </c>
      <c r="O53" s="50" t="s">
        <v>104</v>
      </c>
      <c r="P53" s="50">
        <v>12465</v>
      </c>
      <c r="Q53" s="65">
        <f t="shared" si="1"/>
        <v>5.7039962293679157E-2</v>
      </c>
    </row>
    <row r="54" spans="2:17" hidden="1" x14ac:dyDescent="0.25">
      <c r="B54" s="50">
        <v>5</v>
      </c>
      <c r="C54" s="57" t="s">
        <v>181</v>
      </c>
      <c r="D54" s="50">
        <v>35893</v>
      </c>
      <c r="E54" s="65">
        <f t="shared" si="0"/>
        <v>6.8584476630870944E-2</v>
      </c>
      <c r="N54" s="50">
        <v>4</v>
      </c>
      <c r="O54" s="50" t="s">
        <v>28</v>
      </c>
      <c r="P54" s="50">
        <v>9992</v>
      </c>
      <c r="Q54" s="65">
        <f t="shared" si="1"/>
        <v>4.5723490031162627E-2</v>
      </c>
    </row>
    <row r="55" spans="2:17" hidden="1" x14ac:dyDescent="0.25">
      <c r="B55" s="50">
        <v>6</v>
      </c>
      <c r="C55" s="57" t="s">
        <v>24</v>
      </c>
      <c r="D55" s="50">
        <v>35878</v>
      </c>
      <c r="E55" s="65">
        <f t="shared" si="0"/>
        <v>6.8555814575610496E-2</v>
      </c>
      <c r="N55" s="50">
        <v>5</v>
      </c>
      <c r="O55" s="50" t="s">
        <v>36</v>
      </c>
      <c r="P55" s="50">
        <v>9472</v>
      </c>
      <c r="Q55" s="65">
        <f t="shared" si="1"/>
        <v>4.3343964929460806E-2</v>
      </c>
    </row>
    <row r="56" spans="2:17" hidden="1" x14ac:dyDescent="0.25">
      <c r="B56" s="50">
        <v>7</v>
      </c>
      <c r="C56" s="57" t="s">
        <v>28</v>
      </c>
      <c r="D56" s="50">
        <v>28816</v>
      </c>
      <c r="E56" s="65">
        <f t="shared" si="0"/>
        <v>5.5061718958994151E-2</v>
      </c>
      <c r="N56" s="50">
        <v>6</v>
      </c>
      <c r="O56" s="50" t="s">
        <v>33</v>
      </c>
      <c r="P56" s="50">
        <v>9156</v>
      </c>
      <c r="Q56" s="65">
        <f t="shared" si="1"/>
        <v>4.1897945829195857E-2</v>
      </c>
    </row>
    <row r="57" spans="2:17" hidden="1" x14ac:dyDescent="0.25">
      <c r="B57" s="50">
        <v>8</v>
      </c>
      <c r="C57" s="57" t="s">
        <v>36</v>
      </c>
      <c r="D57" s="50">
        <v>26665</v>
      </c>
      <c r="E57" s="65">
        <f t="shared" si="0"/>
        <v>5.0951580234646694E-2</v>
      </c>
      <c r="N57" s="50">
        <v>7</v>
      </c>
      <c r="O57" s="50" t="s">
        <v>181</v>
      </c>
      <c r="P57" s="50">
        <v>9086</v>
      </c>
      <c r="Q57" s="65">
        <f t="shared" si="1"/>
        <v>4.1577625142428305E-2</v>
      </c>
    </row>
    <row r="58" spans="2:17" hidden="1" x14ac:dyDescent="0.25">
      <c r="B58" s="50">
        <v>9</v>
      </c>
      <c r="C58" s="57" t="s">
        <v>29</v>
      </c>
      <c r="D58" s="50">
        <v>25863</v>
      </c>
      <c r="E58" s="65">
        <f t="shared" si="0"/>
        <v>4.9419115680055033E-2</v>
      </c>
      <c r="N58" s="50">
        <v>8</v>
      </c>
      <c r="O58" s="50" t="s">
        <v>29</v>
      </c>
      <c r="P58" s="50">
        <v>9007</v>
      </c>
      <c r="Q58" s="65">
        <f t="shared" si="1"/>
        <v>4.1216120367362066E-2</v>
      </c>
    </row>
    <row r="59" spans="2:17" hidden="1" x14ac:dyDescent="0.25">
      <c r="B59" s="50">
        <v>10</v>
      </c>
      <c r="C59" s="57" t="s">
        <v>104</v>
      </c>
      <c r="D59" s="50">
        <v>22290.9</v>
      </c>
      <c r="E59" s="65">
        <f t="shared" si="0"/>
        <v>4.259353384033325E-2</v>
      </c>
      <c r="N59" s="50">
        <v>9</v>
      </c>
      <c r="O59" s="50" t="s">
        <v>86</v>
      </c>
      <c r="P59" s="50">
        <v>8502</v>
      </c>
      <c r="Q59" s="65">
        <f t="shared" si="1"/>
        <v>3.8905235412824722E-2</v>
      </c>
    </row>
    <row r="60" spans="2:17" hidden="1" x14ac:dyDescent="0.25">
      <c r="B60" s="50">
        <v>11</v>
      </c>
      <c r="C60" s="57" t="s">
        <v>86</v>
      </c>
      <c r="D60" s="50">
        <v>19332</v>
      </c>
      <c r="E60" s="65">
        <f t="shared" si="0"/>
        <v>3.6939656819658349E-2</v>
      </c>
      <c r="N60" s="50">
        <v>10</v>
      </c>
      <c r="O60" s="50" t="s">
        <v>77</v>
      </c>
      <c r="P60" s="50">
        <v>8050</v>
      </c>
      <c r="Q60" s="65">
        <f t="shared" si="1"/>
        <v>3.6836878978268532E-2</v>
      </c>
    </row>
    <row r="61" spans="2:17" hidden="1" x14ac:dyDescent="0.25">
      <c r="B61" s="50">
        <v>12</v>
      </c>
      <c r="C61" s="57" t="s">
        <v>77</v>
      </c>
      <c r="D61" s="50">
        <v>12708</v>
      </c>
      <c r="E61" s="65">
        <f t="shared" si="0"/>
        <v>2.4282493216646921E-2</v>
      </c>
      <c r="N61" s="50">
        <v>11</v>
      </c>
      <c r="O61" s="50" t="s">
        <v>61</v>
      </c>
      <c r="P61" s="50">
        <v>7540</v>
      </c>
      <c r="Q61" s="65">
        <f t="shared" si="1"/>
        <v>3.4503113974676362E-2</v>
      </c>
    </row>
    <row r="62" spans="2:17" hidden="1" x14ac:dyDescent="0.25">
      <c r="B62" s="50">
        <v>13</v>
      </c>
      <c r="C62" s="57" t="s">
        <v>61</v>
      </c>
      <c r="D62" s="50">
        <v>10901</v>
      </c>
      <c r="E62" s="65">
        <f t="shared" si="0"/>
        <v>2.0829670959605612E-2</v>
      </c>
      <c r="N62" s="50">
        <v>12</v>
      </c>
      <c r="O62" s="50" t="s">
        <v>37</v>
      </c>
      <c r="P62" s="50">
        <v>7245</v>
      </c>
      <c r="Q62" s="65">
        <f t="shared" si="1"/>
        <v>3.315319108044168E-2</v>
      </c>
    </row>
    <row r="63" spans="2:17" hidden="1" x14ac:dyDescent="0.25">
      <c r="B63" s="50">
        <v>14</v>
      </c>
      <c r="C63" s="57" t="s">
        <v>71</v>
      </c>
      <c r="D63" s="50">
        <v>10517</v>
      </c>
      <c r="E63" s="65">
        <f t="shared" si="0"/>
        <v>2.0095922344938282E-2</v>
      </c>
      <c r="N63" s="50">
        <v>13</v>
      </c>
      <c r="O63" s="50" t="s">
        <v>24</v>
      </c>
      <c r="P63" s="50">
        <v>4841</v>
      </c>
      <c r="Q63" s="65">
        <f t="shared" si="1"/>
        <v>2.2152463494881734E-2</v>
      </c>
    </row>
    <row r="64" spans="2:17" hidden="1" x14ac:dyDescent="0.25">
      <c r="B64" s="50">
        <v>15</v>
      </c>
      <c r="C64" s="57" t="s">
        <v>31</v>
      </c>
      <c r="D64" s="50">
        <v>7319</v>
      </c>
      <c r="E64" s="65">
        <f t="shared" si="0"/>
        <v>1.398517216341193E-2</v>
      </c>
      <c r="N64" s="50">
        <v>14</v>
      </c>
      <c r="O64" s="50" t="s">
        <v>20</v>
      </c>
      <c r="P64" s="50">
        <v>4834</v>
      </c>
      <c r="Q64" s="65">
        <f t="shared" si="1"/>
        <v>2.2120431426204977E-2</v>
      </c>
    </row>
    <row r="65" spans="2:17" hidden="1" x14ac:dyDescent="0.25">
      <c r="B65" s="50">
        <v>16</v>
      </c>
      <c r="C65" s="57" t="s">
        <v>94</v>
      </c>
      <c r="D65" s="50">
        <v>5126</v>
      </c>
      <c r="E65" s="65">
        <f t="shared" si="0"/>
        <v>9.7947796843352308E-3</v>
      </c>
      <c r="N65" s="50">
        <v>15</v>
      </c>
      <c r="O65" s="50" t="s">
        <v>71</v>
      </c>
      <c r="P65" s="50">
        <v>4686</v>
      </c>
      <c r="Q65" s="65">
        <f t="shared" si="1"/>
        <v>2.1443181974182154E-2</v>
      </c>
    </row>
    <row r="66" spans="2:17" hidden="1" x14ac:dyDescent="0.25">
      <c r="B66" s="50">
        <v>17</v>
      </c>
      <c r="C66" s="57" t="s">
        <v>65</v>
      </c>
      <c r="D66" s="50">
        <v>4798</v>
      </c>
      <c r="E66" s="65">
        <f t="shared" si="0"/>
        <v>9.1680360759735548E-3</v>
      </c>
      <c r="N66" s="50">
        <v>16</v>
      </c>
      <c r="O66" s="50" t="s">
        <v>105</v>
      </c>
      <c r="P66" s="50">
        <v>4531</v>
      </c>
      <c r="Q66" s="65">
        <f t="shared" si="1"/>
        <v>2.0733900453482574E-2</v>
      </c>
    </row>
    <row r="67" spans="2:17" hidden="1" x14ac:dyDescent="0.25">
      <c r="B67" s="50">
        <v>18</v>
      </c>
      <c r="C67" s="57" t="s">
        <v>64</v>
      </c>
      <c r="D67" s="50">
        <v>4668</v>
      </c>
      <c r="E67" s="65">
        <f t="shared" si="0"/>
        <v>8.9196315970497195E-3</v>
      </c>
      <c r="N67" s="50">
        <v>17</v>
      </c>
      <c r="O67" s="50" t="s">
        <v>65</v>
      </c>
      <c r="P67" s="50">
        <v>4187</v>
      </c>
      <c r="Q67" s="65">
        <f t="shared" si="1"/>
        <v>1.9159753078510599E-2</v>
      </c>
    </row>
    <row r="68" spans="2:17" hidden="1" x14ac:dyDescent="0.25">
      <c r="B68" s="50">
        <v>19</v>
      </c>
      <c r="C68" s="57" t="s">
        <v>59</v>
      </c>
      <c r="D68" s="50">
        <v>4362</v>
      </c>
      <c r="E68" s="65">
        <f t="shared" si="0"/>
        <v>8.3349256697366914E-3</v>
      </c>
      <c r="N68" s="50">
        <v>18</v>
      </c>
      <c r="O68" s="50" t="s">
        <v>34</v>
      </c>
      <c r="P68" s="50">
        <v>3485</v>
      </c>
      <c r="Q68" s="65">
        <f t="shared" si="1"/>
        <v>1.5947394191213146E-2</v>
      </c>
    </row>
    <row r="69" spans="2:17" hidden="1" x14ac:dyDescent="0.25">
      <c r="B69" s="50">
        <v>20</v>
      </c>
      <c r="C69" s="57" t="s">
        <v>21</v>
      </c>
      <c r="D69" s="50">
        <v>4325</v>
      </c>
      <c r="E69" s="65">
        <f t="shared" si="0"/>
        <v>8.2642259334275991E-3</v>
      </c>
      <c r="N69" s="50">
        <v>19</v>
      </c>
      <c r="O69" s="50" t="s">
        <v>122</v>
      </c>
      <c r="P69" s="50">
        <v>3117</v>
      </c>
      <c r="Q69" s="65">
        <f t="shared" si="1"/>
        <v>1.4263422580778014E-2</v>
      </c>
    </row>
    <row r="70" spans="2:17" hidden="1" x14ac:dyDescent="0.25">
      <c r="C70" s="57" t="s">
        <v>319</v>
      </c>
      <c r="D70" s="50">
        <f>SUM(D73:D214)</f>
        <v>61391.995700000007</v>
      </c>
      <c r="E70" s="65">
        <f t="shared" si="0"/>
        <v>0.11730805155348341</v>
      </c>
      <c r="N70" s="50">
        <v>20</v>
      </c>
      <c r="O70" s="50" t="s">
        <v>94</v>
      </c>
      <c r="P70" s="50">
        <v>1889</v>
      </c>
      <c r="Q70" s="65">
        <f t="shared" si="1"/>
        <v>8.6440825329129507E-3</v>
      </c>
    </row>
    <row r="71" spans="2:17" hidden="1" x14ac:dyDescent="0.25">
      <c r="C71" s="57" t="s">
        <v>16</v>
      </c>
      <c r="D71" s="50">
        <v>523340</v>
      </c>
      <c r="E71" s="65">
        <f t="shared" si="0"/>
        <v>1</v>
      </c>
      <c r="O71" s="50" t="s">
        <v>319</v>
      </c>
      <c r="P71" s="50">
        <f>SUM(P74:P215)</f>
        <v>25599.854099999997</v>
      </c>
      <c r="Q71" s="65">
        <f t="shared" si="1"/>
        <v>0.11714518352087346</v>
      </c>
    </row>
    <row r="72" spans="2:17" hidden="1" x14ac:dyDescent="0.25">
      <c r="O72" s="50" t="s">
        <v>16</v>
      </c>
      <c r="P72" s="50">
        <v>218531</v>
      </c>
      <c r="Q72" s="65">
        <f t="shared" si="1"/>
        <v>1</v>
      </c>
    </row>
    <row r="73" spans="2:17" hidden="1" x14ac:dyDescent="0.25">
      <c r="C73" s="57" t="s">
        <v>20</v>
      </c>
      <c r="D73" s="50">
        <v>3975</v>
      </c>
    </row>
    <row r="74" spans="2:17" hidden="1" x14ac:dyDescent="0.25">
      <c r="C74" s="57" t="s">
        <v>26</v>
      </c>
      <c r="D74" s="50">
        <v>3881</v>
      </c>
      <c r="O74" s="50" t="s">
        <v>64</v>
      </c>
      <c r="P74" s="50">
        <v>1668</v>
      </c>
    </row>
    <row r="75" spans="2:17" hidden="1" x14ac:dyDescent="0.25">
      <c r="C75" s="57" t="s">
        <v>22</v>
      </c>
      <c r="D75" s="50">
        <v>3740</v>
      </c>
      <c r="O75" s="50" t="s">
        <v>26</v>
      </c>
      <c r="P75" s="50">
        <v>1559</v>
      </c>
    </row>
    <row r="76" spans="2:17" hidden="1" x14ac:dyDescent="0.25">
      <c r="C76" s="57" t="s">
        <v>35</v>
      </c>
      <c r="D76" s="50">
        <v>3419</v>
      </c>
      <c r="O76" s="50" t="s">
        <v>69</v>
      </c>
      <c r="P76" s="50">
        <v>1438</v>
      </c>
    </row>
    <row r="77" spans="2:17" hidden="1" x14ac:dyDescent="0.25">
      <c r="C77" s="57" t="s">
        <v>122</v>
      </c>
      <c r="D77" s="50">
        <v>3013</v>
      </c>
      <c r="O77" s="50" t="s">
        <v>59</v>
      </c>
      <c r="P77" s="50">
        <v>1064</v>
      </c>
    </row>
    <row r="78" spans="2:17" hidden="1" x14ac:dyDescent="0.25">
      <c r="C78" s="57" t="s">
        <v>30</v>
      </c>
      <c r="D78" s="50">
        <v>2910</v>
      </c>
      <c r="O78" s="50" t="s">
        <v>22</v>
      </c>
      <c r="P78" s="50">
        <v>976</v>
      </c>
    </row>
    <row r="79" spans="2:17" hidden="1" x14ac:dyDescent="0.25">
      <c r="C79" s="57" t="s">
        <v>100</v>
      </c>
      <c r="D79" s="50">
        <v>2821</v>
      </c>
      <c r="O79" s="50" t="s">
        <v>32</v>
      </c>
      <c r="P79" s="50">
        <v>919</v>
      </c>
    </row>
    <row r="80" spans="2:17" hidden="1" x14ac:dyDescent="0.25">
      <c r="C80" s="57" t="s">
        <v>56</v>
      </c>
      <c r="D80" s="50">
        <v>2672</v>
      </c>
      <c r="O80" s="50" t="s">
        <v>35</v>
      </c>
      <c r="P80" s="50">
        <v>906</v>
      </c>
    </row>
    <row r="81" spans="3:16" hidden="1" x14ac:dyDescent="0.25">
      <c r="C81" s="57" t="s">
        <v>97</v>
      </c>
      <c r="D81" s="50">
        <v>2636</v>
      </c>
      <c r="O81" s="50" t="s">
        <v>160</v>
      </c>
      <c r="P81" s="50">
        <v>878</v>
      </c>
    </row>
    <row r="82" spans="3:16" hidden="1" x14ac:dyDescent="0.25">
      <c r="C82" s="57" t="s">
        <v>169</v>
      </c>
      <c r="D82" s="50">
        <v>2515</v>
      </c>
      <c r="O82" s="50" t="s">
        <v>52</v>
      </c>
      <c r="P82" s="50">
        <v>847</v>
      </c>
    </row>
    <row r="83" spans="3:16" hidden="1" x14ac:dyDescent="0.25">
      <c r="C83" s="57" t="s">
        <v>69</v>
      </c>
      <c r="D83" s="50">
        <v>2429</v>
      </c>
      <c r="O83" s="50" t="s">
        <v>135</v>
      </c>
      <c r="P83" s="50">
        <v>833</v>
      </c>
    </row>
    <row r="84" spans="3:16" hidden="1" x14ac:dyDescent="0.25">
      <c r="C84" s="57" t="s">
        <v>135</v>
      </c>
      <c r="D84" s="50">
        <v>2207</v>
      </c>
      <c r="O84" s="50" t="s">
        <v>98</v>
      </c>
      <c r="P84" s="50">
        <v>815</v>
      </c>
    </row>
    <row r="85" spans="3:16" hidden="1" x14ac:dyDescent="0.25">
      <c r="C85" s="57" t="s">
        <v>34</v>
      </c>
      <c r="D85" s="50">
        <v>1996</v>
      </c>
      <c r="O85" s="50" t="s">
        <v>67</v>
      </c>
      <c r="P85" s="50">
        <v>814</v>
      </c>
    </row>
    <row r="86" spans="3:16" hidden="1" x14ac:dyDescent="0.25">
      <c r="C86" s="57" t="s">
        <v>60</v>
      </c>
      <c r="D86" s="50">
        <v>1598</v>
      </c>
      <c r="O86" s="50" t="s">
        <v>139</v>
      </c>
      <c r="P86" s="50">
        <v>737</v>
      </c>
    </row>
    <row r="87" spans="3:16" hidden="1" x14ac:dyDescent="0.25">
      <c r="C87" s="57" t="s">
        <v>52</v>
      </c>
      <c r="D87" s="50">
        <v>1428</v>
      </c>
      <c r="O87" s="50" t="s">
        <v>169</v>
      </c>
      <c r="P87" s="50">
        <v>729</v>
      </c>
    </row>
    <row r="88" spans="3:16" hidden="1" x14ac:dyDescent="0.25">
      <c r="C88" s="57" t="s">
        <v>130</v>
      </c>
      <c r="D88" s="50">
        <v>1275</v>
      </c>
      <c r="O88" s="50" t="s">
        <v>130</v>
      </c>
      <c r="P88" s="50">
        <v>667</v>
      </c>
    </row>
    <row r="89" spans="3:16" hidden="1" x14ac:dyDescent="0.25">
      <c r="C89" s="57" t="s">
        <v>68</v>
      </c>
      <c r="D89" s="50">
        <v>1032</v>
      </c>
      <c r="O89" s="50" t="s">
        <v>173</v>
      </c>
      <c r="P89" s="50">
        <v>635</v>
      </c>
    </row>
    <row r="90" spans="3:16" hidden="1" x14ac:dyDescent="0.25">
      <c r="C90" s="57" t="s">
        <v>166</v>
      </c>
      <c r="D90" s="50">
        <v>1025</v>
      </c>
      <c r="O90" s="50" t="s">
        <v>27</v>
      </c>
      <c r="P90" s="50">
        <v>597</v>
      </c>
    </row>
    <row r="91" spans="3:16" hidden="1" x14ac:dyDescent="0.25">
      <c r="C91" s="57" t="s">
        <v>27</v>
      </c>
      <c r="D91" s="50">
        <v>1017</v>
      </c>
      <c r="O91" s="50" t="s">
        <v>56</v>
      </c>
      <c r="P91" s="50">
        <v>552</v>
      </c>
    </row>
    <row r="92" spans="3:16" hidden="1" x14ac:dyDescent="0.25">
      <c r="C92" s="57" t="s">
        <v>80</v>
      </c>
      <c r="D92" s="50">
        <v>980</v>
      </c>
      <c r="O92" s="50" t="s">
        <v>30</v>
      </c>
      <c r="P92" s="50">
        <v>538</v>
      </c>
    </row>
    <row r="93" spans="3:16" hidden="1" x14ac:dyDescent="0.25">
      <c r="C93" s="57" t="s">
        <v>117</v>
      </c>
      <c r="D93" s="50">
        <v>903</v>
      </c>
      <c r="O93" s="50" t="s">
        <v>21</v>
      </c>
      <c r="P93" s="50">
        <v>485</v>
      </c>
    </row>
    <row r="94" spans="3:16" hidden="1" x14ac:dyDescent="0.25">
      <c r="C94" s="57" t="s">
        <v>32</v>
      </c>
      <c r="D94" s="50">
        <v>871</v>
      </c>
      <c r="O94" s="50" t="s">
        <v>96</v>
      </c>
      <c r="P94" s="50">
        <v>442</v>
      </c>
    </row>
    <row r="95" spans="3:16" hidden="1" x14ac:dyDescent="0.25">
      <c r="C95" s="57" t="s">
        <v>67</v>
      </c>
      <c r="D95" s="50">
        <v>856</v>
      </c>
      <c r="O95" s="50" t="s">
        <v>152</v>
      </c>
      <c r="P95" s="50">
        <v>441</v>
      </c>
    </row>
    <row r="96" spans="3:16" hidden="1" x14ac:dyDescent="0.25">
      <c r="C96" s="57" t="s">
        <v>126</v>
      </c>
      <c r="D96" s="50">
        <v>844</v>
      </c>
      <c r="O96" s="50" t="s">
        <v>84</v>
      </c>
      <c r="P96" s="50">
        <v>409</v>
      </c>
    </row>
    <row r="97" spans="3:16" hidden="1" x14ac:dyDescent="0.25">
      <c r="C97" s="57" t="s">
        <v>90</v>
      </c>
      <c r="D97" s="50">
        <v>796</v>
      </c>
      <c r="O97" s="50" t="s">
        <v>141</v>
      </c>
      <c r="P97" s="50">
        <v>394</v>
      </c>
    </row>
    <row r="98" spans="3:16" hidden="1" x14ac:dyDescent="0.25">
      <c r="C98" s="57" t="s">
        <v>141</v>
      </c>
      <c r="D98" s="50">
        <v>700</v>
      </c>
      <c r="O98" s="50" t="s">
        <v>91</v>
      </c>
      <c r="P98" s="50">
        <v>387</v>
      </c>
    </row>
    <row r="99" spans="3:16" hidden="1" x14ac:dyDescent="0.25">
      <c r="C99" s="57" t="s">
        <v>101</v>
      </c>
      <c r="D99" s="50">
        <v>661</v>
      </c>
      <c r="O99" s="50" t="s">
        <v>178</v>
      </c>
      <c r="P99" s="50">
        <v>387</v>
      </c>
    </row>
    <row r="100" spans="3:16" hidden="1" x14ac:dyDescent="0.25">
      <c r="C100" s="57" t="s">
        <v>143</v>
      </c>
      <c r="D100" s="50">
        <v>636</v>
      </c>
      <c r="O100" s="50" t="s">
        <v>179</v>
      </c>
      <c r="P100" s="50">
        <v>325</v>
      </c>
    </row>
    <row r="101" spans="3:16" hidden="1" x14ac:dyDescent="0.25">
      <c r="C101" s="57" t="s">
        <v>154</v>
      </c>
      <c r="D101" s="50">
        <v>623</v>
      </c>
      <c r="O101" s="50" t="s">
        <v>117</v>
      </c>
      <c r="P101" s="50">
        <v>312</v>
      </c>
    </row>
    <row r="102" spans="3:16" hidden="1" x14ac:dyDescent="0.25">
      <c r="C102" s="57" t="s">
        <v>173</v>
      </c>
      <c r="D102" s="50">
        <v>605</v>
      </c>
      <c r="O102" s="50" t="s">
        <v>97</v>
      </c>
      <c r="P102" s="50">
        <v>311</v>
      </c>
    </row>
    <row r="103" spans="3:16" hidden="1" x14ac:dyDescent="0.25">
      <c r="C103" s="57" t="s">
        <v>150</v>
      </c>
      <c r="D103" s="50">
        <v>594</v>
      </c>
      <c r="O103" s="50" t="s">
        <v>31</v>
      </c>
      <c r="P103" s="50">
        <v>291</v>
      </c>
    </row>
    <row r="104" spans="3:16" hidden="1" x14ac:dyDescent="0.25">
      <c r="C104" s="57" t="s">
        <v>23</v>
      </c>
      <c r="D104" s="50">
        <v>576</v>
      </c>
      <c r="O104" s="50" t="s">
        <v>100</v>
      </c>
      <c r="P104" s="50">
        <v>275</v>
      </c>
    </row>
    <row r="105" spans="3:16" hidden="1" x14ac:dyDescent="0.25">
      <c r="C105" s="57" t="s">
        <v>152</v>
      </c>
      <c r="D105" s="50">
        <v>560</v>
      </c>
      <c r="O105" s="50" t="s">
        <v>124</v>
      </c>
      <c r="P105" s="50">
        <v>273</v>
      </c>
    </row>
    <row r="106" spans="3:16" hidden="1" x14ac:dyDescent="0.25">
      <c r="C106" s="57" t="s">
        <v>98</v>
      </c>
      <c r="D106" s="50">
        <v>547</v>
      </c>
      <c r="O106" s="50" t="s">
        <v>150</v>
      </c>
      <c r="P106" s="50">
        <v>258</v>
      </c>
    </row>
    <row r="107" spans="3:16" hidden="1" x14ac:dyDescent="0.25">
      <c r="C107" s="57" t="s">
        <v>160</v>
      </c>
      <c r="D107" s="50">
        <v>421</v>
      </c>
      <c r="O107" s="50" t="s">
        <v>154</v>
      </c>
      <c r="P107" s="50">
        <v>255</v>
      </c>
    </row>
    <row r="108" spans="3:16" hidden="1" x14ac:dyDescent="0.25">
      <c r="C108" s="57" t="s">
        <v>178</v>
      </c>
      <c r="D108" s="50">
        <v>354</v>
      </c>
      <c r="O108" s="50" t="s">
        <v>90</v>
      </c>
      <c r="P108" s="50">
        <v>240</v>
      </c>
    </row>
    <row r="109" spans="3:16" hidden="1" x14ac:dyDescent="0.25">
      <c r="C109" s="57" t="s">
        <v>91</v>
      </c>
      <c r="D109" s="50">
        <v>292</v>
      </c>
      <c r="O109" s="50" t="s">
        <v>131</v>
      </c>
      <c r="P109" s="50">
        <v>178</v>
      </c>
    </row>
    <row r="110" spans="3:16" hidden="1" x14ac:dyDescent="0.25">
      <c r="C110" s="57" t="s">
        <v>124</v>
      </c>
      <c r="D110" s="50">
        <v>277</v>
      </c>
      <c r="O110" s="50" t="s">
        <v>23</v>
      </c>
      <c r="P110" s="50">
        <v>164</v>
      </c>
    </row>
    <row r="111" spans="3:16" hidden="1" x14ac:dyDescent="0.25">
      <c r="C111" s="57" t="s">
        <v>96</v>
      </c>
      <c r="D111" s="50">
        <v>269</v>
      </c>
      <c r="O111" s="50" t="s">
        <v>106</v>
      </c>
      <c r="P111" s="50">
        <v>158</v>
      </c>
    </row>
    <row r="112" spans="3:16" hidden="1" x14ac:dyDescent="0.25">
      <c r="C112" s="57" t="s">
        <v>79</v>
      </c>
      <c r="D112" s="50">
        <v>266</v>
      </c>
      <c r="O112" s="50" t="s">
        <v>60</v>
      </c>
      <c r="P112" s="50">
        <v>155</v>
      </c>
    </row>
    <row r="113" spans="3:16" hidden="1" x14ac:dyDescent="0.25">
      <c r="C113" s="57" t="s">
        <v>179</v>
      </c>
      <c r="D113" s="50">
        <v>240</v>
      </c>
      <c r="O113" s="50" t="s">
        <v>165</v>
      </c>
      <c r="P113" s="50">
        <v>154</v>
      </c>
    </row>
    <row r="114" spans="3:16" hidden="1" x14ac:dyDescent="0.25">
      <c r="C114" s="57" t="s">
        <v>105</v>
      </c>
      <c r="D114" s="50">
        <v>233</v>
      </c>
      <c r="O114" s="50" t="s">
        <v>114</v>
      </c>
      <c r="P114" s="50">
        <v>141</v>
      </c>
    </row>
    <row r="115" spans="3:16" hidden="1" x14ac:dyDescent="0.25">
      <c r="C115" s="57" t="s">
        <v>177</v>
      </c>
      <c r="D115" s="50">
        <v>223</v>
      </c>
      <c r="O115" s="50" t="s">
        <v>79</v>
      </c>
      <c r="P115" s="50">
        <v>131</v>
      </c>
    </row>
    <row r="116" spans="3:16" hidden="1" x14ac:dyDescent="0.25">
      <c r="C116" s="57" t="s">
        <v>110</v>
      </c>
      <c r="D116" s="50">
        <v>201</v>
      </c>
      <c r="O116" s="50" t="s">
        <v>101</v>
      </c>
      <c r="P116" s="50">
        <v>122</v>
      </c>
    </row>
    <row r="117" spans="3:16" hidden="1" x14ac:dyDescent="0.25">
      <c r="C117" s="57" t="s">
        <v>81</v>
      </c>
      <c r="D117" s="50">
        <v>195</v>
      </c>
      <c r="O117" s="50" t="s">
        <v>166</v>
      </c>
      <c r="P117" s="50">
        <v>121</v>
      </c>
    </row>
    <row r="118" spans="3:16" hidden="1" x14ac:dyDescent="0.25">
      <c r="C118" s="57" t="s">
        <v>131</v>
      </c>
      <c r="D118" s="50">
        <v>186</v>
      </c>
      <c r="O118" s="50" t="s">
        <v>144</v>
      </c>
      <c r="P118" s="50">
        <v>105</v>
      </c>
    </row>
    <row r="119" spans="3:16" hidden="1" x14ac:dyDescent="0.25">
      <c r="C119" s="57" t="s">
        <v>165</v>
      </c>
      <c r="D119" s="50">
        <v>170</v>
      </c>
      <c r="O119" s="50" t="s">
        <v>68</v>
      </c>
      <c r="P119" s="50">
        <v>104</v>
      </c>
    </row>
    <row r="120" spans="3:16" hidden="1" x14ac:dyDescent="0.25">
      <c r="C120" s="57" t="s">
        <v>41</v>
      </c>
      <c r="D120" s="50">
        <v>156</v>
      </c>
      <c r="O120" s="50" t="s">
        <v>180</v>
      </c>
      <c r="P120" s="50">
        <v>101</v>
      </c>
    </row>
    <row r="121" spans="3:16" hidden="1" x14ac:dyDescent="0.25">
      <c r="C121" s="57" t="s">
        <v>84</v>
      </c>
      <c r="D121" s="50">
        <v>141</v>
      </c>
      <c r="O121" s="50" t="s">
        <v>175</v>
      </c>
      <c r="P121" s="50">
        <v>92</v>
      </c>
    </row>
    <row r="122" spans="3:16" hidden="1" x14ac:dyDescent="0.25">
      <c r="C122" s="57" t="s">
        <v>83</v>
      </c>
      <c r="D122" s="50">
        <v>116</v>
      </c>
      <c r="O122" s="50" t="s">
        <v>80</v>
      </c>
      <c r="P122" s="50">
        <v>89</v>
      </c>
    </row>
    <row r="123" spans="3:16" hidden="1" x14ac:dyDescent="0.25">
      <c r="C123" s="57" t="s">
        <v>134</v>
      </c>
      <c r="D123" s="50">
        <v>111</v>
      </c>
      <c r="O123" s="50" t="s">
        <v>38</v>
      </c>
      <c r="P123" s="50">
        <v>81</v>
      </c>
    </row>
    <row r="124" spans="3:16" hidden="1" x14ac:dyDescent="0.25">
      <c r="C124" s="57" t="s">
        <v>175</v>
      </c>
      <c r="D124" s="50">
        <v>87</v>
      </c>
      <c r="O124" s="50" t="s">
        <v>40</v>
      </c>
      <c r="P124" s="50">
        <v>69</v>
      </c>
    </row>
    <row r="125" spans="3:16" hidden="1" x14ac:dyDescent="0.25">
      <c r="C125" s="57" t="s">
        <v>54</v>
      </c>
      <c r="D125" s="50">
        <v>77</v>
      </c>
      <c r="O125" s="50" t="s">
        <v>41</v>
      </c>
      <c r="P125" s="50">
        <v>69</v>
      </c>
    </row>
    <row r="126" spans="3:16" hidden="1" x14ac:dyDescent="0.25">
      <c r="C126" s="57" t="s">
        <v>129</v>
      </c>
      <c r="D126" s="50">
        <v>68</v>
      </c>
      <c r="O126" s="50" t="s">
        <v>47</v>
      </c>
      <c r="P126" s="50">
        <v>63</v>
      </c>
    </row>
    <row r="127" spans="3:16" hidden="1" x14ac:dyDescent="0.25">
      <c r="C127" s="57" t="s">
        <v>140</v>
      </c>
      <c r="D127" s="50">
        <v>64</v>
      </c>
      <c r="O127" s="50" t="s">
        <v>142</v>
      </c>
      <c r="P127" s="50">
        <v>60</v>
      </c>
    </row>
    <row r="128" spans="3:16" hidden="1" x14ac:dyDescent="0.25">
      <c r="C128" s="57" t="s">
        <v>139</v>
      </c>
      <c r="D128" s="50">
        <v>58</v>
      </c>
      <c r="O128" s="50" t="s">
        <v>82</v>
      </c>
      <c r="P128" s="50">
        <v>59</v>
      </c>
    </row>
    <row r="129" spans="3:16" hidden="1" x14ac:dyDescent="0.25">
      <c r="C129" s="57" t="s">
        <v>106</v>
      </c>
      <c r="D129" s="50">
        <v>55</v>
      </c>
      <c r="O129" s="50" t="s">
        <v>143</v>
      </c>
      <c r="P129" s="50">
        <v>56</v>
      </c>
    </row>
    <row r="130" spans="3:16" hidden="1" x14ac:dyDescent="0.25">
      <c r="C130" s="57" t="s">
        <v>99</v>
      </c>
      <c r="D130" s="50">
        <v>48</v>
      </c>
      <c r="O130" s="50" t="s">
        <v>113</v>
      </c>
      <c r="P130" s="50">
        <v>54</v>
      </c>
    </row>
    <row r="131" spans="3:16" hidden="1" x14ac:dyDescent="0.25">
      <c r="C131" s="57" t="s">
        <v>120</v>
      </c>
      <c r="D131" s="50">
        <v>45</v>
      </c>
      <c r="O131" s="50" t="s">
        <v>129</v>
      </c>
      <c r="P131" s="50">
        <v>51</v>
      </c>
    </row>
    <row r="132" spans="3:16" hidden="1" x14ac:dyDescent="0.25">
      <c r="C132" s="57" t="s">
        <v>125</v>
      </c>
      <c r="D132" s="50">
        <v>43</v>
      </c>
      <c r="O132" s="50" t="s">
        <v>172</v>
      </c>
      <c r="P132" s="50">
        <v>49</v>
      </c>
    </row>
    <row r="133" spans="3:16" hidden="1" x14ac:dyDescent="0.25">
      <c r="C133" s="57" t="s">
        <v>170</v>
      </c>
      <c r="D133" s="50">
        <v>41</v>
      </c>
      <c r="O133" s="50" t="s">
        <v>54</v>
      </c>
      <c r="P133" s="50">
        <v>48</v>
      </c>
    </row>
    <row r="134" spans="3:16" hidden="1" x14ac:dyDescent="0.25">
      <c r="C134" s="57" t="s">
        <v>180</v>
      </c>
      <c r="D134" s="50">
        <v>41</v>
      </c>
      <c r="O134" s="50" t="s">
        <v>83</v>
      </c>
      <c r="P134" s="50">
        <v>43</v>
      </c>
    </row>
    <row r="135" spans="3:16" hidden="1" x14ac:dyDescent="0.25">
      <c r="C135" s="57" t="s">
        <v>38</v>
      </c>
      <c r="D135" s="50">
        <v>39</v>
      </c>
      <c r="O135" s="50" t="s">
        <v>99</v>
      </c>
      <c r="P135" s="50">
        <v>36</v>
      </c>
    </row>
    <row r="136" spans="3:16" hidden="1" x14ac:dyDescent="0.25">
      <c r="C136" s="57" t="s">
        <v>112</v>
      </c>
      <c r="D136" s="50">
        <v>38</v>
      </c>
      <c r="O136" s="50" t="s">
        <v>177</v>
      </c>
      <c r="P136" s="50">
        <v>29</v>
      </c>
    </row>
    <row r="137" spans="3:16" hidden="1" x14ac:dyDescent="0.25">
      <c r="C137" s="57" t="s">
        <v>114</v>
      </c>
      <c r="D137" s="50">
        <v>35</v>
      </c>
      <c r="O137" s="50" t="s">
        <v>53</v>
      </c>
      <c r="P137" s="50">
        <v>25</v>
      </c>
    </row>
    <row r="138" spans="3:16" hidden="1" x14ac:dyDescent="0.25">
      <c r="C138" s="57" t="s">
        <v>144</v>
      </c>
      <c r="D138" s="50">
        <v>33</v>
      </c>
      <c r="O138" s="50" t="s">
        <v>120</v>
      </c>
      <c r="P138" s="50">
        <v>22</v>
      </c>
    </row>
    <row r="139" spans="3:16" hidden="1" x14ac:dyDescent="0.25">
      <c r="C139" s="57" t="s">
        <v>142</v>
      </c>
      <c r="D139" s="50">
        <v>32</v>
      </c>
      <c r="O139" s="50" t="s">
        <v>62</v>
      </c>
      <c r="P139" s="50">
        <v>21</v>
      </c>
    </row>
    <row r="140" spans="3:16" hidden="1" x14ac:dyDescent="0.25">
      <c r="C140" s="57" t="s">
        <v>51</v>
      </c>
      <c r="D140" s="50">
        <v>31</v>
      </c>
      <c r="O140" s="50" t="s">
        <v>45</v>
      </c>
      <c r="P140" s="50">
        <v>21</v>
      </c>
    </row>
    <row r="141" spans="3:16" hidden="1" x14ac:dyDescent="0.25">
      <c r="C141" s="57" t="s">
        <v>148</v>
      </c>
      <c r="D141" s="50">
        <v>28</v>
      </c>
      <c r="O141" s="50" t="s">
        <v>110</v>
      </c>
      <c r="P141" s="50">
        <v>19</v>
      </c>
    </row>
    <row r="142" spans="3:16" hidden="1" x14ac:dyDescent="0.25">
      <c r="C142" s="57" t="s">
        <v>149</v>
      </c>
      <c r="D142" s="50">
        <v>26</v>
      </c>
      <c r="O142" s="50" t="s">
        <v>159</v>
      </c>
      <c r="P142" s="50">
        <v>19</v>
      </c>
    </row>
    <row r="143" spans="3:16" hidden="1" x14ac:dyDescent="0.25">
      <c r="C143" s="57" t="s">
        <v>161</v>
      </c>
      <c r="D143" s="50">
        <v>26</v>
      </c>
      <c r="O143" s="50" t="s">
        <v>89</v>
      </c>
      <c r="P143" s="50">
        <v>18</v>
      </c>
    </row>
    <row r="144" spans="3:16" hidden="1" x14ac:dyDescent="0.25">
      <c r="C144" s="57" t="s">
        <v>66</v>
      </c>
      <c r="D144" s="50">
        <v>25</v>
      </c>
      <c r="O144" s="50" t="s">
        <v>148</v>
      </c>
      <c r="P144" s="50">
        <v>15</v>
      </c>
    </row>
    <row r="145" spans="3:16" hidden="1" x14ac:dyDescent="0.25">
      <c r="C145" s="57" t="s">
        <v>63</v>
      </c>
      <c r="D145" s="50">
        <v>21</v>
      </c>
      <c r="O145" s="50" t="s">
        <v>168</v>
      </c>
      <c r="P145" s="50">
        <v>15</v>
      </c>
    </row>
    <row r="146" spans="3:16" hidden="1" x14ac:dyDescent="0.25">
      <c r="C146" s="57" t="s">
        <v>70</v>
      </c>
      <c r="D146" s="50">
        <v>20</v>
      </c>
      <c r="O146" s="50" t="s">
        <v>63</v>
      </c>
      <c r="P146" s="50">
        <v>14</v>
      </c>
    </row>
    <row r="147" spans="3:16" hidden="1" x14ac:dyDescent="0.25">
      <c r="C147" s="57" t="s">
        <v>151</v>
      </c>
      <c r="D147" s="50">
        <v>19</v>
      </c>
      <c r="O147" s="50" t="s">
        <v>138</v>
      </c>
      <c r="P147" s="50">
        <v>13</v>
      </c>
    </row>
    <row r="148" spans="3:16" hidden="1" x14ac:dyDescent="0.25">
      <c r="C148" s="57" t="s">
        <v>62</v>
      </c>
      <c r="D148" s="50">
        <v>18</v>
      </c>
      <c r="O148" s="50" t="s">
        <v>170</v>
      </c>
      <c r="P148" s="50">
        <v>12</v>
      </c>
    </row>
    <row r="149" spans="3:16" hidden="1" x14ac:dyDescent="0.25">
      <c r="C149" s="57" t="s">
        <v>82</v>
      </c>
      <c r="D149" s="50">
        <v>15</v>
      </c>
      <c r="O149" s="50" t="s">
        <v>134</v>
      </c>
      <c r="P149" s="50">
        <v>12</v>
      </c>
    </row>
    <row r="150" spans="3:16" hidden="1" x14ac:dyDescent="0.25">
      <c r="C150" s="57" t="s">
        <v>89</v>
      </c>
      <c r="D150" s="50">
        <v>14</v>
      </c>
      <c r="O150" s="50" t="s">
        <v>126</v>
      </c>
      <c r="P150" s="50">
        <v>11</v>
      </c>
    </row>
    <row r="151" spans="3:16" hidden="1" x14ac:dyDescent="0.25">
      <c r="C151" s="57" t="s">
        <v>40</v>
      </c>
      <c r="D151" s="50">
        <v>13</v>
      </c>
      <c r="O151" s="50" t="s">
        <v>70</v>
      </c>
      <c r="P151" s="50">
        <v>10</v>
      </c>
    </row>
    <row r="152" spans="3:16" hidden="1" x14ac:dyDescent="0.25">
      <c r="C152" s="57" t="s">
        <v>46</v>
      </c>
      <c r="D152" s="50">
        <v>11</v>
      </c>
      <c r="O152" s="50" t="s">
        <v>145</v>
      </c>
      <c r="P152" s="50">
        <v>8</v>
      </c>
    </row>
    <row r="153" spans="3:16" hidden="1" x14ac:dyDescent="0.25">
      <c r="C153" s="57" t="s">
        <v>138</v>
      </c>
      <c r="D153" s="50">
        <v>10</v>
      </c>
      <c r="O153" s="50" t="s">
        <v>174</v>
      </c>
      <c r="P153" s="50">
        <v>8</v>
      </c>
    </row>
    <row r="154" spans="3:16" hidden="1" x14ac:dyDescent="0.25">
      <c r="C154" s="57" t="s">
        <v>109</v>
      </c>
      <c r="D154" s="50">
        <v>10</v>
      </c>
      <c r="O154" s="50" t="s">
        <v>46</v>
      </c>
      <c r="P154" s="50">
        <v>7</v>
      </c>
    </row>
    <row r="155" spans="3:16" hidden="1" x14ac:dyDescent="0.25">
      <c r="C155" s="57" t="s">
        <v>73</v>
      </c>
      <c r="D155" s="50">
        <v>9</v>
      </c>
      <c r="O155" s="50" t="s">
        <v>39</v>
      </c>
      <c r="P155" s="50">
        <v>7</v>
      </c>
    </row>
    <row r="156" spans="3:16" hidden="1" x14ac:dyDescent="0.25">
      <c r="C156" s="57" t="s">
        <v>113</v>
      </c>
      <c r="D156" s="50">
        <v>8</v>
      </c>
      <c r="O156" s="50" t="s">
        <v>164</v>
      </c>
      <c r="P156" s="50">
        <v>6</v>
      </c>
    </row>
    <row r="157" spans="3:16" hidden="1" x14ac:dyDescent="0.25">
      <c r="C157" s="57" t="s">
        <v>45</v>
      </c>
      <c r="D157" s="50">
        <v>8</v>
      </c>
      <c r="O157" s="50" t="s">
        <v>76</v>
      </c>
      <c r="P157" s="50">
        <v>6</v>
      </c>
    </row>
    <row r="158" spans="3:16" hidden="1" x14ac:dyDescent="0.25">
      <c r="C158" s="57" t="s">
        <v>47</v>
      </c>
      <c r="D158" s="50">
        <v>7</v>
      </c>
      <c r="O158" s="50" t="s">
        <v>81</v>
      </c>
      <c r="P158" s="50">
        <v>5</v>
      </c>
    </row>
    <row r="159" spans="3:16" hidden="1" x14ac:dyDescent="0.25">
      <c r="C159" s="57" t="s">
        <v>42</v>
      </c>
      <c r="D159" s="50">
        <v>6</v>
      </c>
      <c r="O159" s="50" t="s">
        <v>51</v>
      </c>
      <c r="P159" s="50">
        <v>4</v>
      </c>
    </row>
    <row r="160" spans="3:16" hidden="1" x14ac:dyDescent="0.25">
      <c r="C160" s="57" t="s">
        <v>92</v>
      </c>
      <c r="D160" s="50">
        <v>5</v>
      </c>
      <c r="O160" s="50" t="s">
        <v>140</v>
      </c>
      <c r="P160" s="50">
        <v>4</v>
      </c>
    </row>
    <row r="161" spans="3:16" hidden="1" x14ac:dyDescent="0.25">
      <c r="C161" s="57" t="s">
        <v>53</v>
      </c>
      <c r="D161" s="50">
        <v>5</v>
      </c>
      <c r="O161" s="50" t="s">
        <v>112</v>
      </c>
      <c r="P161" s="50">
        <v>4</v>
      </c>
    </row>
    <row r="162" spans="3:16" hidden="1" x14ac:dyDescent="0.25">
      <c r="C162" s="57" t="s">
        <v>158</v>
      </c>
      <c r="D162" s="50">
        <v>5</v>
      </c>
      <c r="O162" s="50" t="s">
        <v>161</v>
      </c>
      <c r="P162" s="50">
        <v>4</v>
      </c>
    </row>
    <row r="163" spans="3:16" hidden="1" x14ac:dyDescent="0.25">
      <c r="C163" s="57" t="s">
        <v>172</v>
      </c>
      <c r="D163" s="50">
        <v>5</v>
      </c>
      <c r="O163" s="50" t="s">
        <v>93</v>
      </c>
      <c r="P163" s="50">
        <v>4</v>
      </c>
    </row>
    <row r="164" spans="3:16" hidden="1" x14ac:dyDescent="0.25">
      <c r="C164" s="57" t="s">
        <v>76</v>
      </c>
      <c r="D164" s="50">
        <v>5</v>
      </c>
      <c r="O164" s="50" t="s">
        <v>85</v>
      </c>
      <c r="P164" s="50">
        <v>4</v>
      </c>
    </row>
    <row r="165" spans="3:16" hidden="1" x14ac:dyDescent="0.25">
      <c r="C165" s="57" t="s">
        <v>48</v>
      </c>
      <c r="D165" s="50">
        <v>4</v>
      </c>
      <c r="O165" s="50" t="s">
        <v>155</v>
      </c>
      <c r="P165" s="50">
        <v>3</v>
      </c>
    </row>
    <row r="166" spans="3:16" hidden="1" x14ac:dyDescent="0.25">
      <c r="C166" s="57" t="s">
        <v>159</v>
      </c>
      <c r="D166" s="50">
        <v>4</v>
      </c>
      <c r="O166" s="50" t="s">
        <v>92</v>
      </c>
      <c r="P166" s="50">
        <v>3</v>
      </c>
    </row>
    <row r="167" spans="3:16" hidden="1" x14ac:dyDescent="0.25">
      <c r="C167" s="57" t="s">
        <v>155</v>
      </c>
      <c r="D167" s="50">
        <v>4</v>
      </c>
      <c r="O167" s="50" t="s">
        <v>146</v>
      </c>
      <c r="P167" s="50">
        <v>3</v>
      </c>
    </row>
    <row r="168" spans="3:16" hidden="1" x14ac:dyDescent="0.25">
      <c r="C168" s="57" t="s">
        <v>164</v>
      </c>
      <c r="D168" s="50">
        <v>4</v>
      </c>
      <c r="O168" s="50" t="s">
        <v>109</v>
      </c>
      <c r="P168" s="50">
        <v>3</v>
      </c>
    </row>
    <row r="169" spans="3:16" hidden="1" x14ac:dyDescent="0.25">
      <c r="C169" s="57" t="s">
        <v>146</v>
      </c>
      <c r="D169" s="50">
        <v>3</v>
      </c>
      <c r="O169" s="50" t="s">
        <v>158</v>
      </c>
      <c r="P169" s="50">
        <v>3</v>
      </c>
    </row>
    <row r="170" spans="3:16" hidden="1" x14ac:dyDescent="0.25">
      <c r="C170" s="57" t="s">
        <v>116</v>
      </c>
      <c r="D170" s="50">
        <v>3</v>
      </c>
      <c r="O170" s="50" t="s">
        <v>171</v>
      </c>
      <c r="P170" s="50">
        <v>3</v>
      </c>
    </row>
    <row r="171" spans="3:16" hidden="1" x14ac:dyDescent="0.25">
      <c r="C171" s="57" t="s">
        <v>153</v>
      </c>
      <c r="D171" s="50">
        <v>3</v>
      </c>
      <c r="O171" s="50" t="s">
        <v>87</v>
      </c>
      <c r="P171" s="50">
        <v>2</v>
      </c>
    </row>
    <row r="172" spans="3:16" hidden="1" x14ac:dyDescent="0.25">
      <c r="C172" s="57" t="s">
        <v>171</v>
      </c>
      <c r="D172" s="50">
        <v>2</v>
      </c>
      <c r="O172" s="50" t="s">
        <v>116</v>
      </c>
      <c r="P172" s="50">
        <v>2</v>
      </c>
    </row>
    <row r="173" spans="3:16" hidden="1" x14ac:dyDescent="0.25">
      <c r="C173" s="57" t="s">
        <v>49</v>
      </c>
      <c r="D173" s="50">
        <v>2</v>
      </c>
      <c r="O173" s="50" t="s">
        <v>50</v>
      </c>
      <c r="P173" s="50">
        <v>2</v>
      </c>
    </row>
    <row r="174" spans="3:16" hidden="1" x14ac:dyDescent="0.25">
      <c r="C174" s="57" t="s">
        <v>87</v>
      </c>
      <c r="D174" s="50">
        <v>2</v>
      </c>
      <c r="O174" s="50" t="s">
        <v>66</v>
      </c>
      <c r="P174" s="50">
        <v>1</v>
      </c>
    </row>
    <row r="175" spans="3:16" hidden="1" x14ac:dyDescent="0.25">
      <c r="C175" s="57" t="s">
        <v>174</v>
      </c>
      <c r="D175" s="50">
        <v>2</v>
      </c>
      <c r="O175" s="50" t="s">
        <v>49</v>
      </c>
      <c r="P175" s="50">
        <v>1</v>
      </c>
    </row>
    <row r="176" spans="3:16" hidden="1" x14ac:dyDescent="0.25">
      <c r="C176" s="57" t="s">
        <v>93</v>
      </c>
      <c r="D176" s="50">
        <v>2</v>
      </c>
      <c r="O176" s="50" t="s">
        <v>115</v>
      </c>
      <c r="P176" s="50">
        <v>1</v>
      </c>
    </row>
    <row r="177" spans="3:16" hidden="1" x14ac:dyDescent="0.25">
      <c r="C177" s="57" t="s">
        <v>176</v>
      </c>
      <c r="D177" s="50">
        <v>1</v>
      </c>
      <c r="O177" s="50" t="s">
        <v>73</v>
      </c>
      <c r="P177" s="50">
        <v>1</v>
      </c>
    </row>
    <row r="178" spans="3:16" hidden="1" x14ac:dyDescent="0.25">
      <c r="C178" s="57" t="s">
        <v>115</v>
      </c>
      <c r="D178" s="50">
        <v>1</v>
      </c>
      <c r="O178" s="50" t="s">
        <v>176</v>
      </c>
      <c r="P178" s="50">
        <v>1</v>
      </c>
    </row>
    <row r="179" spans="3:16" hidden="1" x14ac:dyDescent="0.25">
      <c r="C179" s="57" t="s">
        <v>85</v>
      </c>
      <c r="D179" s="50">
        <v>1</v>
      </c>
      <c r="O179" s="50" t="s">
        <v>132</v>
      </c>
      <c r="P179" s="50">
        <v>1</v>
      </c>
    </row>
    <row r="180" spans="3:16" hidden="1" x14ac:dyDescent="0.25">
      <c r="C180" s="57" t="s">
        <v>132</v>
      </c>
      <c r="D180" s="50">
        <v>1</v>
      </c>
      <c r="O180" s="50" t="s">
        <v>163</v>
      </c>
      <c r="P180" s="50">
        <v>1</v>
      </c>
    </row>
    <row r="181" spans="3:16" hidden="1" x14ac:dyDescent="0.25">
      <c r="C181" s="57" t="s">
        <v>163</v>
      </c>
      <c r="D181" s="50">
        <v>0.7923</v>
      </c>
      <c r="O181" s="50" t="s">
        <v>151</v>
      </c>
      <c r="P181" s="50">
        <v>1</v>
      </c>
    </row>
    <row r="182" spans="3:16" hidden="1" x14ac:dyDescent="0.25">
      <c r="C182" s="57" t="s">
        <v>39</v>
      </c>
      <c r="D182" s="50">
        <v>0.64100000000000001</v>
      </c>
      <c r="O182" s="50" t="s">
        <v>149</v>
      </c>
      <c r="P182" s="50">
        <v>0.7399</v>
      </c>
    </row>
    <row r="183" spans="3:16" hidden="1" x14ac:dyDescent="0.25">
      <c r="C183" s="57" t="s">
        <v>145</v>
      </c>
      <c r="D183" s="50">
        <v>0.4955</v>
      </c>
      <c r="O183" s="50" t="s">
        <v>111</v>
      </c>
      <c r="P183" s="50">
        <v>0.70879999999999999</v>
      </c>
    </row>
    <row r="184" spans="3:16" hidden="1" x14ac:dyDescent="0.25">
      <c r="C184" s="57" t="s">
        <v>50</v>
      </c>
      <c r="D184" s="50">
        <v>0.48370000000000002</v>
      </c>
      <c r="O184" s="50" t="s">
        <v>125</v>
      </c>
      <c r="P184" s="50">
        <v>0.70389999999999997</v>
      </c>
    </row>
    <row r="185" spans="3:16" hidden="1" x14ac:dyDescent="0.25">
      <c r="C185" s="57" t="s">
        <v>162</v>
      </c>
      <c r="D185" s="50">
        <v>0.46460000000000001</v>
      </c>
      <c r="O185" s="50" t="s">
        <v>42</v>
      </c>
      <c r="P185" s="50">
        <v>0.69520000000000004</v>
      </c>
    </row>
    <row r="186" spans="3:16" hidden="1" x14ac:dyDescent="0.25">
      <c r="C186" s="57" t="s">
        <v>108</v>
      </c>
      <c r="D186" s="50">
        <v>0.38790000000000002</v>
      </c>
      <c r="O186" s="50" t="s">
        <v>108</v>
      </c>
      <c r="P186" s="50">
        <v>0.67130000000000001</v>
      </c>
    </row>
    <row r="187" spans="3:16" hidden="1" x14ac:dyDescent="0.25">
      <c r="C187" s="57" t="s">
        <v>118</v>
      </c>
      <c r="D187" s="50">
        <v>0.34570000000000001</v>
      </c>
      <c r="O187" s="50" t="s">
        <v>162</v>
      </c>
      <c r="P187" s="50">
        <v>0.62460000000000004</v>
      </c>
    </row>
    <row r="188" spans="3:16" hidden="1" x14ac:dyDescent="0.25">
      <c r="C188" s="57" t="s">
        <v>43</v>
      </c>
      <c r="D188" s="50">
        <v>0.29580000000000001</v>
      </c>
      <c r="O188" s="50" t="s">
        <v>107</v>
      </c>
      <c r="P188" s="50">
        <v>0.61470000000000002</v>
      </c>
    </row>
    <row r="189" spans="3:16" hidden="1" x14ac:dyDescent="0.25">
      <c r="C189" s="57" t="s">
        <v>111</v>
      </c>
      <c r="D189" s="50">
        <v>0.27550000000000002</v>
      </c>
      <c r="O189" s="50" t="s">
        <v>48</v>
      </c>
      <c r="P189" s="50">
        <v>0.60019999999999996</v>
      </c>
    </row>
    <row r="190" spans="3:16" hidden="1" x14ac:dyDescent="0.25">
      <c r="C190" s="57" t="s">
        <v>127</v>
      </c>
      <c r="D190" s="50">
        <v>0.26100000000000001</v>
      </c>
      <c r="O190" s="50" t="s">
        <v>43</v>
      </c>
      <c r="P190" s="50">
        <v>0.58199999999999996</v>
      </c>
    </row>
    <row r="191" spans="3:16" hidden="1" x14ac:dyDescent="0.25">
      <c r="C191" s="57" t="s">
        <v>44</v>
      </c>
      <c r="D191" s="50">
        <v>0.25319999999999998</v>
      </c>
      <c r="O191" s="50" t="s">
        <v>55</v>
      </c>
      <c r="P191" s="50">
        <v>0.42599999999999999</v>
      </c>
    </row>
    <row r="192" spans="3:16" hidden="1" x14ac:dyDescent="0.25">
      <c r="C192" s="57" t="s">
        <v>58</v>
      </c>
      <c r="D192" s="50">
        <v>0.24929999999999999</v>
      </c>
      <c r="O192" s="50" t="s">
        <v>153</v>
      </c>
      <c r="P192" s="50">
        <v>0.40720000000000001</v>
      </c>
    </row>
    <row r="193" spans="3:16" hidden="1" x14ac:dyDescent="0.25">
      <c r="C193" s="57" t="s">
        <v>95</v>
      </c>
      <c r="D193" s="50">
        <v>0.20849999999999999</v>
      </c>
      <c r="O193" s="50" t="s">
        <v>58</v>
      </c>
      <c r="P193" s="50">
        <v>0.37240000000000001</v>
      </c>
    </row>
    <row r="194" spans="3:16" hidden="1" x14ac:dyDescent="0.25">
      <c r="C194" s="57" t="s">
        <v>121</v>
      </c>
      <c r="D194" s="50">
        <v>0.20449999999999999</v>
      </c>
      <c r="O194" s="50" t="s">
        <v>167</v>
      </c>
      <c r="P194" s="50">
        <v>0.3483</v>
      </c>
    </row>
    <row r="195" spans="3:16" hidden="1" x14ac:dyDescent="0.25">
      <c r="C195" s="57" t="s">
        <v>78</v>
      </c>
      <c r="D195" s="50">
        <v>0.1953</v>
      </c>
      <c r="O195" s="50" t="s">
        <v>128</v>
      </c>
      <c r="P195" s="50">
        <v>0.34560000000000002</v>
      </c>
    </row>
    <row r="196" spans="3:16" hidden="1" x14ac:dyDescent="0.25">
      <c r="C196" s="57" t="s">
        <v>147</v>
      </c>
      <c r="D196" s="50">
        <v>0.1757</v>
      </c>
      <c r="O196" s="50" t="s">
        <v>95</v>
      </c>
      <c r="P196" s="50">
        <v>0.34460000000000002</v>
      </c>
    </row>
    <row r="197" spans="3:16" hidden="1" x14ac:dyDescent="0.25">
      <c r="C197" s="57" t="s">
        <v>107</v>
      </c>
      <c r="D197" s="50">
        <v>0.17069999999999999</v>
      </c>
      <c r="O197" s="50" t="s">
        <v>44</v>
      </c>
      <c r="P197" s="50">
        <v>0.31090000000000001</v>
      </c>
    </row>
    <row r="198" spans="3:16" hidden="1" x14ac:dyDescent="0.25">
      <c r="C198" s="57" t="s">
        <v>137</v>
      </c>
      <c r="D198" s="50">
        <v>0.15049999999999999</v>
      </c>
      <c r="O198" s="50" t="s">
        <v>137</v>
      </c>
      <c r="P198" s="50">
        <v>0.28720000000000001</v>
      </c>
    </row>
    <row r="199" spans="3:16" hidden="1" x14ac:dyDescent="0.25">
      <c r="C199" s="57" t="s">
        <v>167</v>
      </c>
      <c r="D199" s="50">
        <v>0.13819999999999999</v>
      </c>
      <c r="O199" s="50" t="s">
        <v>78</v>
      </c>
      <c r="P199" s="50">
        <v>0.28120000000000001</v>
      </c>
    </row>
    <row r="200" spans="3:16" hidden="1" x14ac:dyDescent="0.25">
      <c r="C200" s="57" t="s">
        <v>168</v>
      </c>
      <c r="D200" s="50">
        <v>0.1067</v>
      </c>
      <c r="O200" s="50" t="s">
        <v>147</v>
      </c>
      <c r="P200" s="50">
        <v>0.25840000000000002</v>
      </c>
    </row>
    <row r="201" spans="3:16" hidden="1" x14ac:dyDescent="0.25">
      <c r="C201" s="57" t="s">
        <v>88</v>
      </c>
      <c r="D201" s="50">
        <v>0.1028</v>
      </c>
      <c r="O201" s="50" t="s">
        <v>57</v>
      </c>
      <c r="P201" s="50">
        <v>0.25069999999999998</v>
      </c>
    </row>
    <row r="202" spans="3:16" hidden="1" x14ac:dyDescent="0.25">
      <c r="C202" s="57" t="s">
        <v>128</v>
      </c>
      <c r="D202" s="50">
        <v>9.9500000000000005E-2</v>
      </c>
      <c r="O202" s="50" t="s">
        <v>88</v>
      </c>
      <c r="P202" s="50">
        <v>0.2336</v>
      </c>
    </row>
    <row r="203" spans="3:16" hidden="1" x14ac:dyDescent="0.25">
      <c r="C203" s="57" t="s">
        <v>74</v>
      </c>
      <c r="D203" s="50">
        <v>7.4800000000000005E-2</v>
      </c>
      <c r="O203" s="50" t="s">
        <v>121</v>
      </c>
      <c r="P203" s="50">
        <v>0.155</v>
      </c>
    </row>
    <row r="204" spans="3:16" hidden="1" x14ac:dyDescent="0.25">
      <c r="C204" s="57" t="s">
        <v>119</v>
      </c>
      <c r="D204" s="50">
        <v>7.2800000000000004E-2</v>
      </c>
      <c r="O204" s="50" t="s">
        <v>102</v>
      </c>
      <c r="P204" s="50">
        <v>0.1411</v>
      </c>
    </row>
    <row r="205" spans="3:16" hidden="1" x14ac:dyDescent="0.25">
      <c r="C205" s="57" t="s">
        <v>133</v>
      </c>
      <c r="D205" s="50">
        <v>6.4899999999999999E-2</v>
      </c>
      <c r="O205" s="50" t="s">
        <v>119</v>
      </c>
      <c r="P205" s="50">
        <v>0.13320000000000001</v>
      </c>
    </row>
    <row r="206" spans="3:16" hidden="1" x14ac:dyDescent="0.25">
      <c r="C206" s="57" t="s">
        <v>72</v>
      </c>
      <c r="D206" s="50">
        <v>6.1600000000000002E-2</v>
      </c>
      <c r="O206" s="50" t="s">
        <v>133</v>
      </c>
      <c r="P206" s="50">
        <v>0.1104</v>
      </c>
    </row>
    <row r="207" spans="3:16" hidden="1" x14ac:dyDescent="0.25">
      <c r="C207" s="57" t="s">
        <v>55</v>
      </c>
      <c r="D207" s="50">
        <v>5.4800000000000001E-2</v>
      </c>
      <c r="O207" s="50" t="s">
        <v>75</v>
      </c>
      <c r="P207" s="50">
        <v>0.10780000000000001</v>
      </c>
    </row>
    <row r="208" spans="3:16" hidden="1" x14ac:dyDescent="0.25">
      <c r="C208" s="57" t="s">
        <v>103</v>
      </c>
      <c r="D208" s="50">
        <v>4.5100000000000001E-2</v>
      </c>
      <c r="O208" s="50" t="s">
        <v>74</v>
      </c>
      <c r="P208" s="50">
        <v>9.2700000000000005E-2</v>
      </c>
    </row>
    <row r="209" spans="3:19" hidden="1" x14ac:dyDescent="0.25">
      <c r="C209" s="57" t="s">
        <v>102</v>
      </c>
      <c r="D209" s="50">
        <v>3.5700000000000003E-2</v>
      </c>
      <c r="O209" s="50" t="s">
        <v>118</v>
      </c>
      <c r="P209" s="50">
        <v>9.2499999999999999E-2</v>
      </c>
    </row>
    <row r="210" spans="3:19" hidden="1" x14ac:dyDescent="0.25">
      <c r="C210" s="57" t="s">
        <v>57</v>
      </c>
      <c r="D210" s="50">
        <v>2.8899999999999999E-2</v>
      </c>
      <c r="O210" s="50" t="s">
        <v>103</v>
      </c>
      <c r="P210" s="50">
        <v>7.51E-2</v>
      </c>
    </row>
    <row r="211" spans="3:19" hidden="1" x14ac:dyDescent="0.25">
      <c r="C211" s="57" t="s">
        <v>157</v>
      </c>
      <c r="D211" s="50">
        <v>2.1899999999999999E-2</v>
      </c>
      <c r="O211" s="50" t="s">
        <v>72</v>
      </c>
      <c r="P211" s="50">
        <v>6.4000000000000001E-2</v>
      </c>
    </row>
    <row r="212" spans="3:19" hidden="1" x14ac:dyDescent="0.25">
      <c r="C212" s="57" t="s">
        <v>123</v>
      </c>
      <c r="D212" s="50">
        <v>1.46E-2</v>
      </c>
      <c r="O212" s="50" t="s">
        <v>157</v>
      </c>
      <c r="P212" s="50">
        <v>2.7799999999999998E-2</v>
      </c>
    </row>
    <row r="213" spans="3:19" hidden="1" x14ac:dyDescent="0.25">
      <c r="C213" s="57" t="s">
        <v>75</v>
      </c>
      <c r="D213" s="50">
        <v>1.37E-2</v>
      </c>
      <c r="O213" s="50" t="s">
        <v>123</v>
      </c>
      <c r="P213" s="50">
        <v>2.4799999999999999E-2</v>
      </c>
    </row>
    <row r="214" spans="3:19" hidden="1" x14ac:dyDescent="0.25">
      <c r="C214" s="57" t="s">
        <v>156</v>
      </c>
      <c r="D214" s="50">
        <v>8.9999999999999993E-3</v>
      </c>
      <c r="O214" s="50" t="s">
        <v>127</v>
      </c>
      <c r="P214" s="50">
        <v>1.26E-2</v>
      </c>
    </row>
    <row r="215" spans="3:19" hidden="1" x14ac:dyDescent="0.25">
      <c r="O215" s="50" t="s">
        <v>156</v>
      </c>
      <c r="P215" s="50">
        <v>1.04E-2</v>
      </c>
    </row>
    <row r="216" spans="3:19" hidden="1" x14ac:dyDescent="0.25"/>
    <row r="217" spans="3:19" hidden="1" x14ac:dyDescent="0.25">
      <c r="C217" s="50" t="s">
        <v>216</v>
      </c>
      <c r="D217" s="50">
        <v>522974</v>
      </c>
    </row>
    <row r="218" spans="3:19" hidden="1" x14ac:dyDescent="0.25">
      <c r="C218" s="50" t="s">
        <v>212</v>
      </c>
      <c r="D218" s="50">
        <v>521925</v>
      </c>
      <c r="O218" s="50" t="s">
        <v>216</v>
      </c>
      <c r="P218" s="50">
        <v>217889</v>
      </c>
    </row>
    <row r="219" spans="3:19" hidden="1" x14ac:dyDescent="0.25">
      <c r="C219" s="50" t="s">
        <v>215</v>
      </c>
      <c r="D219" s="50">
        <v>481277</v>
      </c>
      <c r="O219" s="50" t="s">
        <v>212</v>
      </c>
      <c r="P219" s="50">
        <v>217415</v>
      </c>
    </row>
    <row r="220" spans="3:19" hidden="1" x14ac:dyDescent="0.25">
      <c r="C220" s="50" t="s">
        <v>224</v>
      </c>
      <c r="D220" s="50">
        <v>480758</v>
      </c>
      <c r="O220" s="50" t="s">
        <v>215</v>
      </c>
      <c r="P220" s="50">
        <v>193599</v>
      </c>
    </row>
    <row r="221" spans="3:19" hidden="1" x14ac:dyDescent="0.25">
      <c r="C221" s="50" t="s">
        <v>220</v>
      </c>
      <c r="D221" s="50">
        <v>345541</v>
      </c>
      <c r="O221" s="50" t="s">
        <v>224</v>
      </c>
      <c r="P221" s="50">
        <v>192539</v>
      </c>
    </row>
    <row r="222" spans="3:19" hidden="1" x14ac:dyDescent="0.25">
      <c r="C222" s="50" t="s">
        <v>214</v>
      </c>
      <c r="D222" s="50">
        <v>247855</v>
      </c>
      <c r="O222" s="50" t="s">
        <v>225</v>
      </c>
      <c r="P222" s="50">
        <v>98813</v>
      </c>
      <c r="R222" s="50" t="s">
        <v>225</v>
      </c>
      <c r="S222" s="50">
        <v>98813</v>
      </c>
    </row>
    <row r="223" spans="3:19" hidden="1" x14ac:dyDescent="0.25">
      <c r="C223" s="50" t="s">
        <v>225</v>
      </c>
      <c r="D223" s="50">
        <v>134375</v>
      </c>
      <c r="O223" s="50" t="s">
        <v>220</v>
      </c>
      <c r="P223" s="50">
        <v>93430.7</v>
      </c>
      <c r="R223" s="50" t="s">
        <v>220</v>
      </c>
      <c r="S223" s="50">
        <v>93430.7</v>
      </c>
    </row>
    <row r="224" spans="3:19" hidden="1" x14ac:dyDescent="0.25">
      <c r="C224" s="50" t="s">
        <v>217</v>
      </c>
      <c r="D224" s="50">
        <v>28641.7</v>
      </c>
      <c r="O224" s="50" t="s">
        <v>214</v>
      </c>
      <c r="P224" s="50">
        <v>88293</v>
      </c>
      <c r="R224" s="50" t="s">
        <v>223</v>
      </c>
      <c r="S224" s="50">
        <v>13568.2</v>
      </c>
    </row>
    <row r="225" spans="3:19" hidden="1" x14ac:dyDescent="0.25">
      <c r="C225" s="50" t="s">
        <v>223</v>
      </c>
      <c r="D225" s="50">
        <v>22590.1</v>
      </c>
      <c r="O225" s="50" t="s">
        <v>217</v>
      </c>
      <c r="P225" s="50">
        <v>20869.7</v>
      </c>
      <c r="R225" s="50" t="s">
        <v>219</v>
      </c>
      <c r="S225" s="50">
        <v>7301.52</v>
      </c>
    </row>
    <row r="226" spans="3:19" hidden="1" x14ac:dyDescent="0.25">
      <c r="C226" s="50" t="s">
        <v>221</v>
      </c>
      <c r="D226" s="50">
        <v>11437</v>
      </c>
      <c r="O226" s="50" t="s">
        <v>223</v>
      </c>
      <c r="P226" s="50">
        <v>13568.2</v>
      </c>
      <c r="R226" s="50" t="s">
        <v>221</v>
      </c>
      <c r="S226" s="50">
        <v>2374.6</v>
      </c>
    </row>
    <row r="227" spans="3:19" hidden="1" x14ac:dyDescent="0.25">
      <c r="C227" s="50" t="s">
        <v>219</v>
      </c>
      <c r="D227" s="50">
        <v>6051.57</v>
      </c>
      <c r="O227" s="50" t="s">
        <v>219</v>
      </c>
      <c r="P227" s="50">
        <v>7301.52</v>
      </c>
      <c r="R227" s="50" t="s">
        <v>218</v>
      </c>
      <c r="S227" s="50">
        <v>1233.4000000000001</v>
      </c>
    </row>
    <row r="228" spans="3:19" hidden="1" x14ac:dyDescent="0.25">
      <c r="C228" s="50" t="s">
        <v>218</v>
      </c>
      <c r="D228" s="50">
        <v>1722.24</v>
      </c>
      <c r="O228" s="50" t="s">
        <v>221</v>
      </c>
      <c r="P228" s="50">
        <v>2374.6</v>
      </c>
      <c r="R228" s="50" t="s">
        <v>222</v>
      </c>
      <c r="S228" s="50">
        <v>1635</v>
      </c>
    </row>
    <row r="229" spans="3:19" hidden="1" x14ac:dyDescent="0.25">
      <c r="C229" s="50" t="s">
        <v>222</v>
      </c>
      <c r="D229" s="50">
        <v>1474</v>
      </c>
      <c r="O229" s="50" t="s">
        <v>218</v>
      </c>
      <c r="P229" s="50">
        <v>1233.4000000000001</v>
      </c>
      <c r="R229" s="50" t="s">
        <v>213</v>
      </c>
      <c r="S229" s="50">
        <v>174.47499999999999</v>
      </c>
    </row>
    <row r="230" spans="3:19" hidden="1" x14ac:dyDescent="0.25">
      <c r="C230" s="50" t="s">
        <v>213</v>
      </c>
      <c r="D230" s="50">
        <v>148.97399999999999</v>
      </c>
      <c r="O230" s="50" t="s">
        <v>222</v>
      </c>
      <c r="P230" s="50">
        <v>1635</v>
      </c>
    </row>
    <row r="231" spans="3:19" hidden="1" x14ac:dyDescent="0.25">
      <c r="C231" s="50" t="s">
        <v>14</v>
      </c>
      <c r="D231" s="50">
        <v>0</v>
      </c>
      <c r="O231" s="50" t="s">
        <v>213</v>
      </c>
      <c r="P231" s="50">
        <v>174.47499999999999</v>
      </c>
    </row>
    <row r="232" spans="3:19" hidden="1" x14ac:dyDescent="0.25">
      <c r="O232" s="50" t="s">
        <v>14</v>
      </c>
      <c r="P232" s="50">
        <v>0</v>
      </c>
    </row>
  </sheetData>
  <sheetProtection algorithmName="SHA-512" hashValue="5KpCG81dAVdvWk8GKuJ8pdMHzeRm14XetuxUQFuOncJQruCqjJAD4vkJJCzvbuwyKeUO6DB7vFMhOdD5Ydl7dg==" saltValue="K4lKtdlV8RSfrdifh6GEqQ==" spinCount="100000" sheet="1" scenarios="1"/>
  <mergeCells count="1">
    <mergeCell ref="B1:Y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48"/>
  <sheetViews>
    <sheetView showGridLines="0" showRowColHeaders="0" zoomScale="70" zoomScaleNormal="70" workbookViewId="0">
      <selection sqref="A1:D1"/>
    </sheetView>
  </sheetViews>
  <sheetFormatPr defaultRowHeight="15.75" x14ac:dyDescent="0.25"/>
  <cols>
    <col min="1" max="16384" width="9" style="50"/>
  </cols>
  <sheetData>
    <row r="1" spans="1:12" x14ac:dyDescent="0.25">
      <c r="A1" s="49"/>
      <c r="K1" s="111" t="s">
        <v>260</v>
      </c>
      <c r="L1" s="111"/>
    </row>
    <row r="2" spans="1:12" x14ac:dyDescent="0.25">
      <c r="K2" s="111"/>
      <c r="L2" s="111"/>
    </row>
    <row r="3" spans="1:12" x14ac:dyDescent="0.25">
      <c r="K3" s="111"/>
      <c r="L3" s="111"/>
    </row>
    <row r="4" spans="1:12" x14ac:dyDescent="0.25">
      <c r="K4" s="111"/>
      <c r="L4" s="111"/>
    </row>
    <row r="5" spans="1:12" x14ac:dyDescent="0.25">
      <c r="K5" s="111"/>
      <c r="L5" s="111"/>
    </row>
    <row r="6" spans="1:12" x14ac:dyDescent="0.25">
      <c r="K6" s="111"/>
      <c r="L6" s="111"/>
    </row>
    <row r="7" spans="1:12" x14ac:dyDescent="0.25">
      <c r="K7" s="111"/>
      <c r="L7" s="111"/>
    </row>
    <row r="12" spans="1:12" x14ac:dyDescent="0.25">
      <c r="A12" s="51"/>
    </row>
    <row r="13" spans="1:12" x14ac:dyDescent="0.25">
      <c r="A13" s="51"/>
    </row>
    <row r="14" spans="1:12" x14ac:dyDescent="0.25">
      <c r="A14" s="51"/>
    </row>
    <row r="15" spans="1:12" x14ac:dyDescent="0.25">
      <c r="A15" s="51"/>
    </row>
    <row r="29" spans="5:15" x14ac:dyDescent="0.25">
      <c r="E29" s="52"/>
      <c r="F29" s="52"/>
      <c r="G29" s="52"/>
      <c r="H29" s="52"/>
      <c r="I29" s="52"/>
      <c r="J29" s="52"/>
      <c r="K29" s="52"/>
      <c r="L29" s="52"/>
      <c r="M29" s="52"/>
      <c r="N29" s="52"/>
      <c r="O29" s="52"/>
    </row>
    <row r="33" spans="1:4" x14ac:dyDescent="0.25">
      <c r="A33" s="53" t="s">
        <v>245</v>
      </c>
    </row>
    <row r="37" spans="1:4" hidden="1" x14ac:dyDescent="0.25"/>
    <row r="38" spans="1:4" hidden="1" x14ac:dyDescent="0.25">
      <c r="A38" s="54" t="s">
        <v>182</v>
      </c>
      <c r="B38" s="54" t="s">
        <v>246</v>
      </c>
    </row>
    <row r="39" spans="1:4" hidden="1" x14ac:dyDescent="0.25">
      <c r="A39" s="51" t="s">
        <v>193</v>
      </c>
      <c r="B39" s="51">
        <v>98813</v>
      </c>
      <c r="C39" s="89">
        <f t="shared" ref="C39:C47" si="0">(IF(ISNUMBER(B39),(IF(B39&lt;100,"&lt;100",IF(B39&lt;200,"&lt;200",IF(B39&lt;500,"&lt;500",IF(B39&lt;1000,"&lt;1,000",IF(B39&lt;10000,(ROUND(B39,-2)),IF(B39&lt;100000,(ROUND(B39,-3)),IF(B39&lt;1000000,(ROUND(B39,-4)),IF(B39&gt;=1000000,(ROUND(B39,-5))))))))))),"-"))</f>
        <v>99000</v>
      </c>
      <c r="D39" s="65">
        <f t="shared" ref="D39:D47" si="1">B39/$B$47</f>
        <v>0.45216925745088798</v>
      </c>
    </row>
    <row r="40" spans="1:4" hidden="1" x14ac:dyDescent="0.25">
      <c r="A40" s="51" t="s">
        <v>192</v>
      </c>
      <c r="B40" s="51">
        <v>93430.7</v>
      </c>
      <c r="C40" s="89">
        <f t="shared" si="0"/>
        <v>93000</v>
      </c>
      <c r="D40" s="65">
        <f t="shared" si="1"/>
        <v>0.42753979984533086</v>
      </c>
    </row>
    <row r="41" spans="1:4" hidden="1" x14ac:dyDescent="0.25">
      <c r="A41" s="51" t="s">
        <v>196</v>
      </c>
      <c r="B41" s="51">
        <v>13568.2</v>
      </c>
      <c r="C41" s="89">
        <f t="shared" si="0"/>
        <v>14000</v>
      </c>
      <c r="D41" s="65">
        <f t="shared" si="1"/>
        <v>6.2088216317135785E-2</v>
      </c>
    </row>
    <row r="42" spans="1:4" hidden="1" x14ac:dyDescent="0.25">
      <c r="A42" s="51" t="s">
        <v>195</v>
      </c>
      <c r="B42" s="51">
        <v>7301.52</v>
      </c>
      <c r="C42" s="89">
        <f t="shared" si="0"/>
        <v>7300</v>
      </c>
      <c r="D42" s="65">
        <f t="shared" si="1"/>
        <v>3.341182715495742E-2</v>
      </c>
    </row>
    <row r="43" spans="1:4" hidden="1" x14ac:dyDescent="0.25">
      <c r="A43" s="51" t="s">
        <v>197</v>
      </c>
      <c r="B43" s="51">
        <v>2374.6</v>
      </c>
      <c r="C43" s="89">
        <f t="shared" si="0"/>
        <v>2400</v>
      </c>
      <c r="D43" s="65">
        <f t="shared" si="1"/>
        <v>1.0866192897117571E-2</v>
      </c>
    </row>
    <row r="44" spans="1:4" hidden="1" x14ac:dyDescent="0.25">
      <c r="A44" s="51" t="s">
        <v>194</v>
      </c>
      <c r="B44" s="51">
        <v>1635</v>
      </c>
      <c r="C44" s="89">
        <f t="shared" si="0"/>
        <v>1600</v>
      </c>
      <c r="D44" s="65">
        <f t="shared" si="1"/>
        <v>7.4817760409278322E-3</v>
      </c>
    </row>
    <row r="45" spans="1:4" hidden="1" x14ac:dyDescent="0.25">
      <c r="A45" s="51" t="s">
        <v>316</v>
      </c>
      <c r="B45" s="51">
        <v>1233.4000000000001</v>
      </c>
      <c r="C45" s="89">
        <f t="shared" si="0"/>
        <v>1200</v>
      </c>
      <c r="D45" s="65">
        <f t="shared" si="1"/>
        <v>5.6440505008442743E-3</v>
      </c>
    </row>
    <row r="46" spans="1:4" hidden="1" x14ac:dyDescent="0.25">
      <c r="A46" s="51" t="s">
        <v>319</v>
      </c>
      <c r="B46" s="51">
        <v>174.47499999999999</v>
      </c>
      <c r="C46" s="89" t="str">
        <f t="shared" si="0"/>
        <v>&lt;200</v>
      </c>
      <c r="D46" s="65">
        <f t="shared" si="1"/>
        <v>7.9839931176812443E-4</v>
      </c>
    </row>
    <row r="47" spans="1:4" hidden="1" x14ac:dyDescent="0.25">
      <c r="A47" s="50" t="s">
        <v>16</v>
      </c>
      <c r="B47" s="50">
        <v>218531</v>
      </c>
      <c r="C47" s="89">
        <f t="shared" si="0"/>
        <v>220000</v>
      </c>
      <c r="D47" s="65">
        <f t="shared" si="1"/>
        <v>1</v>
      </c>
    </row>
    <row r="48" spans="1:4" hidden="1" x14ac:dyDescent="0.25"/>
  </sheetData>
  <sheetProtection algorithmName="SHA-512" hashValue="me/PODfYkdnJzkt3Uxcgsj9v7+2Rgstga002ALEcJNdeK17M0K2M+QI3SzJa2TgzGPWAHMu/ObutD2QNtxx55g==" saltValue="d+ewB5sxNmiuxGrF3J7kKQ==" spinCount="100000" sheet="1" scenarios="1"/>
  <mergeCells count="1">
    <mergeCell ref="K1:L7"/>
  </mergeCells>
  <pageMargins left="0.7" right="0.7" top="0.75" bottom="0.75" header="0.3" footer="0.3"/>
  <pageSetup paperSize="0" orientation="portrait" horizontalDpi="0" verticalDpi="0" copie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66"/>
  <sheetViews>
    <sheetView showGridLines="0" showRowColHeaders="0" zoomScale="70" zoomScaleNormal="70" workbookViewId="0">
      <selection sqref="A1:D1"/>
    </sheetView>
  </sheetViews>
  <sheetFormatPr defaultRowHeight="15.75" x14ac:dyDescent="0.25"/>
  <cols>
    <col min="1" max="2" width="9" style="50"/>
    <col min="3" max="3" width="9.5" style="50" bestFit="1" customWidth="1"/>
    <col min="4" max="16384" width="9" style="50"/>
  </cols>
  <sheetData>
    <row r="1" spans="1:1" x14ac:dyDescent="0.25">
      <c r="A1" s="49"/>
    </row>
    <row r="12" spans="1:1" x14ac:dyDescent="0.25">
      <c r="A12" s="51"/>
    </row>
    <row r="13" spans="1:1" x14ac:dyDescent="0.25">
      <c r="A13" s="51"/>
    </row>
    <row r="14" spans="1:1" x14ac:dyDescent="0.25">
      <c r="A14" s="51"/>
    </row>
    <row r="15" spans="1:1" x14ac:dyDescent="0.25">
      <c r="A15" s="51"/>
    </row>
    <row r="29" spans="5:15" x14ac:dyDescent="0.25">
      <c r="E29" s="52"/>
      <c r="F29" s="52"/>
      <c r="G29" s="52"/>
      <c r="H29" s="52"/>
      <c r="I29" s="52"/>
      <c r="J29" s="52"/>
      <c r="K29" s="52"/>
      <c r="L29" s="52"/>
      <c r="M29" s="52"/>
      <c r="N29" s="52"/>
      <c r="O29" s="52"/>
    </row>
    <row r="33" spans="1:4" x14ac:dyDescent="0.25">
      <c r="A33" s="53" t="s">
        <v>245</v>
      </c>
    </row>
    <row r="36" spans="1:4" hidden="1" x14ac:dyDescent="0.25"/>
    <row r="37" spans="1:4" hidden="1" x14ac:dyDescent="0.25"/>
    <row r="38" spans="1:4" hidden="1" x14ac:dyDescent="0.25">
      <c r="A38" s="54" t="s">
        <v>182</v>
      </c>
      <c r="B38" s="54" t="s">
        <v>246</v>
      </c>
    </row>
    <row r="39" spans="1:4" hidden="1" x14ac:dyDescent="0.25">
      <c r="A39" s="50" t="s">
        <v>136</v>
      </c>
      <c r="B39" s="50">
        <v>58331</v>
      </c>
      <c r="C39" s="91">
        <f t="shared" ref="C39:C62" si="0">(IF(ISNUMBER(B39),(IF(B39&lt;100,"&lt;100",IF(B39&lt;200,"&lt;200",IF(B39&lt;500,"&lt;500",IF(B39&lt;1000,"&lt;1,000",IF(B39&lt;10000,(ROUND(B39,-2)),IF(B39&lt;100000,(ROUND(B39,-3)),IF(B39&lt;1000000,(ROUND(B39,-4)),IF(B39&gt;=1000000,(ROUND(B39,-5))))))))))),"-"))</f>
        <v>58000</v>
      </c>
      <c r="D39" s="65">
        <f>B39/$B$64</f>
        <v>0.59031706354427049</v>
      </c>
    </row>
    <row r="40" spans="1:4" hidden="1" x14ac:dyDescent="0.25">
      <c r="A40" s="50" t="s">
        <v>77</v>
      </c>
      <c r="B40" s="50">
        <v>8050</v>
      </c>
      <c r="C40" s="91">
        <f t="shared" si="0"/>
        <v>8100</v>
      </c>
      <c r="D40" s="65">
        <f t="shared" ref="D40:D64" si="1">B40/$B$64</f>
        <v>8.146701344964731E-2</v>
      </c>
    </row>
    <row r="41" spans="1:4" hidden="1" x14ac:dyDescent="0.25">
      <c r="A41" s="50" t="s">
        <v>61</v>
      </c>
      <c r="B41" s="50">
        <v>7540</v>
      </c>
      <c r="C41" s="91">
        <f t="shared" si="0"/>
        <v>7500</v>
      </c>
      <c r="D41" s="65">
        <f t="shared" si="1"/>
        <v>7.6305749243520585E-2</v>
      </c>
    </row>
    <row r="42" spans="1:4" hidden="1" x14ac:dyDescent="0.25">
      <c r="A42" s="50" t="s">
        <v>71</v>
      </c>
      <c r="B42" s="50">
        <v>4686</v>
      </c>
      <c r="C42" s="91">
        <f t="shared" si="0"/>
        <v>4700</v>
      </c>
      <c r="D42" s="65">
        <f t="shared" si="1"/>
        <v>4.7422909940999666E-2</v>
      </c>
    </row>
    <row r="43" spans="1:4" hidden="1" x14ac:dyDescent="0.25">
      <c r="A43" s="50" t="s">
        <v>65</v>
      </c>
      <c r="B43" s="50">
        <v>4187</v>
      </c>
      <c r="C43" s="91">
        <f t="shared" si="0"/>
        <v>4200</v>
      </c>
      <c r="D43" s="65">
        <f t="shared" si="1"/>
        <v>4.2372967119710968E-2</v>
      </c>
    </row>
    <row r="44" spans="1:4" hidden="1" x14ac:dyDescent="0.25">
      <c r="A44" s="50" t="s">
        <v>122</v>
      </c>
      <c r="B44" s="50">
        <v>3117</v>
      </c>
      <c r="C44" s="91">
        <f t="shared" si="0"/>
        <v>3100</v>
      </c>
      <c r="D44" s="65">
        <f t="shared" si="1"/>
        <v>3.1544432412739215E-2</v>
      </c>
    </row>
    <row r="45" spans="1:4" hidden="1" x14ac:dyDescent="0.25">
      <c r="A45" s="50" t="s">
        <v>94</v>
      </c>
      <c r="B45" s="50">
        <v>1889</v>
      </c>
      <c r="C45" s="91">
        <f t="shared" si="0"/>
        <v>1900</v>
      </c>
      <c r="D45" s="65">
        <f t="shared" si="1"/>
        <v>1.9116917814457613E-2</v>
      </c>
    </row>
    <row r="46" spans="1:4" hidden="1" x14ac:dyDescent="0.25">
      <c r="A46" s="50" t="s">
        <v>64</v>
      </c>
      <c r="B46" s="50">
        <v>1668</v>
      </c>
      <c r="C46" s="91">
        <f t="shared" si="0"/>
        <v>1700</v>
      </c>
      <c r="D46" s="65">
        <f t="shared" si="1"/>
        <v>1.6880369991802698E-2</v>
      </c>
    </row>
    <row r="47" spans="1:4" hidden="1" x14ac:dyDescent="0.25">
      <c r="A47" s="50" t="s">
        <v>69</v>
      </c>
      <c r="B47" s="50">
        <v>1438</v>
      </c>
      <c r="C47" s="91">
        <f t="shared" si="0"/>
        <v>1400</v>
      </c>
      <c r="D47" s="65">
        <f t="shared" si="1"/>
        <v>1.455274103609849E-2</v>
      </c>
    </row>
    <row r="48" spans="1:4" hidden="1" x14ac:dyDescent="0.25">
      <c r="A48" s="50" t="s">
        <v>59</v>
      </c>
      <c r="B48" s="50">
        <v>1064</v>
      </c>
      <c r="C48" s="91">
        <f t="shared" si="0"/>
        <v>1100</v>
      </c>
      <c r="D48" s="65">
        <f t="shared" si="1"/>
        <v>1.0767813951605558E-2</v>
      </c>
    </row>
    <row r="49" spans="1:4" hidden="1" x14ac:dyDescent="0.25">
      <c r="A49" s="50" t="s">
        <v>52</v>
      </c>
      <c r="B49" s="50">
        <v>847</v>
      </c>
      <c r="C49" s="91" t="str">
        <f t="shared" si="0"/>
        <v>&lt;1,000</v>
      </c>
      <c r="D49" s="65">
        <f t="shared" si="1"/>
        <v>8.5717466325281079E-3</v>
      </c>
    </row>
    <row r="50" spans="1:4" hidden="1" x14ac:dyDescent="0.25">
      <c r="A50" s="50" t="s">
        <v>135</v>
      </c>
      <c r="B50" s="50">
        <v>833</v>
      </c>
      <c r="C50" s="91" t="str">
        <f t="shared" si="0"/>
        <v>&lt;1,000</v>
      </c>
      <c r="D50" s="65">
        <f t="shared" si="1"/>
        <v>8.4300648700069824E-3</v>
      </c>
    </row>
    <row r="51" spans="1:4" hidden="1" x14ac:dyDescent="0.25">
      <c r="A51" s="50" t="s">
        <v>98</v>
      </c>
      <c r="B51" s="50">
        <v>815</v>
      </c>
      <c r="C51" s="91" t="str">
        <f t="shared" si="0"/>
        <v>&lt;1,000</v>
      </c>
      <c r="D51" s="65">
        <f t="shared" si="1"/>
        <v>8.2479026039083934E-3</v>
      </c>
    </row>
    <row r="52" spans="1:4" hidden="1" x14ac:dyDescent="0.25">
      <c r="A52" s="50" t="s">
        <v>169</v>
      </c>
      <c r="B52" s="50">
        <v>729</v>
      </c>
      <c r="C52" s="91" t="str">
        <f t="shared" si="0"/>
        <v>&lt;1,000</v>
      </c>
      <c r="D52" s="65">
        <f t="shared" si="1"/>
        <v>7.3775717769929061E-3</v>
      </c>
    </row>
    <row r="53" spans="1:4" hidden="1" x14ac:dyDescent="0.25">
      <c r="A53" s="50" t="s">
        <v>152</v>
      </c>
      <c r="B53" s="50">
        <v>441</v>
      </c>
      <c r="C53" s="91" t="str">
        <f t="shared" si="0"/>
        <v>&lt;500</v>
      </c>
      <c r="D53" s="65">
        <f t="shared" si="1"/>
        <v>4.4629755194154613E-3</v>
      </c>
    </row>
    <row r="54" spans="1:4" hidden="1" x14ac:dyDescent="0.25">
      <c r="A54" s="50" t="s">
        <v>84</v>
      </c>
      <c r="B54" s="50">
        <v>409</v>
      </c>
      <c r="C54" s="91" t="str">
        <f t="shared" si="0"/>
        <v>&lt;500</v>
      </c>
      <c r="D54" s="65">
        <f t="shared" si="1"/>
        <v>4.1391314907957451E-3</v>
      </c>
    </row>
    <row r="55" spans="1:4" hidden="1" x14ac:dyDescent="0.25">
      <c r="A55" s="50" t="s">
        <v>91</v>
      </c>
      <c r="B55" s="50">
        <v>387</v>
      </c>
      <c r="C55" s="91" t="str">
        <f t="shared" si="0"/>
        <v>&lt;500</v>
      </c>
      <c r="D55" s="65">
        <f t="shared" si="1"/>
        <v>3.916488721119691E-3</v>
      </c>
    </row>
    <row r="56" spans="1:4" hidden="1" x14ac:dyDescent="0.25">
      <c r="A56" s="50" t="s">
        <v>117</v>
      </c>
      <c r="B56" s="50">
        <v>312</v>
      </c>
      <c r="C56" s="91" t="str">
        <f t="shared" si="0"/>
        <v>&lt;500</v>
      </c>
      <c r="D56" s="65">
        <f t="shared" si="1"/>
        <v>3.1574792790422311E-3</v>
      </c>
    </row>
    <row r="57" spans="1:4" hidden="1" x14ac:dyDescent="0.25">
      <c r="A57" s="50" t="s">
        <v>97</v>
      </c>
      <c r="B57" s="50">
        <v>311</v>
      </c>
      <c r="C57" s="91" t="str">
        <f t="shared" si="0"/>
        <v>&lt;500</v>
      </c>
      <c r="D57" s="65">
        <f t="shared" si="1"/>
        <v>3.1473591531478652E-3</v>
      </c>
    </row>
    <row r="58" spans="1:4" hidden="1" x14ac:dyDescent="0.25">
      <c r="A58" s="50" t="s">
        <v>124</v>
      </c>
      <c r="B58" s="50">
        <v>273</v>
      </c>
      <c r="C58" s="91" t="str">
        <f t="shared" si="0"/>
        <v>&lt;500</v>
      </c>
      <c r="D58" s="65">
        <f t="shared" si="1"/>
        <v>2.7627943691619526E-3</v>
      </c>
    </row>
    <row r="59" spans="1:4" hidden="1" x14ac:dyDescent="0.25">
      <c r="A59" s="50" t="s">
        <v>154</v>
      </c>
      <c r="B59" s="50">
        <v>255</v>
      </c>
      <c r="C59" s="91" t="str">
        <f t="shared" si="0"/>
        <v>&lt;500</v>
      </c>
      <c r="D59" s="65">
        <f t="shared" si="1"/>
        <v>2.5806321030633619E-3</v>
      </c>
    </row>
    <row r="60" spans="1:4" hidden="1" x14ac:dyDescent="0.25">
      <c r="A60" s="50" t="s">
        <v>90</v>
      </c>
      <c r="B60" s="50">
        <v>240</v>
      </c>
      <c r="C60" s="91" t="str">
        <f t="shared" si="0"/>
        <v>&lt;500</v>
      </c>
      <c r="D60" s="65">
        <f t="shared" si="1"/>
        <v>2.4288302146478701E-3</v>
      </c>
    </row>
    <row r="61" spans="1:4" hidden="1" x14ac:dyDescent="0.25">
      <c r="A61" s="50" t="s">
        <v>63</v>
      </c>
      <c r="B61" s="50">
        <v>14</v>
      </c>
      <c r="C61" s="91" t="str">
        <f t="shared" si="0"/>
        <v>&lt;100</v>
      </c>
      <c r="D61" s="65">
        <f t="shared" si="1"/>
        <v>1.4168176252112575E-4</v>
      </c>
    </row>
    <row r="62" spans="1:4" hidden="1" x14ac:dyDescent="0.25">
      <c r="A62" s="50" t="s">
        <v>151</v>
      </c>
      <c r="B62" s="50">
        <v>1</v>
      </c>
      <c r="C62" s="91" t="str">
        <f t="shared" si="0"/>
        <v>&lt;100</v>
      </c>
      <c r="D62" s="65">
        <f t="shared" si="1"/>
        <v>1.0120125894366126E-5</v>
      </c>
    </row>
    <row r="63" spans="1:4" hidden="1" x14ac:dyDescent="0.25">
      <c r="D63" s="65"/>
    </row>
    <row r="64" spans="1:4" hidden="1" x14ac:dyDescent="0.25">
      <c r="A64" s="50" t="s">
        <v>340</v>
      </c>
      <c r="B64" s="50">
        <v>98813</v>
      </c>
      <c r="C64" s="91">
        <f>(IF(ISNUMBER(B64),(IF(B64&lt;100,"&lt;100",IF(B64&lt;200,"&lt;200",IF(B64&lt;500,"&lt;500",IF(B64&lt;1000,"&lt;1,000",IF(B64&lt;10000,(ROUND(B64,-2)),IF(B64&lt;100000,(ROUND(B64,-3)),IF(B64&lt;1000000,(ROUND(B64,-4)),IF(B64&gt;=1000000,(ROUND(B64,-5))))))))))),"-"))</f>
        <v>99000</v>
      </c>
      <c r="D64" s="65">
        <f t="shared" si="1"/>
        <v>1</v>
      </c>
    </row>
    <row r="65" hidden="1" x14ac:dyDescent="0.25"/>
    <row r="66" hidden="1" x14ac:dyDescent="0.25"/>
  </sheetData>
  <sheetProtection algorithmName="SHA-512" hashValue="QxNFHMkihb87BxYqK0l88IELErsdSqgVmyvS243Dg4dV1o92jHV/T+pmdZ/u53Zk1MUn/gBWwkxlSeyaUXVCeg==" saltValue="+0P3hVM6skwohIsQ/vqvuQ==" spinCount="100000" sheet="1" scenarios="1"/>
  <sortState ref="A39:C62">
    <sortCondition descending="1" ref="B39"/>
  </sortState>
  <pageMargins left="0.7" right="0.7" top="0.75" bottom="0.75" header="0.3" footer="0.3"/>
  <pageSetup paperSize="0" orientation="portrait" horizontalDpi="0" verticalDpi="0" copie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dimension ref="A1:T206"/>
  <sheetViews>
    <sheetView showGridLines="0" showRowColHeaders="0" zoomScale="70" zoomScaleNormal="70" workbookViewId="0">
      <selection sqref="A1:T1"/>
    </sheetView>
  </sheetViews>
  <sheetFormatPr defaultRowHeight="15.75" x14ac:dyDescent="0.25"/>
  <cols>
    <col min="1" max="5" width="9" style="1"/>
    <col min="6" max="6" width="9.375" style="1" bestFit="1" customWidth="1"/>
    <col min="7" max="16384" width="9" style="1"/>
  </cols>
  <sheetData>
    <row r="1" spans="1:20" ht="21" x14ac:dyDescent="0.35">
      <c r="A1" s="110" t="s">
        <v>350</v>
      </c>
      <c r="B1" s="110"/>
      <c r="C1" s="110"/>
      <c r="D1" s="110"/>
      <c r="E1" s="110"/>
      <c r="F1" s="110"/>
      <c r="G1" s="110"/>
      <c r="H1" s="110"/>
      <c r="I1" s="110"/>
      <c r="J1" s="110"/>
      <c r="K1" s="110"/>
      <c r="L1" s="110"/>
      <c r="M1" s="110"/>
      <c r="N1" s="110"/>
      <c r="O1" s="110"/>
      <c r="P1" s="110"/>
      <c r="Q1" s="110"/>
      <c r="R1" s="110"/>
      <c r="S1" s="110"/>
      <c r="T1" s="110"/>
    </row>
    <row r="31" spans="9:19" ht="15.75" customHeight="1" x14ac:dyDescent="0.25">
      <c r="I31" s="47"/>
      <c r="J31" s="47"/>
      <c r="K31" s="47"/>
      <c r="L31" s="47"/>
      <c r="M31" s="47"/>
      <c r="N31" s="47"/>
      <c r="O31" s="47"/>
      <c r="P31" s="47"/>
      <c r="Q31" s="47"/>
      <c r="R31" s="47"/>
      <c r="S31" s="47"/>
    </row>
    <row r="38" spans="1:6" hidden="1" x14ac:dyDescent="0.25"/>
    <row r="39" spans="1:6" ht="18.75" hidden="1" x14ac:dyDescent="0.3">
      <c r="B39" s="48" t="s">
        <v>182</v>
      </c>
      <c r="C39" s="48">
        <v>2000</v>
      </c>
      <c r="D39" s="48"/>
      <c r="E39" s="48" t="s">
        <v>182</v>
      </c>
      <c r="F39" s="48">
        <v>2014</v>
      </c>
    </row>
    <row r="40" spans="1:6" hidden="1" x14ac:dyDescent="0.25">
      <c r="A40" s="1">
        <v>1</v>
      </c>
      <c r="B40" s="1" t="s">
        <v>136</v>
      </c>
      <c r="C40" s="1">
        <v>27151</v>
      </c>
      <c r="E40" s="1" t="s">
        <v>136</v>
      </c>
      <c r="F40" s="1">
        <v>35444</v>
      </c>
    </row>
    <row r="41" spans="1:6" hidden="1" x14ac:dyDescent="0.25">
      <c r="A41" s="1">
        <v>2</v>
      </c>
      <c r="B41" s="1" t="s">
        <v>33</v>
      </c>
      <c r="C41" s="1">
        <v>26508</v>
      </c>
      <c r="E41" s="1" t="s">
        <v>33</v>
      </c>
      <c r="F41" s="1">
        <v>11629</v>
      </c>
    </row>
    <row r="42" spans="1:6" hidden="1" x14ac:dyDescent="0.25">
      <c r="A42" s="1">
        <v>3</v>
      </c>
      <c r="B42" s="1" t="s">
        <v>25</v>
      </c>
      <c r="C42" s="1">
        <v>25077</v>
      </c>
      <c r="E42" s="1" t="s">
        <v>36</v>
      </c>
      <c r="F42" s="1">
        <v>8935</v>
      </c>
    </row>
    <row r="43" spans="1:6" hidden="1" x14ac:dyDescent="0.25">
      <c r="A43" s="1">
        <v>4</v>
      </c>
      <c r="B43" s="1" t="s">
        <v>37</v>
      </c>
      <c r="C43" s="1">
        <v>20103</v>
      </c>
      <c r="E43" s="1" t="s">
        <v>104</v>
      </c>
      <c r="F43" s="1">
        <v>8492.94</v>
      </c>
    </row>
    <row r="44" spans="1:6" hidden="1" x14ac:dyDescent="0.25">
      <c r="A44" s="1">
        <v>5</v>
      </c>
      <c r="B44" s="1" t="s">
        <v>181</v>
      </c>
      <c r="C44" s="1">
        <v>19851</v>
      </c>
      <c r="E44" s="1" t="s">
        <v>25</v>
      </c>
      <c r="F44" s="1">
        <v>8106</v>
      </c>
    </row>
    <row r="45" spans="1:6" hidden="1" x14ac:dyDescent="0.25">
      <c r="A45" s="1">
        <v>6</v>
      </c>
      <c r="B45" s="1" t="s">
        <v>36</v>
      </c>
      <c r="C45" s="1">
        <v>17130</v>
      </c>
      <c r="E45" s="1" t="s">
        <v>29</v>
      </c>
      <c r="F45" s="1">
        <v>7494</v>
      </c>
    </row>
    <row r="46" spans="1:6" hidden="1" x14ac:dyDescent="0.25">
      <c r="A46" s="1">
        <v>7</v>
      </c>
      <c r="B46" s="1" t="s">
        <v>24</v>
      </c>
      <c r="C46" s="1">
        <v>17123</v>
      </c>
      <c r="E46" s="1" t="s">
        <v>37</v>
      </c>
      <c r="F46" s="1">
        <v>6877</v>
      </c>
    </row>
    <row r="47" spans="1:6" hidden="1" x14ac:dyDescent="0.25">
      <c r="A47" s="1">
        <v>8</v>
      </c>
      <c r="B47" s="1" t="s">
        <v>28</v>
      </c>
      <c r="C47" s="1">
        <v>14183</v>
      </c>
      <c r="E47" s="1" t="s">
        <v>181</v>
      </c>
      <c r="F47" s="1">
        <v>6713</v>
      </c>
    </row>
    <row r="48" spans="1:6" hidden="1" x14ac:dyDescent="0.25">
      <c r="A48" s="1">
        <v>9</v>
      </c>
      <c r="B48" s="1" t="s">
        <v>29</v>
      </c>
      <c r="C48" s="1">
        <v>10381</v>
      </c>
      <c r="E48" s="1" t="s">
        <v>28</v>
      </c>
      <c r="F48" s="31">
        <v>5750</v>
      </c>
    </row>
    <row r="49" spans="1:6" hidden="1" x14ac:dyDescent="0.25">
      <c r="A49" s="1">
        <v>10</v>
      </c>
      <c r="B49" s="1" t="s">
        <v>86</v>
      </c>
      <c r="C49" s="1">
        <v>10089</v>
      </c>
      <c r="E49" s="1" t="s">
        <v>24</v>
      </c>
      <c r="F49" s="1">
        <v>5025</v>
      </c>
    </row>
    <row r="50" spans="1:6" hidden="1" x14ac:dyDescent="0.25">
      <c r="A50" s="1">
        <v>11</v>
      </c>
      <c r="B50" s="1" t="s">
        <v>104</v>
      </c>
      <c r="C50" s="1">
        <v>8471.08</v>
      </c>
      <c r="E50" s="1" t="s">
        <v>77</v>
      </c>
      <c r="F50" s="1">
        <v>4868</v>
      </c>
    </row>
    <row r="51" spans="1:6" hidden="1" x14ac:dyDescent="0.25">
      <c r="A51" s="1">
        <v>12</v>
      </c>
      <c r="B51" s="1" t="s">
        <v>77</v>
      </c>
      <c r="C51" s="1">
        <v>6547</v>
      </c>
      <c r="E51" s="1" t="s">
        <v>86</v>
      </c>
      <c r="F51" s="1">
        <v>4711</v>
      </c>
    </row>
    <row r="52" spans="1:6" hidden="1" x14ac:dyDescent="0.25">
      <c r="A52" s="1">
        <v>13</v>
      </c>
      <c r="B52" s="1" t="s">
        <v>61</v>
      </c>
      <c r="C52" s="1">
        <v>5575</v>
      </c>
      <c r="E52" s="1" t="s">
        <v>61</v>
      </c>
      <c r="F52" s="1">
        <v>4447</v>
      </c>
    </row>
    <row r="53" spans="1:6" hidden="1" x14ac:dyDescent="0.25">
      <c r="A53" s="1">
        <v>14</v>
      </c>
      <c r="B53" s="1" t="s">
        <v>71</v>
      </c>
      <c r="C53" s="1">
        <v>5391</v>
      </c>
      <c r="E53" s="1" t="s">
        <v>20</v>
      </c>
      <c r="F53" s="1">
        <v>2819</v>
      </c>
    </row>
    <row r="54" spans="1:6" hidden="1" x14ac:dyDescent="0.25">
      <c r="A54" s="1">
        <v>15</v>
      </c>
      <c r="B54" s="1" t="s">
        <v>31</v>
      </c>
      <c r="C54" s="1">
        <v>3603</v>
      </c>
      <c r="E54" s="1" t="s">
        <v>71</v>
      </c>
      <c r="F54" s="1">
        <v>2627</v>
      </c>
    </row>
    <row r="55" spans="1:6" hidden="1" x14ac:dyDescent="0.25">
      <c r="A55" s="1">
        <v>16</v>
      </c>
      <c r="B55" s="1" t="s">
        <v>59</v>
      </c>
      <c r="C55" s="1">
        <v>2673</v>
      </c>
      <c r="E55" s="1" t="s">
        <v>65</v>
      </c>
      <c r="F55" s="1">
        <v>2469</v>
      </c>
    </row>
    <row r="56" spans="1:6" hidden="1" x14ac:dyDescent="0.25">
      <c r="A56" s="1">
        <v>17</v>
      </c>
      <c r="B56" s="1" t="s">
        <v>94</v>
      </c>
      <c r="C56" s="1">
        <v>2593</v>
      </c>
      <c r="E56" s="1" t="s">
        <v>105</v>
      </c>
      <c r="F56" s="1">
        <v>2082</v>
      </c>
    </row>
    <row r="57" spans="1:6" hidden="1" x14ac:dyDescent="0.25">
      <c r="A57" s="1">
        <v>18</v>
      </c>
      <c r="B57" s="1" t="s">
        <v>64</v>
      </c>
      <c r="C57" s="1">
        <v>2382</v>
      </c>
      <c r="E57" s="1" t="s">
        <v>34</v>
      </c>
      <c r="F57" s="1">
        <v>1952</v>
      </c>
    </row>
    <row r="58" spans="1:6" hidden="1" x14ac:dyDescent="0.25">
      <c r="A58" s="1">
        <v>19</v>
      </c>
      <c r="B58" s="1" t="s">
        <v>65</v>
      </c>
      <c r="C58" s="1">
        <v>2084</v>
      </c>
      <c r="E58" s="1" t="s">
        <v>122</v>
      </c>
      <c r="F58" s="1">
        <v>1506</v>
      </c>
    </row>
    <row r="59" spans="1:6" hidden="1" x14ac:dyDescent="0.25">
      <c r="A59" s="1">
        <v>20</v>
      </c>
      <c r="B59" s="1" t="s">
        <v>21</v>
      </c>
      <c r="C59" s="1">
        <v>2058</v>
      </c>
      <c r="E59" s="1" t="s">
        <v>94</v>
      </c>
      <c r="F59" s="1">
        <v>1295</v>
      </c>
    </row>
    <row r="60" spans="1:6" hidden="1" x14ac:dyDescent="0.25">
      <c r="B60" s="1" t="s">
        <v>210</v>
      </c>
      <c r="C60" s="31">
        <f>SUM(C62:C203)</f>
        <v>29955.242699999999</v>
      </c>
      <c r="E60" s="1" t="s">
        <v>210</v>
      </c>
      <c r="F60" s="31">
        <f>SUM(F62:F203)</f>
        <v>17942.800199999994</v>
      </c>
    </row>
    <row r="61" spans="1:6" hidden="1" x14ac:dyDescent="0.25"/>
    <row r="62" spans="1:6" hidden="1" x14ac:dyDescent="0.25">
      <c r="B62" s="1" t="s">
        <v>26</v>
      </c>
      <c r="C62" s="1">
        <v>1879</v>
      </c>
      <c r="E62" s="1" t="s">
        <v>64</v>
      </c>
      <c r="F62" s="1">
        <v>1152</v>
      </c>
    </row>
    <row r="63" spans="1:6" hidden="1" x14ac:dyDescent="0.25">
      <c r="B63" s="1" t="s">
        <v>56</v>
      </c>
      <c r="C63" s="1">
        <v>1750</v>
      </c>
      <c r="E63" s="1" t="s">
        <v>26</v>
      </c>
      <c r="F63" s="1">
        <v>982</v>
      </c>
    </row>
    <row r="64" spans="1:6" hidden="1" x14ac:dyDescent="0.25">
      <c r="B64" s="1" t="s">
        <v>22</v>
      </c>
      <c r="C64" s="1">
        <v>1657</v>
      </c>
      <c r="E64" s="1" t="s">
        <v>69</v>
      </c>
      <c r="F64" s="1">
        <v>738</v>
      </c>
    </row>
    <row r="65" spans="2:6" hidden="1" x14ac:dyDescent="0.25">
      <c r="B65" s="1" t="s">
        <v>35</v>
      </c>
      <c r="C65" s="1">
        <v>1656</v>
      </c>
      <c r="E65" s="1" t="s">
        <v>59</v>
      </c>
      <c r="F65" s="1">
        <v>733</v>
      </c>
    </row>
    <row r="66" spans="2:6" hidden="1" x14ac:dyDescent="0.25">
      <c r="B66" s="1" t="s">
        <v>20</v>
      </c>
      <c r="C66" s="1">
        <v>1611</v>
      </c>
      <c r="E66" s="1" t="s">
        <v>135</v>
      </c>
      <c r="F66" s="1">
        <v>691</v>
      </c>
    </row>
    <row r="67" spans="2:6" hidden="1" x14ac:dyDescent="0.25">
      <c r="B67" s="1" t="s">
        <v>122</v>
      </c>
      <c r="C67" s="1">
        <v>1603</v>
      </c>
      <c r="E67" s="1" t="s">
        <v>22</v>
      </c>
      <c r="F67" s="1">
        <v>671</v>
      </c>
    </row>
    <row r="68" spans="2:6" hidden="1" x14ac:dyDescent="0.25">
      <c r="B68" s="1" t="s">
        <v>100</v>
      </c>
      <c r="C68" s="1">
        <v>1598</v>
      </c>
      <c r="E68" s="1" t="s">
        <v>31</v>
      </c>
      <c r="F68" s="1">
        <v>658</v>
      </c>
    </row>
    <row r="69" spans="2:6" hidden="1" x14ac:dyDescent="0.25">
      <c r="B69" s="1" t="s">
        <v>30</v>
      </c>
      <c r="C69" s="1">
        <v>1396</v>
      </c>
      <c r="E69" s="1" t="s">
        <v>35</v>
      </c>
      <c r="F69" s="1">
        <v>598</v>
      </c>
    </row>
    <row r="70" spans="2:6" hidden="1" x14ac:dyDescent="0.25">
      <c r="B70" s="1" t="s">
        <v>97</v>
      </c>
      <c r="C70" s="1">
        <v>1252</v>
      </c>
      <c r="E70" s="1" t="s">
        <v>169</v>
      </c>
      <c r="F70" s="1">
        <v>585</v>
      </c>
    </row>
    <row r="71" spans="2:6" hidden="1" x14ac:dyDescent="0.25">
      <c r="B71" s="1" t="s">
        <v>69</v>
      </c>
      <c r="C71" s="1">
        <v>1171</v>
      </c>
      <c r="E71" s="1" t="s">
        <v>52</v>
      </c>
      <c r="F71" s="1">
        <v>581</v>
      </c>
    </row>
    <row r="72" spans="2:6" hidden="1" x14ac:dyDescent="0.25">
      <c r="B72" s="1" t="s">
        <v>169</v>
      </c>
      <c r="C72" s="1">
        <v>1081</v>
      </c>
      <c r="E72" s="1" t="s">
        <v>56</v>
      </c>
      <c r="F72" s="1">
        <v>562</v>
      </c>
    </row>
    <row r="73" spans="2:6" hidden="1" x14ac:dyDescent="0.25">
      <c r="B73" s="1" t="s">
        <v>135</v>
      </c>
      <c r="C73" s="1">
        <v>933</v>
      </c>
      <c r="E73" s="1" t="s">
        <v>97</v>
      </c>
      <c r="F73" s="1">
        <v>528</v>
      </c>
    </row>
    <row r="74" spans="2:6" hidden="1" x14ac:dyDescent="0.25">
      <c r="B74" s="1" t="s">
        <v>34</v>
      </c>
      <c r="C74" s="1">
        <v>809</v>
      </c>
      <c r="E74" s="1" t="s">
        <v>67</v>
      </c>
      <c r="F74" s="1">
        <v>522</v>
      </c>
    </row>
    <row r="75" spans="2:6" hidden="1" x14ac:dyDescent="0.25">
      <c r="B75" s="1" t="s">
        <v>166</v>
      </c>
      <c r="C75" s="1">
        <v>790</v>
      </c>
      <c r="E75" s="1" t="s">
        <v>130</v>
      </c>
      <c r="F75" s="1">
        <v>491</v>
      </c>
    </row>
    <row r="76" spans="2:6" hidden="1" x14ac:dyDescent="0.25">
      <c r="B76" s="1" t="s">
        <v>60</v>
      </c>
      <c r="C76" s="1">
        <v>694</v>
      </c>
      <c r="E76" s="1" t="s">
        <v>160</v>
      </c>
      <c r="F76" s="1">
        <v>476</v>
      </c>
    </row>
    <row r="77" spans="2:6" hidden="1" x14ac:dyDescent="0.25">
      <c r="B77" s="1" t="s">
        <v>52</v>
      </c>
      <c r="C77" s="1">
        <v>654</v>
      </c>
      <c r="E77" s="1" t="s">
        <v>32</v>
      </c>
      <c r="F77" s="1">
        <v>458</v>
      </c>
    </row>
    <row r="78" spans="2:6" hidden="1" x14ac:dyDescent="0.25">
      <c r="B78" s="1" t="s">
        <v>126</v>
      </c>
      <c r="C78" s="1">
        <v>642</v>
      </c>
      <c r="E78" s="1" t="s">
        <v>30</v>
      </c>
      <c r="F78" s="1">
        <v>430</v>
      </c>
    </row>
    <row r="79" spans="2:6" hidden="1" x14ac:dyDescent="0.25">
      <c r="B79" s="1" t="s">
        <v>80</v>
      </c>
      <c r="C79" s="1">
        <v>590</v>
      </c>
      <c r="E79" s="1" t="s">
        <v>27</v>
      </c>
      <c r="F79" s="1">
        <v>401</v>
      </c>
    </row>
    <row r="80" spans="2:6" hidden="1" x14ac:dyDescent="0.25">
      <c r="B80" s="1" t="s">
        <v>68</v>
      </c>
      <c r="C80" s="1">
        <v>565</v>
      </c>
      <c r="E80" s="1" t="s">
        <v>100</v>
      </c>
      <c r="F80" s="1">
        <v>387</v>
      </c>
    </row>
    <row r="81" spans="2:6" hidden="1" x14ac:dyDescent="0.25">
      <c r="B81" s="1" t="s">
        <v>67</v>
      </c>
      <c r="C81" s="1">
        <v>537</v>
      </c>
      <c r="E81" s="1" t="s">
        <v>21</v>
      </c>
      <c r="F81" s="1">
        <v>367</v>
      </c>
    </row>
    <row r="82" spans="2:6" hidden="1" x14ac:dyDescent="0.25">
      <c r="B82" s="1" t="s">
        <v>27</v>
      </c>
      <c r="C82" s="1">
        <v>462</v>
      </c>
      <c r="E82" s="1" t="s">
        <v>98</v>
      </c>
      <c r="F82" s="1">
        <v>334</v>
      </c>
    </row>
    <row r="83" spans="2:6" hidden="1" x14ac:dyDescent="0.25">
      <c r="B83" s="1" t="s">
        <v>130</v>
      </c>
      <c r="C83" s="1">
        <v>458</v>
      </c>
      <c r="E83" s="1" t="s">
        <v>150</v>
      </c>
      <c r="F83" s="1">
        <v>278</v>
      </c>
    </row>
    <row r="84" spans="2:6" hidden="1" x14ac:dyDescent="0.25">
      <c r="B84" s="1" t="s">
        <v>101</v>
      </c>
      <c r="C84" s="1">
        <v>441</v>
      </c>
      <c r="E84" s="1" t="s">
        <v>139</v>
      </c>
      <c r="F84" s="1">
        <v>277</v>
      </c>
    </row>
    <row r="85" spans="2:6" hidden="1" x14ac:dyDescent="0.25">
      <c r="B85" s="1" t="s">
        <v>90</v>
      </c>
      <c r="C85" s="1">
        <v>413</v>
      </c>
      <c r="E85" s="1" t="s">
        <v>178</v>
      </c>
      <c r="F85" s="1">
        <v>265</v>
      </c>
    </row>
    <row r="86" spans="2:6" hidden="1" x14ac:dyDescent="0.25">
      <c r="B86" s="1" t="s">
        <v>117</v>
      </c>
      <c r="C86" s="1">
        <v>406</v>
      </c>
      <c r="E86" s="1" t="s">
        <v>152</v>
      </c>
      <c r="F86" s="1">
        <v>258</v>
      </c>
    </row>
    <row r="87" spans="2:6" hidden="1" x14ac:dyDescent="0.25">
      <c r="B87" s="1" t="s">
        <v>143</v>
      </c>
      <c r="C87" s="1">
        <v>380</v>
      </c>
      <c r="E87" s="1" t="s">
        <v>90</v>
      </c>
      <c r="F87" s="1">
        <v>253</v>
      </c>
    </row>
    <row r="88" spans="2:6" hidden="1" x14ac:dyDescent="0.25">
      <c r="B88" s="1" t="s">
        <v>150</v>
      </c>
      <c r="C88" s="1">
        <v>357</v>
      </c>
      <c r="E88" s="1" t="s">
        <v>141</v>
      </c>
      <c r="F88" s="1">
        <v>239</v>
      </c>
    </row>
    <row r="89" spans="2:6" hidden="1" x14ac:dyDescent="0.25">
      <c r="B89" s="1" t="s">
        <v>32</v>
      </c>
      <c r="C89" s="1">
        <v>314</v>
      </c>
      <c r="E89" s="1" t="s">
        <v>154</v>
      </c>
      <c r="F89" s="1">
        <v>236</v>
      </c>
    </row>
    <row r="90" spans="2:6" hidden="1" x14ac:dyDescent="0.25">
      <c r="B90" s="1" t="s">
        <v>173</v>
      </c>
      <c r="C90" s="1">
        <v>293</v>
      </c>
      <c r="E90" s="1" t="s">
        <v>117</v>
      </c>
      <c r="F90" s="1">
        <v>232</v>
      </c>
    </row>
    <row r="91" spans="2:6" hidden="1" x14ac:dyDescent="0.25">
      <c r="B91" s="1" t="s">
        <v>23</v>
      </c>
      <c r="C91" s="1">
        <v>277</v>
      </c>
      <c r="E91" s="1" t="s">
        <v>96</v>
      </c>
      <c r="F91" s="1">
        <v>220</v>
      </c>
    </row>
    <row r="92" spans="2:6" hidden="1" x14ac:dyDescent="0.25">
      <c r="B92" s="1" t="s">
        <v>141</v>
      </c>
      <c r="C92" s="1">
        <v>228</v>
      </c>
      <c r="E92" s="1" t="s">
        <v>173</v>
      </c>
      <c r="F92" s="1">
        <v>199</v>
      </c>
    </row>
    <row r="93" spans="2:6" hidden="1" x14ac:dyDescent="0.25">
      <c r="B93" s="1" t="s">
        <v>152</v>
      </c>
      <c r="C93" s="1">
        <v>219</v>
      </c>
      <c r="E93" s="1" t="s">
        <v>91</v>
      </c>
      <c r="F93" s="1">
        <v>191</v>
      </c>
    </row>
    <row r="94" spans="2:6" hidden="1" x14ac:dyDescent="0.25">
      <c r="B94" s="1" t="s">
        <v>154</v>
      </c>
      <c r="C94" s="1">
        <v>214</v>
      </c>
      <c r="E94" s="1" t="s">
        <v>179</v>
      </c>
      <c r="F94" s="1">
        <v>186</v>
      </c>
    </row>
    <row r="95" spans="2:6" hidden="1" x14ac:dyDescent="0.25">
      <c r="B95" s="1" t="s">
        <v>175</v>
      </c>
      <c r="C95" s="1">
        <v>195</v>
      </c>
      <c r="E95" s="1" t="s">
        <v>68</v>
      </c>
      <c r="F95" s="1">
        <v>178</v>
      </c>
    </row>
    <row r="96" spans="2:6" hidden="1" x14ac:dyDescent="0.25">
      <c r="B96" s="1" t="s">
        <v>98</v>
      </c>
      <c r="C96" s="1">
        <v>173</v>
      </c>
      <c r="E96" s="1" t="s">
        <v>84</v>
      </c>
      <c r="F96" s="1">
        <v>177</v>
      </c>
    </row>
    <row r="97" spans="2:6" hidden="1" x14ac:dyDescent="0.25">
      <c r="B97" s="1" t="s">
        <v>160</v>
      </c>
      <c r="C97" s="1">
        <v>169</v>
      </c>
      <c r="E97" s="1" t="s">
        <v>166</v>
      </c>
      <c r="F97" s="1">
        <v>167</v>
      </c>
    </row>
    <row r="98" spans="2:6" hidden="1" x14ac:dyDescent="0.25">
      <c r="B98" s="1" t="s">
        <v>178</v>
      </c>
      <c r="C98" s="1">
        <v>148</v>
      </c>
      <c r="E98" s="1" t="s">
        <v>124</v>
      </c>
      <c r="F98" s="1">
        <v>163</v>
      </c>
    </row>
    <row r="99" spans="2:6" hidden="1" x14ac:dyDescent="0.25">
      <c r="B99" s="1" t="s">
        <v>110</v>
      </c>
      <c r="C99" s="1">
        <v>142</v>
      </c>
      <c r="E99" s="1" t="s">
        <v>60</v>
      </c>
      <c r="F99" s="1">
        <v>161</v>
      </c>
    </row>
    <row r="100" spans="2:6" hidden="1" x14ac:dyDescent="0.25">
      <c r="B100" s="1" t="s">
        <v>124</v>
      </c>
      <c r="C100" s="1">
        <v>119</v>
      </c>
      <c r="E100" s="1" t="s">
        <v>80</v>
      </c>
      <c r="F100" s="1">
        <v>156</v>
      </c>
    </row>
    <row r="101" spans="2:6" hidden="1" x14ac:dyDescent="0.25">
      <c r="B101" s="1" t="s">
        <v>81</v>
      </c>
      <c r="C101" s="1">
        <v>116</v>
      </c>
      <c r="E101" s="1" t="s">
        <v>23</v>
      </c>
      <c r="F101" s="1">
        <v>140</v>
      </c>
    </row>
    <row r="102" spans="2:6" hidden="1" x14ac:dyDescent="0.25">
      <c r="B102" s="1" t="s">
        <v>179</v>
      </c>
      <c r="C102" s="1">
        <v>113</v>
      </c>
      <c r="E102" s="1" t="s">
        <v>143</v>
      </c>
      <c r="F102" s="1">
        <v>123</v>
      </c>
    </row>
    <row r="103" spans="2:6" hidden="1" x14ac:dyDescent="0.25">
      <c r="B103" s="1" t="s">
        <v>91</v>
      </c>
      <c r="C103" s="1">
        <v>112</v>
      </c>
      <c r="E103" s="1" t="s">
        <v>131</v>
      </c>
      <c r="F103" s="1">
        <v>112</v>
      </c>
    </row>
    <row r="104" spans="2:6" hidden="1" x14ac:dyDescent="0.25">
      <c r="B104" s="1" t="s">
        <v>41</v>
      </c>
      <c r="C104" s="1">
        <v>105</v>
      </c>
      <c r="E104" s="1" t="s">
        <v>101</v>
      </c>
      <c r="F104" s="1">
        <v>101</v>
      </c>
    </row>
    <row r="105" spans="2:6" hidden="1" x14ac:dyDescent="0.25">
      <c r="B105" s="1" t="s">
        <v>79</v>
      </c>
      <c r="C105" s="1">
        <v>99</v>
      </c>
      <c r="E105" s="1" t="s">
        <v>126</v>
      </c>
      <c r="F105" s="1">
        <v>94</v>
      </c>
    </row>
    <row r="106" spans="2:6" hidden="1" x14ac:dyDescent="0.25">
      <c r="B106" s="1" t="s">
        <v>96</v>
      </c>
      <c r="C106" s="1">
        <v>94</v>
      </c>
      <c r="E106" s="1" t="s">
        <v>79</v>
      </c>
      <c r="F106" s="1">
        <v>76</v>
      </c>
    </row>
    <row r="107" spans="2:6" hidden="1" x14ac:dyDescent="0.25">
      <c r="B107" s="1" t="s">
        <v>177</v>
      </c>
      <c r="C107" s="1">
        <v>73</v>
      </c>
      <c r="E107" s="1" t="s">
        <v>175</v>
      </c>
      <c r="F107" s="1">
        <v>70</v>
      </c>
    </row>
    <row r="108" spans="2:6" hidden="1" x14ac:dyDescent="0.25">
      <c r="B108" s="1" t="s">
        <v>134</v>
      </c>
      <c r="C108" s="1">
        <v>70</v>
      </c>
      <c r="E108" s="1" t="s">
        <v>41</v>
      </c>
      <c r="F108" s="1">
        <v>64</v>
      </c>
    </row>
    <row r="109" spans="2:6" hidden="1" x14ac:dyDescent="0.25">
      <c r="B109" s="1" t="s">
        <v>105</v>
      </c>
      <c r="C109" s="1">
        <v>65</v>
      </c>
      <c r="E109" s="1" t="s">
        <v>165</v>
      </c>
      <c r="F109" s="1">
        <v>64</v>
      </c>
    </row>
    <row r="110" spans="2:6" hidden="1" x14ac:dyDescent="0.25">
      <c r="B110" s="1" t="s">
        <v>120</v>
      </c>
      <c r="C110" s="1">
        <v>60</v>
      </c>
      <c r="E110" s="1" t="s">
        <v>106</v>
      </c>
      <c r="F110" s="1">
        <v>60</v>
      </c>
    </row>
    <row r="111" spans="2:6" hidden="1" x14ac:dyDescent="0.25">
      <c r="B111" s="1" t="s">
        <v>83</v>
      </c>
      <c r="C111" s="1">
        <v>58</v>
      </c>
      <c r="E111" s="1" t="s">
        <v>114</v>
      </c>
      <c r="F111" s="1">
        <v>56</v>
      </c>
    </row>
    <row r="112" spans="2:6" hidden="1" x14ac:dyDescent="0.25">
      <c r="B112" s="1" t="s">
        <v>165</v>
      </c>
      <c r="C112" s="1">
        <v>57</v>
      </c>
      <c r="E112" s="1" t="s">
        <v>177</v>
      </c>
      <c r="F112" s="1">
        <v>50</v>
      </c>
    </row>
    <row r="113" spans="2:6" hidden="1" x14ac:dyDescent="0.25">
      <c r="B113" s="1" t="s">
        <v>131</v>
      </c>
      <c r="C113" s="1">
        <v>46</v>
      </c>
      <c r="E113" s="1" t="s">
        <v>38</v>
      </c>
      <c r="F113" s="1">
        <v>47</v>
      </c>
    </row>
    <row r="114" spans="2:6" hidden="1" x14ac:dyDescent="0.25">
      <c r="B114" s="1" t="s">
        <v>84</v>
      </c>
      <c r="C114" s="1">
        <v>39</v>
      </c>
      <c r="E114" s="1" t="s">
        <v>180</v>
      </c>
      <c r="F114" s="1">
        <v>46</v>
      </c>
    </row>
    <row r="115" spans="2:6" hidden="1" x14ac:dyDescent="0.25">
      <c r="B115" s="1" t="s">
        <v>140</v>
      </c>
      <c r="C115" s="1">
        <v>36</v>
      </c>
      <c r="E115" s="1" t="s">
        <v>54</v>
      </c>
      <c r="F115" s="1">
        <v>43</v>
      </c>
    </row>
    <row r="116" spans="2:6" hidden="1" x14ac:dyDescent="0.25">
      <c r="B116" s="1" t="s">
        <v>129</v>
      </c>
      <c r="C116" s="1">
        <v>33</v>
      </c>
      <c r="E116" s="1" t="s">
        <v>144</v>
      </c>
      <c r="F116" s="1">
        <v>36</v>
      </c>
    </row>
    <row r="117" spans="2:6" hidden="1" x14ac:dyDescent="0.25">
      <c r="B117" s="1" t="s">
        <v>66</v>
      </c>
      <c r="C117" s="1">
        <v>32</v>
      </c>
      <c r="E117" s="1" t="s">
        <v>40</v>
      </c>
      <c r="F117" s="1">
        <v>34</v>
      </c>
    </row>
    <row r="118" spans="2:6" hidden="1" x14ac:dyDescent="0.25">
      <c r="B118" s="1" t="s">
        <v>54</v>
      </c>
      <c r="C118" s="1">
        <v>31</v>
      </c>
      <c r="E118" s="1" t="s">
        <v>83</v>
      </c>
      <c r="F118" s="1">
        <v>33</v>
      </c>
    </row>
    <row r="119" spans="2:6" hidden="1" x14ac:dyDescent="0.25">
      <c r="B119" s="1" t="s">
        <v>170</v>
      </c>
      <c r="C119" s="1">
        <v>23</v>
      </c>
      <c r="E119" s="1" t="s">
        <v>110</v>
      </c>
      <c r="F119" s="1">
        <v>32</v>
      </c>
    </row>
    <row r="120" spans="2:6" hidden="1" x14ac:dyDescent="0.25">
      <c r="B120" s="1" t="s">
        <v>139</v>
      </c>
      <c r="C120" s="1">
        <v>22</v>
      </c>
      <c r="E120" s="1" t="s">
        <v>172</v>
      </c>
      <c r="F120" s="1">
        <v>31</v>
      </c>
    </row>
    <row r="121" spans="2:6" hidden="1" x14ac:dyDescent="0.25">
      <c r="B121" s="1" t="s">
        <v>38</v>
      </c>
      <c r="C121" s="1">
        <v>21</v>
      </c>
      <c r="E121" s="1" t="s">
        <v>113</v>
      </c>
      <c r="F121" s="1">
        <v>30</v>
      </c>
    </row>
    <row r="122" spans="2:6" hidden="1" x14ac:dyDescent="0.25">
      <c r="B122" s="1" t="s">
        <v>180</v>
      </c>
      <c r="C122" s="1">
        <v>19</v>
      </c>
      <c r="E122" s="1" t="s">
        <v>129</v>
      </c>
      <c r="F122" s="1">
        <v>30</v>
      </c>
    </row>
    <row r="123" spans="2:6" hidden="1" x14ac:dyDescent="0.25">
      <c r="B123" s="1" t="s">
        <v>62</v>
      </c>
      <c r="C123" s="1">
        <v>18</v>
      </c>
      <c r="E123" s="1" t="s">
        <v>82</v>
      </c>
      <c r="F123" s="1">
        <v>29</v>
      </c>
    </row>
    <row r="124" spans="2:6" hidden="1" x14ac:dyDescent="0.25">
      <c r="B124" s="1" t="s">
        <v>89</v>
      </c>
      <c r="C124" s="1">
        <v>18</v>
      </c>
      <c r="E124" s="1" t="s">
        <v>142</v>
      </c>
      <c r="F124" s="1">
        <v>29</v>
      </c>
    </row>
    <row r="125" spans="2:6" hidden="1" x14ac:dyDescent="0.25">
      <c r="B125" s="1" t="s">
        <v>106</v>
      </c>
      <c r="C125" s="1">
        <v>18</v>
      </c>
      <c r="E125" s="1" t="s">
        <v>47</v>
      </c>
      <c r="F125" s="1">
        <v>21</v>
      </c>
    </row>
    <row r="126" spans="2:6" hidden="1" x14ac:dyDescent="0.25">
      <c r="B126" s="1" t="s">
        <v>142</v>
      </c>
      <c r="C126" s="1">
        <v>18</v>
      </c>
      <c r="E126" s="1" t="s">
        <v>99</v>
      </c>
      <c r="F126" s="1">
        <v>20</v>
      </c>
    </row>
    <row r="127" spans="2:6" hidden="1" x14ac:dyDescent="0.25">
      <c r="B127" s="1" t="s">
        <v>149</v>
      </c>
      <c r="C127" s="1">
        <v>18</v>
      </c>
      <c r="E127" s="1" t="s">
        <v>62</v>
      </c>
      <c r="F127" s="1">
        <v>18</v>
      </c>
    </row>
    <row r="128" spans="2:6" hidden="1" x14ac:dyDescent="0.25">
      <c r="B128" s="1" t="s">
        <v>99</v>
      </c>
      <c r="C128" s="1">
        <v>16</v>
      </c>
      <c r="E128" s="1" t="s">
        <v>174</v>
      </c>
      <c r="F128" s="1">
        <v>18</v>
      </c>
    </row>
    <row r="129" spans="2:6" hidden="1" x14ac:dyDescent="0.25">
      <c r="B129" s="1" t="s">
        <v>112</v>
      </c>
      <c r="C129" s="1">
        <v>16</v>
      </c>
      <c r="E129" s="1" t="s">
        <v>81</v>
      </c>
      <c r="F129" s="1">
        <v>17</v>
      </c>
    </row>
    <row r="130" spans="2:6" hidden="1" x14ac:dyDescent="0.25">
      <c r="B130" s="1" t="s">
        <v>144</v>
      </c>
      <c r="C130" s="1">
        <v>15</v>
      </c>
      <c r="E130" s="1" t="s">
        <v>134</v>
      </c>
      <c r="F130" s="1">
        <v>16</v>
      </c>
    </row>
    <row r="131" spans="2:6" hidden="1" x14ac:dyDescent="0.25">
      <c r="B131" s="1" t="s">
        <v>125</v>
      </c>
      <c r="C131" s="1">
        <v>14</v>
      </c>
      <c r="E131" s="1" t="s">
        <v>89</v>
      </c>
      <c r="F131" s="1">
        <v>15</v>
      </c>
    </row>
    <row r="132" spans="2:6" hidden="1" x14ac:dyDescent="0.25">
      <c r="B132" s="1" t="s">
        <v>148</v>
      </c>
      <c r="C132" s="1">
        <v>13</v>
      </c>
      <c r="E132" s="1" t="s">
        <v>112</v>
      </c>
      <c r="F132" s="1">
        <v>15</v>
      </c>
    </row>
    <row r="133" spans="2:6" hidden="1" x14ac:dyDescent="0.25">
      <c r="B133" s="1" t="s">
        <v>158</v>
      </c>
      <c r="C133" s="1">
        <v>13</v>
      </c>
      <c r="E133" s="1" t="s">
        <v>146</v>
      </c>
      <c r="F133" s="1">
        <v>15</v>
      </c>
    </row>
    <row r="134" spans="2:6" hidden="1" x14ac:dyDescent="0.25">
      <c r="B134" s="1" t="s">
        <v>161</v>
      </c>
      <c r="C134" s="1">
        <v>13</v>
      </c>
      <c r="E134" s="1" t="s">
        <v>120</v>
      </c>
      <c r="F134" s="1">
        <v>14</v>
      </c>
    </row>
    <row r="135" spans="2:6" hidden="1" x14ac:dyDescent="0.25">
      <c r="B135" s="1" t="s">
        <v>51</v>
      </c>
      <c r="C135" s="1">
        <v>12</v>
      </c>
      <c r="E135" s="1" t="s">
        <v>45</v>
      </c>
      <c r="F135" s="1">
        <v>12</v>
      </c>
    </row>
    <row r="136" spans="2:6" hidden="1" x14ac:dyDescent="0.25">
      <c r="B136" s="1" t="s">
        <v>63</v>
      </c>
      <c r="C136" s="1">
        <v>12</v>
      </c>
      <c r="E136" s="1" t="s">
        <v>148</v>
      </c>
      <c r="F136" s="1">
        <v>11</v>
      </c>
    </row>
    <row r="137" spans="2:6" hidden="1" x14ac:dyDescent="0.25">
      <c r="B137" s="1" t="s">
        <v>109</v>
      </c>
      <c r="C137" s="1">
        <v>12</v>
      </c>
      <c r="E137" s="1" t="s">
        <v>53</v>
      </c>
      <c r="F137" s="1">
        <v>10</v>
      </c>
    </row>
    <row r="138" spans="2:6" hidden="1" x14ac:dyDescent="0.25">
      <c r="B138" s="1" t="s">
        <v>70</v>
      </c>
      <c r="C138" s="1">
        <v>10</v>
      </c>
      <c r="E138" s="1" t="s">
        <v>70</v>
      </c>
      <c r="F138" s="1">
        <v>9</v>
      </c>
    </row>
    <row r="139" spans="2:6" hidden="1" x14ac:dyDescent="0.25">
      <c r="B139" s="1" t="s">
        <v>46</v>
      </c>
      <c r="C139" s="1">
        <v>9</v>
      </c>
      <c r="E139" s="1" t="s">
        <v>170</v>
      </c>
      <c r="F139" s="1">
        <v>9</v>
      </c>
    </row>
    <row r="140" spans="2:6" hidden="1" x14ac:dyDescent="0.25">
      <c r="B140" s="1" t="s">
        <v>151</v>
      </c>
      <c r="C140" s="1">
        <v>9</v>
      </c>
      <c r="E140" s="1" t="s">
        <v>46</v>
      </c>
      <c r="F140" s="1">
        <v>8</v>
      </c>
    </row>
    <row r="141" spans="2:6" hidden="1" x14ac:dyDescent="0.25">
      <c r="B141" s="1" t="s">
        <v>114</v>
      </c>
      <c r="C141" s="1">
        <v>8</v>
      </c>
      <c r="E141" s="1" t="s">
        <v>140</v>
      </c>
      <c r="F141" s="1">
        <v>8</v>
      </c>
    </row>
    <row r="142" spans="2:6" hidden="1" x14ac:dyDescent="0.25">
      <c r="B142" s="1" t="s">
        <v>174</v>
      </c>
      <c r="C142" s="1">
        <v>7</v>
      </c>
      <c r="E142" s="1" t="s">
        <v>159</v>
      </c>
      <c r="F142" s="1">
        <v>8</v>
      </c>
    </row>
    <row r="143" spans="2:6" hidden="1" x14ac:dyDescent="0.25">
      <c r="B143" s="1" t="s">
        <v>40</v>
      </c>
      <c r="C143" s="1">
        <v>6</v>
      </c>
      <c r="E143" s="1" t="s">
        <v>145</v>
      </c>
      <c r="F143" s="1">
        <v>6</v>
      </c>
    </row>
    <row r="144" spans="2:6" hidden="1" x14ac:dyDescent="0.25">
      <c r="B144" s="1" t="s">
        <v>82</v>
      </c>
      <c r="C144" s="1">
        <v>6</v>
      </c>
      <c r="E144" s="1" t="s">
        <v>125</v>
      </c>
      <c r="F144" s="1">
        <v>5</v>
      </c>
    </row>
    <row r="145" spans="2:6" hidden="1" x14ac:dyDescent="0.25">
      <c r="B145" s="1" t="s">
        <v>138</v>
      </c>
      <c r="C145" s="1">
        <v>5</v>
      </c>
      <c r="E145" s="1" t="s">
        <v>51</v>
      </c>
      <c r="F145" s="1">
        <v>4</v>
      </c>
    </row>
    <row r="146" spans="2:6" hidden="1" x14ac:dyDescent="0.25">
      <c r="B146" s="1" t="s">
        <v>49</v>
      </c>
      <c r="C146" s="1">
        <v>4</v>
      </c>
      <c r="E146" s="1" t="s">
        <v>63</v>
      </c>
      <c r="F146" s="1">
        <v>4</v>
      </c>
    </row>
    <row r="147" spans="2:6" hidden="1" x14ac:dyDescent="0.25">
      <c r="B147" s="1" t="s">
        <v>93</v>
      </c>
      <c r="C147" s="1">
        <v>4</v>
      </c>
      <c r="E147" s="1" t="s">
        <v>76</v>
      </c>
      <c r="F147" s="1">
        <v>4</v>
      </c>
    </row>
    <row r="148" spans="2:6" hidden="1" x14ac:dyDescent="0.25">
      <c r="B148" s="1" t="s">
        <v>146</v>
      </c>
      <c r="C148" s="1">
        <v>4</v>
      </c>
      <c r="E148" s="1" t="s">
        <v>138</v>
      </c>
      <c r="F148" s="1">
        <v>4</v>
      </c>
    </row>
    <row r="149" spans="2:6" hidden="1" x14ac:dyDescent="0.25">
      <c r="B149" s="1" t="s">
        <v>45</v>
      </c>
      <c r="C149" s="1">
        <v>3</v>
      </c>
      <c r="E149" s="1" t="s">
        <v>161</v>
      </c>
      <c r="F149" s="1">
        <v>4</v>
      </c>
    </row>
    <row r="150" spans="2:6" hidden="1" x14ac:dyDescent="0.25">
      <c r="B150" s="1" t="s">
        <v>48</v>
      </c>
      <c r="C150" s="1">
        <v>3</v>
      </c>
      <c r="E150" s="1" t="s">
        <v>168</v>
      </c>
      <c r="F150" s="1">
        <v>4</v>
      </c>
    </row>
    <row r="151" spans="2:6" hidden="1" x14ac:dyDescent="0.25">
      <c r="B151" s="1" t="s">
        <v>73</v>
      </c>
      <c r="C151" s="1">
        <v>3</v>
      </c>
      <c r="E151" s="1" t="s">
        <v>93</v>
      </c>
      <c r="F151" s="1">
        <v>3</v>
      </c>
    </row>
    <row r="152" spans="2:6" hidden="1" x14ac:dyDescent="0.25">
      <c r="B152" s="1" t="s">
        <v>76</v>
      </c>
      <c r="C152" s="1">
        <v>3</v>
      </c>
      <c r="E152" s="1" t="s">
        <v>109</v>
      </c>
      <c r="F152" s="1">
        <v>3</v>
      </c>
    </row>
    <row r="153" spans="2:6" hidden="1" x14ac:dyDescent="0.25">
      <c r="B153" s="1" t="s">
        <v>92</v>
      </c>
      <c r="C153" s="1">
        <v>3</v>
      </c>
      <c r="E153" s="1" t="s">
        <v>149</v>
      </c>
      <c r="F153" s="1">
        <v>3</v>
      </c>
    </row>
    <row r="154" spans="2:6" hidden="1" x14ac:dyDescent="0.25">
      <c r="B154" s="1" t="s">
        <v>113</v>
      </c>
      <c r="C154" s="1">
        <v>3</v>
      </c>
      <c r="E154" s="1" t="s">
        <v>151</v>
      </c>
      <c r="F154" s="1">
        <v>3</v>
      </c>
    </row>
    <row r="155" spans="2:6" hidden="1" x14ac:dyDescent="0.25">
      <c r="B155" s="1" t="s">
        <v>147</v>
      </c>
      <c r="C155" s="1">
        <v>3</v>
      </c>
      <c r="E155" s="1" t="s">
        <v>155</v>
      </c>
      <c r="F155" s="1">
        <v>3</v>
      </c>
    </row>
    <row r="156" spans="2:6" hidden="1" x14ac:dyDescent="0.25">
      <c r="B156" s="1" t="s">
        <v>155</v>
      </c>
      <c r="C156" s="1">
        <v>3</v>
      </c>
      <c r="E156" s="1" t="s">
        <v>164</v>
      </c>
      <c r="F156" s="1">
        <v>3</v>
      </c>
    </row>
    <row r="157" spans="2:6" hidden="1" x14ac:dyDescent="0.25">
      <c r="B157" s="1" t="s">
        <v>172</v>
      </c>
      <c r="C157" s="1">
        <v>3</v>
      </c>
      <c r="E157" s="1" t="s">
        <v>171</v>
      </c>
      <c r="F157" s="1">
        <v>3</v>
      </c>
    </row>
    <row r="158" spans="2:6" hidden="1" x14ac:dyDescent="0.25">
      <c r="B158" s="1" t="s">
        <v>42</v>
      </c>
      <c r="C158" s="1">
        <v>2</v>
      </c>
      <c r="E158" s="1" t="s">
        <v>39</v>
      </c>
      <c r="F158" s="1">
        <v>2</v>
      </c>
    </row>
    <row r="159" spans="2:6" hidden="1" x14ac:dyDescent="0.25">
      <c r="B159" s="1" t="s">
        <v>47</v>
      </c>
      <c r="C159" s="1">
        <v>2</v>
      </c>
      <c r="E159" s="1" t="s">
        <v>42</v>
      </c>
      <c r="F159" s="1">
        <v>2</v>
      </c>
    </row>
    <row r="160" spans="2:6" hidden="1" x14ac:dyDescent="0.25">
      <c r="B160" s="1" t="s">
        <v>153</v>
      </c>
      <c r="C160" s="1">
        <v>2</v>
      </c>
      <c r="E160" s="1" t="s">
        <v>43</v>
      </c>
      <c r="F160" s="1">
        <v>2</v>
      </c>
    </row>
    <row r="161" spans="2:6" hidden="1" x14ac:dyDescent="0.25">
      <c r="B161" s="1" t="s">
        <v>159</v>
      </c>
      <c r="C161" s="1">
        <v>2</v>
      </c>
      <c r="E161" s="1" t="s">
        <v>49</v>
      </c>
      <c r="F161" s="1">
        <v>2</v>
      </c>
    </row>
    <row r="162" spans="2:6" hidden="1" x14ac:dyDescent="0.25">
      <c r="B162" s="1" t="s">
        <v>163</v>
      </c>
      <c r="C162" s="1">
        <v>2</v>
      </c>
      <c r="E162" s="1" t="s">
        <v>66</v>
      </c>
      <c r="F162" s="1">
        <v>2</v>
      </c>
    </row>
    <row r="163" spans="2:6" hidden="1" x14ac:dyDescent="0.25">
      <c r="B163" s="1" t="s">
        <v>164</v>
      </c>
      <c r="C163" s="1">
        <v>2</v>
      </c>
      <c r="E163" s="1" t="s">
        <v>73</v>
      </c>
      <c r="F163" s="1">
        <v>2</v>
      </c>
    </row>
    <row r="164" spans="2:6" hidden="1" x14ac:dyDescent="0.25">
      <c r="B164" s="1" t="s">
        <v>176</v>
      </c>
      <c r="C164" s="1">
        <v>2</v>
      </c>
      <c r="E164" s="1" t="s">
        <v>85</v>
      </c>
      <c r="F164" s="1">
        <v>2</v>
      </c>
    </row>
    <row r="165" spans="2:6" hidden="1" x14ac:dyDescent="0.25">
      <c r="B165" s="1" t="s">
        <v>43</v>
      </c>
      <c r="C165" s="1">
        <v>1</v>
      </c>
      <c r="E165" s="1" t="s">
        <v>92</v>
      </c>
      <c r="F165" s="1">
        <v>2</v>
      </c>
    </row>
    <row r="166" spans="2:6" hidden="1" x14ac:dyDescent="0.25">
      <c r="B166" s="1" t="s">
        <v>53</v>
      </c>
      <c r="C166" s="1">
        <v>1</v>
      </c>
      <c r="E166" s="1" t="s">
        <v>158</v>
      </c>
      <c r="F166" s="1">
        <v>2</v>
      </c>
    </row>
    <row r="167" spans="2:6" hidden="1" x14ac:dyDescent="0.25">
      <c r="B167" s="1" t="s">
        <v>108</v>
      </c>
      <c r="C167" s="1">
        <v>1</v>
      </c>
      <c r="E167" s="1" t="s">
        <v>50</v>
      </c>
      <c r="F167" s="1">
        <v>1</v>
      </c>
    </row>
    <row r="168" spans="2:6" hidden="1" x14ac:dyDescent="0.25">
      <c r="B168" s="1" t="s">
        <v>115</v>
      </c>
      <c r="C168" s="1">
        <v>1</v>
      </c>
      <c r="E168" s="1" t="s">
        <v>111</v>
      </c>
      <c r="F168" s="1">
        <v>1</v>
      </c>
    </row>
    <row r="169" spans="2:6" hidden="1" x14ac:dyDescent="0.25">
      <c r="B169" s="1" t="s">
        <v>116</v>
      </c>
      <c r="C169" s="1">
        <v>1</v>
      </c>
      <c r="E169" s="1" t="s">
        <v>162</v>
      </c>
      <c r="F169" s="1">
        <v>1</v>
      </c>
    </row>
    <row r="170" spans="2:6" hidden="1" x14ac:dyDescent="0.25">
      <c r="B170" s="1" t="s">
        <v>132</v>
      </c>
      <c r="C170" s="1">
        <v>1</v>
      </c>
      <c r="E170" s="1" t="s">
        <v>132</v>
      </c>
      <c r="F170" s="1">
        <v>0.95089999999999997</v>
      </c>
    </row>
    <row r="171" spans="2:6" hidden="1" x14ac:dyDescent="0.25">
      <c r="B171" s="1" t="s">
        <v>145</v>
      </c>
      <c r="C171" s="1">
        <v>1</v>
      </c>
      <c r="E171" s="1" t="s">
        <v>115</v>
      </c>
      <c r="F171" s="1">
        <v>0.92200000000000004</v>
      </c>
    </row>
    <row r="172" spans="2:6" hidden="1" x14ac:dyDescent="0.25">
      <c r="B172" s="1" t="s">
        <v>85</v>
      </c>
      <c r="C172" s="1">
        <v>0.93340000000000001</v>
      </c>
      <c r="E172" s="1" t="s">
        <v>163</v>
      </c>
      <c r="F172" s="1">
        <v>0.89659999999999995</v>
      </c>
    </row>
    <row r="173" spans="2:6" hidden="1" x14ac:dyDescent="0.25">
      <c r="B173" s="1" t="s">
        <v>171</v>
      </c>
      <c r="C173" s="1">
        <v>0.92949999999999999</v>
      </c>
      <c r="E173" s="1" t="s">
        <v>116</v>
      </c>
      <c r="F173" s="1">
        <v>0.88739999999999997</v>
      </c>
    </row>
    <row r="174" spans="2:6" hidden="1" x14ac:dyDescent="0.25">
      <c r="B174" s="1" t="s">
        <v>162</v>
      </c>
      <c r="C174" s="1">
        <v>0.9113</v>
      </c>
      <c r="E174" s="1" t="s">
        <v>176</v>
      </c>
      <c r="F174" s="1">
        <v>0.80620000000000003</v>
      </c>
    </row>
    <row r="175" spans="2:6" hidden="1" x14ac:dyDescent="0.25">
      <c r="B175" s="1" t="s">
        <v>44</v>
      </c>
      <c r="C175" s="1">
        <v>0.88329999999999997</v>
      </c>
      <c r="E175" s="1" t="s">
        <v>48</v>
      </c>
      <c r="F175" s="1">
        <v>0.60570000000000002</v>
      </c>
    </row>
    <row r="176" spans="2:6" hidden="1" x14ac:dyDescent="0.25">
      <c r="B176" s="1" t="s">
        <v>87</v>
      </c>
      <c r="C176" s="1">
        <v>0.83620000000000005</v>
      </c>
      <c r="E176" s="1" t="s">
        <v>108</v>
      </c>
      <c r="F176" s="1">
        <v>0.54420000000000002</v>
      </c>
    </row>
    <row r="177" spans="2:6" hidden="1" x14ac:dyDescent="0.25">
      <c r="B177" s="1" t="s">
        <v>95</v>
      </c>
      <c r="C177" s="1">
        <v>0.79100000000000004</v>
      </c>
      <c r="E177" s="1" t="s">
        <v>133</v>
      </c>
      <c r="F177" s="1">
        <v>0.51429999999999998</v>
      </c>
    </row>
    <row r="178" spans="2:6" hidden="1" x14ac:dyDescent="0.25">
      <c r="B178" s="1" t="s">
        <v>111</v>
      </c>
      <c r="C178" s="1">
        <v>0.56830000000000003</v>
      </c>
      <c r="E178" s="1" t="s">
        <v>87</v>
      </c>
      <c r="F178" s="1">
        <v>0.50819999999999999</v>
      </c>
    </row>
    <row r="179" spans="2:6" hidden="1" x14ac:dyDescent="0.25">
      <c r="B179" s="1" t="s">
        <v>78</v>
      </c>
      <c r="C179" s="1">
        <v>0.56179999999999997</v>
      </c>
      <c r="E179" s="1" t="s">
        <v>107</v>
      </c>
      <c r="F179" s="1">
        <v>0.4793</v>
      </c>
    </row>
    <row r="180" spans="2:6" hidden="1" x14ac:dyDescent="0.25">
      <c r="B180" s="1" t="s">
        <v>50</v>
      </c>
      <c r="C180" s="1">
        <v>0.49630000000000002</v>
      </c>
      <c r="E180" s="1" t="s">
        <v>153</v>
      </c>
      <c r="F180" s="1">
        <v>0.40260000000000001</v>
      </c>
    </row>
    <row r="181" spans="2:6" hidden="1" x14ac:dyDescent="0.25">
      <c r="B181" s="1" t="s">
        <v>133</v>
      </c>
      <c r="C181" s="1">
        <v>0.30570000000000003</v>
      </c>
      <c r="E181" s="1" t="s">
        <v>58</v>
      </c>
      <c r="F181" s="1">
        <v>0.36909999999999998</v>
      </c>
    </row>
    <row r="182" spans="2:6" hidden="1" x14ac:dyDescent="0.25">
      <c r="B182" s="1" t="s">
        <v>118</v>
      </c>
      <c r="C182" s="1">
        <v>0.2303</v>
      </c>
      <c r="E182" s="1" t="s">
        <v>128</v>
      </c>
      <c r="F182" s="1">
        <v>0.29620000000000002</v>
      </c>
    </row>
    <row r="183" spans="2:6" hidden="1" x14ac:dyDescent="0.25">
      <c r="B183" s="1" t="s">
        <v>88</v>
      </c>
      <c r="C183" s="1">
        <v>0.215</v>
      </c>
      <c r="E183" s="1" t="s">
        <v>44</v>
      </c>
      <c r="F183" s="1">
        <v>0.26340000000000002</v>
      </c>
    </row>
    <row r="184" spans="2:6" hidden="1" x14ac:dyDescent="0.25">
      <c r="B184" s="1" t="s">
        <v>39</v>
      </c>
      <c r="C184" s="1">
        <v>0.20019999999999999</v>
      </c>
      <c r="E184" s="1" t="s">
        <v>137</v>
      </c>
      <c r="F184" s="1">
        <v>0.23430000000000001</v>
      </c>
    </row>
    <row r="185" spans="2:6" hidden="1" x14ac:dyDescent="0.25">
      <c r="B185" s="1" t="s">
        <v>107</v>
      </c>
      <c r="C185" s="1">
        <v>0.18890000000000001</v>
      </c>
      <c r="E185" s="1" t="s">
        <v>78</v>
      </c>
      <c r="F185" s="1">
        <v>0.2316</v>
      </c>
    </row>
    <row r="186" spans="2:6" hidden="1" x14ac:dyDescent="0.25">
      <c r="B186" s="1" t="s">
        <v>137</v>
      </c>
      <c r="C186" s="1">
        <v>0.1867</v>
      </c>
      <c r="E186" s="1" t="s">
        <v>167</v>
      </c>
      <c r="F186" s="1">
        <v>0.2253</v>
      </c>
    </row>
    <row r="187" spans="2:6" hidden="1" x14ac:dyDescent="0.25">
      <c r="B187" s="1" t="s">
        <v>127</v>
      </c>
      <c r="C187" s="1">
        <v>0.1817</v>
      </c>
      <c r="E187" s="1" t="s">
        <v>95</v>
      </c>
      <c r="F187" s="1">
        <v>0.21229999999999999</v>
      </c>
    </row>
    <row r="188" spans="2:6" hidden="1" x14ac:dyDescent="0.25">
      <c r="B188" s="1" t="s">
        <v>58</v>
      </c>
      <c r="C188" s="1">
        <v>0.15129999999999999</v>
      </c>
      <c r="E188" s="1" t="s">
        <v>55</v>
      </c>
      <c r="F188" s="1">
        <v>0.18590000000000001</v>
      </c>
    </row>
    <row r="189" spans="2:6" hidden="1" x14ac:dyDescent="0.25">
      <c r="B189" s="1" t="s">
        <v>121</v>
      </c>
      <c r="C189" s="1">
        <v>0.1227</v>
      </c>
      <c r="E189" s="1" t="s">
        <v>88</v>
      </c>
      <c r="F189" s="1">
        <v>0.18529999999999999</v>
      </c>
    </row>
    <row r="190" spans="2:6" hidden="1" x14ac:dyDescent="0.25">
      <c r="B190" s="1" t="s">
        <v>167</v>
      </c>
      <c r="C190" s="1">
        <v>9.7299999999999998E-2</v>
      </c>
      <c r="E190" s="1" t="s">
        <v>102</v>
      </c>
      <c r="F190" s="1">
        <v>0.16209999999999999</v>
      </c>
    </row>
    <row r="191" spans="2:6" hidden="1" x14ac:dyDescent="0.25">
      <c r="B191" s="1" t="s">
        <v>74</v>
      </c>
      <c r="C191" s="1">
        <v>7.46E-2</v>
      </c>
      <c r="E191" s="1" t="s">
        <v>147</v>
      </c>
      <c r="F191" s="1">
        <v>0.1331</v>
      </c>
    </row>
    <row r="192" spans="2:6" hidden="1" x14ac:dyDescent="0.25">
      <c r="B192" s="1" t="s">
        <v>119</v>
      </c>
      <c r="C192" s="1">
        <v>6.83E-2</v>
      </c>
      <c r="E192" s="1" t="s">
        <v>118</v>
      </c>
      <c r="F192" s="1">
        <v>0.115</v>
      </c>
    </row>
    <row r="193" spans="2:6" hidden="1" x14ac:dyDescent="0.25">
      <c r="B193" s="1" t="s">
        <v>128</v>
      </c>
      <c r="C193" s="1">
        <v>5.8400000000000001E-2</v>
      </c>
      <c r="E193" s="1" t="s">
        <v>119</v>
      </c>
      <c r="F193" s="1">
        <v>0.1052</v>
      </c>
    </row>
    <row r="194" spans="2:6" hidden="1" x14ac:dyDescent="0.25">
      <c r="B194" s="1" t="s">
        <v>72</v>
      </c>
      <c r="C194" s="1">
        <v>4.58E-2</v>
      </c>
      <c r="E194" s="1" t="s">
        <v>121</v>
      </c>
      <c r="F194" s="1">
        <v>9.9500000000000005E-2</v>
      </c>
    </row>
    <row r="195" spans="2:6" hidden="1" x14ac:dyDescent="0.25">
      <c r="B195" s="1" t="s">
        <v>103</v>
      </c>
      <c r="C195" s="1">
        <v>3.9800000000000002E-2</v>
      </c>
      <c r="E195" s="1" t="s">
        <v>57</v>
      </c>
      <c r="F195" s="1">
        <v>7.22E-2</v>
      </c>
    </row>
    <row r="196" spans="2:6" hidden="1" x14ac:dyDescent="0.25">
      <c r="B196" s="1" t="s">
        <v>168</v>
      </c>
      <c r="C196" s="1">
        <v>3.95E-2</v>
      </c>
      <c r="E196" s="1" t="s">
        <v>75</v>
      </c>
      <c r="F196" s="1">
        <v>7.1999999999999995E-2</v>
      </c>
    </row>
    <row r="197" spans="2:6" hidden="1" x14ac:dyDescent="0.25">
      <c r="B197" s="1" t="s">
        <v>55</v>
      </c>
      <c r="C197" s="1">
        <v>3.1300000000000001E-2</v>
      </c>
      <c r="E197" s="1" t="s">
        <v>127</v>
      </c>
      <c r="F197" s="1">
        <v>6.93E-2</v>
      </c>
    </row>
    <row r="198" spans="2:6" hidden="1" x14ac:dyDescent="0.25">
      <c r="B198" s="1" t="s">
        <v>75</v>
      </c>
      <c r="C198" s="1">
        <v>2.4500000000000001E-2</v>
      </c>
      <c r="E198" s="1" t="s">
        <v>74</v>
      </c>
      <c r="F198" s="1">
        <v>6.7599999999999993E-2</v>
      </c>
    </row>
    <row r="199" spans="2:6" hidden="1" x14ac:dyDescent="0.25">
      <c r="B199" s="1" t="s">
        <v>102</v>
      </c>
      <c r="C199" s="1">
        <v>1.95E-2</v>
      </c>
      <c r="E199" s="1" t="s">
        <v>103</v>
      </c>
      <c r="F199" s="1">
        <v>6.08E-2</v>
      </c>
    </row>
    <row r="200" spans="2:6" hidden="1" x14ac:dyDescent="0.25">
      <c r="B200" s="1" t="s">
        <v>123</v>
      </c>
      <c r="C200" s="1">
        <v>1.7299999999999999E-2</v>
      </c>
      <c r="E200" s="1" t="s">
        <v>72</v>
      </c>
      <c r="F200" s="1">
        <v>5.1200000000000002E-2</v>
      </c>
    </row>
    <row r="201" spans="2:6" hidden="1" x14ac:dyDescent="0.25">
      <c r="B201" s="1" t="s">
        <v>157</v>
      </c>
      <c r="C201" s="1">
        <v>1.6799999999999999E-2</v>
      </c>
      <c r="E201" s="1" t="s">
        <v>156</v>
      </c>
      <c r="F201" s="1">
        <v>3.2899999999999999E-2</v>
      </c>
    </row>
    <row r="202" spans="2:6" hidden="1" x14ac:dyDescent="0.25">
      <c r="B202" s="1" t="s">
        <v>156</v>
      </c>
      <c r="C202" s="1">
        <v>9.4000000000000004E-3</v>
      </c>
      <c r="E202" s="1" t="s">
        <v>123</v>
      </c>
      <c r="F202" s="1">
        <v>1.9300000000000001E-2</v>
      </c>
    </row>
    <row r="203" spans="2:6" hidden="1" x14ac:dyDescent="0.25">
      <c r="B203" s="1" t="s">
        <v>57</v>
      </c>
      <c r="C203" s="1">
        <v>6.6E-3</v>
      </c>
      <c r="E203" s="1" t="s">
        <v>157</v>
      </c>
      <c r="F203" s="1">
        <v>1.9199999999999998E-2</v>
      </c>
    </row>
    <row r="204" spans="2:6" hidden="1" x14ac:dyDescent="0.25"/>
    <row r="205" spans="2:6" hidden="1" x14ac:dyDescent="0.25">
      <c r="B205" s="1" t="s">
        <v>16</v>
      </c>
      <c r="C205" s="1">
        <v>258928</v>
      </c>
      <c r="E205" s="1" t="s">
        <v>16</v>
      </c>
      <c r="F205" s="1">
        <v>151185</v>
      </c>
    </row>
    <row r="206" spans="2:6" hidden="1" x14ac:dyDescent="0.25"/>
  </sheetData>
  <sheetProtection algorithmName="SHA-512" hashValue="y/TztRxvV2QXSbtQGwUJj3fujaXDj/Rd+0BKcv9mIE9ux1aD3niBMyu1Vf9tJO0nJ+O8BWkAxyGAIdOUxI7NEA==" saltValue="F6rilWsqhxh6f+pyYEOs0Q==" spinCount="100000" sheet="1" scenarios="1"/>
  <mergeCells count="1">
    <mergeCell ref="A1:T1"/>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49"/>
  <sheetViews>
    <sheetView showGridLines="0" showRowColHeaders="0" zoomScale="70" zoomScaleNormal="70" workbookViewId="0">
      <selection sqref="A1:D1"/>
    </sheetView>
  </sheetViews>
  <sheetFormatPr defaultRowHeight="15.75" x14ac:dyDescent="0.25"/>
  <cols>
    <col min="1" max="16384" width="9" style="50"/>
  </cols>
  <sheetData>
    <row r="1" spans="1:1" x14ac:dyDescent="0.25">
      <c r="A1" s="49"/>
    </row>
    <row r="12" spans="1:1" x14ac:dyDescent="0.25">
      <c r="A12" s="51"/>
    </row>
    <row r="13" spans="1:1" x14ac:dyDescent="0.25">
      <c r="A13" s="51"/>
    </row>
    <row r="14" spans="1:1" x14ac:dyDescent="0.25">
      <c r="A14" s="51"/>
    </row>
    <row r="15" spans="1:1" x14ac:dyDescent="0.25">
      <c r="A15" s="51"/>
    </row>
    <row r="29" spans="5:15" x14ac:dyDescent="0.25">
      <c r="E29" s="52"/>
      <c r="F29" s="52"/>
      <c r="G29" s="52"/>
      <c r="H29" s="52"/>
      <c r="I29" s="52"/>
      <c r="J29" s="52"/>
      <c r="K29" s="52"/>
      <c r="L29" s="52"/>
      <c r="M29" s="52"/>
      <c r="N29" s="52"/>
      <c r="O29" s="52"/>
    </row>
    <row r="33" spans="1:4" x14ac:dyDescent="0.25">
      <c r="A33" s="53" t="s">
        <v>245</v>
      </c>
    </row>
    <row r="36" spans="1:4" hidden="1" x14ac:dyDescent="0.25"/>
    <row r="37" spans="1:4" hidden="1" x14ac:dyDescent="0.25"/>
    <row r="38" spans="1:4" hidden="1" x14ac:dyDescent="0.25">
      <c r="A38" s="54" t="s">
        <v>182</v>
      </c>
      <c r="B38" s="54" t="s">
        <v>246</v>
      </c>
    </row>
    <row r="39" spans="1:4" hidden="1" x14ac:dyDescent="0.25">
      <c r="A39" s="51" t="s">
        <v>192</v>
      </c>
      <c r="B39" s="50">
        <v>73910</v>
      </c>
      <c r="C39" s="87">
        <f t="shared" ref="C39:C48" si="0">(IF(ISNUMBER(B39),(IF(B39&lt;100,"&lt;100",IF(B39&lt;200,"&lt;200",IF(B39&lt;500,"&lt;500",IF(B39&lt;1000,"&lt;1,000",IF(B39&lt;10000,(ROUND(B39,-2)),IF(B39&lt;100000,(ROUND(B39,-3)),IF(B39&lt;1000000,(ROUND(B39,-4)),IF(B39&gt;=1000000,(ROUND(B39,-5))))))))))),"-"))</f>
        <v>74000</v>
      </c>
      <c r="D39" s="65">
        <f t="shared" ref="D39:D46" si="1">B39/$B$48</f>
        <v>0.48887125045474089</v>
      </c>
    </row>
    <row r="40" spans="1:4" hidden="1" x14ac:dyDescent="0.25">
      <c r="A40" s="51" t="s">
        <v>193</v>
      </c>
      <c r="B40" s="50">
        <v>60186</v>
      </c>
      <c r="C40" s="87">
        <f t="shared" si="0"/>
        <v>60000</v>
      </c>
      <c r="D40" s="65">
        <f t="shared" si="1"/>
        <v>0.3980950491120151</v>
      </c>
    </row>
    <row r="41" spans="1:4" hidden="1" x14ac:dyDescent="0.25">
      <c r="A41" s="51" t="s">
        <v>196</v>
      </c>
      <c r="B41" s="50">
        <v>8968.0400000000009</v>
      </c>
      <c r="C41" s="87">
        <f t="shared" si="0"/>
        <v>9000</v>
      </c>
      <c r="D41" s="65">
        <f t="shared" si="1"/>
        <v>5.9318318616264847E-2</v>
      </c>
    </row>
    <row r="42" spans="1:4" hidden="1" x14ac:dyDescent="0.25">
      <c r="A42" s="51" t="s">
        <v>195</v>
      </c>
      <c r="B42" s="50">
        <v>3965.78</v>
      </c>
      <c r="C42" s="87">
        <f t="shared" si="0"/>
        <v>4000</v>
      </c>
      <c r="D42" s="65">
        <f t="shared" si="1"/>
        <v>2.6231306015808448E-2</v>
      </c>
    </row>
    <row r="43" spans="1:4" hidden="1" x14ac:dyDescent="0.25">
      <c r="A43" s="51" t="s">
        <v>197</v>
      </c>
      <c r="B43" s="50">
        <v>2387.41</v>
      </c>
      <c r="C43" s="87">
        <f t="shared" si="0"/>
        <v>2400</v>
      </c>
      <c r="D43" s="65">
        <f t="shared" si="1"/>
        <v>1.5791315275986373E-2</v>
      </c>
    </row>
    <row r="44" spans="1:4" hidden="1" x14ac:dyDescent="0.25">
      <c r="A44" s="51" t="s">
        <v>194</v>
      </c>
      <c r="B44" s="50">
        <v>901.88699999999994</v>
      </c>
      <c r="C44" s="87" t="str">
        <f t="shared" si="0"/>
        <v>&lt;1,000</v>
      </c>
      <c r="D44" s="65">
        <f t="shared" si="1"/>
        <v>5.9654529219168567E-3</v>
      </c>
    </row>
    <row r="45" spans="1:4" hidden="1" x14ac:dyDescent="0.25">
      <c r="A45" s="51" t="s">
        <v>316</v>
      </c>
      <c r="B45" s="50">
        <v>702.53</v>
      </c>
      <c r="C45" s="87" t="str">
        <f t="shared" si="0"/>
        <v>&lt;1,000</v>
      </c>
      <c r="D45" s="65">
        <f t="shared" si="1"/>
        <v>4.6468234282501571E-3</v>
      </c>
    </row>
    <row r="46" spans="1:4" hidden="1" x14ac:dyDescent="0.25">
      <c r="A46" s="51" t="s">
        <v>319</v>
      </c>
      <c r="B46" s="50">
        <v>163.08799999999999</v>
      </c>
      <c r="C46" s="87" t="str">
        <f t="shared" si="0"/>
        <v>&lt;200</v>
      </c>
      <c r="D46" s="65">
        <f t="shared" si="1"/>
        <v>1.0787313556239045E-3</v>
      </c>
    </row>
    <row r="47" spans="1:4" hidden="1" x14ac:dyDescent="0.25">
      <c r="C47" s="87"/>
      <c r="D47" s="101"/>
    </row>
    <row r="48" spans="1:4" hidden="1" x14ac:dyDescent="0.25">
      <c r="A48" s="50" t="s">
        <v>16</v>
      </c>
      <c r="B48" s="50">
        <v>151185</v>
      </c>
      <c r="C48" s="87">
        <f t="shared" si="0"/>
        <v>150000</v>
      </c>
      <c r="D48" s="65">
        <f>B48/$B$48</f>
        <v>1</v>
      </c>
    </row>
    <row r="49" hidden="1" x14ac:dyDescent="0.25"/>
  </sheetData>
  <sheetProtection algorithmName="SHA-512" hashValue="j2S3aaY4sgyLEjNN+Lv3MX33dMhvi574uxmvjczBhUKdU4e2HG+i4jE8v+jt1NR6p8I8v6w2UI+wzJTgrU4BCQ==" saltValue="iwqgf6vwOW/xzzJkYtk0tw==" spinCount="100000" sheet="1" scenarios="1"/>
  <pageMargins left="0.7" right="0.7" top="0.75" bottom="0.75" header="0.3" footer="0.3"/>
  <pageSetup paperSize="0" orientation="portrait" horizontalDpi="0" verticalDpi="0" copie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dimension ref="A1:O66"/>
  <sheetViews>
    <sheetView showGridLines="0" showRowColHeaders="0" zoomScale="70" zoomScaleNormal="70" workbookViewId="0"/>
  </sheetViews>
  <sheetFormatPr defaultRowHeight="15.75" x14ac:dyDescent="0.25"/>
  <cols>
    <col min="1" max="16384" width="9" style="50"/>
  </cols>
  <sheetData>
    <row r="1" spans="1:1" ht="15.75" customHeight="1" x14ac:dyDescent="0.25">
      <c r="A1" s="49"/>
    </row>
    <row r="12" spans="1:1" x14ac:dyDescent="0.25">
      <c r="A12" s="51"/>
    </row>
    <row r="13" spans="1:1" x14ac:dyDescent="0.25">
      <c r="A13" s="51"/>
    </row>
    <row r="14" spans="1:1" x14ac:dyDescent="0.25">
      <c r="A14" s="51"/>
    </row>
    <row r="15" spans="1:1" x14ac:dyDescent="0.25">
      <c r="A15" s="51"/>
    </row>
    <row r="29" spans="5:15" x14ac:dyDescent="0.25">
      <c r="E29" s="52"/>
      <c r="F29" s="52"/>
      <c r="G29" s="52"/>
      <c r="H29" s="52"/>
      <c r="I29" s="52"/>
      <c r="J29" s="52"/>
      <c r="K29" s="52"/>
      <c r="L29" s="52"/>
      <c r="M29" s="52"/>
      <c r="N29" s="52"/>
      <c r="O29" s="52"/>
    </row>
    <row r="33" spans="1:4" x14ac:dyDescent="0.25">
      <c r="A33" s="53" t="s">
        <v>245</v>
      </c>
    </row>
    <row r="37" spans="1:4" hidden="1" x14ac:dyDescent="0.25"/>
    <row r="38" spans="1:4" hidden="1" x14ac:dyDescent="0.25">
      <c r="A38" s="54" t="s">
        <v>182</v>
      </c>
      <c r="B38" s="54" t="s">
        <v>246</v>
      </c>
    </row>
    <row r="39" spans="1:4" hidden="1" x14ac:dyDescent="0.25">
      <c r="A39" s="50" t="s">
        <v>136</v>
      </c>
      <c r="B39" s="50">
        <v>35444</v>
      </c>
      <c r="C39" s="91">
        <f t="shared" ref="C39:C62" si="0">(IF(ISNUMBER(B39),(IF(B39&lt;100,"&lt;100",IF(B39&lt;200,"&lt;200",IF(B39&lt;500,"&lt;500",IF(B39&lt;1000,"&lt;1,000",IF(B39&lt;10000,(ROUND(B39,-2)),IF(B39&lt;100000,(ROUND(B39,-3)),IF(B39&lt;1000000,(ROUND(B39,-4)),IF(B39&gt;=1000000,(ROUND(B39,-5))))))))))),"-"))</f>
        <v>35000</v>
      </c>
      <c r="D39" s="65">
        <f t="shared" ref="D39:D62" si="1">B39/$B$64</f>
        <v>0.58890771940318343</v>
      </c>
    </row>
    <row r="40" spans="1:4" hidden="1" x14ac:dyDescent="0.25">
      <c r="A40" s="50" t="s">
        <v>77</v>
      </c>
      <c r="B40" s="50">
        <v>4868</v>
      </c>
      <c r="C40" s="91">
        <f t="shared" si="0"/>
        <v>4900</v>
      </c>
      <c r="D40" s="65">
        <f t="shared" si="1"/>
        <v>8.088259728175988E-2</v>
      </c>
    </row>
    <row r="41" spans="1:4" hidden="1" x14ac:dyDescent="0.25">
      <c r="A41" s="50" t="s">
        <v>61</v>
      </c>
      <c r="B41" s="50">
        <v>4447</v>
      </c>
      <c r="C41" s="91">
        <f t="shared" si="0"/>
        <v>4400</v>
      </c>
      <c r="D41" s="65">
        <f t="shared" si="1"/>
        <v>7.3887615059980732E-2</v>
      </c>
    </row>
    <row r="42" spans="1:4" hidden="1" x14ac:dyDescent="0.25">
      <c r="A42" s="50" t="s">
        <v>71</v>
      </c>
      <c r="B42" s="50">
        <v>2627</v>
      </c>
      <c r="C42" s="91">
        <f t="shared" si="0"/>
        <v>2600</v>
      </c>
      <c r="D42" s="65">
        <f t="shared" si="1"/>
        <v>4.3648024457515033E-2</v>
      </c>
    </row>
    <row r="43" spans="1:4" hidden="1" x14ac:dyDescent="0.25">
      <c r="A43" s="50" t="s">
        <v>65</v>
      </c>
      <c r="B43" s="50">
        <v>2469</v>
      </c>
      <c r="C43" s="91">
        <f t="shared" si="0"/>
        <v>2500</v>
      </c>
      <c r="D43" s="65">
        <f t="shared" si="1"/>
        <v>4.1022829229388894E-2</v>
      </c>
    </row>
    <row r="44" spans="1:4" hidden="1" x14ac:dyDescent="0.25">
      <c r="A44" s="50" t="s">
        <v>122</v>
      </c>
      <c r="B44" s="50">
        <v>1506</v>
      </c>
      <c r="C44" s="91">
        <f t="shared" si="0"/>
        <v>1500</v>
      </c>
      <c r="D44" s="65">
        <f t="shared" si="1"/>
        <v>2.5022430465556775E-2</v>
      </c>
    </row>
    <row r="45" spans="1:4" hidden="1" x14ac:dyDescent="0.25">
      <c r="A45" s="50" t="s">
        <v>94</v>
      </c>
      <c r="B45" s="50">
        <v>1295</v>
      </c>
      <c r="C45" s="91">
        <f t="shared" si="0"/>
        <v>1300</v>
      </c>
      <c r="D45" s="65">
        <f t="shared" si="1"/>
        <v>2.1516631774831357E-2</v>
      </c>
    </row>
    <row r="46" spans="1:4" hidden="1" x14ac:dyDescent="0.25">
      <c r="A46" s="50" t="s">
        <v>64</v>
      </c>
      <c r="B46" s="50">
        <v>1152</v>
      </c>
      <c r="C46" s="91">
        <f t="shared" si="0"/>
        <v>1200</v>
      </c>
      <c r="D46" s="65">
        <f t="shared" si="1"/>
        <v>1.9140663941780482E-2</v>
      </c>
    </row>
    <row r="47" spans="1:4" hidden="1" x14ac:dyDescent="0.25">
      <c r="A47" s="50" t="s">
        <v>69</v>
      </c>
      <c r="B47" s="50">
        <v>738</v>
      </c>
      <c r="C47" s="91" t="str">
        <f t="shared" si="0"/>
        <v>&lt;1,000</v>
      </c>
      <c r="D47" s="65">
        <f t="shared" si="1"/>
        <v>1.2261987837703121E-2</v>
      </c>
    </row>
    <row r="48" spans="1:4" hidden="1" x14ac:dyDescent="0.25">
      <c r="A48" s="50" t="s">
        <v>59</v>
      </c>
      <c r="B48" s="50">
        <v>733</v>
      </c>
      <c r="C48" s="91" t="str">
        <f t="shared" si="0"/>
        <v>&lt;1,000</v>
      </c>
      <c r="D48" s="65">
        <f t="shared" si="1"/>
        <v>1.2178912039344698E-2</v>
      </c>
    </row>
    <row r="49" spans="1:4" hidden="1" x14ac:dyDescent="0.25">
      <c r="A49" s="50" t="s">
        <v>135</v>
      </c>
      <c r="B49" s="50">
        <v>691</v>
      </c>
      <c r="C49" s="91" t="str">
        <f t="shared" si="0"/>
        <v>&lt;1,000</v>
      </c>
      <c r="D49" s="65">
        <f t="shared" si="1"/>
        <v>1.1481075333133951E-2</v>
      </c>
    </row>
    <row r="50" spans="1:4" hidden="1" x14ac:dyDescent="0.25">
      <c r="A50" s="50" t="s">
        <v>169</v>
      </c>
      <c r="B50" s="50">
        <v>585</v>
      </c>
      <c r="C50" s="91" t="str">
        <f t="shared" si="0"/>
        <v>&lt;1,000</v>
      </c>
      <c r="D50" s="65">
        <f t="shared" si="1"/>
        <v>9.7198684079354003E-3</v>
      </c>
    </row>
    <row r="51" spans="1:4" hidden="1" x14ac:dyDescent="0.25">
      <c r="A51" s="50" t="s">
        <v>52</v>
      </c>
      <c r="B51" s="50">
        <v>581</v>
      </c>
      <c r="C51" s="91" t="str">
        <f t="shared" si="0"/>
        <v>&lt;1,000</v>
      </c>
      <c r="D51" s="65">
        <f t="shared" si="1"/>
        <v>9.6534077692486623E-3</v>
      </c>
    </row>
    <row r="52" spans="1:4" hidden="1" x14ac:dyDescent="0.25">
      <c r="A52" s="50" t="s">
        <v>97</v>
      </c>
      <c r="B52" s="50">
        <v>528</v>
      </c>
      <c r="C52" s="91" t="str">
        <f t="shared" si="0"/>
        <v>&lt;1,000</v>
      </c>
      <c r="D52" s="65">
        <f t="shared" si="1"/>
        <v>8.7728043066493868E-3</v>
      </c>
    </row>
    <row r="53" spans="1:4" hidden="1" x14ac:dyDescent="0.25">
      <c r="A53" s="50" t="s">
        <v>98</v>
      </c>
      <c r="B53" s="50">
        <v>334</v>
      </c>
      <c r="C53" s="91" t="str">
        <f t="shared" si="0"/>
        <v>&lt;500</v>
      </c>
      <c r="D53" s="65">
        <f t="shared" si="1"/>
        <v>5.549463330342605E-3</v>
      </c>
    </row>
    <row r="54" spans="1:4" hidden="1" x14ac:dyDescent="0.25">
      <c r="A54" s="50" t="s">
        <v>152</v>
      </c>
      <c r="B54" s="50">
        <v>258</v>
      </c>
      <c r="C54" s="91" t="str">
        <f t="shared" si="0"/>
        <v>&lt;500</v>
      </c>
      <c r="D54" s="65">
        <f t="shared" si="1"/>
        <v>4.2867111952945864E-3</v>
      </c>
    </row>
    <row r="55" spans="1:4" hidden="1" x14ac:dyDescent="0.25">
      <c r="A55" s="50" t="s">
        <v>90</v>
      </c>
      <c r="B55" s="50">
        <v>253</v>
      </c>
      <c r="C55" s="91" t="str">
        <f t="shared" si="0"/>
        <v>&lt;500</v>
      </c>
      <c r="D55" s="65">
        <f t="shared" si="1"/>
        <v>4.2036353969361643E-3</v>
      </c>
    </row>
    <row r="56" spans="1:4" hidden="1" x14ac:dyDescent="0.25">
      <c r="A56" s="50" t="s">
        <v>154</v>
      </c>
      <c r="B56" s="50">
        <v>236</v>
      </c>
      <c r="C56" s="91" t="str">
        <f t="shared" si="0"/>
        <v>&lt;500</v>
      </c>
      <c r="D56" s="65">
        <f t="shared" si="1"/>
        <v>3.9211776825175291E-3</v>
      </c>
    </row>
    <row r="57" spans="1:4" hidden="1" x14ac:dyDescent="0.25">
      <c r="A57" s="50" t="s">
        <v>117</v>
      </c>
      <c r="B57" s="50">
        <v>232</v>
      </c>
      <c r="C57" s="91" t="str">
        <f t="shared" si="0"/>
        <v>&lt;500</v>
      </c>
      <c r="D57" s="65">
        <f t="shared" si="1"/>
        <v>3.8547170438307911E-3</v>
      </c>
    </row>
    <row r="58" spans="1:4" hidden="1" x14ac:dyDescent="0.25">
      <c r="A58" s="50" t="s">
        <v>91</v>
      </c>
      <c r="B58" s="50">
        <v>191</v>
      </c>
      <c r="C58" s="91" t="str">
        <f t="shared" si="0"/>
        <v>&lt;200</v>
      </c>
      <c r="D58" s="65">
        <f t="shared" si="1"/>
        <v>3.1734954972917288E-3</v>
      </c>
    </row>
    <row r="59" spans="1:4" hidden="1" x14ac:dyDescent="0.25">
      <c r="A59" s="50" t="s">
        <v>84</v>
      </c>
      <c r="B59" s="50">
        <v>177</v>
      </c>
      <c r="C59" s="91" t="str">
        <f t="shared" si="0"/>
        <v>&lt;200</v>
      </c>
      <c r="D59" s="65">
        <f t="shared" si="1"/>
        <v>2.9408832618881466E-3</v>
      </c>
    </row>
    <row r="60" spans="1:4" hidden="1" x14ac:dyDescent="0.25">
      <c r="A60" s="50" t="s">
        <v>124</v>
      </c>
      <c r="B60" s="50">
        <v>163</v>
      </c>
      <c r="C60" s="91" t="str">
        <f t="shared" si="0"/>
        <v>&lt;200</v>
      </c>
      <c r="D60" s="65">
        <f t="shared" si="1"/>
        <v>2.7082710264845645E-3</v>
      </c>
    </row>
    <row r="61" spans="1:4" hidden="1" x14ac:dyDescent="0.25">
      <c r="A61" s="50" t="s">
        <v>63</v>
      </c>
      <c r="B61" s="50">
        <v>4</v>
      </c>
      <c r="C61" s="91" t="str">
        <f t="shared" si="0"/>
        <v>&lt;100</v>
      </c>
      <c r="D61" s="65">
        <f t="shared" si="1"/>
        <v>6.6460638686737785E-5</v>
      </c>
    </row>
    <row r="62" spans="1:4" hidden="1" x14ac:dyDescent="0.25">
      <c r="A62" s="50" t="s">
        <v>151</v>
      </c>
      <c r="B62" s="50">
        <v>3</v>
      </c>
      <c r="C62" s="91" t="str">
        <f t="shared" si="0"/>
        <v>&lt;100</v>
      </c>
      <c r="D62" s="65">
        <f t="shared" si="1"/>
        <v>4.9845479015053332E-5</v>
      </c>
    </row>
    <row r="63" spans="1:4" hidden="1" x14ac:dyDescent="0.25">
      <c r="D63" s="65"/>
    </row>
    <row r="64" spans="1:4" hidden="1" x14ac:dyDescent="0.25">
      <c r="A64" s="50" t="s">
        <v>340</v>
      </c>
      <c r="B64" s="50">
        <v>60186</v>
      </c>
      <c r="C64" s="91">
        <f>(IF(ISNUMBER(B64),(IF(B64&lt;100,"&lt;100",IF(B64&lt;200,"&lt;200",IF(B64&lt;500,"&lt;500",IF(B64&lt;1000,"&lt;1,000",IF(B64&lt;10000,(ROUND(B64,-2)),IF(B64&lt;100000,(ROUND(B64,-3)),IF(B64&lt;1000000,(ROUND(B64,-4)),IF(B64&gt;=1000000,(ROUND(B64,-5))))))))))),"-"))</f>
        <v>60000</v>
      </c>
      <c r="D64" s="65">
        <f>B64/$B$64</f>
        <v>1</v>
      </c>
    </row>
    <row r="65" hidden="1" x14ac:dyDescent="0.25"/>
    <row r="66" hidden="1" x14ac:dyDescent="0.25"/>
  </sheetData>
  <sheetProtection algorithmName="SHA-512" hashValue="WOpW6gjOsQFxN1w/iK8pRQMJAX7VEsms8yuBSxk6NY7Ytu3BOiCrQzA+2TwchcWmYlyJec5Vr9yQm0ueHJjTzw==" saltValue="vfY2amhNPNFKSPwAahyJQw==" spinCount="100000" sheet="1" scenarios="1"/>
  <sortState ref="A38:D62">
    <sortCondition descending="1" ref="B39"/>
  </sortState>
  <pageMargins left="0.7" right="0.7" top="0.75" bottom="0.75" header="0.3" footer="0.3"/>
  <pageSetup paperSize="0" orientation="portrait" horizontalDpi="0" verticalDpi="0" copie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202"/>
  <sheetViews>
    <sheetView showGridLines="0" showRowColHeaders="0" zoomScale="70" zoomScaleNormal="70" workbookViewId="0">
      <selection activeCell="A4" sqref="A4"/>
    </sheetView>
  </sheetViews>
  <sheetFormatPr defaultRowHeight="15.75" x14ac:dyDescent="0.25"/>
  <cols>
    <col min="1" max="16384" width="9" style="1"/>
  </cols>
  <sheetData>
    <row r="1" spans="1:26" ht="15.75" customHeight="1" x14ac:dyDescent="0.25">
      <c r="A1" s="112" t="s">
        <v>268</v>
      </c>
      <c r="B1" s="112"/>
      <c r="C1" s="112"/>
      <c r="D1" s="112"/>
      <c r="E1" s="112"/>
      <c r="F1" s="112"/>
      <c r="G1" s="112"/>
      <c r="H1" s="112"/>
      <c r="I1" s="112"/>
      <c r="J1" s="112"/>
      <c r="K1" s="112"/>
      <c r="L1" s="112"/>
      <c r="M1" s="112"/>
      <c r="N1" s="112"/>
      <c r="O1" s="112"/>
      <c r="P1" s="112"/>
      <c r="Q1" s="112"/>
      <c r="R1" s="112"/>
      <c r="S1" s="112"/>
      <c r="T1" s="112"/>
      <c r="U1" s="112"/>
      <c r="V1" s="112"/>
      <c r="W1" s="112"/>
      <c r="X1" s="112"/>
      <c r="Y1" s="112"/>
      <c r="Z1" s="112"/>
    </row>
    <row r="2" spans="1:26" ht="15.75" customHeight="1" x14ac:dyDescent="0.25">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row>
    <row r="3" spans="1:26" ht="15.75" customHeight="1" thickBot="1" x14ac:dyDescent="0.3">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row>
    <row r="4" spans="1:26" ht="16.5" customHeight="1" thickTop="1" x14ac:dyDescent="0.25"/>
    <row r="36" spans="1:20" x14ac:dyDescent="0.25">
      <c r="N36" s="2"/>
    </row>
    <row r="37" spans="1:20" x14ac:dyDescent="0.25">
      <c r="A37" s="2" t="s">
        <v>228</v>
      </c>
      <c r="N37" s="2"/>
    </row>
    <row r="39" spans="1:20" hidden="1" x14ac:dyDescent="0.25">
      <c r="A39" s="11" t="s">
        <v>182</v>
      </c>
      <c r="B39" s="11" t="s">
        <v>0</v>
      </c>
      <c r="C39" s="11"/>
      <c r="D39" s="11"/>
      <c r="E39" s="11"/>
      <c r="F39" s="11"/>
      <c r="G39" s="11"/>
      <c r="N39" s="11" t="s">
        <v>182</v>
      </c>
      <c r="O39" s="11" t="s">
        <v>0</v>
      </c>
      <c r="P39" s="11"/>
      <c r="Q39" s="11"/>
      <c r="R39" s="11"/>
      <c r="S39" s="11"/>
      <c r="T39" s="11"/>
    </row>
    <row r="40" spans="1:20" hidden="1" x14ac:dyDescent="0.25">
      <c r="A40" s="11" t="s">
        <v>33</v>
      </c>
      <c r="B40" s="12">
        <v>59110</v>
      </c>
      <c r="C40" s="12"/>
      <c r="D40" s="13">
        <f>B40/$B$62</f>
        <v>0.17106508344885266</v>
      </c>
      <c r="E40" s="13"/>
      <c r="F40" s="14"/>
      <c r="G40" s="11"/>
      <c r="N40" s="11" t="s">
        <v>25</v>
      </c>
      <c r="O40" s="12">
        <v>12515</v>
      </c>
      <c r="P40" s="12"/>
      <c r="Q40" s="13">
        <f>O40/$O$62</f>
        <v>0.13394954763263039</v>
      </c>
      <c r="R40" s="13"/>
      <c r="S40" s="14"/>
    </row>
    <row r="41" spans="1:20" hidden="1" x14ac:dyDescent="0.25">
      <c r="A41" s="11" t="s">
        <v>25</v>
      </c>
      <c r="B41" s="12">
        <v>44693</v>
      </c>
      <c r="C41" s="12"/>
      <c r="D41" s="13">
        <f t="shared" ref="D41:D62" si="0">B41/$B$62</f>
        <v>0.12934210412078451</v>
      </c>
      <c r="E41" s="13"/>
      <c r="F41" s="15"/>
      <c r="G41" s="11"/>
      <c r="N41" s="11" t="s">
        <v>28</v>
      </c>
      <c r="O41" s="12">
        <v>9992</v>
      </c>
      <c r="P41" s="12"/>
      <c r="Q41" s="13">
        <f t="shared" ref="Q41:Q60" si="1">O41/$O$62</f>
        <v>0.1069455757047737</v>
      </c>
      <c r="R41" s="13"/>
      <c r="S41" s="15"/>
      <c r="T41" s="11"/>
    </row>
    <row r="42" spans="1:20" hidden="1" x14ac:dyDescent="0.25">
      <c r="A42" s="11" t="s">
        <v>37</v>
      </c>
      <c r="B42" s="12">
        <v>39535</v>
      </c>
      <c r="C42" s="12"/>
      <c r="D42" s="13">
        <f t="shared" si="0"/>
        <v>0.11441478724666537</v>
      </c>
      <c r="E42" s="13"/>
      <c r="F42" s="15"/>
      <c r="G42" s="11"/>
      <c r="N42" s="11" t="s">
        <v>36</v>
      </c>
      <c r="O42" s="12">
        <v>9472</v>
      </c>
      <c r="P42" s="12"/>
      <c r="Q42" s="13">
        <f t="shared" si="1"/>
        <v>0.10137995327017779</v>
      </c>
      <c r="R42" s="13"/>
      <c r="S42" s="15"/>
      <c r="T42" s="11"/>
    </row>
    <row r="43" spans="1:20" hidden="1" x14ac:dyDescent="0.25">
      <c r="A43" s="11" t="s">
        <v>181</v>
      </c>
      <c r="B43" s="12">
        <v>35893</v>
      </c>
      <c r="C43" s="12"/>
      <c r="D43" s="13">
        <f t="shared" si="0"/>
        <v>0.10387479343985229</v>
      </c>
      <c r="E43" s="13"/>
      <c r="F43" s="15"/>
      <c r="G43" s="11"/>
      <c r="N43" s="11" t="s">
        <v>33</v>
      </c>
      <c r="O43" s="12">
        <v>9156</v>
      </c>
      <c r="P43" s="12"/>
      <c r="Q43" s="13">
        <f t="shared" si="1"/>
        <v>9.799776732915412E-2</v>
      </c>
      <c r="R43" s="13"/>
      <c r="S43" s="15"/>
      <c r="T43" s="11"/>
    </row>
    <row r="44" spans="1:20" hidden="1" x14ac:dyDescent="0.25">
      <c r="A44" s="11" t="s">
        <v>24</v>
      </c>
      <c r="B44" s="12">
        <v>35878</v>
      </c>
      <c r="C44" s="12"/>
      <c r="D44" s="13">
        <f t="shared" si="0"/>
        <v>0.10383138325119161</v>
      </c>
      <c r="E44" s="13"/>
      <c r="F44" s="15"/>
      <c r="G44" s="11"/>
      <c r="N44" s="11" t="s">
        <v>181</v>
      </c>
      <c r="O44" s="12">
        <v>9086</v>
      </c>
      <c r="P44" s="12"/>
      <c r="Q44" s="13">
        <f t="shared" si="1"/>
        <v>9.7248548924496983E-2</v>
      </c>
      <c r="R44" s="13"/>
      <c r="S44" s="15"/>
      <c r="T44" s="11"/>
    </row>
    <row r="45" spans="1:20" hidden="1" x14ac:dyDescent="0.25">
      <c r="A45" s="11" t="s">
        <v>28</v>
      </c>
      <c r="B45" s="12">
        <v>28816</v>
      </c>
      <c r="C45" s="12"/>
      <c r="D45" s="13">
        <f t="shared" si="0"/>
        <v>8.3393866429743502E-2</v>
      </c>
      <c r="E45" s="13"/>
      <c r="F45" s="15"/>
      <c r="G45" s="11"/>
      <c r="N45" s="11" t="s">
        <v>29</v>
      </c>
      <c r="O45" s="12">
        <v>9007</v>
      </c>
      <c r="P45" s="12"/>
      <c r="Q45" s="13">
        <f t="shared" si="1"/>
        <v>9.6403002439241062E-2</v>
      </c>
      <c r="R45" s="13"/>
      <c r="S45" s="15"/>
      <c r="T45" s="11"/>
    </row>
    <row r="46" spans="1:20" hidden="1" x14ac:dyDescent="0.25">
      <c r="A46" s="11" t="s">
        <v>36</v>
      </c>
      <c r="B46" s="12">
        <v>26665</v>
      </c>
      <c r="C46" s="12"/>
      <c r="D46" s="13">
        <f t="shared" si="0"/>
        <v>7.7168845375802E-2</v>
      </c>
      <c r="E46" s="13"/>
      <c r="F46" s="15"/>
      <c r="G46" s="11"/>
      <c r="N46" s="11" t="s">
        <v>86</v>
      </c>
      <c r="O46" s="12">
        <v>8502</v>
      </c>
      <c r="P46" s="12"/>
      <c r="Q46" s="13">
        <f t="shared" si="1"/>
        <v>9.0997926805643115E-2</v>
      </c>
      <c r="R46" s="13"/>
      <c r="S46" s="15"/>
      <c r="T46" s="11"/>
    </row>
    <row r="47" spans="1:20" hidden="1" x14ac:dyDescent="0.25">
      <c r="A47" s="11" t="s">
        <v>29</v>
      </c>
      <c r="B47" s="12">
        <v>25863</v>
      </c>
      <c r="C47" s="12"/>
      <c r="D47" s="13">
        <f t="shared" si="0"/>
        <v>7.4847847288744315E-2</v>
      </c>
      <c r="E47" s="13"/>
      <c r="F47" s="15"/>
      <c r="G47" s="11"/>
      <c r="N47" s="11" t="s">
        <v>37</v>
      </c>
      <c r="O47" s="12">
        <v>7245</v>
      </c>
      <c r="P47" s="12"/>
      <c r="Q47" s="13">
        <f t="shared" si="1"/>
        <v>7.7544104882014159E-2</v>
      </c>
      <c r="R47" s="13"/>
      <c r="S47" s="15"/>
      <c r="T47" s="11"/>
    </row>
    <row r="48" spans="1:20" hidden="1" x14ac:dyDescent="0.25">
      <c r="A48" s="11" t="s">
        <v>86</v>
      </c>
      <c r="B48" s="17">
        <v>19332</v>
      </c>
      <c r="C48" s="12"/>
      <c r="D48" s="13">
        <f t="shared" si="0"/>
        <v>5.5947051145884281E-2</v>
      </c>
      <c r="E48" s="13"/>
      <c r="F48" s="15"/>
      <c r="G48" s="11"/>
      <c r="N48" s="11" t="s">
        <v>24</v>
      </c>
      <c r="O48" s="12">
        <v>4841</v>
      </c>
      <c r="P48" s="12"/>
      <c r="Q48" s="13">
        <f t="shared" si="1"/>
        <v>5.1813804242074608E-2</v>
      </c>
      <c r="R48" s="13"/>
      <c r="S48" s="15"/>
      <c r="T48" s="11"/>
    </row>
    <row r="49" spans="1:20" hidden="1" x14ac:dyDescent="0.25">
      <c r="A49" s="11" t="s">
        <v>31</v>
      </c>
      <c r="B49" s="12">
        <v>7319</v>
      </c>
      <c r="C49" s="12"/>
      <c r="D49" s="13">
        <f t="shared" si="0"/>
        <v>2.1181278053834421E-2</v>
      </c>
      <c r="E49" s="13"/>
      <c r="F49" s="15"/>
      <c r="G49" s="11"/>
      <c r="N49" s="11" t="s">
        <v>20</v>
      </c>
      <c r="O49" s="12">
        <v>4834</v>
      </c>
      <c r="P49" s="12"/>
      <c r="Q49" s="13">
        <f t="shared" si="1"/>
        <v>5.1738882401608892E-2</v>
      </c>
      <c r="R49" s="13"/>
      <c r="S49" s="15"/>
      <c r="T49" s="11"/>
    </row>
    <row r="50" spans="1:20" hidden="1" x14ac:dyDescent="0.25">
      <c r="A50" s="11" t="s">
        <v>21</v>
      </c>
      <c r="B50" s="12">
        <v>4325</v>
      </c>
      <c r="C50" s="12"/>
      <c r="D50" s="13">
        <f t="shared" si="0"/>
        <v>1.251660439716271E-2</v>
      </c>
      <c r="E50" s="13"/>
      <c r="F50" s="15"/>
      <c r="G50" s="11"/>
      <c r="N50" s="11" t="s">
        <v>34</v>
      </c>
      <c r="O50" s="12">
        <v>3485</v>
      </c>
      <c r="P50" s="12"/>
      <c r="Q50" s="13">
        <f t="shared" si="1"/>
        <v>3.7300373431859123E-2</v>
      </c>
      <c r="R50" s="13"/>
      <c r="S50" s="15"/>
      <c r="T50" s="11"/>
    </row>
    <row r="51" spans="1:20" hidden="1" x14ac:dyDescent="0.25">
      <c r="A51" s="11" t="s">
        <v>20</v>
      </c>
      <c r="B51" s="12">
        <v>3975</v>
      </c>
      <c r="C51" s="12"/>
      <c r="D51" s="13">
        <f t="shared" si="0"/>
        <v>1.1503699995080179E-2</v>
      </c>
      <c r="E51" s="13"/>
      <c r="F51" s="15"/>
      <c r="G51" s="11"/>
      <c r="N51" s="11" t="s">
        <v>26</v>
      </c>
      <c r="O51" s="12">
        <v>1559</v>
      </c>
      <c r="P51" s="12"/>
      <c r="Q51" s="13">
        <f t="shared" si="1"/>
        <v>1.6686164183721198E-2</v>
      </c>
      <c r="R51" s="13"/>
      <c r="S51" s="15"/>
      <c r="T51" s="11"/>
    </row>
    <row r="52" spans="1:20" hidden="1" x14ac:dyDescent="0.25">
      <c r="A52" s="11" t="s">
        <v>26</v>
      </c>
      <c r="B52" s="12">
        <v>3881</v>
      </c>
      <c r="C52" s="12"/>
      <c r="D52" s="13">
        <f t="shared" si="0"/>
        <v>1.1231662812806584E-2</v>
      </c>
      <c r="E52" s="13"/>
      <c r="F52" s="15"/>
      <c r="G52" s="11"/>
      <c r="N52" s="11" t="s">
        <v>22</v>
      </c>
      <c r="O52" s="12">
        <v>976</v>
      </c>
      <c r="P52" s="12"/>
      <c r="Q52" s="13">
        <f t="shared" si="1"/>
        <v>1.044624518493386E-2</v>
      </c>
      <c r="R52" s="13"/>
      <c r="S52" s="15"/>
      <c r="T52" s="11"/>
    </row>
    <row r="53" spans="1:20" hidden="1" x14ac:dyDescent="0.25">
      <c r="A53" s="11" t="s">
        <v>22</v>
      </c>
      <c r="B53" s="12">
        <v>3740</v>
      </c>
      <c r="C53" s="12"/>
      <c r="D53" s="13">
        <f t="shared" si="0"/>
        <v>1.0823607039396194E-2</v>
      </c>
      <c r="E53" s="13"/>
      <c r="F53" s="15"/>
      <c r="G53" s="11"/>
      <c r="N53" s="11" t="s">
        <v>32</v>
      </c>
      <c r="O53" s="12">
        <v>919</v>
      </c>
      <c r="P53" s="12"/>
      <c r="Q53" s="13">
        <f t="shared" si="1"/>
        <v>9.8361673411416165E-3</v>
      </c>
      <c r="R53" s="13"/>
      <c r="S53" s="15"/>
      <c r="T53" s="11"/>
    </row>
    <row r="54" spans="1:20" hidden="1" x14ac:dyDescent="0.25">
      <c r="A54" s="11" t="s">
        <v>35</v>
      </c>
      <c r="B54" s="12">
        <v>3419</v>
      </c>
      <c r="C54" s="12"/>
      <c r="D54" s="13">
        <f t="shared" si="0"/>
        <v>9.8946290020576425E-3</v>
      </c>
      <c r="E54" s="13"/>
      <c r="F54" s="15"/>
      <c r="G54" s="11"/>
      <c r="N54" s="11" t="s">
        <v>35</v>
      </c>
      <c r="O54" s="12">
        <v>906</v>
      </c>
      <c r="P54" s="12"/>
      <c r="Q54" s="13">
        <f t="shared" si="1"/>
        <v>9.6970267802767192E-3</v>
      </c>
      <c r="R54" s="13"/>
      <c r="S54" s="15"/>
      <c r="T54" s="11"/>
    </row>
    <row r="55" spans="1:20" hidden="1" x14ac:dyDescent="0.25">
      <c r="A55" s="11" t="s">
        <v>30</v>
      </c>
      <c r="B55" s="12">
        <v>2910</v>
      </c>
      <c r="C55" s="12"/>
      <c r="D55" s="13">
        <f t="shared" si="0"/>
        <v>8.4215766001719036E-3</v>
      </c>
      <c r="E55" s="13"/>
      <c r="F55" s="15"/>
      <c r="G55" s="11"/>
      <c r="N55" s="11" t="s">
        <v>27</v>
      </c>
      <c r="O55" s="12">
        <v>597</v>
      </c>
      <c r="P55" s="12"/>
      <c r="Q55" s="13">
        <f t="shared" si="1"/>
        <v>6.389762679718765E-3</v>
      </c>
      <c r="R55" s="13"/>
      <c r="S55" s="15"/>
      <c r="T55" s="11"/>
    </row>
    <row r="56" spans="1:20" hidden="1" x14ac:dyDescent="0.25">
      <c r="A56" s="11" t="s">
        <v>34</v>
      </c>
      <c r="B56" s="12">
        <v>1996</v>
      </c>
      <c r="C56" s="12"/>
      <c r="D56" s="13">
        <f t="shared" si="0"/>
        <v>5.7764491044478075E-3</v>
      </c>
      <c r="E56" s="13"/>
      <c r="F56" s="15"/>
      <c r="G56" s="11"/>
      <c r="N56" s="11" t="s">
        <v>30</v>
      </c>
      <c r="O56" s="12">
        <v>538</v>
      </c>
      <c r="P56" s="12"/>
      <c r="Q56" s="13">
        <f t="shared" si="1"/>
        <v>5.7582785957934601E-3</v>
      </c>
      <c r="R56" s="13"/>
      <c r="S56" s="15"/>
      <c r="T56" s="11"/>
    </row>
    <row r="57" spans="1:20" hidden="1" x14ac:dyDescent="0.25">
      <c r="A57" s="11" t="s">
        <v>27</v>
      </c>
      <c r="B57" s="12">
        <v>1017</v>
      </c>
      <c r="C57" s="12"/>
      <c r="D57" s="13">
        <f t="shared" si="0"/>
        <v>2.9432107911940984E-3</v>
      </c>
      <c r="E57" s="13"/>
      <c r="F57" s="15"/>
      <c r="G57" s="11"/>
      <c r="N57" s="11" t="s">
        <v>21</v>
      </c>
      <c r="O57" s="12">
        <v>485</v>
      </c>
      <c r="P57" s="12"/>
      <c r="Q57" s="13">
        <f t="shared" si="1"/>
        <v>5.1910132322673386E-3</v>
      </c>
      <c r="R57" s="13"/>
      <c r="S57" s="15"/>
      <c r="T57" s="11"/>
    </row>
    <row r="58" spans="1:20" hidden="1" x14ac:dyDescent="0.25">
      <c r="A58" s="11" t="s">
        <v>32</v>
      </c>
      <c r="B58" s="12">
        <v>871</v>
      </c>
      <c r="C58" s="12"/>
      <c r="D58" s="13">
        <f t="shared" si="0"/>
        <v>2.520684954896814E-3</v>
      </c>
      <c r="E58" s="13"/>
      <c r="F58" s="15"/>
      <c r="G58" s="11"/>
      <c r="N58" s="11" t="s">
        <v>31</v>
      </c>
      <c r="O58" s="12">
        <v>291</v>
      </c>
      <c r="P58" s="12"/>
      <c r="Q58" s="13">
        <f t="shared" si="1"/>
        <v>3.114607939360403E-3</v>
      </c>
      <c r="R58" s="13"/>
      <c r="S58" s="15"/>
      <c r="T58" s="11"/>
    </row>
    <row r="59" spans="1:20" hidden="1" x14ac:dyDescent="0.25">
      <c r="A59" s="11" t="s">
        <v>23</v>
      </c>
      <c r="B59" s="12">
        <v>576</v>
      </c>
      <c r="C59" s="12"/>
      <c r="D59" s="13">
        <f t="shared" si="0"/>
        <v>1.6669512445701088E-3</v>
      </c>
      <c r="E59" s="13"/>
      <c r="F59" s="15"/>
      <c r="G59" s="11"/>
      <c r="N59" s="11" t="s">
        <v>23</v>
      </c>
      <c r="O59" s="12">
        <v>164</v>
      </c>
      <c r="P59" s="12"/>
      <c r="Q59" s="13">
        <f t="shared" si="1"/>
        <v>1.7553116909110175E-3</v>
      </c>
      <c r="R59" s="13"/>
      <c r="S59" s="15"/>
      <c r="T59" s="11"/>
    </row>
    <row r="60" spans="1:20" hidden="1" x14ac:dyDescent="0.25">
      <c r="A60" s="11" t="s">
        <v>125</v>
      </c>
      <c r="B60" s="12">
        <v>43</v>
      </c>
      <c r="C60" s="12"/>
      <c r="D60" s="13">
        <f t="shared" si="0"/>
        <v>1.2444254082728243E-4</v>
      </c>
      <c r="E60" s="13"/>
      <c r="F60" s="15"/>
      <c r="G60" s="11"/>
      <c r="N60" s="11" t="s">
        <v>125</v>
      </c>
      <c r="O60" s="12">
        <v>0.70389999999999997</v>
      </c>
      <c r="P60" s="12"/>
      <c r="Q60" s="13">
        <f t="shared" si="1"/>
        <v>7.5339262148308855E-6</v>
      </c>
      <c r="R60" s="13"/>
      <c r="S60" s="15"/>
      <c r="T60" s="11"/>
    </row>
    <row r="61" spans="1:20" hidden="1" x14ac:dyDescent="0.25">
      <c r="D61" s="13"/>
    </row>
    <row r="62" spans="1:20" hidden="1" x14ac:dyDescent="0.25">
      <c r="A62" s="11" t="s">
        <v>267</v>
      </c>
      <c r="B62" s="12">
        <v>345541</v>
      </c>
      <c r="C62" s="12"/>
      <c r="D62" s="13">
        <f t="shared" si="0"/>
        <v>1</v>
      </c>
      <c r="E62" s="13"/>
      <c r="F62" s="15"/>
      <c r="G62" s="11"/>
      <c r="N62" s="11" t="s">
        <v>267</v>
      </c>
      <c r="O62" s="11">
        <v>93430.7</v>
      </c>
      <c r="P62" s="12"/>
      <c r="Q62" s="13">
        <f>O62/$O$62</f>
        <v>1</v>
      </c>
      <c r="R62" s="13"/>
      <c r="S62" s="15"/>
      <c r="T62" s="11"/>
    </row>
    <row r="63" spans="1:20" x14ac:dyDescent="0.25">
      <c r="A63" s="11"/>
      <c r="B63" s="12"/>
      <c r="C63" s="12"/>
      <c r="D63" s="13"/>
      <c r="E63" s="13"/>
      <c r="F63" s="15"/>
      <c r="G63" s="11"/>
      <c r="N63" s="11"/>
      <c r="O63" s="12"/>
      <c r="P63" s="12"/>
      <c r="Q63" s="13"/>
      <c r="R63" s="13"/>
      <c r="S63" s="15"/>
      <c r="T63" s="11"/>
    </row>
    <row r="64" spans="1:20" x14ac:dyDescent="0.25">
      <c r="A64" s="11"/>
      <c r="B64" s="12"/>
      <c r="C64" s="12"/>
      <c r="D64" s="13"/>
      <c r="E64" s="13"/>
      <c r="F64" s="15"/>
      <c r="G64" s="11"/>
      <c r="N64" s="11"/>
      <c r="O64" s="12"/>
      <c r="P64" s="12"/>
      <c r="Q64" s="13"/>
      <c r="R64" s="13"/>
      <c r="S64" s="15"/>
      <c r="T64" s="11"/>
    </row>
    <row r="65" spans="1:20" x14ac:dyDescent="0.25">
      <c r="A65" s="11"/>
      <c r="B65" s="12"/>
      <c r="C65" s="12"/>
      <c r="D65" s="13"/>
      <c r="E65" s="13"/>
      <c r="F65" s="15"/>
      <c r="G65" s="11"/>
      <c r="N65" s="11"/>
      <c r="O65" s="12"/>
      <c r="P65" s="12"/>
      <c r="Q65" s="13"/>
      <c r="R65" s="13"/>
      <c r="S65" s="15"/>
      <c r="T65" s="11"/>
    </row>
    <row r="66" spans="1:20" x14ac:dyDescent="0.25">
      <c r="A66" s="11"/>
      <c r="B66" s="12"/>
      <c r="C66" s="12"/>
      <c r="D66" s="13"/>
      <c r="E66" s="13"/>
      <c r="F66" s="15"/>
      <c r="G66" s="11"/>
      <c r="N66" s="11"/>
      <c r="O66" s="12"/>
      <c r="P66" s="12"/>
      <c r="Q66" s="13"/>
      <c r="R66" s="13"/>
      <c r="S66" s="15"/>
      <c r="T66" s="11"/>
    </row>
    <row r="67" spans="1:20" x14ac:dyDescent="0.25">
      <c r="A67" s="11"/>
      <c r="B67" s="12"/>
      <c r="C67" s="12"/>
      <c r="D67" s="13"/>
      <c r="E67" s="13"/>
      <c r="F67" s="15"/>
      <c r="G67" s="11"/>
      <c r="N67" s="11"/>
      <c r="O67" s="12"/>
      <c r="P67" s="12"/>
      <c r="Q67" s="13"/>
      <c r="R67" s="13"/>
      <c r="S67" s="15"/>
      <c r="T67" s="11"/>
    </row>
    <row r="68" spans="1:20" x14ac:dyDescent="0.25">
      <c r="A68" s="11"/>
      <c r="B68" s="12"/>
      <c r="C68" s="12"/>
      <c r="D68" s="13"/>
      <c r="E68" s="13"/>
      <c r="F68" s="15"/>
      <c r="G68" s="11"/>
      <c r="N68" s="11"/>
      <c r="O68" s="12"/>
      <c r="P68" s="12"/>
      <c r="Q68" s="13"/>
      <c r="R68" s="13"/>
      <c r="S68" s="15"/>
      <c r="T68" s="11"/>
    </row>
    <row r="69" spans="1:20" x14ac:dyDescent="0.25">
      <c r="A69" s="11"/>
      <c r="B69" s="12"/>
      <c r="C69" s="12"/>
      <c r="D69" s="13"/>
      <c r="E69" s="13"/>
      <c r="F69" s="15"/>
      <c r="G69" s="11"/>
      <c r="N69" s="11"/>
      <c r="O69" s="12"/>
      <c r="P69" s="12"/>
      <c r="Q69" s="13"/>
      <c r="R69" s="13"/>
      <c r="S69" s="15"/>
      <c r="T69" s="11"/>
    </row>
    <row r="70" spans="1:20" x14ac:dyDescent="0.25">
      <c r="A70" s="11"/>
      <c r="B70" s="12"/>
      <c r="C70" s="12"/>
      <c r="D70" s="13"/>
      <c r="E70" s="13"/>
      <c r="F70" s="15"/>
      <c r="G70" s="11"/>
      <c r="N70" s="11"/>
      <c r="O70" s="12"/>
      <c r="P70" s="12"/>
      <c r="Q70" s="13"/>
      <c r="R70" s="13"/>
      <c r="S70" s="15"/>
      <c r="T70" s="11"/>
    </row>
    <row r="71" spans="1:20" x14ac:dyDescent="0.25">
      <c r="A71" s="11"/>
      <c r="B71" s="12"/>
      <c r="C71" s="12"/>
      <c r="D71" s="13"/>
      <c r="E71" s="13"/>
      <c r="F71" s="15"/>
      <c r="G71" s="11"/>
      <c r="N71" s="11"/>
      <c r="O71" s="12"/>
      <c r="P71" s="12"/>
      <c r="Q71" s="13"/>
      <c r="R71" s="13"/>
      <c r="S71" s="15"/>
      <c r="T71" s="11"/>
    </row>
    <row r="72" spans="1:20" x14ac:dyDescent="0.25">
      <c r="A72" s="11"/>
      <c r="B72" s="12"/>
      <c r="C72" s="12"/>
      <c r="D72" s="13"/>
      <c r="E72" s="13"/>
      <c r="F72" s="15"/>
      <c r="G72" s="11"/>
      <c r="N72" s="11"/>
      <c r="O72" s="12"/>
      <c r="P72" s="12"/>
      <c r="Q72" s="13"/>
      <c r="R72" s="13"/>
      <c r="S72" s="15"/>
      <c r="T72" s="11"/>
    </row>
    <row r="73" spans="1:20" x14ac:dyDescent="0.25">
      <c r="A73" s="11"/>
      <c r="B73" s="12"/>
      <c r="C73" s="12"/>
      <c r="D73" s="13"/>
      <c r="E73" s="13"/>
      <c r="F73" s="15"/>
      <c r="G73" s="11"/>
      <c r="N73" s="11"/>
      <c r="O73" s="12"/>
      <c r="P73" s="12"/>
      <c r="Q73" s="13"/>
      <c r="R73" s="13"/>
      <c r="S73" s="15"/>
      <c r="T73" s="11"/>
    </row>
    <row r="74" spans="1:20" x14ac:dyDescent="0.25">
      <c r="A74" s="11"/>
      <c r="B74" s="12"/>
      <c r="C74" s="12"/>
      <c r="D74" s="13"/>
      <c r="E74" s="13"/>
      <c r="F74" s="15"/>
      <c r="G74" s="11"/>
      <c r="N74" s="11"/>
      <c r="O74" s="12"/>
      <c r="P74" s="12"/>
      <c r="Q74" s="13"/>
      <c r="R74" s="13"/>
      <c r="S74" s="15"/>
      <c r="T74" s="11"/>
    </row>
    <row r="75" spans="1:20" x14ac:dyDescent="0.25">
      <c r="A75" s="11"/>
      <c r="B75" s="12"/>
      <c r="C75" s="12"/>
      <c r="D75" s="13"/>
      <c r="E75" s="13"/>
      <c r="F75" s="15"/>
      <c r="G75" s="11"/>
      <c r="N75" s="11"/>
      <c r="O75" s="12"/>
      <c r="P75" s="12"/>
      <c r="Q75" s="13"/>
      <c r="R75" s="13"/>
      <c r="S75" s="15"/>
      <c r="T75" s="11"/>
    </row>
    <row r="76" spans="1:20" x14ac:dyDescent="0.25">
      <c r="A76" s="11"/>
      <c r="B76" s="12"/>
      <c r="C76" s="12"/>
      <c r="D76" s="13"/>
      <c r="E76" s="13"/>
      <c r="F76" s="15"/>
      <c r="G76" s="11"/>
      <c r="N76" s="11"/>
      <c r="O76" s="12"/>
      <c r="P76" s="12"/>
      <c r="Q76" s="13"/>
      <c r="R76" s="13"/>
      <c r="S76" s="15"/>
      <c r="T76" s="11"/>
    </row>
    <row r="77" spans="1:20" x14ac:dyDescent="0.25">
      <c r="A77" s="11"/>
      <c r="B77" s="12"/>
      <c r="C77" s="12"/>
      <c r="D77" s="13"/>
      <c r="E77" s="13"/>
      <c r="F77" s="15"/>
      <c r="G77" s="11"/>
      <c r="N77" s="11"/>
      <c r="O77" s="12"/>
      <c r="P77" s="12"/>
      <c r="Q77" s="13"/>
      <c r="R77" s="13"/>
      <c r="S77" s="15"/>
      <c r="T77" s="11"/>
    </row>
    <row r="78" spans="1:20" x14ac:dyDescent="0.25">
      <c r="A78" s="11"/>
      <c r="B78" s="12"/>
      <c r="C78" s="12"/>
      <c r="D78" s="13"/>
      <c r="E78" s="13"/>
      <c r="F78" s="15"/>
      <c r="G78" s="11"/>
      <c r="N78" s="11"/>
      <c r="O78" s="12"/>
      <c r="P78" s="12"/>
      <c r="Q78" s="13"/>
      <c r="R78" s="13"/>
      <c r="S78" s="15"/>
      <c r="T78" s="11"/>
    </row>
    <row r="79" spans="1:20" x14ac:dyDescent="0.25">
      <c r="A79" s="11"/>
      <c r="B79" s="12"/>
      <c r="C79" s="12"/>
      <c r="D79" s="13"/>
      <c r="E79" s="13"/>
      <c r="F79" s="15"/>
      <c r="G79" s="11"/>
      <c r="N79" s="11"/>
      <c r="O79" s="12"/>
      <c r="P79" s="12"/>
      <c r="Q79" s="13"/>
      <c r="R79" s="13"/>
      <c r="S79" s="15"/>
      <c r="T79" s="11"/>
    </row>
    <row r="80" spans="1:20" x14ac:dyDescent="0.25">
      <c r="A80" s="11"/>
      <c r="B80" s="12"/>
      <c r="C80" s="12"/>
      <c r="D80" s="13"/>
      <c r="E80" s="13"/>
      <c r="F80" s="15"/>
      <c r="G80" s="11"/>
      <c r="N80" s="11"/>
      <c r="O80" s="12"/>
      <c r="P80" s="12"/>
      <c r="Q80" s="13"/>
      <c r="R80" s="13"/>
      <c r="S80" s="15"/>
      <c r="T80" s="11"/>
    </row>
    <row r="81" spans="1:20" x14ac:dyDescent="0.25">
      <c r="A81" s="11"/>
      <c r="B81" s="12"/>
      <c r="C81" s="12"/>
      <c r="D81" s="13"/>
      <c r="E81" s="13"/>
      <c r="F81" s="15"/>
      <c r="G81" s="11"/>
      <c r="N81" s="11"/>
      <c r="O81" s="12"/>
      <c r="P81" s="12"/>
      <c r="Q81" s="13"/>
      <c r="R81" s="13"/>
      <c r="S81" s="15"/>
      <c r="T81" s="11"/>
    </row>
    <row r="82" spans="1:20" x14ac:dyDescent="0.25">
      <c r="A82" s="11"/>
      <c r="B82" s="12"/>
      <c r="C82" s="12"/>
      <c r="D82" s="13"/>
      <c r="E82" s="13"/>
      <c r="F82" s="15"/>
      <c r="G82" s="11"/>
      <c r="N82" s="11"/>
      <c r="O82" s="12"/>
      <c r="P82" s="12"/>
      <c r="Q82" s="13"/>
      <c r="R82" s="13"/>
      <c r="S82" s="15"/>
      <c r="T82" s="11"/>
    </row>
    <row r="83" spans="1:20" x14ac:dyDescent="0.25">
      <c r="A83" s="11"/>
      <c r="B83" s="12"/>
      <c r="C83" s="12"/>
      <c r="D83" s="13"/>
      <c r="E83" s="13"/>
      <c r="F83" s="15"/>
      <c r="G83" s="11"/>
      <c r="N83" s="11"/>
      <c r="O83" s="12"/>
      <c r="P83" s="12"/>
      <c r="Q83" s="13"/>
      <c r="R83" s="13"/>
      <c r="S83" s="15"/>
      <c r="T83" s="11"/>
    </row>
    <row r="84" spans="1:20" x14ac:dyDescent="0.25">
      <c r="A84" s="11"/>
      <c r="B84" s="12"/>
      <c r="C84" s="12"/>
      <c r="D84" s="13"/>
      <c r="E84" s="13"/>
      <c r="F84" s="15"/>
      <c r="G84" s="11"/>
      <c r="N84" s="11"/>
      <c r="O84" s="12"/>
      <c r="P84" s="12"/>
      <c r="Q84" s="13"/>
      <c r="R84" s="13"/>
      <c r="S84" s="15"/>
      <c r="T84" s="11"/>
    </row>
    <row r="85" spans="1:20" x14ac:dyDescent="0.25">
      <c r="A85" s="11"/>
      <c r="B85" s="12"/>
      <c r="C85" s="12"/>
      <c r="D85" s="13"/>
      <c r="E85" s="13"/>
      <c r="F85" s="15"/>
      <c r="G85" s="11"/>
      <c r="N85" s="11"/>
      <c r="O85" s="12"/>
      <c r="P85" s="12"/>
      <c r="Q85" s="13"/>
      <c r="R85" s="13"/>
      <c r="S85" s="15"/>
      <c r="T85" s="11"/>
    </row>
    <row r="86" spans="1:20" x14ac:dyDescent="0.25">
      <c r="A86" s="11"/>
      <c r="B86" s="12"/>
      <c r="C86" s="12"/>
      <c r="D86" s="13"/>
      <c r="E86" s="13"/>
      <c r="F86" s="15"/>
      <c r="G86" s="11"/>
      <c r="N86" s="11"/>
      <c r="O86" s="12"/>
      <c r="P86" s="12"/>
      <c r="Q86" s="13"/>
      <c r="R86" s="13"/>
      <c r="S86" s="15"/>
      <c r="T86" s="11"/>
    </row>
    <row r="87" spans="1:20" x14ac:dyDescent="0.25">
      <c r="A87" s="11"/>
      <c r="B87" s="12"/>
      <c r="C87" s="12"/>
      <c r="D87" s="13"/>
      <c r="E87" s="13"/>
      <c r="F87" s="15"/>
      <c r="G87" s="11"/>
      <c r="N87" s="11"/>
      <c r="O87" s="12"/>
      <c r="P87" s="12"/>
      <c r="Q87" s="13"/>
      <c r="R87" s="13"/>
      <c r="S87" s="15"/>
      <c r="T87" s="11"/>
    </row>
    <row r="88" spans="1:20" x14ac:dyDescent="0.25">
      <c r="A88" s="11"/>
      <c r="B88" s="12"/>
      <c r="C88" s="12"/>
      <c r="D88" s="13"/>
      <c r="E88" s="13"/>
      <c r="F88" s="15"/>
      <c r="G88" s="11"/>
      <c r="N88" s="11"/>
      <c r="O88" s="12"/>
      <c r="P88" s="12"/>
      <c r="Q88" s="13"/>
      <c r="R88" s="13"/>
      <c r="S88" s="15"/>
      <c r="T88" s="11"/>
    </row>
    <row r="89" spans="1:20" x14ac:dyDescent="0.25">
      <c r="A89" s="11"/>
      <c r="B89" s="12"/>
      <c r="C89" s="12"/>
      <c r="D89" s="13"/>
      <c r="E89" s="13"/>
      <c r="F89" s="15"/>
      <c r="G89" s="11"/>
      <c r="N89" s="11"/>
      <c r="O89" s="12"/>
      <c r="P89" s="12"/>
      <c r="Q89" s="13"/>
      <c r="R89" s="13"/>
      <c r="S89" s="15"/>
      <c r="T89" s="11"/>
    </row>
    <row r="90" spans="1:20" x14ac:dyDescent="0.25">
      <c r="A90" s="11"/>
      <c r="B90" s="12"/>
      <c r="C90" s="12"/>
      <c r="D90" s="13"/>
      <c r="E90" s="13"/>
      <c r="F90" s="15"/>
      <c r="G90" s="11"/>
      <c r="N90" s="11"/>
      <c r="O90" s="12"/>
      <c r="P90" s="12"/>
      <c r="Q90" s="13"/>
      <c r="R90" s="13"/>
      <c r="S90" s="15"/>
      <c r="T90" s="11"/>
    </row>
    <row r="91" spans="1:20" x14ac:dyDescent="0.25">
      <c r="A91" s="11"/>
      <c r="B91" s="12"/>
      <c r="C91" s="12"/>
      <c r="D91" s="13"/>
      <c r="E91" s="13"/>
      <c r="F91" s="15"/>
      <c r="G91" s="11"/>
      <c r="N91" s="11"/>
      <c r="O91" s="12"/>
      <c r="P91" s="12"/>
      <c r="Q91" s="13"/>
      <c r="R91" s="13"/>
      <c r="S91" s="15"/>
      <c r="T91" s="11"/>
    </row>
    <row r="92" spans="1:20" x14ac:dyDescent="0.25">
      <c r="A92" s="11"/>
      <c r="B92" s="12"/>
      <c r="C92" s="12"/>
      <c r="D92" s="13"/>
      <c r="E92" s="13"/>
      <c r="F92" s="15"/>
      <c r="G92" s="11"/>
      <c r="N92" s="11"/>
      <c r="O92" s="12"/>
      <c r="P92" s="12"/>
      <c r="Q92" s="13"/>
      <c r="R92" s="13"/>
      <c r="S92" s="15"/>
      <c r="T92" s="11"/>
    </row>
    <row r="93" spans="1:20" x14ac:dyDescent="0.25">
      <c r="A93" s="11"/>
      <c r="B93" s="12"/>
      <c r="C93" s="12"/>
      <c r="D93" s="13"/>
      <c r="E93" s="13"/>
      <c r="F93" s="15"/>
      <c r="G93" s="11"/>
      <c r="N93" s="11"/>
      <c r="O93" s="12"/>
      <c r="P93" s="12"/>
      <c r="Q93" s="13"/>
      <c r="R93" s="13"/>
      <c r="S93" s="15"/>
      <c r="T93" s="11"/>
    </row>
    <row r="94" spans="1:20" x14ac:dyDescent="0.25">
      <c r="A94" s="11"/>
      <c r="B94" s="12"/>
      <c r="C94" s="12"/>
      <c r="D94" s="13"/>
      <c r="E94" s="13"/>
      <c r="F94" s="15"/>
      <c r="G94" s="11"/>
      <c r="N94" s="11"/>
      <c r="O94" s="12"/>
      <c r="P94" s="12"/>
      <c r="Q94" s="13"/>
      <c r="R94" s="13"/>
      <c r="S94" s="15"/>
      <c r="T94" s="11"/>
    </row>
    <row r="95" spans="1:20" x14ac:dyDescent="0.25">
      <c r="A95" s="11"/>
      <c r="B95" s="12"/>
      <c r="C95" s="12"/>
      <c r="D95" s="13"/>
      <c r="E95" s="13"/>
      <c r="F95" s="15"/>
      <c r="G95" s="11"/>
      <c r="N95" s="11"/>
      <c r="O95" s="12"/>
      <c r="P95" s="12"/>
      <c r="Q95" s="13"/>
      <c r="R95" s="13"/>
      <c r="S95" s="15"/>
      <c r="T95" s="11"/>
    </row>
    <row r="96" spans="1:20" x14ac:dyDescent="0.25">
      <c r="A96" s="11"/>
      <c r="B96" s="12"/>
      <c r="C96" s="12"/>
      <c r="D96" s="13"/>
      <c r="E96" s="13"/>
      <c r="F96" s="15"/>
      <c r="G96" s="11"/>
      <c r="N96" s="11"/>
      <c r="O96" s="12"/>
      <c r="P96" s="12"/>
      <c r="Q96" s="13"/>
      <c r="R96" s="13"/>
      <c r="S96" s="15"/>
      <c r="T96" s="11"/>
    </row>
    <row r="97" spans="1:20" x14ac:dyDescent="0.25">
      <c r="A97" s="11"/>
      <c r="B97" s="12"/>
      <c r="C97" s="12"/>
      <c r="D97" s="13"/>
      <c r="E97" s="13"/>
      <c r="F97" s="15"/>
      <c r="G97" s="11"/>
      <c r="N97" s="11"/>
      <c r="O97" s="12"/>
      <c r="P97" s="12"/>
      <c r="Q97" s="13"/>
      <c r="R97" s="13"/>
      <c r="S97" s="15"/>
      <c r="T97" s="11"/>
    </row>
    <row r="98" spans="1:20" x14ac:dyDescent="0.25">
      <c r="A98" s="11"/>
      <c r="B98" s="12"/>
      <c r="C98" s="12"/>
      <c r="D98" s="13"/>
      <c r="E98" s="13"/>
      <c r="F98" s="15"/>
      <c r="G98" s="11"/>
      <c r="N98" s="11"/>
      <c r="O98" s="12"/>
      <c r="P98" s="12"/>
      <c r="Q98" s="13"/>
      <c r="R98" s="13"/>
      <c r="S98" s="15"/>
      <c r="T98" s="11"/>
    </row>
    <row r="99" spans="1:20" x14ac:dyDescent="0.25">
      <c r="A99" s="11"/>
      <c r="B99" s="12"/>
      <c r="C99" s="12"/>
      <c r="D99" s="13"/>
      <c r="E99" s="13"/>
      <c r="F99" s="15"/>
      <c r="G99" s="11"/>
      <c r="N99" s="11"/>
      <c r="O99" s="12"/>
      <c r="P99" s="12"/>
      <c r="Q99" s="13"/>
      <c r="R99" s="13"/>
      <c r="S99" s="15"/>
      <c r="T99" s="11"/>
    </row>
    <row r="100" spans="1:20" x14ac:dyDescent="0.25">
      <c r="A100" s="11"/>
      <c r="B100" s="12"/>
      <c r="C100" s="12"/>
      <c r="D100" s="13"/>
      <c r="E100" s="13"/>
      <c r="F100" s="15"/>
      <c r="G100" s="11"/>
      <c r="N100" s="11"/>
      <c r="O100" s="12"/>
      <c r="P100" s="12"/>
      <c r="Q100" s="13"/>
      <c r="R100" s="13"/>
      <c r="S100" s="15"/>
      <c r="T100" s="11"/>
    </row>
    <row r="101" spans="1:20" x14ac:dyDescent="0.25">
      <c r="A101" s="11"/>
      <c r="B101" s="12"/>
      <c r="C101" s="12"/>
      <c r="D101" s="13"/>
      <c r="E101" s="13"/>
      <c r="F101" s="15"/>
      <c r="G101" s="11"/>
      <c r="N101" s="11"/>
      <c r="O101" s="12"/>
      <c r="P101" s="12"/>
      <c r="Q101" s="13"/>
      <c r="R101" s="13"/>
      <c r="S101" s="15"/>
      <c r="T101" s="11"/>
    </row>
    <row r="102" spans="1:20" x14ac:dyDescent="0.25">
      <c r="A102" s="11"/>
      <c r="B102" s="12"/>
      <c r="C102" s="12"/>
      <c r="D102" s="13"/>
      <c r="E102" s="13"/>
      <c r="F102" s="15"/>
      <c r="G102" s="11"/>
      <c r="N102" s="11"/>
      <c r="O102" s="12"/>
      <c r="P102" s="12"/>
      <c r="Q102" s="13"/>
      <c r="R102" s="13"/>
      <c r="S102" s="15"/>
      <c r="T102" s="11"/>
    </row>
    <row r="103" spans="1:20" x14ac:dyDescent="0.25">
      <c r="A103" s="11"/>
      <c r="B103" s="12"/>
      <c r="C103" s="12"/>
      <c r="D103" s="13"/>
      <c r="E103" s="13"/>
      <c r="F103" s="15"/>
      <c r="G103" s="11"/>
      <c r="N103" s="11"/>
      <c r="O103" s="12"/>
      <c r="P103" s="12"/>
      <c r="Q103" s="13"/>
      <c r="R103" s="13"/>
      <c r="S103" s="15"/>
      <c r="T103" s="11"/>
    </row>
    <row r="104" spans="1:20" x14ac:dyDescent="0.25">
      <c r="A104" s="11"/>
      <c r="B104" s="12"/>
      <c r="C104" s="12"/>
      <c r="D104" s="13"/>
      <c r="E104" s="13"/>
      <c r="F104" s="15"/>
      <c r="G104" s="11"/>
      <c r="N104" s="11"/>
      <c r="O104" s="12"/>
      <c r="P104" s="12"/>
      <c r="Q104" s="13"/>
      <c r="R104" s="13"/>
      <c r="S104" s="15"/>
      <c r="T104" s="11"/>
    </row>
    <row r="105" spans="1:20" x14ac:dyDescent="0.25">
      <c r="A105" s="11"/>
      <c r="B105" s="12"/>
      <c r="C105" s="12"/>
      <c r="D105" s="13"/>
      <c r="E105" s="13"/>
      <c r="F105" s="15"/>
      <c r="G105" s="11"/>
      <c r="N105" s="11"/>
      <c r="O105" s="12"/>
      <c r="P105" s="12"/>
      <c r="Q105" s="13"/>
      <c r="R105" s="13"/>
      <c r="S105" s="15"/>
      <c r="T105" s="11"/>
    </row>
    <row r="106" spans="1:20" x14ac:dyDescent="0.25">
      <c r="A106" s="11"/>
      <c r="B106" s="12"/>
      <c r="C106" s="12"/>
      <c r="D106" s="13"/>
      <c r="E106" s="13"/>
      <c r="F106" s="15"/>
      <c r="G106" s="11"/>
      <c r="N106" s="11"/>
      <c r="O106" s="12"/>
      <c r="P106" s="12"/>
      <c r="Q106" s="13"/>
      <c r="R106" s="13"/>
      <c r="S106" s="15"/>
      <c r="T106" s="11"/>
    </row>
    <row r="107" spans="1:20" x14ac:dyDescent="0.25">
      <c r="A107" s="11"/>
      <c r="B107" s="12"/>
      <c r="C107" s="12"/>
      <c r="D107" s="13"/>
      <c r="E107" s="13"/>
      <c r="F107" s="15"/>
      <c r="G107" s="11"/>
      <c r="N107" s="11"/>
      <c r="O107" s="12"/>
      <c r="P107" s="12"/>
      <c r="Q107" s="13"/>
      <c r="R107" s="13"/>
      <c r="S107" s="15"/>
      <c r="T107" s="11"/>
    </row>
    <row r="108" spans="1:20" x14ac:dyDescent="0.25">
      <c r="A108" s="11"/>
      <c r="B108" s="12"/>
      <c r="C108" s="12"/>
      <c r="D108" s="13"/>
      <c r="E108" s="13"/>
      <c r="F108" s="15"/>
      <c r="G108" s="11"/>
      <c r="N108" s="11"/>
      <c r="O108" s="12"/>
      <c r="P108" s="12"/>
      <c r="Q108" s="13"/>
      <c r="R108" s="13"/>
      <c r="S108" s="15"/>
      <c r="T108" s="11"/>
    </row>
    <row r="109" spans="1:20" x14ac:dyDescent="0.25">
      <c r="A109" s="11"/>
      <c r="B109" s="12"/>
      <c r="C109" s="12"/>
      <c r="D109" s="13"/>
      <c r="E109" s="13"/>
      <c r="F109" s="15"/>
      <c r="G109" s="11"/>
      <c r="N109" s="11"/>
      <c r="O109" s="12"/>
      <c r="P109" s="12"/>
      <c r="Q109" s="13"/>
      <c r="R109" s="13"/>
      <c r="S109" s="15"/>
      <c r="T109" s="11"/>
    </row>
    <row r="110" spans="1:20" x14ac:dyDescent="0.25">
      <c r="A110" s="11"/>
      <c r="B110" s="12"/>
      <c r="C110" s="12"/>
      <c r="D110" s="13"/>
      <c r="E110" s="13"/>
      <c r="F110" s="15"/>
      <c r="G110" s="11"/>
      <c r="N110" s="11"/>
      <c r="O110" s="12"/>
      <c r="P110" s="12"/>
      <c r="Q110" s="13"/>
      <c r="R110" s="13"/>
      <c r="S110" s="15"/>
      <c r="T110" s="11"/>
    </row>
    <row r="111" spans="1:20" x14ac:dyDescent="0.25">
      <c r="A111" s="11"/>
      <c r="B111" s="12"/>
      <c r="C111" s="12"/>
      <c r="D111" s="13"/>
      <c r="E111" s="13"/>
      <c r="F111" s="15"/>
      <c r="G111" s="11"/>
      <c r="N111" s="11"/>
      <c r="O111" s="12"/>
      <c r="P111" s="12"/>
      <c r="Q111" s="13"/>
      <c r="R111" s="13"/>
      <c r="S111" s="15"/>
      <c r="T111" s="11"/>
    </row>
    <row r="112" spans="1:20" x14ac:dyDescent="0.25">
      <c r="A112" s="11"/>
      <c r="B112" s="12"/>
      <c r="C112" s="12"/>
      <c r="D112" s="13"/>
      <c r="E112" s="13"/>
      <c r="F112" s="15"/>
      <c r="G112" s="11"/>
      <c r="N112" s="11"/>
      <c r="O112" s="12"/>
      <c r="P112" s="12"/>
      <c r="Q112" s="13"/>
      <c r="R112" s="13"/>
      <c r="S112" s="15"/>
      <c r="T112" s="11"/>
    </row>
    <row r="113" spans="1:20" x14ac:dyDescent="0.25">
      <c r="A113" s="11"/>
      <c r="B113" s="12"/>
      <c r="C113" s="12"/>
      <c r="D113" s="13"/>
      <c r="E113" s="13"/>
      <c r="F113" s="15"/>
      <c r="G113" s="11"/>
      <c r="N113" s="11"/>
      <c r="O113" s="12"/>
      <c r="P113" s="12"/>
      <c r="Q113" s="13"/>
      <c r="R113" s="13"/>
      <c r="S113" s="15"/>
      <c r="T113" s="11"/>
    </row>
    <row r="114" spans="1:20" x14ac:dyDescent="0.25">
      <c r="A114" s="11"/>
      <c r="B114" s="12"/>
      <c r="C114" s="12"/>
      <c r="D114" s="13"/>
      <c r="E114" s="13"/>
      <c r="F114" s="15"/>
      <c r="G114" s="11"/>
      <c r="N114" s="11"/>
      <c r="O114" s="12"/>
      <c r="P114" s="12"/>
      <c r="Q114" s="13"/>
      <c r="R114" s="13"/>
      <c r="S114" s="15"/>
      <c r="T114" s="11"/>
    </row>
    <row r="115" spans="1:20" x14ac:dyDescent="0.25">
      <c r="A115" s="11"/>
      <c r="B115" s="12"/>
      <c r="C115" s="12"/>
      <c r="D115" s="13"/>
      <c r="E115" s="13"/>
      <c r="F115" s="15"/>
      <c r="G115" s="11"/>
      <c r="N115" s="11"/>
      <c r="O115" s="12"/>
      <c r="P115" s="12"/>
      <c r="Q115" s="13"/>
      <c r="R115" s="13"/>
      <c r="S115" s="15"/>
      <c r="T115" s="11"/>
    </row>
    <row r="116" spans="1:20" x14ac:dyDescent="0.25">
      <c r="A116" s="11"/>
      <c r="B116" s="12"/>
      <c r="C116" s="12"/>
      <c r="D116" s="13"/>
      <c r="E116" s="13"/>
      <c r="F116" s="15"/>
      <c r="G116" s="11"/>
      <c r="N116" s="11"/>
      <c r="O116" s="12"/>
      <c r="P116" s="12"/>
      <c r="Q116" s="13"/>
      <c r="R116" s="13"/>
      <c r="S116" s="15"/>
      <c r="T116" s="11"/>
    </row>
    <row r="117" spans="1:20" x14ac:dyDescent="0.25">
      <c r="A117" s="11"/>
      <c r="B117" s="12"/>
      <c r="C117" s="12"/>
      <c r="D117" s="13"/>
      <c r="E117" s="13"/>
      <c r="F117" s="15"/>
      <c r="G117" s="11"/>
      <c r="N117" s="11"/>
      <c r="O117" s="12"/>
      <c r="P117" s="12"/>
      <c r="Q117" s="13"/>
      <c r="R117" s="13"/>
      <c r="S117" s="15"/>
      <c r="T117" s="11"/>
    </row>
    <row r="118" spans="1:20" x14ac:dyDescent="0.25">
      <c r="A118" s="11"/>
      <c r="B118" s="12"/>
      <c r="C118" s="12"/>
      <c r="D118" s="13"/>
      <c r="E118" s="13"/>
      <c r="F118" s="15"/>
      <c r="G118" s="11"/>
      <c r="N118" s="11"/>
      <c r="O118" s="12"/>
      <c r="P118" s="12"/>
      <c r="Q118" s="13"/>
      <c r="R118" s="13"/>
      <c r="S118" s="15"/>
      <c r="T118" s="11"/>
    </row>
    <row r="119" spans="1:20" x14ac:dyDescent="0.25">
      <c r="A119" s="11"/>
      <c r="B119" s="12"/>
      <c r="C119" s="12"/>
      <c r="D119" s="13"/>
      <c r="E119" s="13"/>
      <c r="F119" s="15"/>
      <c r="G119" s="11"/>
      <c r="N119" s="11"/>
      <c r="O119" s="12"/>
      <c r="P119" s="12"/>
      <c r="Q119" s="13"/>
      <c r="R119" s="13"/>
      <c r="S119" s="15"/>
      <c r="T119" s="11"/>
    </row>
    <row r="120" spans="1:20" x14ac:dyDescent="0.25">
      <c r="A120" s="11"/>
      <c r="B120" s="12"/>
      <c r="C120" s="12"/>
      <c r="D120" s="13"/>
      <c r="E120" s="13"/>
      <c r="F120" s="15"/>
      <c r="G120" s="11"/>
      <c r="N120" s="11"/>
      <c r="O120" s="12"/>
      <c r="P120" s="12"/>
      <c r="Q120" s="13"/>
      <c r="R120" s="13"/>
      <c r="S120" s="15"/>
      <c r="T120" s="11"/>
    </row>
    <row r="121" spans="1:20" x14ac:dyDescent="0.25">
      <c r="A121" s="11"/>
      <c r="B121" s="12"/>
      <c r="C121" s="12"/>
      <c r="D121" s="13"/>
      <c r="E121" s="13"/>
      <c r="F121" s="15"/>
      <c r="G121" s="11"/>
      <c r="N121" s="11"/>
      <c r="O121" s="12"/>
      <c r="P121" s="12"/>
      <c r="Q121" s="13"/>
      <c r="R121" s="13"/>
      <c r="S121" s="15"/>
      <c r="T121" s="11"/>
    </row>
    <row r="122" spans="1:20" x14ac:dyDescent="0.25">
      <c r="A122" s="11"/>
      <c r="B122" s="12"/>
      <c r="C122" s="12"/>
      <c r="D122" s="13"/>
      <c r="E122" s="13"/>
      <c r="F122" s="15"/>
      <c r="G122" s="11"/>
      <c r="N122" s="11"/>
      <c r="O122" s="12"/>
      <c r="P122" s="12"/>
      <c r="Q122" s="13"/>
      <c r="R122" s="13"/>
      <c r="S122" s="15"/>
      <c r="T122" s="11"/>
    </row>
    <row r="123" spans="1:20" x14ac:dyDescent="0.25">
      <c r="A123" s="11"/>
      <c r="B123" s="12"/>
      <c r="C123" s="12"/>
      <c r="D123" s="13"/>
      <c r="E123" s="13"/>
      <c r="F123" s="15"/>
      <c r="G123" s="11"/>
      <c r="N123" s="11"/>
      <c r="O123" s="12"/>
      <c r="P123" s="12"/>
      <c r="Q123" s="13"/>
      <c r="R123" s="13"/>
      <c r="S123" s="15"/>
      <c r="T123" s="11"/>
    </row>
    <row r="124" spans="1:20" x14ac:dyDescent="0.25">
      <c r="A124" s="11"/>
      <c r="B124" s="12"/>
      <c r="C124" s="12"/>
      <c r="D124" s="13"/>
      <c r="E124" s="13"/>
      <c r="F124" s="15"/>
      <c r="G124" s="11"/>
      <c r="N124" s="11"/>
      <c r="O124" s="12"/>
      <c r="P124" s="12"/>
      <c r="Q124" s="13"/>
      <c r="R124" s="13"/>
      <c r="S124" s="15"/>
      <c r="T124" s="11"/>
    </row>
    <row r="125" spans="1:20" x14ac:dyDescent="0.25">
      <c r="A125" s="11"/>
      <c r="B125" s="12"/>
      <c r="C125" s="12"/>
      <c r="D125" s="13"/>
      <c r="E125" s="13"/>
      <c r="F125" s="15"/>
      <c r="G125" s="11"/>
      <c r="N125" s="11"/>
      <c r="O125" s="12"/>
      <c r="P125" s="12"/>
      <c r="Q125" s="13"/>
      <c r="R125" s="13"/>
      <c r="S125" s="15"/>
      <c r="T125" s="11"/>
    </row>
    <row r="126" spans="1:20" x14ac:dyDescent="0.25">
      <c r="A126" s="11"/>
      <c r="B126" s="12"/>
      <c r="C126" s="12"/>
      <c r="D126" s="13"/>
      <c r="E126" s="13"/>
      <c r="F126" s="15"/>
      <c r="G126" s="11"/>
      <c r="N126" s="11"/>
      <c r="O126" s="12"/>
      <c r="P126" s="12"/>
      <c r="Q126" s="13"/>
      <c r="R126" s="13"/>
      <c r="S126" s="15"/>
      <c r="T126" s="11"/>
    </row>
    <row r="127" spans="1:20" x14ac:dyDescent="0.25">
      <c r="A127" s="11"/>
      <c r="B127" s="12"/>
      <c r="C127" s="12"/>
      <c r="D127" s="13"/>
      <c r="E127" s="13"/>
      <c r="F127" s="15"/>
      <c r="G127" s="11"/>
      <c r="N127" s="11"/>
      <c r="O127" s="12"/>
      <c r="P127" s="12"/>
      <c r="Q127" s="13"/>
      <c r="R127" s="13"/>
      <c r="S127" s="15"/>
      <c r="T127" s="11"/>
    </row>
    <row r="128" spans="1:20" x14ac:dyDescent="0.25">
      <c r="A128" s="11"/>
      <c r="B128" s="12"/>
      <c r="C128" s="12"/>
      <c r="D128" s="13"/>
      <c r="E128" s="13"/>
      <c r="F128" s="15"/>
      <c r="G128" s="11"/>
      <c r="N128" s="11"/>
      <c r="O128" s="12"/>
      <c r="P128" s="12"/>
      <c r="Q128" s="13"/>
      <c r="R128" s="13"/>
      <c r="S128" s="15"/>
      <c r="T128" s="11"/>
    </row>
    <row r="129" spans="1:20" x14ac:dyDescent="0.25">
      <c r="A129" s="11"/>
      <c r="B129" s="12"/>
      <c r="C129" s="12"/>
      <c r="D129" s="13"/>
      <c r="E129" s="13"/>
      <c r="F129" s="15"/>
      <c r="G129" s="11"/>
      <c r="N129" s="11"/>
      <c r="O129" s="12"/>
      <c r="P129" s="12"/>
      <c r="Q129" s="13"/>
      <c r="R129" s="13"/>
      <c r="S129" s="15"/>
      <c r="T129" s="11"/>
    </row>
    <row r="130" spans="1:20" x14ac:dyDescent="0.25">
      <c r="A130" s="11"/>
      <c r="B130" s="12"/>
      <c r="C130" s="12"/>
      <c r="D130" s="13"/>
      <c r="E130" s="13"/>
      <c r="F130" s="15"/>
      <c r="G130" s="11"/>
      <c r="N130" s="11"/>
      <c r="O130" s="12"/>
      <c r="P130" s="12"/>
      <c r="Q130" s="13"/>
      <c r="R130" s="13"/>
      <c r="S130" s="15"/>
      <c r="T130" s="11"/>
    </row>
    <row r="131" spans="1:20" x14ac:dyDescent="0.25">
      <c r="A131" s="11"/>
      <c r="B131" s="12"/>
      <c r="C131" s="12"/>
      <c r="D131" s="13"/>
      <c r="E131" s="13"/>
      <c r="F131" s="15"/>
      <c r="G131" s="11"/>
      <c r="N131" s="11"/>
      <c r="O131" s="12"/>
      <c r="P131" s="12"/>
      <c r="Q131" s="13"/>
      <c r="R131" s="13"/>
      <c r="S131" s="15"/>
      <c r="T131" s="11"/>
    </row>
    <row r="132" spans="1:20" x14ac:dyDescent="0.25">
      <c r="A132" s="11"/>
      <c r="B132" s="12"/>
      <c r="C132" s="12"/>
      <c r="D132" s="13"/>
      <c r="E132" s="13"/>
      <c r="F132" s="15"/>
      <c r="G132" s="11"/>
      <c r="N132" s="11"/>
      <c r="O132" s="12"/>
      <c r="P132" s="12"/>
      <c r="Q132" s="13"/>
      <c r="R132" s="13"/>
      <c r="S132" s="15"/>
      <c r="T132" s="11"/>
    </row>
    <row r="133" spans="1:20" x14ac:dyDescent="0.25">
      <c r="A133" s="11"/>
      <c r="B133" s="12"/>
      <c r="C133" s="12"/>
      <c r="D133" s="13"/>
      <c r="E133" s="13"/>
      <c r="F133" s="15"/>
      <c r="G133" s="11"/>
      <c r="N133" s="11"/>
      <c r="O133" s="12"/>
      <c r="P133" s="12"/>
      <c r="Q133" s="13"/>
      <c r="R133" s="13"/>
      <c r="S133" s="15"/>
      <c r="T133" s="11"/>
    </row>
    <row r="134" spans="1:20" x14ac:dyDescent="0.25">
      <c r="A134" s="11"/>
      <c r="B134" s="12"/>
      <c r="C134" s="12"/>
      <c r="D134" s="13"/>
      <c r="E134" s="13"/>
      <c r="F134" s="15"/>
      <c r="G134" s="11"/>
      <c r="N134" s="11"/>
      <c r="O134" s="12"/>
      <c r="P134" s="12"/>
      <c r="Q134" s="13"/>
      <c r="R134" s="13"/>
      <c r="S134" s="15"/>
      <c r="T134" s="11"/>
    </row>
    <row r="135" spans="1:20" x14ac:dyDescent="0.25">
      <c r="A135" s="11"/>
      <c r="B135" s="12"/>
      <c r="C135" s="12"/>
      <c r="D135" s="13"/>
      <c r="E135" s="13"/>
      <c r="F135" s="15"/>
      <c r="G135" s="11"/>
      <c r="N135" s="11"/>
      <c r="O135" s="12"/>
      <c r="P135" s="12"/>
      <c r="Q135" s="13"/>
      <c r="R135" s="13"/>
      <c r="S135" s="15"/>
      <c r="T135" s="11"/>
    </row>
    <row r="136" spans="1:20" x14ac:dyDescent="0.25">
      <c r="A136" s="11"/>
      <c r="B136" s="12"/>
      <c r="C136" s="12"/>
      <c r="D136" s="13"/>
      <c r="E136" s="13"/>
      <c r="F136" s="15"/>
      <c r="G136" s="11"/>
      <c r="N136" s="11"/>
      <c r="O136" s="12"/>
      <c r="P136" s="12"/>
      <c r="Q136" s="13"/>
      <c r="R136" s="13"/>
      <c r="S136" s="15"/>
      <c r="T136" s="11"/>
    </row>
    <row r="137" spans="1:20" x14ac:dyDescent="0.25">
      <c r="A137" s="11"/>
      <c r="B137" s="12"/>
      <c r="C137" s="12"/>
      <c r="D137" s="13"/>
      <c r="E137" s="13"/>
      <c r="F137" s="15"/>
      <c r="G137" s="11"/>
      <c r="N137" s="11"/>
      <c r="O137" s="12"/>
      <c r="P137" s="12"/>
      <c r="Q137" s="13"/>
      <c r="R137" s="13"/>
      <c r="S137" s="15"/>
      <c r="T137" s="11"/>
    </row>
    <row r="138" spans="1:20" x14ac:dyDescent="0.25">
      <c r="A138" s="11"/>
      <c r="B138" s="12"/>
      <c r="C138" s="12"/>
      <c r="D138" s="13"/>
      <c r="E138" s="13"/>
      <c r="F138" s="15"/>
      <c r="G138" s="11"/>
      <c r="N138" s="11"/>
      <c r="O138" s="12"/>
      <c r="P138" s="12"/>
      <c r="Q138" s="13"/>
      <c r="R138" s="13"/>
      <c r="S138" s="15"/>
      <c r="T138" s="11"/>
    </row>
    <row r="139" spans="1:20" x14ac:dyDescent="0.25">
      <c r="A139" s="11"/>
      <c r="B139" s="12"/>
      <c r="C139" s="12"/>
      <c r="D139" s="13"/>
      <c r="E139" s="13"/>
      <c r="F139" s="15"/>
      <c r="G139" s="11"/>
      <c r="N139" s="11"/>
      <c r="O139" s="12"/>
      <c r="P139" s="12"/>
      <c r="Q139" s="13"/>
      <c r="R139" s="13"/>
      <c r="S139" s="15"/>
      <c r="T139" s="11"/>
    </row>
    <row r="140" spans="1:20" x14ac:dyDescent="0.25">
      <c r="A140" s="11"/>
      <c r="B140" s="12"/>
      <c r="C140" s="12"/>
      <c r="D140" s="13"/>
      <c r="E140" s="13"/>
      <c r="F140" s="15"/>
      <c r="G140" s="11"/>
      <c r="N140" s="11"/>
      <c r="O140" s="12"/>
      <c r="P140" s="12"/>
      <c r="Q140" s="13"/>
      <c r="R140" s="13"/>
      <c r="S140" s="15"/>
      <c r="T140" s="11"/>
    </row>
    <row r="141" spans="1:20" x14ac:dyDescent="0.25">
      <c r="A141" s="11"/>
      <c r="B141" s="12"/>
      <c r="C141" s="12"/>
      <c r="D141" s="13"/>
      <c r="E141" s="13"/>
      <c r="F141" s="15"/>
      <c r="G141" s="11"/>
      <c r="N141" s="11"/>
      <c r="O141" s="12"/>
      <c r="P141" s="12"/>
      <c r="Q141" s="13"/>
      <c r="R141" s="13"/>
      <c r="S141" s="15"/>
      <c r="T141" s="11"/>
    </row>
    <row r="142" spans="1:20" x14ac:dyDescent="0.25">
      <c r="A142" s="11"/>
      <c r="B142" s="12"/>
      <c r="C142" s="12"/>
      <c r="D142" s="13"/>
      <c r="E142" s="13"/>
      <c r="F142" s="15"/>
      <c r="G142" s="11"/>
      <c r="N142" s="11"/>
      <c r="O142" s="12"/>
      <c r="P142" s="12"/>
      <c r="Q142" s="13"/>
      <c r="R142" s="13"/>
      <c r="S142" s="15"/>
      <c r="T142" s="11"/>
    </row>
    <row r="143" spans="1:20" x14ac:dyDescent="0.25">
      <c r="A143" s="11"/>
      <c r="B143" s="12"/>
      <c r="C143" s="12"/>
      <c r="D143" s="13"/>
      <c r="E143" s="13"/>
      <c r="F143" s="15"/>
      <c r="G143" s="11"/>
      <c r="N143" s="11"/>
      <c r="O143" s="12"/>
      <c r="P143" s="12"/>
      <c r="Q143" s="13"/>
      <c r="R143" s="13"/>
      <c r="S143" s="15"/>
      <c r="T143" s="11"/>
    </row>
    <row r="144" spans="1:20" x14ac:dyDescent="0.25">
      <c r="A144" s="11"/>
      <c r="B144" s="12"/>
      <c r="C144" s="12"/>
      <c r="D144" s="13"/>
      <c r="E144" s="13"/>
      <c r="F144" s="15"/>
      <c r="G144" s="11"/>
      <c r="N144" s="11"/>
      <c r="O144" s="12"/>
      <c r="P144" s="12"/>
      <c r="Q144" s="13"/>
      <c r="R144" s="13"/>
      <c r="S144" s="15"/>
      <c r="T144" s="11"/>
    </row>
    <row r="145" spans="1:20" x14ac:dyDescent="0.25">
      <c r="A145" s="11"/>
      <c r="B145" s="12"/>
      <c r="C145" s="12"/>
      <c r="D145" s="13"/>
      <c r="E145" s="13"/>
      <c r="F145" s="15"/>
      <c r="G145" s="11"/>
      <c r="N145" s="11"/>
      <c r="O145" s="12"/>
      <c r="P145" s="12"/>
      <c r="Q145" s="13"/>
      <c r="R145" s="13"/>
      <c r="S145" s="15"/>
      <c r="T145" s="11"/>
    </row>
    <row r="146" spans="1:20" x14ac:dyDescent="0.25">
      <c r="A146" s="11"/>
      <c r="B146" s="12"/>
      <c r="C146" s="12"/>
      <c r="D146" s="13"/>
      <c r="E146" s="13"/>
      <c r="F146" s="15"/>
      <c r="G146" s="11"/>
      <c r="N146" s="11"/>
      <c r="O146" s="12"/>
      <c r="P146" s="12"/>
      <c r="Q146" s="13"/>
      <c r="R146" s="13"/>
      <c r="S146" s="15"/>
      <c r="T146" s="11"/>
    </row>
    <row r="147" spans="1:20" x14ac:dyDescent="0.25">
      <c r="A147" s="11"/>
      <c r="B147" s="12"/>
      <c r="C147" s="12"/>
      <c r="D147" s="13"/>
      <c r="E147" s="13"/>
      <c r="F147" s="15"/>
      <c r="G147" s="11"/>
      <c r="N147" s="11"/>
      <c r="O147" s="12"/>
      <c r="P147" s="12"/>
      <c r="Q147" s="13"/>
      <c r="R147" s="13"/>
      <c r="S147" s="15"/>
      <c r="T147" s="11"/>
    </row>
    <row r="148" spans="1:20" x14ac:dyDescent="0.25">
      <c r="A148" s="11"/>
      <c r="B148" s="12"/>
      <c r="C148" s="12"/>
      <c r="D148" s="13"/>
      <c r="E148" s="13"/>
      <c r="F148" s="15"/>
      <c r="G148" s="11"/>
      <c r="N148" s="11"/>
      <c r="O148" s="12"/>
      <c r="P148" s="12"/>
      <c r="Q148" s="13"/>
      <c r="R148" s="13"/>
      <c r="S148" s="15"/>
      <c r="T148" s="11"/>
    </row>
    <row r="149" spans="1:20" x14ac:dyDescent="0.25">
      <c r="A149" s="11"/>
      <c r="B149" s="12"/>
      <c r="C149" s="12"/>
      <c r="D149" s="13"/>
      <c r="E149" s="13"/>
      <c r="F149" s="15"/>
      <c r="G149" s="11"/>
      <c r="N149" s="11"/>
      <c r="O149" s="12"/>
      <c r="P149" s="12"/>
      <c r="Q149" s="13"/>
      <c r="R149" s="13"/>
      <c r="S149" s="15"/>
      <c r="T149" s="11"/>
    </row>
    <row r="150" spans="1:20" x14ac:dyDescent="0.25">
      <c r="A150" s="11"/>
      <c r="B150" s="12"/>
      <c r="C150" s="12"/>
      <c r="D150" s="13"/>
      <c r="E150" s="13"/>
      <c r="F150" s="15"/>
      <c r="G150" s="11"/>
      <c r="N150" s="11"/>
      <c r="O150" s="12"/>
      <c r="P150" s="12"/>
      <c r="Q150" s="13"/>
      <c r="R150" s="13"/>
      <c r="S150" s="15"/>
      <c r="T150" s="11"/>
    </row>
    <row r="151" spans="1:20" x14ac:dyDescent="0.25">
      <c r="A151" s="11"/>
      <c r="B151" s="12"/>
      <c r="C151" s="12"/>
      <c r="D151" s="13"/>
      <c r="E151" s="13"/>
      <c r="F151" s="15"/>
      <c r="G151" s="11"/>
      <c r="N151" s="11"/>
      <c r="O151" s="12"/>
      <c r="P151" s="12"/>
      <c r="Q151" s="13"/>
      <c r="R151" s="13"/>
      <c r="S151" s="15"/>
      <c r="T151" s="11"/>
    </row>
    <row r="152" spans="1:20" x14ac:dyDescent="0.25">
      <c r="A152" s="11"/>
      <c r="B152" s="12"/>
      <c r="C152" s="12"/>
      <c r="D152" s="13"/>
      <c r="E152" s="13"/>
      <c r="F152" s="15"/>
      <c r="G152" s="11"/>
      <c r="N152" s="11"/>
      <c r="O152" s="12"/>
      <c r="P152" s="12"/>
      <c r="Q152" s="13"/>
      <c r="R152" s="13"/>
      <c r="S152" s="15"/>
      <c r="T152" s="11"/>
    </row>
    <row r="153" spans="1:20" x14ac:dyDescent="0.25">
      <c r="A153" s="11"/>
      <c r="B153" s="12"/>
      <c r="C153" s="12"/>
      <c r="D153" s="13"/>
      <c r="E153" s="13"/>
      <c r="F153" s="15"/>
      <c r="G153" s="11"/>
      <c r="N153" s="11"/>
      <c r="O153" s="12"/>
      <c r="P153" s="12"/>
      <c r="Q153" s="13"/>
      <c r="R153" s="13"/>
      <c r="S153" s="15"/>
      <c r="T153" s="11"/>
    </row>
    <row r="154" spans="1:20" x14ac:dyDescent="0.25">
      <c r="A154" s="11"/>
      <c r="B154" s="12"/>
      <c r="C154" s="12"/>
      <c r="D154" s="13"/>
      <c r="E154" s="13"/>
      <c r="F154" s="15"/>
      <c r="G154" s="11"/>
      <c r="N154" s="11"/>
      <c r="O154" s="12"/>
      <c r="P154" s="12"/>
      <c r="Q154" s="13"/>
      <c r="R154" s="13"/>
      <c r="S154" s="15"/>
      <c r="T154" s="11"/>
    </row>
    <row r="155" spans="1:20" x14ac:dyDescent="0.25">
      <c r="A155" s="11"/>
      <c r="B155" s="12"/>
      <c r="C155" s="12"/>
      <c r="D155" s="13"/>
      <c r="E155" s="13"/>
      <c r="F155" s="15"/>
      <c r="G155" s="11"/>
      <c r="N155" s="11"/>
      <c r="O155" s="12"/>
      <c r="P155" s="12"/>
      <c r="Q155" s="13"/>
      <c r="R155" s="13"/>
      <c r="S155" s="15"/>
      <c r="T155" s="11"/>
    </row>
    <row r="156" spans="1:20" x14ac:dyDescent="0.25">
      <c r="A156" s="11"/>
      <c r="B156" s="12"/>
      <c r="C156" s="12"/>
      <c r="D156" s="13"/>
      <c r="E156" s="13"/>
      <c r="F156" s="15"/>
      <c r="G156" s="11"/>
      <c r="N156" s="11"/>
      <c r="O156" s="12"/>
      <c r="P156" s="12"/>
      <c r="Q156" s="13"/>
      <c r="R156" s="13"/>
      <c r="S156" s="15"/>
      <c r="T156" s="11"/>
    </row>
    <row r="157" spans="1:20" x14ac:dyDescent="0.25">
      <c r="A157" s="11"/>
      <c r="B157" s="12"/>
      <c r="C157" s="12"/>
      <c r="D157" s="13"/>
      <c r="E157" s="13"/>
      <c r="F157" s="15"/>
      <c r="G157" s="11"/>
      <c r="N157" s="11"/>
      <c r="O157" s="12"/>
      <c r="P157" s="12"/>
      <c r="Q157" s="13"/>
      <c r="R157" s="13"/>
      <c r="S157" s="15"/>
      <c r="T157" s="11"/>
    </row>
    <row r="158" spans="1:20" x14ac:dyDescent="0.25">
      <c r="A158" s="11"/>
      <c r="B158" s="12"/>
      <c r="C158" s="12"/>
      <c r="D158" s="13"/>
      <c r="E158" s="13"/>
      <c r="F158" s="15"/>
      <c r="G158" s="11"/>
      <c r="N158" s="11"/>
      <c r="O158" s="12"/>
      <c r="P158" s="12"/>
      <c r="Q158" s="13"/>
      <c r="R158" s="13"/>
      <c r="S158" s="15"/>
      <c r="T158" s="11"/>
    </row>
    <row r="159" spans="1:20" x14ac:dyDescent="0.25">
      <c r="A159" s="11"/>
      <c r="B159" s="12"/>
      <c r="C159" s="12"/>
      <c r="D159" s="13"/>
      <c r="E159" s="13"/>
      <c r="F159" s="15"/>
      <c r="G159" s="11"/>
      <c r="N159" s="11"/>
      <c r="O159" s="12"/>
      <c r="P159" s="12"/>
      <c r="Q159" s="13"/>
      <c r="R159" s="13"/>
      <c r="S159" s="15"/>
      <c r="T159" s="11"/>
    </row>
    <row r="160" spans="1:20" x14ac:dyDescent="0.25">
      <c r="A160" s="11"/>
      <c r="B160" s="12"/>
      <c r="C160" s="12"/>
      <c r="D160" s="13"/>
      <c r="E160" s="13"/>
      <c r="F160" s="15"/>
      <c r="G160" s="11"/>
      <c r="N160" s="11"/>
      <c r="O160" s="12"/>
      <c r="P160" s="12"/>
      <c r="Q160" s="13"/>
      <c r="R160" s="13"/>
      <c r="S160" s="15"/>
      <c r="T160" s="11"/>
    </row>
    <row r="161" spans="1:20" x14ac:dyDescent="0.25">
      <c r="A161" s="11"/>
      <c r="B161" s="12"/>
      <c r="C161" s="12"/>
      <c r="D161" s="13"/>
      <c r="E161" s="13"/>
      <c r="F161" s="15"/>
      <c r="G161" s="11"/>
      <c r="N161" s="11"/>
      <c r="O161" s="12"/>
      <c r="P161" s="12"/>
      <c r="Q161" s="13"/>
      <c r="R161" s="13"/>
      <c r="S161" s="15"/>
      <c r="T161" s="11"/>
    </row>
    <row r="162" spans="1:20" x14ac:dyDescent="0.25">
      <c r="A162" s="11"/>
      <c r="B162" s="12"/>
      <c r="C162" s="12"/>
      <c r="D162" s="13"/>
      <c r="E162" s="13"/>
      <c r="F162" s="15"/>
      <c r="G162" s="11"/>
      <c r="N162" s="11"/>
      <c r="O162" s="12"/>
      <c r="P162" s="12"/>
      <c r="Q162" s="13"/>
      <c r="R162" s="13"/>
      <c r="S162" s="15"/>
      <c r="T162" s="11"/>
    </row>
    <row r="163" spans="1:20" x14ac:dyDescent="0.25">
      <c r="A163" s="11"/>
      <c r="B163" s="12"/>
      <c r="C163" s="12"/>
      <c r="D163" s="13"/>
      <c r="E163" s="13"/>
      <c r="F163" s="15"/>
      <c r="G163" s="11"/>
      <c r="N163" s="11"/>
      <c r="O163" s="12"/>
      <c r="P163" s="12"/>
      <c r="Q163" s="13"/>
      <c r="R163" s="13"/>
      <c r="S163" s="15"/>
      <c r="T163" s="11"/>
    </row>
    <row r="164" spans="1:20" x14ac:dyDescent="0.25">
      <c r="A164" s="11"/>
      <c r="B164" s="12"/>
      <c r="C164" s="12"/>
      <c r="D164" s="13"/>
      <c r="E164" s="13"/>
      <c r="F164" s="15"/>
      <c r="G164" s="11"/>
      <c r="N164" s="11"/>
      <c r="O164" s="12"/>
      <c r="P164" s="12"/>
      <c r="Q164" s="13"/>
      <c r="R164" s="13"/>
      <c r="S164" s="15"/>
      <c r="T164" s="11"/>
    </row>
    <row r="165" spans="1:20" x14ac:dyDescent="0.25">
      <c r="A165" s="11"/>
      <c r="B165" s="12"/>
      <c r="C165" s="12"/>
      <c r="D165" s="13"/>
      <c r="E165" s="13"/>
      <c r="F165" s="15"/>
      <c r="G165" s="11"/>
      <c r="N165" s="11"/>
      <c r="O165" s="12"/>
      <c r="P165" s="12"/>
      <c r="Q165" s="13"/>
      <c r="R165" s="13"/>
      <c r="S165" s="15"/>
      <c r="T165" s="11"/>
    </row>
    <row r="166" spans="1:20" x14ac:dyDescent="0.25">
      <c r="A166" s="11"/>
      <c r="B166" s="12"/>
      <c r="C166" s="12"/>
      <c r="D166" s="13"/>
      <c r="E166" s="13"/>
      <c r="F166" s="15"/>
      <c r="G166" s="11"/>
      <c r="N166" s="11"/>
      <c r="O166" s="12"/>
      <c r="P166" s="12"/>
      <c r="Q166" s="13"/>
      <c r="R166" s="13"/>
      <c r="S166" s="15"/>
      <c r="T166" s="11"/>
    </row>
    <row r="167" spans="1:20" x14ac:dyDescent="0.25">
      <c r="A167" s="11"/>
      <c r="B167" s="12"/>
      <c r="C167" s="12"/>
      <c r="D167" s="13"/>
      <c r="E167" s="13"/>
      <c r="F167" s="15"/>
      <c r="G167" s="11"/>
      <c r="N167" s="11"/>
      <c r="O167" s="12"/>
      <c r="P167" s="12"/>
      <c r="Q167" s="13"/>
      <c r="R167" s="13"/>
      <c r="S167" s="15"/>
      <c r="T167" s="11"/>
    </row>
    <row r="168" spans="1:20" x14ac:dyDescent="0.25">
      <c r="A168" s="11"/>
      <c r="B168" s="12"/>
      <c r="C168" s="12"/>
      <c r="D168" s="13"/>
      <c r="E168" s="13"/>
      <c r="F168" s="15"/>
      <c r="G168" s="11"/>
      <c r="N168" s="11"/>
      <c r="O168" s="12"/>
      <c r="P168" s="12"/>
      <c r="Q168" s="13"/>
      <c r="R168" s="13"/>
      <c r="S168" s="15"/>
      <c r="T168" s="11"/>
    </row>
    <row r="169" spans="1:20" x14ac:dyDescent="0.25">
      <c r="A169" s="11"/>
      <c r="B169" s="12"/>
      <c r="C169" s="12"/>
      <c r="D169" s="13"/>
      <c r="E169" s="13"/>
      <c r="F169" s="15"/>
      <c r="G169" s="11"/>
      <c r="N169" s="11"/>
      <c r="O169" s="12"/>
      <c r="P169" s="12"/>
      <c r="Q169" s="13"/>
      <c r="R169" s="13"/>
      <c r="S169" s="15"/>
      <c r="T169" s="11"/>
    </row>
    <row r="170" spans="1:20" x14ac:dyDescent="0.25">
      <c r="A170" s="11"/>
      <c r="B170" s="12"/>
      <c r="C170" s="12"/>
      <c r="D170" s="13"/>
      <c r="E170" s="13"/>
      <c r="F170" s="15"/>
      <c r="G170" s="11"/>
      <c r="N170" s="11"/>
      <c r="O170" s="12"/>
      <c r="P170" s="12"/>
      <c r="Q170" s="13"/>
      <c r="R170" s="13"/>
      <c r="S170" s="15"/>
      <c r="T170" s="11"/>
    </row>
    <row r="171" spans="1:20" x14ac:dyDescent="0.25">
      <c r="A171" s="11"/>
      <c r="B171" s="12"/>
      <c r="C171" s="12"/>
      <c r="D171" s="13"/>
      <c r="E171" s="13"/>
      <c r="F171" s="15"/>
      <c r="G171" s="11"/>
      <c r="N171" s="11"/>
      <c r="O171" s="12"/>
      <c r="P171" s="12"/>
      <c r="Q171" s="13"/>
      <c r="R171" s="13"/>
      <c r="S171" s="15"/>
      <c r="T171" s="11"/>
    </row>
    <row r="172" spans="1:20" x14ac:dyDescent="0.25">
      <c r="A172" s="11"/>
      <c r="B172" s="12"/>
      <c r="C172" s="12"/>
      <c r="D172" s="13"/>
      <c r="E172" s="13"/>
      <c r="F172" s="15"/>
      <c r="G172" s="11"/>
      <c r="N172" s="11"/>
      <c r="O172" s="12"/>
      <c r="P172" s="12"/>
      <c r="Q172" s="13"/>
      <c r="R172" s="13"/>
      <c r="S172" s="15"/>
      <c r="T172" s="11"/>
    </row>
    <row r="173" spans="1:20" x14ac:dyDescent="0.25">
      <c r="A173" s="11"/>
      <c r="B173" s="12"/>
      <c r="C173" s="12"/>
      <c r="D173" s="13"/>
      <c r="E173" s="13"/>
      <c r="F173" s="15"/>
      <c r="G173" s="11"/>
      <c r="N173" s="11"/>
      <c r="O173" s="12"/>
      <c r="P173" s="12"/>
      <c r="Q173" s="13"/>
      <c r="R173" s="13"/>
      <c r="S173" s="15"/>
      <c r="T173" s="11"/>
    </row>
    <row r="174" spans="1:20" x14ac:dyDescent="0.25">
      <c r="A174" s="11"/>
      <c r="B174" s="12"/>
      <c r="C174" s="12"/>
      <c r="D174" s="13"/>
      <c r="E174" s="13"/>
      <c r="F174" s="15"/>
      <c r="G174" s="11"/>
      <c r="N174" s="11"/>
      <c r="O174" s="12"/>
      <c r="P174" s="12"/>
      <c r="Q174" s="13"/>
      <c r="R174" s="13"/>
      <c r="S174" s="15"/>
      <c r="T174" s="11"/>
    </row>
    <row r="175" spans="1:20" x14ac:dyDescent="0.25">
      <c r="A175" s="11"/>
      <c r="B175" s="12"/>
      <c r="C175" s="12"/>
      <c r="D175" s="13"/>
      <c r="E175" s="13"/>
      <c r="F175" s="15"/>
      <c r="G175" s="11"/>
      <c r="N175" s="11"/>
      <c r="O175" s="12"/>
      <c r="P175" s="12"/>
      <c r="Q175" s="13"/>
      <c r="R175" s="13"/>
      <c r="S175" s="15"/>
      <c r="T175" s="11"/>
    </row>
    <row r="176" spans="1:20" x14ac:dyDescent="0.25">
      <c r="A176" s="11"/>
      <c r="B176" s="12"/>
      <c r="C176" s="12"/>
      <c r="D176" s="13"/>
      <c r="E176" s="13"/>
      <c r="F176" s="15"/>
      <c r="G176" s="11"/>
      <c r="N176" s="11"/>
      <c r="O176" s="12"/>
      <c r="P176" s="12"/>
      <c r="Q176" s="13"/>
      <c r="R176" s="13"/>
      <c r="S176" s="15"/>
      <c r="T176" s="11"/>
    </row>
    <row r="177" spans="1:20" x14ac:dyDescent="0.25">
      <c r="A177" s="11"/>
      <c r="B177" s="12"/>
      <c r="C177" s="12"/>
      <c r="D177" s="13"/>
      <c r="E177" s="13"/>
      <c r="F177" s="15"/>
      <c r="G177" s="11"/>
      <c r="N177" s="11"/>
      <c r="O177" s="12"/>
      <c r="P177" s="12"/>
      <c r="Q177" s="13"/>
      <c r="R177" s="13"/>
      <c r="S177" s="15"/>
      <c r="T177" s="11"/>
    </row>
    <row r="178" spans="1:20" x14ac:dyDescent="0.25">
      <c r="A178" s="11"/>
      <c r="B178" s="12"/>
      <c r="C178" s="12"/>
      <c r="D178" s="13"/>
      <c r="E178" s="13"/>
      <c r="F178" s="15"/>
      <c r="G178" s="11"/>
      <c r="N178" s="11"/>
      <c r="O178" s="12"/>
      <c r="P178" s="12"/>
      <c r="Q178" s="13"/>
      <c r="R178" s="13"/>
      <c r="S178" s="15"/>
      <c r="T178" s="11"/>
    </row>
    <row r="179" spans="1:20" x14ac:dyDescent="0.25">
      <c r="A179" s="11"/>
      <c r="B179" s="12"/>
      <c r="C179" s="12"/>
      <c r="D179" s="13"/>
      <c r="E179" s="13"/>
      <c r="F179" s="15"/>
      <c r="G179" s="11"/>
      <c r="N179" s="11"/>
      <c r="O179" s="12"/>
      <c r="P179" s="12"/>
      <c r="Q179" s="13"/>
      <c r="R179" s="13"/>
      <c r="S179" s="15"/>
      <c r="T179" s="11"/>
    </row>
    <row r="180" spans="1:20" x14ac:dyDescent="0.25">
      <c r="A180" s="11"/>
      <c r="B180" s="12"/>
      <c r="C180" s="12"/>
      <c r="D180" s="13"/>
      <c r="E180" s="13"/>
      <c r="F180" s="15"/>
      <c r="G180" s="11"/>
      <c r="N180" s="11"/>
      <c r="O180" s="12"/>
      <c r="P180" s="12"/>
      <c r="Q180" s="13"/>
      <c r="R180" s="13"/>
      <c r="S180" s="15"/>
      <c r="T180" s="11"/>
    </row>
    <row r="181" spans="1:20" x14ac:dyDescent="0.25">
      <c r="A181" s="11"/>
      <c r="B181" s="12"/>
      <c r="C181" s="12"/>
      <c r="D181" s="13"/>
      <c r="E181" s="13"/>
      <c r="F181" s="15"/>
      <c r="G181" s="11"/>
      <c r="N181" s="11"/>
      <c r="O181" s="12"/>
      <c r="P181" s="12"/>
      <c r="Q181" s="13"/>
      <c r="R181" s="13"/>
      <c r="S181" s="15"/>
      <c r="T181" s="11"/>
    </row>
    <row r="182" spans="1:20" x14ac:dyDescent="0.25">
      <c r="A182" s="11"/>
      <c r="B182" s="12"/>
      <c r="C182" s="12"/>
      <c r="D182" s="13"/>
      <c r="E182" s="13"/>
      <c r="F182" s="15"/>
      <c r="G182" s="11"/>
      <c r="N182" s="11"/>
      <c r="O182" s="12"/>
      <c r="P182" s="12"/>
      <c r="Q182" s="13"/>
      <c r="R182" s="13"/>
      <c r="S182" s="15"/>
      <c r="T182" s="11"/>
    </row>
    <row r="183" spans="1:20" x14ac:dyDescent="0.25">
      <c r="A183" s="11"/>
      <c r="B183" s="12"/>
      <c r="C183" s="12"/>
      <c r="D183" s="13"/>
      <c r="E183" s="13"/>
      <c r="F183" s="15"/>
      <c r="G183" s="11"/>
      <c r="N183" s="11"/>
      <c r="O183" s="12"/>
      <c r="P183" s="12"/>
      <c r="Q183" s="13"/>
      <c r="R183" s="13"/>
      <c r="S183" s="15"/>
      <c r="T183" s="11"/>
    </row>
    <row r="184" spans="1:20" x14ac:dyDescent="0.25">
      <c r="A184" s="11"/>
      <c r="B184" s="12"/>
      <c r="C184" s="12"/>
      <c r="D184" s="13"/>
      <c r="E184" s="13"/>
      <c r="F184" s="15"/>
      <c r="G184" s="11"/>
      <c r="N184" s="11"/>
      <c r="O184" s="12"/>
      <c r="P184" s="12"/>
      <c r="Q184" s="13"/>
      <c r="R184" s="13"/>
      <c r="S184" s="15"/>
      <c r="T184" s="11"/>
    </row>
    <row r="185" spans="1:20" x14ac:dyDescent="0.25">
      <c r="A185" s="11"/>
      <c r="B185" s="12"/>
      <c r="C185" s="12"/>
      <c r="D185" s="13"/>
      <c r="E185" s="13"/>
      <c r="F185" s="15"/>
      <c r="G185" s="11"/>
      <c r="N185" s="11"/>
      <c r="O185" s="12"/>
      <c r="P185" s="12"/>
      <c r="Q185" s="13"/>
      <c r="R185" s="13"/>
      <c r="S185" s="15"/>
      <c r="T185" s="11"/>
    </row>
    <row r="186" spans="1:20" x14ac:dyDescent="0.25">
      <c r="A186" s="11"/>
      <c r="B186" s="12"/>
      <c r="C186" s="12"/>
      <c r="D186" s="13"/>
      <c r="E186" s="13"/>
      <c r="F186" s="15"/>
      <c r="G186" s="11"/>
      <c r="N186" s="11"/>
      <c r="O186" s="12"/>
      <c r="P186" s="12"/>
      <c r="Q186" s="13"/>
      <c r="R186" s="13"/>
      <c r="S186" s="15"/>
      <c r="T186" s="11"/>
    </row>
    <row r="187" spans="1:20" x14ac:dyDescent="0.25">
      <c r="A187" s="11"/>
      <c r="B187" s="12"/>
      <c r="C187" s="12"/>
      <c r="D187" s="13"/>
      <c r="E187" s="13"/>
      <c r="F187" s="15"/>
      <c r="G187" s="11"/>
      <c r="N187" s="11"/>
      <c r="O187" s="12"/>
      <c r="P187" s="12"/>
      <c r="Q187" s="13"/>
      <c r="R187" s="13"/>
      <c r="S187" s="15"/>
      <c r="T187" s="11"/>
    </row>
    <row r="188" spans="1:20" x14ac:dyDescent="0.25">
      <c r="A188" s="11"/>
      <c r="B188" s="12"/>
      <c r="C188" s="12"/>
      <c r="D188" s="13"/>
      <c r="E188" s="13"/>
      <c r="F188" s="15"/>
      <c r="G188" s="11"/>
      <c r="N188" s="11"/>
      <c r="O188" s="12"/>
      <c r="P188" s="12"/>
      <c r="Q188" s="13"/>
      <c r="R188" s="13"/>
      <c r="S188" s="15"/>
      <c r="T188" s="11"/>
    </row>
    <row r="189" spans="1:20" x14ac:dyDescent="0.25">
      <c r="A189" s="11"/>
      <c r="B189" s="12"/>
      <c r="C189" s="12"/>
      <c r="D189" s="13"/>
      <c r="E189" s="13"/>
      <c r="F189" s="15"/>
      <c r="G189" s="11"/>
      <c r="N189" s="11"/>
      <c r="O189" s="12"/>
      <c r="P189" s="12"/>
      <c r="Q189" s="13"/>
      <c r="R189" s="13"/>
      <c r="S189" s="15"/>
      <c r="T189" s="11"/>
    </row>
    <row r="190" spans="1:20" x14ac:dyDescent="0.25">
      <c r="A190" s="11"/>
      <c r="B190" s="12"/>
      <c r="C190" s="12"/>
      <c r="D190" s="13"/>
      <c r="E190" s="13"/>
      <c r="F190" s="15"/>
      <c r="G190" s="11"/>
      <c r="N190" s="11"/>
      <c r="O190" s="12"/>
      <c r="P190" s="12"/>
      <c r="Q190" s="13"/>
      <c r="R190" s="13"/>
      <c r="S190" s="15"/>
      <c r="T190" s="11"/>
    </row>
    <row r="191" spans="1:20" x14ac:dyDescent="0.25">
      <c r="A191" s="11"/>
      <c r="B191" s="12"/>
      <c r="C191" s="12"/>
      <c r="D191" s="13"/>
      <c r="E191" s="13"/>
      <c r="F191" s="15"/>
      <c r="G191" s="11"/>
      <c r="N191" s="11"/>
      <c r="O191" s="12"/>
      <c r="P191" s="12"/>
      <c r="Q191" s="13"/>
      <c r="R191" s="13"/>
      <c r="S191" s="15"/>
      <c r="T191" s="11"/>
    </row>
    <row r="192" spans="1:20" x14ac:dyDescent="0.25">
      <c r="A192" s="11"/>
      <c r="B192" s="12"/>
      <c r="C192" s="12"/>
      <c r="D192" s="13"/>
      <c r="E192" s="13"/>
      <c r="F192" s="15"/>
      <c r="G192" s="11"/>
      <c r="N192" s="11"/>
      <c r="O192" s="12"/>
      <c r="P192" s="12"/>
      <c r="Q192" s="13"/>
      <c r="R192" s="13"/>
      <c r="S192" s="15"/>
      <c r="T192" s="11"/>
    </row>
    <row r="193" spans="1:20" x14ac:dyDescent="0.25">
      <c r="A193" s="11"/>
      <c r="B193" s="12"/>
      <c r="C193" s="12"/>
      <c r="D193" s="13"/>
      <c r="E193" s="13"/>
      <c r="F193" s="15"/>
      <c r="G193" s="11"/>
      <c r="N193" s="11"/>
      <c r="O193" s="12"/>
      <c r="P193" s="12"/>
      <c r="Q193" s="13"/>
      <c r="R193" s="13"/>
      <c r="S193" s="15"/>
      <c r="T193" s="11"/>
    </row>
    <row r="194" spans="1:20" x14ac:dyDescent="0.25">
      <c r="A194" s="11"/>
      <c r="B194" s="12"/>
      <c r="C194" s="12"/>
      <c r="D194" s="13"/>
      <c r="E194" s="13"/>
      <c r="F194" s="15"/>
      <c r="G194" s="11"/>
      <c r="N194" s="11"/>
      <c r="O194" s="12"/>
      <c r="P194" s="12"/>
      <c r="Q194" s="13"/>
      <c r="R194" s="13"/>
      <c r="S194" s="15"/>
      <c r="T194" s="11"/>
    </row>
    <row r="195" spans="1:20" x14ac:dyDescent="0.25">
      <c r="A195" s="11"/>
      <c r="B195" s="12"/>
      <c r="C195" s="12"/>
      <c r="D195" s="13"/>
      <c r="E195" s="13"/>
      <c r="F195" s="15"/>
      <c r="G195" s="11"/>
      <c r="N195" s="11"/>
      <c r="O195" s="12"/>
      <c r="P195" s="12"/>
      <c r="Q195" s="13"/>
      <c r="R195" s="13"/>
      <c r="S195" s="15"/>
      <c r="T195" s="11"/>
    </row>
    <row r="196" spans="1:20" x14ac:dyDescent="0.25">
      <c r="A196" s="11"/>
      <c r="B196" s="12"/>
      <c r="C196" s="12"/>
      <c r="D196" s="13"/>
      <c r="E196" s="13"/>
      <c r="F196" s="15"/>
      <c r="G196" s="11"/>
      <c r="N196" s="11"/>
      <c r="O196" s="12"/>
      <c r="P196" s="12"/>
      <c r="Q196" s="13"/>
      <c r="R196" s="13"/>
      <c r="S196" s="15"/>
      <c r="T196" s="11"/>
    </row>
    <row r="197" spans="1:20" x14ac:dyDescent="0.25">
      <c r="A197" s="11"/>
      <c r="B197" s="12"/>
      <c r="C197" s="12"/>
      <c r="D197" s="13"/>
      <c r="E197" s="13"/>
      <c r="F197" s="15"/>
      <c r="G197" s="11"/>
      <c r="N197" s="11"/>
      <c r="O197" s="12"/>
      <c r="P197" s="12"/>
      <c r="Q197" s="13"/>
      <c r="R197" s="13"/>
      <c r="S197" s="15"/>
      <c r="T197" s="11"/>
    </row>
    <row r="198" spans="1:20" x14ac:dyDescent="0.25">
      <c r="A198" s="11"/>
      <c r="B198" s="12"/>
      <c r="C198" s="12"/>
      <c r="D198" s="13"/>
      <c r="E198" s="13"/>
      <c r="F198" s="15"/>
      <c r="G198" s="11"/>
      <c r="N198" s="11"/>
      <c r="O198" s="12"/>
      <c r="P198" s="12"/>
      <c r="Q198" s="13"/>
      <c r="R198" s="13"/>
      <c r="S198" s="15"/>
      <c r="T198" s="11"/>
    </row>
    <row r="199" spans="1:20" x14ac:dyDescent="0.25">
      <c r="A199" s="11"/>
      <c r="B199" s="12"/>
      <c r="C199" s="12"/>
      <c r="D199" s="13"/>
      <c r="E199" s="13"/>
      <c r="F199" s="15"/>
      <c r="G199" s="11"/>
      <c r="N199" s="11"/>
      <c r="O199" s="12"/>
      <c r="P199" s="12"/>
      <c r="Q199" s="13"/>
      <c r="R199" s="13"/>
      <c r="S199" s="15"/>
      <c r="T199" s="11"/>
    </row>
    <row r="200" spans="1:20" x14ac:dyDescent="0.25">
      <c r="A200" s="11"/>
      <c r="B200" s="12"/>
      <c r="C200" s="12"/>
      <c r="D200" s="13"/>
      <c r="E200" s="13"/>
      <c r="F200" s="15"/>
      <c r="G200" s="11"/>
      <c r="N200" s="11"/>
      <c r="O200" s="12"/>
      <c r="P200" s="12"/>
      <c r="Q200" s="13"/>
      <c r="R200" s="13"/>
      <c r="S200" s="15"/>
      <c r="T200" s="11"/>
    </row>
    <row r="201" spans="1:20" x14ac:dyDescent="0.25">
      <c r="A201" s="11"/>
      <c r="B201" s="12"/>
      <c r="C201" s="12"/>
      <c r="D201" s="13"/>
      <c r="E201" s="13"/>
      <c r="F201" s="15"/>
      <c r="G201" s="11"/>
      <c r="N201" s="11"/>
      <c r="O201" s="12"/>
      <c r="P201" s="12"/>
      <c r="Q201" s="13"/>
      <c r="R201" s="13"/>
      <c r="S201" s="15"/>
      <c r="T201" s="11"/>
    </row>
    <row r="202" spans="1:20" x14ac:dyDescent="0.25">
      <c r="A202" s="11"/>
      <c r="B202" s="12"/>
      <c r="C202" s="12"/>
      <c r="D202" s="13"/>
      <c r="E202" s="13"/>
      <c r="F202" s="15"/>
      <c r="G202" s="11"/>
      <c r="N202" s="11"/>
      <c r="O202" s="12"/>
      <c r="P202" s="12"/>
      <c r="Q202" s="13"/>
      <c r="R202" s="13"/>
      <c r="S202" s="15"/>
      <c r="T202" s="11"/>
    </row>
  </sheetData>
  <sortState ref="N40:O60">
    <sortCondition descending="1" ref="O40"/>
  </sortState>
  <mergeCells count="1">
    <mergeCell ref="A1:Z3"/>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1"/>
  <dimension ref="A28:G67"/>
  <sheetViews>
    <sheetView showGridLines="0" showRowColHeaders="0" zoomScale="80" zoomScaleNormal="80" workbookViewId="0"/>
  </sheetViews>
  <sheetFormatPr defaultRowHeight="15.75" x14ac:dyDescent="0.25"/>
  <cols>
    <col min="1" max="1" width="25.875" style="1" bestFit="1" customWidth="1"/>
    <col min="2" max="16384" width="9" style="1"/>
  </cols>
  <sheetData>
    <row r="28" spans="1:1" x14ac:dyDescent="0.25">
      <c r="A28" s="1" t="s">
        <v>229</v>
      </c>
    </row>
    <row r="31" spans="1:1" hidden="1" x14ac:dyDescent="0.25"/>
    <row r="32" spans="1:1" hidden="1" x14ac:dyDescent="0.25"/>
    <row r="33" spans="1:7" hidden="1" x14ac:dyDescent="0.25">
      <c r="B33" s="1" t="s">
        <v>185</v>
      </c>
      <c r="C33" s="1" t="s">
        <v>189</v>
      </c>
      <c r="D33" s="1" t="s">
        <v>188</v>
      </c>
      <c r="E33" s="1" t="s">
        <v>186</v>
      </c>
      <c r="F33" s="1" t="s">
        <v>190</v>
      </c>
    </row>
    <row r="34" spans="1:7" hidden="1" x14ac:dyDescent="0.25">
      <c r="A34" s="1" t="s">
        <v>346</v>
      </c>
      <c r="B34" s="18">
        <v>0.42259843461390245</v>
      </c>
      <c r="C34" s="18">
        <v>0.15131009182207925</v>
      </c>
      <c r="D34" s="18">
        <v>0.13842433957493963</v>
      </c>
      <c r="E34" s="18">
        <v>0.11646227564362868</v>
      </c>
      <c r="F34" s="18">
        <v>0.127414</v>
      </c>
    </row>
    <row r="35" spans="1:7" hidden="1" x14ac:dyDescent="0.25">
      <c r="A35" s="1" t="s">
        <v>227</v>
      </c>
      <c r="B35" s="18">
        <v>0.76522597453033225</v>
      </c>
      <c r="C35" s="18">
        <v>0.55450186735017504</v>
      </c>
      <c r="D35" s="18">
        <v>0.4922582294475491</v>
      </c>
      <c r="E35" s="18">
        <v>0.49184531091218597</v>
      </c>
      <c r="F35" s="18">
        <v>0.30944920153492972</v>
      </c>
    </row>
    <row r="36" spans="1:7" hidden="1" x14ac:dyDescent="0.25"/>
    <row r="37" spans="1:7" hidden="1" x14ac:dyDescent="0.25"/>
    <row r="38" spans="1:7" hidden="1" x14ac:dyDescent="0.25"/>
    <row r="44" spans="1:7" x14ac:dyDescent="0.25">
      <c r="D44" s="18"/>
      <c r="G44" s="18"/>
    </row>
    <row r="45" spans="1:7" x14ac:dyDescent="0.25">
      <c r="D45" s="18"/>
      <c r="G45" s="18"/>
    </row>
    <row r="46" spans="1:7" x14ac:dyDescent="0.25">
      <c r="D46" s="18"/>
      <c r="G46" s="18"/>
    </row>
    <row r="47" spans="1:7" x14ac:dyDescent="0.25">
      <c r="D47" s="18"/>
      <c r="G47" s="18"/>
    </row>
    <row r="48" spans="1:7" x14ac:dyDescent="0.25">
      <c r="D48" s="18"/>
      <c r="G48" s="18"/>
    </row>
    <row r="49" spans="4:7" x14ac:dyDescent="0.25">
      <c r="D49" s="18"/>
      <c r="G49" s="18"/>
    </row>
    <row r="50" spans="4:7" x14ac:dyDescent="0.25">
      <c r="D50" s="18"/>
      <c r="G50" s="18"/>
    </row>
    <row r="51" spans="4:7" x14ac:dyDescent="0.25">
      <c r="D51" s="18"/>
      <c r="G51" s="18"/>
    </row>
    <row r="52" spans="4:7" x14ac:dyDescent="0.25">
      <c r="D52" s="18"/>
      <c r="G52" s="18"/>
    </row>
    <row r="53" spans="4:7" x14ac:dyDescent="0.25">
      <c r="D53" s="18"/>
      <c r="G53" s="18"/>
    </row>
    <row r="54" spans="4:7" x14ac:dyDescent="0.25">
      <c r="D54" s="18"/>
      <c r="G54" s="18"/>
    </row>
    <row r="55" spans="4:7" x14ac:dyDescent="0.25">
      <c r="D55" s="18"/>
      <c r="G55" s="18"/>
    </row>
    <row r="56" spans="4:7" x14ac:dyDescent="0.25">
      <c r="D56" s="18"/>
      <c r="G56" s="18"/>
    </row>
    <row r="57" spans="4:7" x14ac:dyDescent="0.25">
      <c r="D57" s="18"/>
      <c r="G57" s="18"/>
    </row>
    <row r="58" spans="4:7" x14ac:dyDescent="0.25">
      <c r="D58" s="18"/>
      <c r="G58" s="18"/>
    </row>
    <row r="59" spans="4:7" x14ac:dyDescent="0.25">
      <c r="D59" s="18"/>
      <c r="G59" s="18"/>
    </row>
    <row r="60" spans="4:7" x14ac:dyDescent="0.25">
      <c r="D60" s="18"/>
      <c r="G60" s="18"/>
    </row>
    <row r="61" spans="4:7" x14ac:dyDescent="0.25">
      <c r="D61" s="18"/>
      <c r="G61" s="18"/>
    </row>
    <row r="62" spans="4:7" x14ac:dyDescent="0.25">
      <c r="D62" s="18"/>
      <c r="G62" s="18"/>
    </row>
    <row r="63" spans="4:7" x14ac:dyDescent="0.25">
      <c r="D63" s="18"/>
      <c r="G63" s="18"/>
    </row>
    <row r="64" spans="4:7" x14ac:dyDescent="0.25">
      <c r="D64" s="18"/>
      <c r="G64" s="18"/>
    </row>
    <row r="65" spans="4:7" x14ac:dyDescent="0.25">
      <c r="D65" s="18"/>
      <c r="G65" s="18"/>
    </row>
    <row r="66" spans="4:7" x14ac:dyDescent="0.25">
      <c r="D66" s="18"/>
      <c r="G66" s="18"/>
    </row>
    <row r="67" spans="4:7" x14ac:dyDescent="0.25">
      <c r="D67" s="18"/>
      <c r="G67" s="18"/>
    </row>
  </sheetData>
  <sheetProtection algorithmName="SHA-512" hashValue="VBj/ut76zxco6Nr03jXV+rVqUONYoSvVC7lakdacjsFGnrVBofeAdgfXt25+GWhjn9Yck3R4cVHmaq42cbRPuw==" saltValue="EP7zEx0Xtpz/oa3vvJTk0Q==" spinCount="100000" sheet="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6:F49"/>
  <sheetViews>
    <sheetView showGridLines="0" showRowColHeaders="0" zoomScale="80" zoomScaleNormal="80" workbookViewId="0"/>
  </sheetViews>
  <sheetFormatPr defaultRowHeight="15.75" x14ac:dyDescent="0.25"/>
  <cols>
    <col min="1" max="16384" width="9" style="1"/>
  </cols>
  <sheetData>
    <row r="26" spans="1:6" x14ac:dyDescent="0.25">
      <c r="A26" s="39" t="s">
        <v>208</v>
      </c>
    </row>
    <row r="27" spans="1:6" ht="15.75" customHeight="1" x14ac:dyDescent="0.25">
      <c r="A27" s="39" t="s">
        <v>343</v>
      </c>
    </row>
    <row r="28" spans="1:6" x14ac:dyDescent="0.25">
      <c r="F28" s="39"/>
    </row>
    <row r="30" spans="1:6" hidden="1" x14ac:dyDescent="0.25">
      <c r="B30" s="1" t="s">
        <v>237</v>
      </c>
    </row>
    <row r="31" spans="1:6" hidden="1" x14ac:dyDescent="0.25">
      <c r="A31" s="1" t="s">
        <v>124</v>
      </c>
      <c r="B31" s="29">
        <v>0.11475409836065574</v>
      </c>
    </row>
    <row r="32" spans="1:6" hidden="1" x14ac:dyDescent="0.25">
      <c r="A32" s="1" t="s">
        <v>69</v>
      </c>
      <c r="B32" s="29">
        <v>0.17005813953488372</v>
      </c>
    </row>
    <row r="33" spans="1:2" hidden="1" x14ac:dyDescent="0.25">
      <c r="A33" s="1" t="s">
        <v>65</v>
      </c>
      <c r="B33" s="29">
        <v>0.24721748314241612</v>
      </c>
    </row>
    <row r="34" spans="1:2" hidden="1" x14ac:dyDescent="0.25">
      <c r="A34" s="1" t="s">
        <v>122</v>
      </c>
      <c r="B34" s="29">
        <v>0.26111533862376346</v>
      </c>
    </row>
    <row r="35" spans="1:2" hidden="1" x14ac:dyDescent="0.25">
      <c r="A35" s="1" t="s">
        <v>136</v>
      </c>
      <c r="B35" s="29">
        <v>0.29189093416591644</v>
      </c>
    </row>
    <row r="36" spans="1:2" hidden="1" x14ac:dyDescent="0.25">
      <c r="A36" s="1" t="s">
        <v>77</v>
      </c>
      <c r="B36" s="29">
        <v>0.46791504909796755</v>
      </c>
    </row>
    <row r="37" spans="1:2" hidden="1" x14ac:dyDescent="0.25">
      <c r="A37" s="1" t="s">
        <v>64</v>
      </c>
      <c r="B37" s="29">
        <v>0.4704370179948586</v>
      </c>
    </row>
    <row r="38" spans="1:2" hidden="1" x14ac:dyDescent="0.25">
      <c r="A38" s="1" t="s">
        <v>117</v>
      </c>
      <c r="B38" s="29">
        <v>0.51997291807718349</v>
      </c>
    </row>
    <row r="39" spans="1:2" hidden="1" x14ac:dyDescent="0.25">
      <c r="A39" s="1" t="s">
        <v>52</v>
      </c>
      <c r="B39" s="29">
        <v>0.52805031446540884</v>
      </c>
    </row>
    <row r="40" spans="1:2" hidden="1" x14ac:dyDescent="0.25">
      <c r="A40" s="1" t="s">
        <v>152</v>
      </c>
      <c r="B40" s="29">
        <v>0.52961980548187448</v>
      </c>
    </row>
    <row r="41" spans="1:2" hidden="1" x14ac:dyDescent="0.25">
      <c r="A41" s="1" t="s">
        <v>91</v>
      </c>
      <c r="B41" s="29">
        <v>0.53161764705882353</v>
      </c>
    </row>
    <row r="42" spans="1:2" hidden="1" x14ac:dyDescent="0.25">
      <c r="A42" s="1" t="s">
        <v>61</v>
      </c>
      <c r="B42" s="29">
        <v>0.65598705501618126</v>
      </c>
    </row>
    <row r="43" spans="1:2" hidden="1" x14ac:dyDescent="0.25">
      <c r="A43" s="1" t="s">
        <v>90</v>
      </c>
      <c r="B43" s="29">
        <v>0.68808239333006371</v>
      </c>
    </row>
    <row r="44" spans="1:2" hidden="1" x14ac:dyDescent="0.25">
      <c r="A44" s="1" t="s">
        <v>84</v>
      </c>
      <c r="B44" s="29">
        <v>0.73937153419593349</v>
      </c>
    </row>
    <row r="45" spans="1:2" hidden="1" x14ac:dyDescent="0.25">
      <c r="A45" s="1" t="s">
        <v>59</v>
      </c>
      <c r="B45" s="29">
        <v>0.75453424898749777</v>
      </c>
    </row>
    <row r="46" spans="1:2" hidden="1" x14ac:dyDescent="0.25">
      <c r="A46" s="1" t="s">
        <v>71</v>
      </c>
      <c r="B46" s="29">
        <v>0.79519204942250876</v>
      </c>
    </row>
    <row r="47" spans="1:2" hidden="1" x14ac:dyDescent="0.25">
      <c r="A47" s="1" t="s">
        <v>94</v>
      </c>
      <c r="B47" s="1">
        <v>0.8115587717582633</v>
      </c>
    </row>
    <row r="48" spans="1:2" hidden="1" x14ac:dyDescent="0.25">
      <c r="A48" s="1" t="s">
        <v>98</v>
      </c>
      <c r="B48" s="1">
        <v>0.83450087565674258</v>
      </c>
    </row>
    <row r="49" spans="1:2" hidden="1" x14ac:dyDescent="0.25">
      <c r="A49" s="1" t="s">
        <v>169</v>
      </c>
      <c r="B49" s="1">
        <v>0.87368830159347066</v>
      </c>
    </row>
  </sheetData>
  <sheetProtection algorithmName="SHA-512" hashValue="MhFdP4nGVN7d1VVs7NhAzSYtRr5+Tq7/4zJ3mutI5Ek7RAs02j4PoN5OiP83XFv3bPUqgJHRFl7nrgqQxE0hew==" saltValue="0Han0HZfJ4xY97YyhtDkAg==" spinCount="100000" sheet="1" scenarios="1"/>
  <sortState ref="A31:A35">
    <sortCondition descending="1" ref="A31"/>
  </sortState>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U56"/>
  <sheetViews>
    <sheetView showGridLines="0" showRowColHeaders="0" zoomScale="80" zoomScaleNormal="80" workbookViewId="0">
      <selection sqref="A1:D1"/>
    </sheetView>
  </sheetViews>
  <sheetFormatPr defaultRowHeight="15.75" x14ac:dyDescent="0.25"/>
  <cols>
    <col min="1" max="1" width="4.875" style="1" bestFit="1" customWidth="1"/>
    <col min="2" max="2" width="14.625" style="1" bestFit="1" customWidth="1"/>
    <col min="3" max="3" width="11.375" style="19" bestFit="1" customWidth="1"/>
    <col min="4" max="4" width="13" style="19" bestFit="1" customWidth="1"/>
    <col min="5" max="5" width="7.75" style="19" bestFit="1" customWidth="1"/>
    <col min="6" max="6" width="8.75" style="19" bestFit="1" customWidth="1"/>
    <col min="7" max="7" width="10" style="19" bestFit="1" customWidth="1"/>
    <col min="8" max="8" width="11.375" style="19" bestFit="1" customWidth="1"/>
    <col min="9" max="9" width="16.875" style="19" bestFit="1" customWidth="1"/>
    <col min="10" max="10" width="17.125" style="19" bestFit="1" customWidth="1"/>
    <col min="11" max="11" width="18.25" style="19" bestFit="1" customWidth="1"/>
    <col min="12" max="12" width="21.75" style="19" bestFit="1" customWidth="1"/>
    <col min="13" max="15" width="16.875" style="19" bestFit="1" customWidth="1"/>
    <col min="16" max="16" width="18.875" style="19" bestFit="1" customWidth="1"/>
    <col min="17" max="17" width="22.875" style="19" bestFit="1" customWidth="1"/>
    <col min="18" max="18" width="23" style="19" bestFit="1" customWidth="1"/>
    <col min="19" max="19" width="15.875" style="1" bestFit="1" customWidth="1"/>
    <col min="20" max="16384" width="9" style="1"/>
  </cols>
  <sheetData>
    <row r="1" spans="12:14" x14ac:dyDescent="0.25">
      <c r="L1" s="1"/>
      <c r="M1" s="1"/>
      <c r="N1" s="1"/>
    </row>
    <row r="2" spans="12:14" x14ac:dyDescent="0.25">
      <c r="L2" s="1"/>
      <c r="M2" s="1"/>
      <c r="N2" s="1"/>
    </row>
    <row r="3" spans="12:14" x14ac:dyDescent="0.25">
      <c r="L3" s="1"/>
      <c r="M3" s="1"/>
      <c r="N3" s="1"/>
    </row>
    <row r="4" spans="12:14" x14ac:dyDescent="0.25">
      <c r="L4" s="1"/>
      <c r="M4" s="1"/>
      <c r="N4" s="1"/>
    </row>
    <row r="5" spans="12:14" x14ac:dyDescent="0.25">
      <c r="L5" s="1"/>
      <c r="M5" s="1"/>
      <c r="N5" s="1"/>
    </row>
    <row r="6" spans="12:14" x14ac:dyDescent="0.25">
      <c r="L6" s="1"/>
      <c r="M6" s="1"/>
      <c r="N6" s="1"/>
    </row>
    <row r="7" spans="12:14" x14ac:dyDescent="0.25">
      <c r="L7" s="1"/>
      <c r="M7" s="1"/>
      <c r="N7" s="1"/>
    </row>
    <row r="8" spans="12:14" x14ac:dyDescent="0.25">
      <c r="L8" s="1"/>
      <c r="M8" s="1"/>
      <c r="N8" s="1"/>
    </row>
    <row r="9" spans="12:14" x14ac:dyDescent="0.25">
      <c r="L9" s="1"/>
      <c r="M9" s="1"/>
      <c r="N9" s="1"/>
    </row>
    <row r="10" spans="12:14" x14ac:dyDescent="0.25">
      <c r="L10" s="1"/>
      <c r="M10" s="1"/>
      <c r="N10" s="1"/>
    </row>
    <row r="11" spans="12:14" x14ac:dyDescent="0.25">
      <c r="L11" s="1"/>
      <c r="M11" s="1"/>
      <c r="N11" s="1"/>
    </row>
    <row r="12" spans="12:14" x14ac:dyDescent="0.25">
      <c r="L12" s="1"/>
      <c r="M12" s="1"/>
      <c r="N12" s="1"/>
    </row>
    <row r="13" spans="12:14" x14ac:dyDescent="0.25">
      <c r="L13" s="1"/>
      <c r="M13" s="1"/>
      <c r="N13" s="1"/>
    </row>
    <row r="14" spans="12:14" x14ac:dyDescent="0.25">
      <c r="L14" s="1"/>
      <c r="M14" s="1"/>
      <c r="N14" s="1"/>
    </row>
    <row r="15" spans="12:14" x14ac:dyDescent="0.25">
      <c r="L15" s="1"/>
      <c r="M15" s="1"/>
      <c r="N15" s="1"/>
    </row>
    <row r="16" spans="12:14" x14ac:dyDescent="0.25">
      <c r="L16" s="1"/>
      <c r="M16" s="1"/>
      <c r="N16" s="1"/>
    </row>
    <row r="17" spans="1:14" x14ac:dyDescent="0.25">
      <c r="L17" s="1"/>
      <c r="M17" s="1"/>
      <c r="N17" s="1"/>
    </row>
    <row r="18" spans="1:14" x14ac:dyDescent="0.25">
      <c r="L18" s="1"/>
      <c r="M18" s="1"/>
      <c r="N18" s="1"/>
    </row>
    <row r="19" spans="1:14" x14ac:dyDescent="0.25">
      <c r="L19" s="1"/>
      <c r="M19" s="1"/>
      <c r="N19" s="1"/>
    </row>
    <row r="20" spans="1:14" x14ac:dyDescent="0.25">
      <c r="L20" s="1"/>
      <c r="M20" s="1"/>
      <c r="N20" s="1"/>
    </row>
    <row r="21" spans="1:14" x14ac:dyDescent="0.25">
      <c r="L21" s="1"/>
      <c r="M21" s="1"/>
      <c r="N21" s="1"/>
    </row>
    <row r="22" spans="1:14" x14ac:dyDescent="0.25">
      <c r="L22" s="1"/>
      <c r="M22" s="1"/>
      <c r="N22" s="1"/>
    </row>
    <row r="23" spans="1:14" x14ac:dyDescent="0.25">
      <c r="L23" s="1"/>
      <c r="M23" s="1"/>
      <c r="N23" s="1"/>
    </row>
    <row r="24" spans="1:14" x14ac:dyDescent="0.25">
      <c r="L24" s="1"/>
      <c r="M24" s="1"/>
      <c r="N24" s="1"/>
    </row>
    <row r="25" spans="1:14" x14ac:dyDescent="0.25">
      <c r="L25" s="1"/>
      <c r="M25" s="1"/>
      <c r="N25" s="1"/>
    </row>
    <row r="26" spans="1:14" x14ac:dyDescent="0.25">
      <c r="L26" s="1"/>
      <c r="M26" s="1"/>
      <c r="N26" s="1"/>
    </row>
    <row r="27" spans="1:14" x14ac:dyDescent="0.25">
      <c r="L27" s="1"/>
      <c r="M27" s="1"/>
      <c r="N27" s="1"/>
    </row>
    <row r="28" spans="1:14" x14ac:dyDescent="0.25">
      <c r="L28" s="1"/>
      <c r="M28" s="1"/>
      <c r="N28" s="1"/>
    </row>
    <row r="29" spans="1:14" x14ac:dyDescent="0.25">
      <c r="L29" s="1"/>
      <c r="M29" s="1"/>
      <c r="N29" s="1"/>
    </row>
    <row r="30" spans="1:14" x14ac:dyDescent="0.25">
      <c r="L30" s="1"/>
      <c r="M30" s="1"/>
      <c r="N30" s="1"/>
    </row>
    <row r="31" spans="1:14" x14ac:dyDescent="0.25">
      <c r="L31" s="1"/>
      <c r="M31" s="1"/>
      <c r="N31" s="1"/>
    </row>
    <row r="32" spans="1:14" x14ac:dyDescent="0.25">
      <c r="A32" s="104" t="s">
        <v>229</v>
      </c>
      <c r="B32" s="104"/>
      <c r="C32" s="104"/>
      <c r="D32" s="104"/>
      <c r="E32" s="104"/>
      <c r="F32" s="104"/>
      <c r="G32" s="104"/>
      <c r="H32" s="104"/>
      <c r="I32" s="104"/>
      <c r="J32" s="104"/>
      <c r="K32" s="104"/>
    </row>
    <row r="34" spans="1:18" hidden="1" x14ac:dyDescent="0.25"/>
    <row r="35" spans="1:18" s="66" customFormat="1" hidden="1" x14ac:dyDescent="0.25">
      <c r="A35" s="66" t="s">
        <v>5</v>
      </c>
      <c r="B35" s="66" t="s">
        <v>6</v>
      </c>
      <c r="C35" s="42" t="s">
        <v>205</v>
      </c>
      <c r="D35" s="42" t="s">
        <v>0</v>
      </c>
      <c r="E35" s="42" t="s">
        <v>204</v>
      </c>
      <c r="G35" s="42"/>
      <c r="H35" s="42"/>
    </row>
    <row r="36" spans="1:18" hidden="1" x14ac:dyDescent="0.25">
      <c r="A36" s="1">
        <v>2000</v>
      </c>
      <c r="B36" s="1" t="s">
        <v>340</v>
      </c>
      <c r="C36" s="42">
        <v>64463</v>
      </c>
      <c r="D36" s="42">
        <v>134375</v>
      </c>
      <c r="E36" s="42">
        <v>5.3350699999999999E-3</v>
      </c>
      <c r="F36" s="42"/>
      <c r="G36" s="42"/>
      <c r="H36" s="67"/>
      <c r="I36" s="1"/>
      <c r="J36" s="1"/>
      <c r="K36" s="1"/>
      <c r="L36" s="1"/>
      <c r="M36" s="1"/>
      <c r="N36" s="1"/>
      <c r="O36" s="1"/>
      <c r="P36" s="1"/>
      <c r="Q36" s="1"/>
      <c r="R36" s="1"/>
    </row>
    <row r="37" spans="1:18" hidden="1" x14ac:dyDescent="0.25">
      <c r="A37" s="1">
        <v>2001</v>
      </c>
      <c r="B37" s="1" t="s">
        <v>340</v>
      </c>
      <c r="C37" s="42">
        <v>68120</v>
      </c>
      <c r="D37" s="42">
        <v>137996</v>
      </c>
      <c r="E37" s="42">
        <v>9.84026E-3</v>
      </c>
      <c r="F37" s="42"/>
      <c r="G37" s="42"/>
      <c r="H37" s="67"/>
      <c r="I37" s="1"/>
      <c r="J37" s="1"/>
      <c r="K37" s="1"/>
      <c r="L37" s="1"/>
      <c r="M37" s="1"/>
      <c r="N37" s="1"/>
      <c r="O37" s="1"/>
      <c r="P37" s="1"/>
      <c r="Q37" s="1"/>
      <c r="R37" s="1"/>
    </row>
    <row r="38" spans="1:18" hidden="1" x14ac:dyDescent="0.25">
      <c r="A38" s="1">
        <v>2002</v>
      </c>
      <c r="B38" s="1" t="s">
        <v>340</v>
      </c>
      <c r="C38" s="42">
        <v>71036</v>
      </c>
      <c r="D38" s="42">
        <v>140195</v>
      </c>
      <c r="E38" s="42">
        <v>1.3825400000000002E-2</v>
      </c>
      <c r="F38" s="42"/>
      <c r="G38" s="42"/>
      <c r="H38" s="67"/>
      <c r="I38" s="1"/>
      <c r="J38" s="1"/>
      <c r="K38" s="1"/>
      <c r="L38" s="1"/>
      <c r="M38" s="1"/>
      <c r="N38" s="1"/>
      <c r="O38" s="1"/>
      <c r="P38" s="1"/>
      <c r="Q38" s="1"/>
      <c r="R38" s="1"/>
    </row>
    <row r="39" spans="1:18" hidden="1" x14ac:dyDescent="0.25">
      <c r="A39" s="1">
        <v>2003</v>
      </c>
      <c r="B39" s="1" t="s">
        <v>340</v>
      </c>
      <c r="C39" s="42">
        <v>73429</v>
      </c>
      <c r="D39" s="42">
        <v>141588</v>
      </c>
      <c r="E39" s="42">
        <v>1.7477400000000001E-2</v>
      </c>
      <c r="F39" s="42"/>
      <c r="G39" s="42"/>
      <c r="H39" s="67"/>
      <c r="I39" s="1"/>
      <c r="J39" s="1"/>
      <c r="K39" s="1"/>
      <c r="L39" s="1"/>
      <c r="M39" s="1"/>
      <c r="N39" s="1"/>
      <c r="O39" s="1"/>
      <c r="P39" s="1"/>
      <c r="Q39" s="1"/>
      <c r="R39" s="1"/>
    </row>
    <row r="40" spans="1:18" hidden="1" x14ac:dyDescent="0.25">
      <c r="A40" s="1">
        <v>2004</v>
      </c>
      <c r="B40" s="1" t="s">
        <v>340</v>
      </c>
      <c r="C40" s="42">
        <v>75300</v>
      </c>
      <c r="D40" s="42">
        <v>141971</v>
      </c>
      <c r="E40" s="42">
        <v>2.17399E-2</v>
      </c>
      <c r="F40" s="42"/>
      <c r="G40" s="42"/>
      <c r="H40" s="67"/>
      <c r="I40" s="1"/>
      <c r="J40" s="1"/>
      <c r="K40" s="1"/>
      <c r="L40" s="1"/>
      <c r="M40" s="1"/>
      <c r="N40" s="1"/>
      <c r="O40" s="1"/>
      <c r="P40" s="1"/>
      <c r="Q40" s="1"/>
      <c r="R40" s="1"/>
    </row>
    <row r="41" spans="1:18" hidden="1" x14ac:dyDescent="0.25">
      <c r="A41" s="1">
        <v>2005</v>
      </c>
      <c r="B41" s="1" t="s">
        <v>340</v>
      </c>
      <c r="C41" s="42">
        <v>76527</v>
      </c>
      <c r="D41" s="42">
        <v>141804</v>
      </c>
      <c r="E41" s="42">
        <v>2.6215000000000002E-2</v>
      </c>
      <c r="F41" s="42"/>
      <c r="G41" s="42"/>
      <c r="H41" s="67"/>
      <c r="I41" s="1"/>
      <c r="J41" s="1"/>
      <c r="K41" s="1"/>
      <c r="L41" s="1"/>
      <c r="M41" s="1"/>
      <c r="N41" s="1"/>
      <c r="O41" s="1"/>
      <c r="P41" s="1"/>
      <c r="Q41" s="1"/>
      <c r="R41" s="1"/>
    </row>
    <row r="42" spans="1:18" hidden="1" x14ac:dyDescent="0.25">
      <c r="A42" s="1">
        <v>2006</v>
      </c>
      <c r="B42" s="1" t="s">
        <v>340</v>
      </c>
      <c r="C42" s="42">
        <v>76721</v>
      </c>
      <c r="D42" s="42">
        <v>139766</v>
      </c>
      <c r="E42" s="42">
        <v>2.9670700000000001E-2</v>
      </c>
      <c r="F42" s="42"/>
      <c r="G42" s="42"/>
      <c r="H42" s="67"/>
      <c r="I42" s="1"/>
      <c r="J42" s="1"/>
      <c r="K42" s="1"/>
      <c r="L42" s="1"/>
      <c r="M42" s="1"/>
      <c r="N42" s="1"/>
      <c r="O42" s="1"/>
      <c r="P42" s="1"/>
      <c r="Q42" s="1"/>
      <c r="R42" s="1"/>
    </row>
    <row r="43" spans="1:18" hidden="1" x14ac:dyDescent="0.25">
      <c r="A43" s="1">
        <v>2007</v>
      </c>
      <c r="B43" s="1" t="s">
        <v>340</v>
      </c>
      <c r="C43" s="42">
        <v>76093</v>
      </c>
      <c r="D43" s="42">
        <v>137057</v>
      </c>
      <c r="E43" s="42">
        <v>3.5905300000000001E-2</v>
      </c>
      <c r="F43" s="42"/>
      <c r="G43" s="42"/>
      <c r="H43" s="67"/>
      <c r="I43" s="1"/>
      <c r="J43" s="1"/>
      <c r="K43" s="1"/>
      <c r="L43" s="1"/>
      <c r="M43" s="1"/>
      <c r="N43" s="1"/>
      <c r="O43" s="1"/>
      <c r="P43" s="1"/>
      <c r="Q43" s="1"/>
      <c r="R43" s="1"/>
    </row>
    <row r="44" spans="1:18" hidden="1" x14ac:dyDescent="0.25">
      <c r="A44" s="1">
        <v>2008</v>
      </c>
      <c r="B44" s="1" t="s">
        <v>340</v>
      </c>
      <c r="C44" s="42">
        <v>74177</v>
      </c>
      <c r="D44" s="42">
        <v>132486</v>
      </c>
      <c r="E44" s="42">
        <v>3.8365400000000001E-2</v>
      </c>
      <c r="F44" s="42"/>
      <c r="G44" s="42"/>
      <c r="H44" s="67"/>
      <c r="I44" s="1"/>
      <c r="J44" s="1"/>
      <c r="K44" s="1"/>
      <c r="L44" s="1"/>
      <c r="M44" s="1"/>
      <c r="N44" s="1"/>
      <c r="O44" s="1"/>
      <c r="P44" s="1"/>
      <c r="Q44" s="1"/>
      <c r="R44" s="1"/>
    </row>
    <row r="45" spans="1:18" hidden="1" x14ac:dyDescent="0.25">
      <c r="A45" s="1">
        <v>2009</v>
      </c>
      <c r="B45" s="1" t="s">
        <v>340</v>
      </c>
      <c r="C45" s="42">
        <v>72865</v>
      </c>
      <c r="D45" s="42">
        <v>129397</v>
      </c>
      <c r="E45" s="42">
        <v>5.5363200000000001E-2</v>
      </c>
      <c r="F45" s="42"/>
      <c r="G45" s="42"/>
      <c r="H45" s="67"/>
      <c r="I45" s="1"/>
      <c r="J45" s="1"/>
      <c r="K45" s="1"/>
      <c r="L45" s="1"/>
      <c r="M45" s="1"/>
      <c r="N45" s="1"/>
      <c r="O45" s="1"/>
      <c r="P45" s="1"/>
      <c r="Q45" s="1"/>
      <c r="R45" s="1"/>
    </row>
    <row r="46" spans="1:18" hidden="1" x14ac:dyDescent="0.25">
      <c r="A46" s="1">
        <v>2010</v>
      </c>
      <c r="B46" s="1" t="s">
        <v>340</v>
      </c>
      <c r="C46" s="42">
        <v>71349</v>
      </c>
      <c r="D46" s="42">
        <v>125269</v>
      </c>
      <c r="E46" s="42">
        <v>6.3896800000000004E-2</v>
      </c>
      <c r="F46" s="42"/>
      <c r="G46" s="42"/>
      <c r="H46" s="67"/>
      <c r="I46" s="1"/>
      <c r="J46" s="1"/>
      <c r="K46" s="1"/>
      <c r="L46" s="1"/>
      <c r="M46" s="1"/>
      <c r="N46" s="1"/>
      <c r="O46" s="1"/>
      <c r="P46" s="1"/>
      <c r="Q46" s="1"/>
      <c r="R46" s="1"/>
    </row>
    <row r="47" spans="1:18" hidden="1" x14ac:dyDescent="0.25">
      <c r="A47" s="1">
        <v>2011</v>
      </c>
      <c r="B47" s="1" t="s">
        <v>340</v>
      </c>
      <c r="C47" s="42">
        <v>69973</v>
      </c>
      <c r="D47" s="42">
        <v>121173</v>
      </c>
      <c r="E47" s="42">
        <v>9.6914800000000009E-2</v>
      </c>
      <c r="F47" s="42"/>
      <c r="G47" s="42"/>
      <c r="H47" s="67"/>
      <c r="I47" s="1"/>
      <c r="J47" s="1"/>
      <c r="K47" s="1"/>
      <c r="L47" s="1"/>
      <c r="M47" s="1"/>
      <c r="N47" s="1"/>
      <c r="O47" s="1"/>
      <c r="P47" s="1"/>
      <c r="Q47" s="1"/>
      <c r="R47" s="1"/>
    </row>
    <row r="48" spans="1:18" hidden="1" x14ac:dyDescent="0.25">
      <c r="A48" s="1">
        <v>2012</v>
      </c>
      <c r="B48" s="1" t="s">
        <v>340</v>
      </c>
      <c r="C48" s="42">
        <v>67016</v>
      </c>
      <c r="D48" s="42">
        <v>116852</v>
      </c>
      <c r="E48" s="42">
        <v>9.2237899999999998E-2</v>
      </c>
      <c r="F48" s="42"/>
      <c r="G48" s="42"/>
      <c r="H48" s="67"/>
      <c r="I48" s="1"/>
      <c r="J48" s="1"/>
      <c r="K48" s="1"/>
      <c r="L48" s="1"/>
      <c r="M48" s="1"/>
      <c r="N48" s="1"/>
      <c r="O48" s="1"/>
      <c r="P48" s="1"/>
      <c r="Q48" s="1"/>
      <c r="R48" s="1"/>
    </row>
    <row r="49" spans="1:21" hidden="1" x14ac:dyDescent="0.25">
      <c r="A49" s="1">
        <v>2013</v>
      </c>
      <c r="B49" s="1" t="s">
        <v>340</v>
      </c>
      <c r="C49" s="42">
        <v>61755</v>
      </c>
      <c r="D49" s="42">
        <v>105583</v>
      </c>
      <c r="E49" s="42">
        <v>0.11934900000000001</v>
      </c>
      <c r="F49" s="42"/>
      <c r="G49" s="42"/>
      <c r="H49" s="67"/>
      <c r="I49" s="1"/>
      <c r="J49" s="1"/>
      <c r="K49" s="1"/>
      <c r="L49" s="1"/>
      <c r="M49" s="1"/>
      <c r="N49" s="1"/>
      <c r="O49" s="1"/>
      <c r="P49" s="1"/>
      <c r="Q49" s="1"/>
      <c r="R49" s="1"/>
    </row>
    <row r="50" spans="1:21" hidden="1" x14ac:dyDescent="0.25">
      <c r="A50" s="1">
        <v>2014</v>
      </c>
      <c r="B50" s="1" t="s">
        <v>340</v>
      </c>
      <c r="C50" s="42">
        <v>60186</v>
      </c>
      <c r="D50" s="42">
        <v>98813</v>
      </c>
      <c r="E50" s="42">
        <v>0.127414</v>
      </c>
      <c r="F50" s="42"/>
      <c r="G50" s="42"/>
      <c r="H50" s="67"/>
      <c r="I50" s="1"/>
      <c r="J50" s="1"/>
      <c r="K50" s="1"/>
      <c r="L50" s="1"/>
      <c r="M50" s="1"/>
      <c r="N50" s="1"/>
      <c r="O50" s="1"/>
      <c r="P50" s="1"/>
      <c r="Q50" s="1"/>
      <c r="R50" s="1"/>
    </row>
    <row r="51" spans="1:21" hidden="1" x14ac:dyDescent="0.25">
      <c r="H51" s="24"/>
      <c r="K51" s="24"/>
      <c r="L51" s="24"/>
      <c r="M51" s="25"/>
      <c r="N51" s="25"/>
      <c r="P51" s="25"/>
      <c r="T51" s="26"/>
      <c r="U51" s="26"/>
    </row>
    <row r="53" spans="1:21" ht="21" customHeight="1" x14ac:dyDescent="0.25"/>
    <row r="55" spans="1:21" ht="16.5" customHeight="1" x14ac:dyDescent="0.25">
      <c r="U55" s="26"/>
    </row>
    <row r="56" spans="1:21" x14ac:dyDescent="0.25">
      <c r="T56" s="26"/>
      <c r="U56" s="26"/>
    </row>
  </sheetData>
  <sheetProtection algorithmName="SHA-512" hashValue="UNPPEKsfrzlLB2mAO78OTHKgJEZLOcysDOEmp2enzPKHaGt+1xtTAwU/cR2WXTcpPOQOHrLplqmhZe7qWNT84w==" saltValue="cQkoipLZNCry9xf7NlV1sA==" spinCount="100000" sheet="1" scenarios="1"/>
  <mergeCells count="1">
    <mergeCell ref="A32:K32"/>
  </mergeCells>
  <pageMargins left="0.25" right="0.25" top="0.75" bottom="0.75" header="0.3" footer="0.3"/>
  <pageSetup scale="3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6:V43"/>
  <sheetViews>
    <sheetView showGridLines="0" showRowColHeaders="0" zoomScale="80" zoomScaleNormal="80" workbookViewId="0"/>
  </sheetViews>
  <sheetFormatPr defaultRowHeight="15.75" x14ac:dyDescent="0.25"/>
  <cols>
    <col min="1" max="1" width="29.75" style="1" bestFit="1" customWidth="1"/>
    <col min="2" max="11" width="4.875" style="1" bestFit="1" customWidth="1"/>
    <col min="12" max="16384" width="9" style="1"/>
  </cols>
  <sheetData>
    <row r="26" spans="1:1" x14ac:dyDescent="0.25">
      <c r="A26" s="1" t="s">
        <v>229</v>
      </c>
    </row>
    <row r="27" spans="1:1" x14ac:dyDescent="0.25">
      <c r="A27" s="1" t="s">
        <v>358</v>
      </c>
    </row>
    <row r="32" spans="1:1" hidden="1" x14ac:dyDescent="0.25">
      <c r="A32" s="30" t="s">
        <v>190</v>
      </c>
    </row>
    <row r="33" spans="1:22" hidden="1" x14ac:dyDescent="0.25">
      <c r="B33" s="30">
        <v>2005</v>
      </c>
      <c r="C33" s="30">
        <v>2006</v>
      </c>
      <c r="D33" s="30">
        <v>2007</v>
      </c>
      <c r="E33" s="30">
        <v>2008</v>
      </c>
      <c r="F33" s="30">
        <v>2009</v>
      </c>
      <c r="G33" s="30">
        <v>2010</v>
      </c>
      <c r="H33" s="30">
        <v>2011</v>
      </c>
      <c r="I33" s="30">
        <v>2012</v>
      </c>
      <c r="J33" s="30">
        <v>2013</v>
      </c>
      <c r="K33" s="30">
        <v>2014</v>
      </c>
    </row>
    <row r="34" spans="1:22" hidden="1" x14ac:dyDescent="0.25">
      <c r="A34" s="1" t="s">
        <v>192</v>
      </c>
      <c r="B34" s="18">
        <v>2.7901500000000003E-2</v>
      </c>
      <c r="C34" s="18">
        <v>5.1035299999999999E-2</v>
      </c>
      <c r="D34" s="18">
        <v>7.7338100000000007E-2</v>
      </c>
      <c r="E34" s="18">
        <v>7.7411300000000002E-2</v>
      </c>
      <c r="F34" s="18">
        <v>0.11719599999999999</v>
      </c>
      <c r="G34" s="18">
        <v>0.157863</v>
      </c>
      <c r="H34" s="18">
        <v>0.214222</v>
      </c>
      <c r="I34" s="18">
        <v>0.27757700000000002</v>
      </c>
      <c r="J34" s="18">
        <v>0.322353</v>
      </c>
      <c r="K34" s="18">
        <v>0.37487900000000002</v>
      </c>
    </row>
    <row r="35" spans="1:22" hidden="1" x14ac:dyDescent="0.25">
      <c r="A35" s="1" t="s">
        <v>193</v>
      </c>
      <c r="B35" s="18">
        <v>2.6215000000000002E-2</v>
      </c>
      <c r="C35" s="18">
        <v>2.9670700000000001E-2</v>
      </c>
      <c r="D35" s="18">
        <v>3.5905300000000001E-2</v>
      </c>
      <c r="E35" s="18">
        <v>3.8365400000000001E-2</v>
      </c>
      <c r="F35" s="18">
        <v>5.5363200000000001E-2</v>
      </c>
      <c r="G35" s="18">
        <v>6.3896800000000004E-2</v>
      </c>
      <c r="H35" s="18">
        <v>9.6914800000000009E-2</v>
      </c>
      <c r="I35" s="18">
        <v>9.2237899999999998E-2</v>
      </c>
      <c r="J35" s="18">
        <v>0.11934900000000001</v>
      </c>
      <c r="K35" s="18">
        <v>0.127414</v>
      </c>
    </row>
    <row r="36" spans="1:22" hidden="1" x14ac:dyDescent="0.25">
      <c r="A36" s="1" t="s">
        <v>194</v>
      </c>
      <c r="B36" s="18">
        <v>1.51948E-2</v>
      </c>
      <c r="C36" s="18">
        <v>2.3318599999999998E-2</v>
      </c>
      <c r="D36" s="18">
        <v>3.5254199999999999E-2</v>
      </c>
      <c r="E36" s="18">
        <v>5.9745199999999998E-2</v>
      </c>
      <c r="F36" s="18">
        <v>7.7506800000000001E-2</v>
      </c>
      <c r="G36" s="18">
        <v>9.7415500000000002E-2</v>
      </c>
      <c r="H36" s="18">
        <v>0.11154</v>
      </c>
      <c r="I36" s="18">
        <v>0.13099</v>
      </c>
      <c r="J36" s="18">
        <v>0.17208300000000001</v>
      </c>
      <c r="K36" s="18">
        <v>0.21725899999999998</v>
      </c>
    </row>
    <row r="37" spans="1:22" hidden="1" x14ac:dyDescent="0.25">
      <c r="A37" s="1" t="s">
        <v>195</v>
      </c>
      <c r="B37" s="18">
        <v>0.20788799999999999</v>
      </c>
      <c r="C37" s="18">
        <v>0.25094899999999998</v>
      </c>
      <c r="D37" s="18">
        <v>0.300985</v>
      </c>
      <c r="E37" s="18">
        <v>0.333538</v>
      </c>
      <c r="F37" s="18">
        <v>0.36510599999999999</v>
      </c>
      <c r="G37" s="18">
        <v>0.38614500000000002</v>
      </c>
      <c r="H37" s="18">
        <v>0.41134799999999999</v>
      </c>
      <c r="I37" s="18">
        <v>0.41363799999999995</v>
      </c>
      <c r="J37" s="18">
        <v>0.42210799999999998</v>
      </c>
      <c r="K37" s="18">
        <v>0.41122700000000001</v>
      </c>
    </row>
    <row r="38" spans="1:22" hidden="1" x14ac:dyDescent="0.25">
      <c r="A38" s="1" t="s">
        <v>196</v>
      </c>
      <c r="B38" s="18">
        <v>9.4035300000000002E-3</v>
      </c>
      <c r="C38" s="18">
        <v>2.4540600000000003E-2</v>
      </c>
      <c r="D38" s="18">
        <v>6.5060599999999996E-2</v>
      </c>
      <c r="E38" s="18">
        <v>8.9123599999999997E-2</v>
      </c>
      <c r="F38" s="18">
        <v>0.125583</v>
      </c>
      <c r="G38" s="18">
        <v>0.15317</v>
      </c>
      <c r="H38" s="18">
        <v>0.157221</v>
      </c>
      <c r="I38" s="18">
        <v>0.23921099999999998</v>
      </c>
      <c r="J38" s="18">
        <v>0.29561499999999996</v>
      </c>
      <c r="K38" s="18">
        <v>0.33297100000000002</v>
      </c>
    </row>
    <row r="39" spans="1:22" hidden="1" x14ac:dyDescent="0.25">
      <c r="A39" s="1" t="s">
        <v>197</v>
      </c>
      <c r="B39" s="18">
        <v>0.20666499999999999</v>
      </c>
      <c r="C39" s="18">
        <v>0.22814000000000001</v>
      </c>
      <c r="D39" s="18">
        <v>0.25786399999999998</v>
      </c>
      <c r="E39" s="18">
        <v>0.29020399999999996</v>
      </c>
      <c r="F39" s="18">
        <v>0.331376</v>
      </c>
      <c r="G39" s="18">
        <v>0.322357</v>
      </c>
      <c r="H39" s="18">
        <v>0.344497</v>
      </c>
      <c r="I39" s="18">
        <v>0.39505800000000002</v>
      </c>
      <c r="J39" s="18">
        <v>0.43194899999999997</v>
      </c>
      <c r="K39" s="18">
        <v>0.49070399999999997</v>
      </c>
    </row>
    <row r="40" spans="1:22" hidden="1" x14ac:dyDescent="0.25">
      <c r="A40" s="1" t="s">
        <v>187</v>
      </c>
      <c r="B40" s="18">
        <v>2.7246725941665755E-2</v>
      </c>
      <c r="C40" s="18">
        <v>4.5497951101178408E-2</v>
      </c>
      <c r="D40" s="18">
        <v>6.7726679759678735E-2</v>
      </c>
      <c r="E40" s="18">
        <v>6.8114566736021384E-2</v>
      </c>
      <c r="F40" s="18">
        <v>0.10266761138892606</v>
      </c>
      <c r="G40" s="18">
        <v>0.13465522858249188</v>
      </c>
      <c r="H40" s="18">
        <v>0.18361350514806513</v>
      </c>
      <c r="I40" s="18">
        <v>0.23027659469127579</v>
      </c>
      <c r="J40" s="18">
        <v>0.27191678734180325</v>
      </c>
      <c r="K40" s="18">
        <v>0.31111459539572228</v>
      </c>
    </row>
    <row r="41" spans="1:22" hidden="1" x14ac:dyDescent="0.25">
      <c r="A41" s="1" t="s">
        <v>199</v>
      </c>
      <c r="B41" s="18">
        <v>2.8303237574099409E-2</v>
      </c>
      <c r="C41" s="18">
        <v>4.6769671034798413E-2</v>
      </c>
      <c r="D41" s="18">
        <v>6.7858430607625836E-2</v>
      </c>
      <c r="E41" s="18">
        <v>6.6778607759262809E-2</v>
      </c>
      <c r="F41" s="18">
        <v>0.10118837184538387</v>
      </c>
      <c r="G41" s="18">
        <v>0.13342731035194108</v>
      </c>
      <c r="H41" s="18">
        <v>0.18526930649177933</v>
      </c>
      <c r="I41" s="18">
        <v>0.22958617304043624</v>
      </c>
      <c r="J41" s="18">
        <v>0.27019184004323155</v>
      </c>
      <c r="K41" s="18">
        <v>0.30944948961305546</v>
      </c>
      <c r="M41" s="31"/>
      <c r="N41" s="31"/>
      <c r="O41" s="31"/>
      <c r="P41" s="31"/>
      <c r="Q41" s="31"/>
      <c r="R41" s="31"/>
      <c r="S41" s="31"/>
      <c r="T41" s="31"/>
      <c r="U41" s="31"/>
      <c r="V41" s="31"/>
    </row>
    <row r="42" spans="1:22" hidden="1" x14ac:dyDescent="0.25">
      <c r="A42" s="1" t="s">
        <v>200</v>
      </c>
      <c r="B42" s="18">
        <v>3.3206899999999998E-2</v>
      </c>
      <c r="C42" s="18">
        <v>5.1499400000000001E-2</v>
      </c>
      <c r="D42" s="18">
        <v>7.3849700000000004E-2</v>
      </c>
      <c r="E42" s="18">
        <v>7.7947900000000001E-2</v>
      </c>
      <c r="F42" s="18">
        <v>0.11164500000000001</v>
      </c>
      <c r="G42" s="18">
        <v>0.14176</v>
      </c>
      <c r="H42" s="18">
        <v>0.18745100000000001</v>
      </c>
      <c r="I42" s="18">
        <v>0.23161500000000002</v>
      </c>
      <c r="J42" s="18">
        <v>0.271171</v>
      </c>
      <c r="K42" s="18">
        <v>0.30882599999999999</v>
      </c>
    </row>
    <row r="43" spans="1:22" hidden="1" x14ac:dyDescent="0.25"/>
  </sheetData>
  <sheetProtection algorithmName="SHA-512" hashValue="GzbE73LHtWHbpfatqUBFykUeSOoVOrfr1ubPqeLws+Vj8kPs0zoEReK1pnu9pBhji7T1RvCMqyr3US/UrhD/QQ==" saltValue="wpfWdXnKGoBixRgZcVcsPg==" spinCount="100000" sheet="1" scenarios="1"/>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6:V55"/>
  <sheetViews>
    <sheetView showGridLines="0" showRowColHeaders="0" zoomScale="80" zoomScaleNormal="80" workbookViewId="0"/>
  </sheetViews>
  <sheetFormatPr defaultRowHeight="15.75" x14ac:dyDescent="0.25"/>
  <cols>
    <col min="1" max="1" width="29.75" style="1" bestFit="1" customWidth="1"/>
    <col min="2" max="11" width="4.875" style="1" bestFit="1" customWidth="1"/>
    <col min="12" max="16384" width="9" style="1"/>
  </cols>
  <sheetData>
    <row r="26" spans="1:1" x14ac:dyDescent="0.25">
      <c r="A26" s="1" t="s">
        <v>229</v>
      </c>
    </row>
    <row r="27" spans="1:1" x14ac:dyDescent="0.25">
      <c r="A27" s="1" t="s">
        <v>345</v>
      </c>
    </row>
    <row r="31" spans="1:1" hidden="1" x14ac:dyDescent="0.25"/>
    <row r="32" spans="1:1" hidden="1" x14ac:dyDescent="0.25">
      <c r="A32" s="30" t="s">
        <v>190</v>
      </c>
    </row>
    <row r="33" spans="1:22" hidden="1" x14ac:dyDescent="0.25">
      <c r="B33" s="30">
        <v>2005</v>
      </c>
      <c r="C33" s="30">
        <v>2006</v>
      </c>
      <c r="D33" s="30">
        <v>2007</v>
      </c>
      <c r="E33" s="30">
        <v>2008</v>
      </c>
      <c r="F33" s="30">
        <v>2009</v>
      </c>
      <c r="G33" s="30">
        <v>2010</v>
      </c>
      <c r="H33" s="30">
        <v>2011</v>
      </c>
      <c r="I33" s="30">
        <v>2012</v>
      </c>
      <c r="J33" s="30">
        <v>2013</v>
      </c>
      <c r="K33" s="30">
        <v>2014</v>
      </c>
    </row>
    <row r="34" spans="1:22" hidden="1" x14ac:dyDescent="0.25">
      <c r="A34" s="1" t="s">
        <v>346</v>
      </c>
      <c r="B34" s="18">
        <v>2.6215000000000002E-2</v>
      </c>
      <c r="C34" s="18">
        <v>2.9670700000000001E-2</v>
      </c>
      <c r="D34" s="18">
        <v>3.5905300000000001E-2</v>
      </c>
      <c r="E34" s="18">
        <v>3.8365400000000001E-2</v>
      </c>
      <c r="F34" s="18">
        <v>5.5363200000000001E-2</v>
      </c>
      <c r="G34" s="18">
        <v>6.3896800000000004E-2</v>
      </c>
      <c r="H34" s="18">
        <v>9.6914800000000009E-2</v>
      </c>
      <c r="I34" s="18">
        <v>9.2237899999999998E-2</v>
      </c>
      <c r="J34" s="18">
        <v>0.11934900000000001</v>
      </c>
      <c r="K34" s="18">
        <v>0.127414</v>
      </c>
    </row>
    <row r="35" spans="1:22" hidden="1" x14ac:dyDescent="0.25">
      <c r="A35" s="1" t="s">
        <v>52</v>
      </c>
      <c r="B35" s="18">
        <v>0</v>
      </c>
      <c r="C35" s="18">
        <v>0</v>
      </c>
      <c r="D35" s="18">
        <v>0</v>
      </c>
      <c r="E35" s="18">
        <v>0.103024</v>
      </c>
      <c r="F35" s="18">
        <v>0.141404</v>
      </c>
      <c r="G35" s="18">
        <v>0.16473600000000002</v>
      </c>
      <c r="H35" s="18">
        <v>0.20125299999999999</v>
      </c>
      <c r="I35" s="18">
        <v>0.23364100000000002</v>
      </c>
      <c r="J35" s="18">
        <v>0.16975499999999999</v>
      </c>
      <c r="K35" s="18">
        <v>0.20691899999999999</v>
      </c>
    </row>
    <row r="36" spans="1:22" hidden="1" x14ac:dyDescent="0.25">
      <c r="A36" s="1" t="s">
        <v>59</v>
      </c>
      <c r="B36" s="18">
        <v>1.8367100000000001E-2</v>
      </c>
      <c r="C36" s="18">
        <v>2.4595799999999998E-2</v>
      </c>
      <c r="D36" s="18">
        <v>3.1684799999999999E-2</v>
      </c>
      <c r="E36" s="18">
        <v>5.3460900000000006E-2</v>
      </c>
      <c r="F36" s="18">
        <v>7.474059999999999E-2</v>
      </c>
      <c r="G36" s="18">
        <v>8.1736400000000001E-2</v>
      </c>
      <c r="H36" s="18">
        <v>0.110537</v>
      </c>
      <c r="I36" s="18">
        <v>0.117171</v>
      </c>
      <c r="J36" s="18">
        <v>0.133295</v>
      </c>
      <c r="K36" s="18">
        <v>0.173623</v>
      </c>
    </row>
    <row r="37" spans="1:22" hidden="1" x14ac:dyDescent="0.25">
      <c r="A37" s="1" t="s">
        <v>61</v>
      </c>
      <c r="B37" s="18">
        <v>2.2944300000000001E-2</v>
      </c>
      <c r="C37" s="18">
        <v>2.5856499999999998E-2</v>
      </c>
      <c r="D37" s="18">
        <v>2.8835000000000003E-2</v>
      </c>
      <c r="E37" s="18">
        <v>3.4931700000000003E-2</v>
      </c>
      <c r="F37" s="18">
        <v>5.1480400000000003E-2</v>
      </c>
      <c r="G37" s="18">
        <v>6.6657800000000003E-2</v>
      </c>
      <c r="H37" s="18">
        <v>7.3740699999999992E-2</v>
      </c>
      <c r="I37" s="18">
        <v>8.3199999999999996E-2</v>
      </c>
      <c r="J37" s="18">
        <v>9.5148799999999992E-2</v>
      </c>
      <c r="K37" s="18">
        <v>0.105139</v>
      </c>
    </row>
    <row r="38" spans="1:22" hidden="1" x14ac:dyDescent="0.25">
      <c r="A38" s="1" t="s">
        <v>64</v>
      </c>
      <c r="B38" s="18">
        <v>1.4705900000000001E-2</v>
      </c>
      <c r="C38" s="18">
        <v>6.8137400000000004E-3</v>
      </c>
      <c r="D38" s="18">
        <v>1.46923E-2</v>
      </c>
      <c r="E38" s="18">
        <v>2.9740700000000002E-2</v>
      </c>
      <c r="F38" s="18">
        <v>3.4303800000000002E-2</v>
      </c>
      <c r="G38" s="18">
        <v>4.4522399999999997E-2</v>
      </c>
      <c r="H38" s="18">
        <v>3.9748600000000002E-2</v>
      </c>
      <c r="I38" s="18">
        <v>4.8911699999999995E-2</v>
      </c>
      <c r="J38" s="18">
        <v>5.8140999999999998E-2</v>
      </c>
      <c r="K38" s="18">
        <v>0.105267</v>
      </c>
    </row>
    <row r="39" spans="1:22" hidden="1" x14ac:dyDescent="0.25">
      <c r="A39" s="1" t="s">
        <v>65</v>
      </c>
      <c r="B39" s="18">
        <v>0</v>
      </c>
      <c r="C39" s="18">
        <v>0</v>
      </c>
      <c r="D39" s="18">
        <v>2.4959000000000001E-3</v>
      </c>
      <c r="E39" s="18">
        <v>1.73712E-2</v>
      </c>
      <c r="F39" s="18">
        <v>2.7343099999999999E-2</v>
      </c>
      <c r="G39" s="18">
        <v>3.74957E-2</v>
      </c>
      <c r="H39" s="18">
        <v>5.2060700000000001E-2</v>
      </c>
      <c r="I39" s="18">
        <v>5.1294199999999998E-2</v>
      </c>
      <c r="J39" s="18">
        <v>5.4114500000000003E-2</v>
      </c>
      <c r="K39" s="18">
        <v>8.4530600000000011E-2</v>
      </c>
      <c r="M39" s="31"/>
      <c r="N39" s="31"/>
      <c r="O39" s="31"/>
      <c r="P39" s="31"/>
      <c r="Q39" s="31"/>
      <c r="R39" s="31"/>
      <c r="S39" s="31"/>
      <c r="T39" s="31"/>
      <c r="U39" s="31"/>
      <c r="V39" s="31"/>
    </row>
    <row r="40" spans="1:22" hidden="1" x14ac:dyDescent="0.25">
      <c r="A40" s="1" t="s">
        <v>69</v>
      </c>
      <c r="B40" s="18">
        <v>2.5669900000000002E-2</v>
      </c>
      <c r="C40" s="18">
        <v>3.02067E-2</v>
      </c>
      <c r="D40" s="18">
        <v>3.5513900000000001E-2</v>
      </c>
      <c r="E40" s="18">
        <v>3.8624600000000002E-2</v>
      </c>
      <c r="F40" s="18">
        <v>5.1615000000000001E-2</v>
      </c>
      <c r="G40" s="18">
        <v>8.0125299999999997E-2</v>
      </c>
      <c r="H40" s="18">
        <v>8.7315599999999993E-2</v>
      </c>
      <c r="I40" s="18">
        <v>9.9489599999999997E-2</v>
      </c>
      <c r="J40" s="18">
        <v>0.104253</v>
      </c>
      <c r="K40" s="18">
        <v>9.2748700000000003E-2</v>
      </c>
    </row>
    <row r="41" spans="1:22" hidden="1" x14ac:dyDescent="0.25">
      <c r="A41" s="1" t="s">
        <v>341</v>
      </c>
      <c r="B41" s="18">
        <v>2.7601900000000002E-2</v>
      </c>
      <c r="C41" s="18">
        <v>2.4183500000000004E-2</v>
      </c>
      <c r="D41" s="18">
        <v>3.6652999999999998E-2</v>
      </c>
      <c r="E41" s="18">
        <v>4.6275199999999996E-2</v>
      </c>
      <c r="F41" s="18">
        <v>9.0926300000000002E-2</v>
      </c>
      <c r="G41" s="18">
        <v>9.1169200000000006E-2</v>
      </c>
      <c r="H41" s="18">
        <v>0.10905300000000001</v>
      </c>
      <c r="I41" s="18">
        <v>0.12307499999999999</v>
      </c>
      <c r="J41" s="18">
        <v>0.155137</v>
      </c>
      <c r="K41" s="18">
        <v>0.164238</v>
      </c>
      <c r="M41" s="31"/>
      <c r="N41" s="31"/>
      <c r="O41" s="31"/>
      <c r="P41" s="31"/>
      <c r="Q41" s="31"/>
      <c r="R41" s="31"/>
      <c r="S41" s="31"/>
      <c r="T41" s="31"/>
      <c r="U41" s="31"/>
      <c r="V41" s="31"/>
    </row>
    <row r="42" spans="1:22" hidden="1" x14ac:dyDescent="0.25">
      <c r="A42" s="1" t="s">
        <v>77</v>
      </c>
      <c r="B42" s="18">
        <v>7.2404800000000005E-3</v>
      </c>
      <c r="C42" s="18">
        <v>1.4121099999999999E-2</v>
      </c>
      <c r="D42" s="18">
        <v>1.7275200000000001E-2</v>
      </c>
      <c r="E42" s="18">
        <v>1.9206399999999998E-2</v>
      </c>
      <c r="F42" s="18">
        <v>2.7828599999999998E-2</v>
      </c>
      <c r="G42" s="18">
        <v>3.5231199999999997E-2</v>
      </c>
      <c r="H42" s="18">
        <v>9.8964300000000005E-2</v>
      </c>
      <c r="I42" s="18">
        <v>8.1048500000000009E-2</v>
      </c>
      <c r="J42" s="18">
        <v>8.1657899999999992E-2</v>
      </c>
      <c r="K42" s="18">
        <v>0.14527999999999999</v>
      </c>
    </row>
    <row r="43" spans="1:22" hidden="1" x14ac:dyDescent="0.25">
      <c r="A43" s="1" t="s">
        <v>84</v>
      </c>
      <c r="B43" s="18">
        <v>0</v>
      </c>
      <c r="C43" s="18">
        <v>0</v>
      </c>
      <c r="D43" s="18">
        <v>0</v>
      </c>
      <c r="E43" s="18">
        <v>8.70106E-3</v>
      </c>
      <c r="F43" s="18">
        <v>2.15903E-2</v>
      </c>
      <c r="G43" s="18">
        <v>2.1136699999999998E-2</v>
      </c>
      <c r="H43" s="18">
        <v>3.798E-2</v>
      </c>
      <c r="I43" s="18">
        <v>6.0195600000000002E-2</v>
      </c>
      <c r="J43" s="18">
        <v>6.99351E-2</v>
      </c>
      <c r="K43" s="18">
        <v>8.4181000000000006E-2</v>
      </c>
    </row>
    <row r="44" spans="1:22" hidden="1" x14ac:dyDescent="0.25">
      <c r="A44" s="1" t="s">
        <v>90</v>
      </c>
      <c r="B44" s="18">
        <v>0</v>
      </c>
      <c r="C44" s="18">
        <v>1.14395E-2</v>
      </c>
      <c r="D44" s="18">
        <v>1.6785499999999998E-2</v>
      </c>
      <c r="E44" s="18">
        <v>4.8785999999999996E-2</v>
      </c>
      <c r="F44" s="18">
        <v>6.1097499999999999E-2</v>
      </c>
      <c r="G44" s="18">
        <v>8.1898499999999999E-2</v>
      </c>
      <c r="H44" s="18">
        <v>9.2348899999999998E-2</v>
      </c>
      <c r="I44" s="18">
        <v>0.11322499999999999</v>
      </c>
      <c r="J44" s="18">
        <v>0.17630099999999999</v>
      </c>
      <c r="K44" s="18">
        <v>0.27543600000000001</v>
      </c>
    </row>
    <row r="45" spans="1:22" hidden="1" x14ac:dyDescent="0.25">
      <c r="A45" s="1" t="s">
        <v>91</v>
      </c>
      <c r="B45" s="18">
        <v>0</v>
      </c>
      <c r="C45" s="18">
        <v>0</v>
      </c>
      <c r="D45" s="18">
        <v>0</v>
      </c>
      <c r="E45" s="18">
        <v>6.6594500000000001E-2</v>
      </c>
      <c r="F45" s="18">
        <v>7.2258699999999995E-2</v>
      </c>
      <c r="G45" s="18">
        <v>7.6448200000000008E-2</v>
      </c>
      <c r="H45" s="18">
        <v>0.10564999999999999</v>
      </c>
      <c r="I45" s="18">
        <v>0.12147000000000001</v>
      </c>
      <c r="J45" s="18">
        <v>0.124676</v>
      </c>
      <c r="K45" s="18">
        <v>0.160473</v>
      </c>
    </row>
    <row r="46" spans="1:22" hidden="1" x14ac:dyDescent="0.25">
      <c r="A46" s="1" t="s">
        <v>94</v>
      </c>
      <c r="B46" s="18">
        <v>5.3170700000000001E-3</v>
      </c>
      <c r="C46" s="18">
        <v>9.8830900000000006E-3</v>
      </c>
      <c r="D46" s="18">
        <v>2.0647799999999997E-2</v>
      </c>
      <c r="E46" s="18">
        <v>3.6511000000000002E-2</v>
      </c>
      <c r="F46" s="18">
        <v>6.2705999999999998E-2</v>
      </c>
      <c r="G46" s="18">
        <v>9.3847100000000003E-2</v>
      </c>
      <c r="H46" s="18">
        <v>0.12226100000000001</v>
      </c>
      <c r="I46" s="18">
        <v>0.15190500000000001</v>
      </c>
      <c r="J46" s="18">
        <v>0.17524100000000001</v>
      </c>
      <c r="K46" s="18">
        <v>0.21585100000000002</v>
      </c>
    </row>
    <row r="47" spans="1:22" hidden="1" x14ac:dyDescent="0.25">
      <c r="A47" s="1" t="s">
        <v>98</v>
      </c>
      <c r="B47" s="18">
        <v>9.7783599999999998E-3</v>
      </c>
      <c r="C47" s="18">
        <v>1.02399E-2</v>
      </c>
      <c r="D47" s="18">
        <v>1.09014E-2</v>
      </c>
      <c r="E47" s="18">
        <v>2.3698999999999998E-2</v>
      </c>
      <c r="F47" s="18">
        <v>2.7167799999999999E-2</v>
      </c>
      <c r="G47" s="18">
        <v>3.8363700000000001E-2</v>
      </c>
      <c r="H47" s="18">
        <v>5.2219300000000003E-2</v>
      </c>
      <c r="I47" s="18">
        <v>7.09206E-2</v>
      </c>
      <c r="J47" s="18">
        <v>8.3757300000000007E-2</v>
      </c>
      <c r="K47" s="18">
        <v>7.4164500000000008E-2</v>
      </c>
    </row>
    <row r="48" spans="1:22" hidden="1" x14ac:dyDescent="0.25">
      <c r="A48" s="1" t="s">
        <v>117</v>
      </c>
      <c r="B48" s="18">
        <v>0</v>
      </c>
      <c r="C48" s="18">
        <v>0</v>
      </c>
      <c r="D48" s="18">
        <v>2.1425200000000002E-2</v>
      </c>
      <c r="E48" s="18">
        <v>4.29714E-2</v>
      </c>
      <c r="F48" s="18">
        <v>6.0045099999999997E-2</v>
      </c>
      <c r="G48" s="18">
        <v>7.1266400000000008E-2</v>
      </c>
      <c r="H48" s="18">
        <v>0.13164000000000001</v>
      </c>
      <c r="I48" s="18">
        <v>0.100726</v>
      </c>
      <c r="J48" s="18">
        <v>9.2352799999999999E-2</v>
      </c>
      <c r="K48" s="18">
        <v>0.10482799999999999</v>
      </c>
    </row>
    <row r="49" spans="1:11" hidden="1" x14ac:dyDescent="0.25">
      <c r="A49" s="1" t="s">
        <v>122</v>
      </c>
      <c r="B49" s="18">
        <v>1.22767E-2</v>
      </c>
      <c r="C49" s="18">
        <v>1.46845E-2</v>
      </c>
      <c r="D49" s="18">
        <v>3.5210400000000003E-2</v>
      </c>
      <c r="E49" s="18">
        <v>5.5920600000000001E-2</v>
      </c>
      <c r="F49" s="18">
        <v>7.2400699999999998E-2</v>
      </c>
      <c r="G49" s="18">
        <v>8.3084600000000008E-2</v>
      </c>
      <c r="H49" s="18">
        <v>0.102455</v>
      </c>
      <c r="I49" s="18">
        <v>0.111571</v>
      </c>
      <c r="J49" s="18">
        <v>0.11368700000000001</v>
      </c>
      <c r="K49" s="18">
        <v>0.13250600000000001</v>
      </c>
    </row>
    <row r="50" spans="1:11" hidden="1" x14ac:dyDescent="0.25">
      <c r="A50" s="1" t="s">
        <v>124</v>
      </c>
      <c r="B50" s="18">
        <v>4.4910200000000001E-3</v>
      </c>
      <c r="C50" s="18">
        <v>4.2134800000000004E-3</v>
      </c>
      <c r="D50" s="18">
        <v>3.9973399999999994E-3</v>
      </c>
      <c r="E50" s="18">
        <v>7.63359E-3</v>
      </c>
      <c r="F50" s="18">
        <v>7.3574499999999998E-3</v>
      </c>
      <c r="G50" s="18">
        <v>1.5476200000000001E-2</v>
      </c>
      <c r="H50" s="18">
        <v>0</v>
      </c>
      <c r="I50" s="18">
        <v>0</v>
      </c>
      <c r="J50" s="18">
        <v>5.6506899999999999E-2</v>
      </c>
      <c r="K50" s="18">
        <v>7.1672299999999994E-2</v>
      </c>
    </row>
    <row r="51" spans="1:11" hidden="1" x14ac:dyDescent="0.25">
      <c r="A51" s="1" t="s">
        <v>136</v>
      </c>
      <c r="B51" s="18">
        <v>4.0120799999999998E-2</v>
      </c>
      <c r="C51" s="18">
        <v>4.41321E-2</v>
      </c>
      <c r="D51" s="18">
        <v>4.7905200000000002E-2</v>
      </c>
      <c r="E51" s="18">
        <v>3.7543199999999999E-2</v>
      </c>
      <c r="F51" s="18">
        <v>5.2251700000000005E-2</v>
      </c>
      <c r="G51" s="18">
        <v>5.7165999999999995E-2</v>
      </c>
      <c r="H51" s="18">
        <v>0.100359</v>
      </c>
      <c r="I51" s="18">
        <v>8.4030299999999988E-2</v>
      </c>
      <c r="J51" s="18">
        <v>0.12459400000000001</v>
      </c>
      <c r="K51" s="18">
        <v>0.11607300000000001</v>
      </c>
    </row>
    <row r="52" spans="1:11" hidden="1" x14ac:dyDescent="0.25">
      <c r="A52" s="1" t="s">
        <v>152</v>
      </c>
      <c r="B52" s="18">
        <v>0.102455</v>
      </c>
      <c r="C52" s="18">
        <v>0.110309</v>
      </c>
      <c r="D52" s="18">
        <v>0.11859199999999999</v>
      </c>
      <c r="E52" s="18">
        <v>0.17342400000000002</v>
      </c>
      <c r="F52" s="18">
        <v>0.22789899999999999</v>
      </c>
      <c r="G52" s="18">
        <v>0.22892199999999999</v>
      </c>
      <c r="H52" s="18">
        <v>0.22547999999999999</v>
      </c>
      <c r="I52" s="18">
        <v>0.22951299999999999</v>
      </c>
      <c r="J52" s="18">
        <v>0.22023000000000001</v>
      </c>
      <c r="K52" s="18">
        <v>0.26495299999999999</v>
      </c>
    </row>
    <row r="53" spans="1:11" hidden="1" x14ac:dyDescent="0.25">
      <c r="A53" s="1" t="s">
        <v>154</v>
      </c>
      <c r="B53" s="18">
        <v>6.5237699999999999E-3</v>
      </c>
      <c r="C53" s="18">
        <v>1.36338E-2</v>
      </c>
      <c r="D53" s="18">
        <v>1.7494900000000001E-2</v>
      </c>
      <c r="E53" s="18">
        <v>3.3012E-2</v>
      </c>
      <c r="F53" s="18">
        <v>5.8487499999999998E-2</v>
      </c>
      <c r="G53" s="18">
        <v>9.3770599999999996E-2</v>
      </c>
      <c r="H53" s="18">
        <v>0.113986</v>
      </c>
      <c r="I53" s="18">
        <v>9.7900600000000004E-2</v>
      </c>
      <c r="J53" s="18">
        <v>8.2671300000000003E-2</v>
      </c>
      <c r="K53" s="18">
        <v>8.8739600000000002E-2</v>
      </c>
    </row>
    <row r="54" spans="1:11" hidden="1" x14ac:dyDescent="0.25">
      <c r="A54" s="1" t="s">
        <v>169</v>
      </c>
      <c r="B54" s="18">
        <v>0</v>
      </c>
      <c r="C54" s="18">
        <v>0</v>
      </c>
      <c r="D54" s="18">
        <v>3.2086799999999999E-2</v>
      </c>
      <c r="E54" s="18">
        <v>4.9553900000000005E-2</v>
      </c>
      <c r="F54" s="18">
        <v>7.4052699999999999E-2</v>
      </c>
      <c r="G54" s="18">
        <v>9.6611100000000005E-2</v>
      </c>
      <c r="H54" s="18">
        <v>0.134743</v>
      </c>
      <c r="I54" s="18">
        <v>0.16271099999999999</v>
      </c>
      <c r="J54" s="18">
        <v>0.26431899999999997</v>
      </c>
      <c r="K54" s="18">
        <v>0.24104800000000001</v>
      </c>
    </row>
    <row r="55" spans="1:11" hidden="1" x14ac:dyDescent="0.25"/>
  </sheetData>
  <sheetProtection algorithmName="SHA-512" hashValue="ODZlhF4NHpxpqAdKAI3YfPccgE0Hup9CFRqlTEB7NGH72ZUJtNn5GctYhnyrphEQDQ/FjuSXDLRC2ZJJ95wwWw==" saltValue="zDp+h9FQYn9LTONCGVzsNQ==" spinCount="100000" sheet="1" scenarios="1"/>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Q85"/>
  <sheetViews>
    <sheetView showGridLines="0" showRowColHeaders="0" zoomScale="80" zoomScaleNormal="80" workbookViewId="0"/>
  </sheetViews>
  <sheetFormatPr defaultRowHeight="15.75" x14ac:dyDescent="0.25"/>
  <cols>
    <col min="1" max="16384" width="9" style="1"/>
  </cols>
  <sheetData>
    <row r="1" spans="14:17" x14ac:dyDescent="0.25">
      <c r="N1" s="111" t="s">
        <v>264</v>
      </c>
      <c r="O1" s="111"/>
      <c r="P1" s="111"/>
      <c r="Q1" s="111"/>
    </row>
    <row r="2" spans="14:17" x14ac:dyDescent="0.25">
      <c r="N2" s="111"/>
      <c r="O2" s="111"/>
      <c r="P2" s="111"/>
      <c r="Q2" s="111"/>
    </row>
    <row r="3" spans="14:17" x14ac:dyDescent="0.25">
      <c r="N3" s="111"/>
      <c r="O3" s="111"/>
      <c r="P3" s="111"/>
      <c r="Q3" s="111"/>
    </row>
    <row r="4" spans="14:17" x14ac:dyDescent="0.25">
      <c r="N4" s="111"/>
      <c r="O4" s="111"/>
      <c r="P4" s="111"/>
      <c r="Q4" s="111"/>
    </row>
    <row r="5" spans="14:17" x14ac:dyDescent="0.25">
      <c r="N5" s="111"/>
      <c r="O5" s="111"/>
      <c r="P5" s="111"/>
      <c r="Q5" s="111"/>
    </row>
    <row r="6" spans="14:17" x14ac:dyDescent="0.25">
      <c r="N6" s="111"/>
      <c r="O6" s="111"/>
      <c r="P6" s="111"/>
      <c r="Q6" s="111"/>
    </row>
    <row r="7" spans="14:17" x14ac:dyDescent="0.25">
      <c r="N7" s="111"/>
      <c r="O7" s="111"/>
      <c r="P7" s="111"/>
      <c r="Q7" s="111"/>
    </row>
    <row r="8" spans="14:17" x14ac:dyDescent="0.25">
      <c r="N8" s="111"/>
      <c r="O8" s="111"/>
      <c r="P8" s="111"/>
      <c r="Q8" s="111"/>
    </row>
    <row r="9" spans="14:17" x14ac:dyDescent="0.25">
      <c r="N9" s="111"/>
      <c r="O9" s="111"/>
      <c r="P9" s="111"/>
      <c r="Q9" s="111"/>
    </row>
    <row r="10" spans="14:17" x14ac:dyDescent="0.25">
      <c r="N10" s="111"/>
      <c r="O10" s="111"/>
      <c r="P10" s="111"/>
      <c r="Q10" s="111"/>
    </row>
    <row r="11" spans="14:17" x14ac:dyDescent="0.25">
      <c r="N11" s="111"/>
      <c r="O11" s="111"/>
      <c r="P11" s="111"/>
      <c r="Q11" s="111"/>
    </row>
    <row r="12" spans="14:17" x14ac:dyDescent="0.25">
      <c r="N12" s="111"/>
      <c r="O12" s="111"/>
      <c r="P12" s="111"/>
      <c r="Q12" s="111"/>
    </row>
    <row r="13" spans="14:17" x14ac:dyDescent="0.25">
      <c r="N13" s="111"/>
      <c r="O13" s="111"/>
      <c r="P13" s="111"/>
      <c r="Q13" s="111"/>
    </row>
    <row r="14" spans="14:17" x14ac:dyDescent="0.25">
      <c r="N14" s="111"/>
      <c r="O14" s="111"/>
      <c r="P14" s="111"/>
      <c r="Q14" s="111"/>
    </row>
    <row r="15" spans="14:17" x14ac:dyDescent="0.25">
      <c r="N15" s="111"/>
      <c r="O15" s="111"/>
      <c r="P15" s="111"/>
      <c r="Q15" s="111"/>
    </row>
    <row r="16" spans="14:17" x14ac:dyDescent="0.25">
      <c r="N16" s="111"/>
      <c r="O16" s="111"/>
      <c r="P16" s="111"/>
      <c r="Q16" s="111"/>
    </row>
    <row r="17" spans="1:17" x14ac:dyDescent="0.25">
      <c r="N17" s="111"/>
      <c r="O17" s="111"/>
      <c r="P17" s="111"/>
      <c r="Q17" s="111"/>
    </row>
    <row r="18" spans="1:17" x14ac:dyDescent="0.25">
      <c r="N18" s="111"/>
      <c r="O18" s="111"/>
      <c r="P18" s="111"/>
      <c r="Q18" s="111"/>
    </row>
    <row r="19" spans="1:17" x14ac:dyDescent="0.25">
      <c r="N19" s="111"/>
      <c r="O19" s="111"/>
      <c r="P19" s="111"/>
      <c r="Q19" s="111"/>
    </row>
    <row r="20" spans="1:17" x14ac:dyDescent="0.25">
      <c r="N20" s="111"/>
      <c r="O20" s="111"/>
      <c r="P20" s="111"/>
      <c r="Q20" s="111"/>
    </row>
    <row r="21" spans="1:17" x14ac:dyDescent="0.25">
      <c r="N21" s="111"/>
      <c r="O21" s="111"/>
      <c r="P21" s="111"/>
      <c r="Q21" s="111"/>
    </row>
    <row r="22" spans="1:17" x14ac:dyDescent="0.25">
      <c r="N22" s="111"/>
      <c r="O22" s="111"/>
      <c r="P22" s="111"/>
      <c r="Q22" s="111"/>
    </row>
    <row r="23" spans="1:17" x14ac:dyDescent="0.25">
      <c r="N23" s="111"/>
      <c r="O23" s="111"/>
      <c r="P23" s="111"/>
      <c r="Q23" s="111"/>
    </row>
    <row r="24" spans="1:17" x14ac:dyDescent="0.25">
      <c r="N24" s="111"/>
      <c r="O24" s="111"/>
      <c r="P24" s="111"/>
      <c r="Q24" s="111"/>
    </row>
    <row r="25" spans="1:17" x14ac:dyDescent="0.25">
      <c r="N25" s="111"/>
      <c r="O25" s="111"/>
      <c r="P25" s="111"/>
      <c r="Q25" s="111"/>
    </row>
    <row r="26" spans="1:17" x14ac:dyDescent="0.25">
      <c r="N26" s="111"/>
      <c r="O26" s="111"/>
      <c r="P26" s="111"/>
      <c r="Q26" s="111"/>
    </row>
    <row r="27" spans="1:17" x14ac:dyDescent="0.25">
      <c r="N27" s="111"/>
      <c r="O27" s="111"/>
      <c r="P27" s="111"/>
      <c r="Q27" s="111"/>
    </row>
    <row r="28" spans="1:17" x14ac:dyDescent="0.25">
      <c r="N28" s="111"/>
      <c r="O28" s="111"/>
      <c r="P28" s="111"/>
      <c r="Q28" s="111"/>
    </row>
    <row r="29" spans="1:17" x14ac:dyDescent="0.25">
      <c r="N29" s="111"/>
      <c r="O29" s="111"/>
      <c r="P29" s="111"/>
      <c r="Q29" s="111"/>
    </row>
    <row r="30" spans="1:17" x14ac:dyDescent="0.25">
      <c r="A30" s="1" t="s">
        <v>229</v>
      </c>
    </row>
    <row r="32" spans="1:17" hidden="1" x14ac:dyDescent="0.25"/>
    <row r="33" spans="1:7" hidden="1" x14ac:dyDescent="0.25"/>
    <row r="34" spans="1:7" hidden="1" x14ac:dyDescent="0.25">
      <c r="B34" s="1" t="s">
        <v>190</v>
      </c>
      <c r="C34" s="1" t="s">
        <v>201</v>
      </c>
      <c r="F34" s="1" t="s">
        <v>190</v>
      </c>
      <c r="G34" s="1" t="s">
        <v>201</v>
      </c>
    </row>
    <row r="35" spans="1:7" hidden="1" x14ac:dyDescent="0.25">
      <c r="A35" s="1">
        <v>2000</v>
      </c>
      <c r="B35" s="18">
        <f>F35/100</f>
        <v>7.8709399999999999E-3</v>
      </c>
      <c r="C35" s="18">
        <f>G35/100</f>
        <v>4.98351E-3</v>
      </c>
      <c r="D35" s="18"/>
      <c r="F35" s="32">
        <v>0.78709399999999996</v>
      </c>
      <c r="G35" s="32">
        <v>0.49835099999999999</v>
      </c>
    </row>
    <row r="36" spans="1:7" hidden="1" x14ac:dyDescent="0.25">
      <c r="A36" s="1">
        <v>2001</v>
      </c>
      <c r="B36" s="18">
        <f t="shared" ref="B36:C49" si="0">F36/100</f>
        <v>1.26502E-2</v>
      </c>
      <c r="C36" s="18">
        <f t="shared" si="0"/>
        <v>6.5445399999999997E-3</v>
      </c>
      <c r="D36" s="18"/>
      <c r="F36" s="33">
        <v>1.26502</v>
      </c>
      <c r="G36" s="33">
        <v>0.65445399999999998</v>
      </c>
    </row>
    <row r="37" spans="1:7" hidden="1" x14ac:dyDescent="0.25">
      <c r="A37" s="1">
        <v>2002</v>
      </c>
      <c r="B37" s="18">
        <f t="shared" si="0"/>
        <v>1.6792600000000001E-2</v>
      </c>
      <c r="C37" s="18">
        <f t="shared" si="0"/>
        <v>8.5050999999999998E-3</v>
      </c>
      <c r="D37" s="18"/>
      <c r="F37" s="33">
        <v>1.67926</v>
      </c>
      <c r="G37" s="33">
        <v>0.85050999999999999</v>
      </c>
    </row>
    <row r="38" spans="1:7" hidden="1" x14ac:dyDescent="0.25">
      <c r="A38" s="1">
        <v>2003</v>
      </c>
      <c r="B38" s="18">
        <f t="shared" si="0"/>
        <v>2.15792E-2</v>
      </c>
      <c r="C38" s="18">
        <f t="shared" si="0"/>
        <v>1.2459100000000001E-2</v>
      </c>
      <c r="D38" s="18"/>
      <c r="F38" s="33">
        <v>2.1579199999999998</v>
      </c>
      <c r="G38" s="33">
        <v>1.2459100000000001</v>
      </c>
    </row>
    <row r="39" spans="1:7" hidden="1" x14ac:dyDescent="0.25">
      <c r="A39" s="1">
        <v>2004</v>
      </c>
      <c r="B39" s="18">
        <f t="shared" si="0"/>
        <v>2.2215099999999998E-2</v>
      </c>
      <c r="C39" s="18">
        <f t="shared" si="0"/>
        <v>2.4623599999999999E-2</v>
      </c>
      <c r="D39" s="18"/>
      <c r="F39" s="33">
        <v>2.2215099999999999</v>
      </c>
      <c r="G39" s="33">
        <v>2.4623599999999999</v>
      </c>
    </row>
    <row r="40" spans="1:7" hidden="1" x14ac:dyDescent="0.25">
      <c r="A40" s="1">
        <v>2005</v>
      </c>
      <c r="B40" s="18">
        <f t="shared" si="0"/>
        <v>3.3206899999999998E-2</v>
      </c>
      <c r="C40" s="18">
        <f t="shared" si="0"/>
        <v>4.1401500000000001E-2</v>
      </c>
      <c r="D40" s="18"/>
      <c r="F40" s="33">
        <v>3.3206899999999999</v>
      </c>
      <c r="G40" s="33">
        <v>4.1401500000000002</v>
      </c>
    </row>
    <row r="41" spans="1:7" hidden="1" x14ac:dyDescent="0.25">
      <c r="A41" s="1">
        <v>2006</v>
      </c>
      <c r="B41" s="18">
        <f t="shared" si="0"/>
        <v>5.1499400000000001E-2</v>
      </c>
      <c r="C41" s="18">
        <f t="shared" si="0"/>
        <v>6.5008999999999997E-2</v>
      </c>
      <c r="D41" s="18"/>
      <c r="F41" s="33">
        <v>5.14994</v>
      </c>
      <c r="G41" s="33">
        <v>6.5008999999999997</v>
      </c>
    </row>
    <row r="42" spans="1:7" hidden="1" x14ac:dyDescent="0.25">
      <c r="A42" s="1">
        <v>2007</v>
      </c>
      <c r="B42" s="18">
        <f t="shared" si="0"/>
        <v>7.3849700000000004E-2</v>
      </c>
      <c r="C42" s="18">
        <f t="shared" si="0"/>
        <v>9.4857700000000003E-2</v>
      </c>
      <c r="D42" s="18"/>
      <c r="F42" s="33">
        <v>7.38497</v>
      </c>
      <c r="G42" s="33">
        <v>9.4857700000000005</v>
      </c>
    </row>
    <row r="43" spans="1:7" hidden="1" x14ac:dyDescent="0.25">
      <c r="A43" s="1">
        <v>2008</v>
      </c>
      <c r="B43" s="18">
        <f t="shared" si="0"/>
        <v>7.7947900000000001E-2</v>
      </c>
      <c r="C43" s="18">
        <f t="shared" si="0"/>
        <v>0.12509100000000001</v>
      </c>
      <c r="D43" s="18"/>
      <c r="F43" s="33">
        <v>7.7947899999999999</v>
      </c>
      <c r="G43" s="33">
        <v>12.5091</v>
      </c>
    </row>
    <row r="44" spans="1:7" hidden="1" x14ac:dyDescent="0.25">
      <c r="A44" s="1">
        <v>2009</v>
      </c>
      <c r="B44" s="18">
        <f t="shared" si="0"/>
        <v>0.11164500000000001</v>
      </c>
      <c r="C44" s="18">
        <f t="shared" si="0"/>
        <v>0.15756800000000001</v>
      </c>
      <c r="D44" s="18"/>
      <c r="F44" s="33">
        <v>11.1645</v>
      </c>
      <c r="G44" s="33">
        <v>15.7568</v>
      </c>
    </row>
    <row r="45" spans="1:7" hidden="1" x14ac:dyDescent="0.25">
      <c r="A45" s="1">
        <v>2010</v>
      </c>
      <c r="B45" s="18">
        <f t="shared" si="0"/>
        <v>0.14176</v>
      </c>
      <c r="C45" s="18">
        <f t="shared" si="0"/>
        <v>0.197881</v>
      </c>
      <c r="D45" s="18"/>
      <c r="F45" s="33">
        <v>14.176</v>
      </c>
      <c r="G45" s="33">
        <v>19.7881</v>
      </c>
    </row>
    <row r="46" spans="1:7" hidden="1" x14ac:dyDescent="0.25">
      <c r="A46" s="1">
        <v>2011</v>
      </c>
      <c r="B46" s="18">
        <f t="shared" si="0"/>
        <v>0.18745100000000001</v>
      </c>
      <c r="C46" s="18">
        <f t="shared" si="0"/>
        <v>0.250865</v>
      </c>
      <c r="D46" s="18"/>
      <c r="F46" s="33">
        <v>18.745100000000001</v>
      </c>
      <c r="G46" s="33">
        <v>25.086500000000001</v>
      </c>
    </row>
    <row r="47" spans="1:7" hidden="1" x14ac:dyDescent="0.25">
      <c r="A47" s="1">
        <v>2012</v>
      </c>
      <c r="B47" s="18">
        <f t="shared" si="0"/>
        <v>0.23161500000000002</v>
      </c>
      <c r="C47" s="18">
        <f t="shared" si="0"/>
        <v>0.30646600000000002</v>
      </c>
      <c r="D47" s="18"/>
      <c r="F47" s="33">
        <v>23.1615</v>
      </c>
      <c r="G47" s="33">
        <v>30.646599999999999</v>
      </c>
    </row>
    <row r="48" spans="1:7" hidden="1" x14ac:dyDescent="0.25">
      <c r="A48" s="1">
        <v>2013</v>
      </c>
      <c r="B48" s="18">
        <f t="shared" si="0"/>
        <v>0.271171</v>
      </c>
      <c r="C48" s="18">
        <f t="shared" si="0"/>
        <v>0.35449399999999998</v>
      </c>
      <c r="D48" s="18"/>
      <c r="F48" s="33">
        <v>27.117100000000001</v>
      </c>
      <c r="G48" s="33">
        <v>35.449399999999997</v>
      </c>
    </row>
    <row r="49" spans="1:7" hidden="1" x14ac:dyDescent="0.25">
      <c r="A49" s="1">
        <v>2014</v>
      </c>
      <c r="B49" s="18">
        <f t="shared" si="0"/>
        <v>0.30882599999999999</v>
      </c>
      <c r="C49" s="18">
        <f t="shared" si="0"/>
        <v>0.40392699999999998</v>
      </c>
      <c r="D49" s="18"/>
      <c r="F49" s="34">
        <v>30.8826</v>
      </c>
      <c r="G49" s="34">
        <v>40.392699999999998</v>
      </c>
    </row>
    <row r="50" spans="1:7" hidden="1" x14ac:dyDescent="0.25"/>
    <row r="51" spans="1:7" hidden="1" x14ac:dyDescent="0.25">
      <c r="A51" s="1" t="s">
        <v>202</v>
      </c>
    </row>
    <row r="52" spans="1:7" hidden="1" x14ac:dyDescent="0.25">
      <c r="B52" s="1" t="s">
        <v>190</v>
      </c>
      <c r="C52" s="1" t="s">
        <v>201</v>
      </c>
      <c r="D52" s="1" t="s">
        <v>190</v>
      </c>
      <c r="E52" s="1" t="s">
        <v>201</v>
      </c>
    </row>
    <row r="53" spans="1:7" hidden="1" x14ac:dyDescent="0.25">
      <c r="A53" s="1">
        <v>2000</v>
      </c>
      <c r="B53" s="35">
        <f>B35-D53</f>
        <v>7.7353000000000057E-4</v>
      </c>
      <c r="C53" s="35">
        <f>C35-E53</f>
        <v>3.9739000000000007E-4</v>
      </c>
      <c r="D53" s="1">
        <v>7.0974099999999993E-3</v>
      </c>
      <c r="E53" s="1">
        <v>4.58612E-3</v>
      </c>
      <c r="F53" s="32">
        <v>0.70974099999999996</v>
      </c>
      <c r="G53" s="32">
        <v>0.45861200000000002</v>
      </c>
    </row>
    <row r="54" spans="1:7" hidden="1" x14ac:dyDescent="0.25">
      <c r="A54" s="1">
        <v>2001</v>
      </c>
      <c r="B54" s="35">
        <f t="shared" ref="B54:C67" si="1">B36-D54</f>
        <v>1.1689999999999999E-3</v>
      </c>
      <c r="C54" s="35">
        <f t="shared" si="1"/>
        <v>5.0003000000000027E-4</v>
      </c>
      <c r="D54" s="1">
        <v>1.14812E-2</v>
      </c>
      <c r="E54" s="1">
        <v>6.0445099999999995E-3</v>
      </c>
      <c r="F54" s="33">
        <v>1.14812</v>
      </c>
      <c r="G54" s="33">
        <v>0.60445099999999996</v>
      </c>
    </row>
    <row r="55" spans="1:7" hidden="1" x14ac:dyDescent="0.25">
      <c r="A55" s="1">
        <v>2002</v>
      </c>
      <c r="B55" s="35">
        <f t="shared" si="1"/>
        <v>1.5466000000000021E-3</v>
      </c>
      <c r="C55" s="35">
        <f t="shared" si="1"/>
        <v>6.230999999999997E-4</v>
      </c>
      <c r="D55" s="1">
        <v>1.5245999999999999E-2</v>
      </c>
      <c r="E55" s="1">
        <v>7.8820000000000001E-3</v>
      </c>
      <c r="F55" s="33">
        <v>1.5246</v>
      </c>
      <c r="G55" s="33">
        <v>0.78820000000000001</v>
      </c>
    </row>
    <row r="56" spans="1:7" hidden="1" x14ac:dyDescent="0.25">
      <c r="A56" s="1">
        <v>2003</v>
      </c>
      <c r="B56" s="35">
        <f t="shared" si="1"/>
        <v>1.8631999999999989E-3</v>
      </c>
      <c r="C56" s="35">
        <f t="shared" si="1"/>
        <v>8.8219999999999965E-4</v>
      </c>
      <c r="D56" s="1">
        <v>1.9716000000000001E-2</v>
      </c>
      <c r="E56" s="1">
        <v>1.1576900000000001E-2</v>
      </c>
      <c r="F56" s="33">
        <v>1.9716</v>
      </c>
      <c r="G56" s="33">
        <v>1.1576900000000001</v>
      </c>
    </row>
    <row r="57" spans="1:7" hidden="1" x14ac:dyDescent="0.25">
      <c r="A57" s="1">
        <v>2004</v>
      </c>
      <c r="B57" s="35">
        <f t="shared" si="1"/>
        <v>1.7829000000000005E-3</v>
      </c>
      <c r="C57" s="35">
        <f t="shared" si="1"/>
        <v>1.7035000000000002E-3</v>
      </c>
      <c r="D57" s="1">
        <v>2.0432199999999998E-2</v>
      </c>
      <c r="E57" s="1">
        <v>2.2920099999999999E-2</v>
      </c>
      <c r="F57" s="33">
        <v>2.0432199999999998</v>
      </c>
      <c r="G57" s="33">
        <v>2.2920099999999999</v>
      </c>
    </row>
    <row r="58" spans="1:7" hidden="1" x14ac:dyDescent="0.25">
      <c r="A58" s="1">
        <v>2005</v>
      </c>
      <c r="B58" s="35">
        <f t="shared" si="1"/>
        <v>2.7134999999999972E-3</v>
      </c>
      <c r="C58" s="35">
        <f t="shared" si="1"/>
        <v>2.8520000000000004E-3</v>
      </c>
      <c r="D58" s="1">
        <v>3.04934E-2</v>
      </c>
      <c r="E58" s="1">
        <v>3.85495E-2</v>
      </c>
      <c r="F58" s="33">
        <v>3.0493399999999999</v>
      </c>
      <c r="G58" s="33">
        <v>3.8549500000000001</v>
      </c>
    </row>
    <row r="59" spans="1:7" hidden="1" x14ac:dyDescent="0.25">
      <c r="A59" s="1">
        <v>2006</v>
      </c>
      <c r="B59" s="35">
        <f t="shared" si="1"/>
        <v>4.1664000000000007E-3</v>
      </c>
      <c r="C59" s="35">
        <f t="shared" si="1"/>
        <v>4.4145999999999908E-3</v>
      </c>
      <c r="D59" s="1">
        <v>4.7333E-2</v>
      </c>
      <c r="E59" s="1">
        <v>6.0594400000000007E-2</v>
      </c>
      <c r="F59" s="33">
        <v>4.7332999999999998</v>
      </c>
      <c r="G59" s="33">
        <v>6.0594400000000004</v>
      </c>
    </row>
    <row r="60" spans="1:7" hidden="1" x14ac:dyDescent="0.25">
      <c r="A60" s="1">
        <v>2007</v>
      </c>
      <c r="B60" s="35">
        <f t="shared" si="1"/>
        <v>5.8293999999999985E-3</v>
      </c>
      <c r="C60" s="35">
        <f t="shared" si="1"/>
        <v>6.261600000000006E-3</v>
      </c>
      <c r="D60" s="1">
        <v>6.8020300000000006E-2</v>
      </c>
      <c r="E60" s="1">
        <v>8.8596099999999997E-2</v>
      </c>
      <c r="F60" s="33">
        <v>6.8020300000000002</v>
      </c>
      <c r="G60" s="33">
        <v>8.85961</v>
      </c>
    </row>
    <row r="61" spans="1:7" hidden="1" x14ac:dyDescent="0.25">
      <c r="A61" s="1">
        <v>2008</v>
      </c>
      <c r="B61" s="35">
        <f t="shared" si="1"/>
        <v>5.8380999999999988E-3</v>
      </c>
      <c r="C61" s="35">
        <f t="shared" si="1"/>
        <v>8.3150000000000029E-3</v>
      </c>
      <c r="D61" s="1">
        <v>7.2109800000000002E-2</v>
      </c>
      <c r="E61" s="1">
        <v>0.116776</v>
      </c>
      <c r="F61" s="33">
        <v>7.2109800000000002</v>
      </c>
      <c r="G61" s="33">
        <v>11.6776</v>
      </c>
    </row>
    <row r="62" spans="1:7" hidden="1" x14ac:dyDescent="0.25">
      <c r="A62" s="1">
        <v>2009</v>
      </c>
      <c r="B62" s="35">
        <f t="shared" si="1"/>
        <v>8.3190000000000208E-3</v>
      </c>
      <c r="C62" s="35">
        <f t="shared" si="1"/>
        <v>1.0492000000000029E-2</v>
      </c>
      <c r="D62" s="1">
        <v>0.10332599999999999</v>
      </c>
      <c r="E62" s="1">
        <v>0.14707599999999998</v>
      </c>
      <c r="F62" s="33">
        <v>10.332599999999999</v>
      </c>
      <c r="G62" s="33">
        <v>14.707599999999999</v>
      </c>
    </row>
    <row r="63" spans="1:7" hidden="1" x14ac:dyDescent="0.25">
      <c r="A63" s="1">
        <v>2010</v>
      </c>
      <c r="B63" s="35">
        <f t="shared" si="1"/>
        <v>1.0335999999999984E-2</v>
      </c>
      <c r="C63" s="35">
        <f t="shared" si="1"/>
        <v>1.2976999999999989E-2</v>
      </c>
      <c r="D63" s="1">
        <v>0.13142400000000001</v>
      </c>
      <c r="E63" s="1">
        <v>0.18490400000000001</v>
      </c>
      <c r="F63" s="33">
        <v>13.1424</v>
      </c>
      <c r="G63" s="33">
        <v>18.490400000000001</v>
      </c>
    </row>
    <row r="64" spans="1:7" hidden="1" x14ac:dyDescent="0.25">
      <c r="A64" s="1">
        <v>2011</v>
      </c>
      <c r="B64" s="35">
        <f t="shared" si="1"/>
        <v>1.3898999999999995E-2</v>
      </c>
      <c r="C64" s="35">
        <f t="shared" si="1"/>
        <v>1.6594999999999999E-2</v>
      </c>
      <c r="D64" s="1">
        <v>0.17355200000000001</v>
      </c>
      <c r="E64" s="1">
        <v>0.23427000000000001</v>
      </c>
      <c r="F64" s="33">
        <v>17.3552</v>
      </c>
      <c r="G64" s="33">
        <v>23.427</v>
      </c>
    </row>
    <row r="65" spans="1:7" hidden="1" x14ac:dyDescent="0.25">
      <c r="A65" s="1">
        <v>2012</v>
      </c>
      <c r="B65" s="35">
        <f t="shared" si="1"/>
        <v>1.6361999999999988E-2</v>
      </c>
      <c r="C65" s="35">
        <f t="shared" si="1"/>
        <v>2.0545000000000035E-2</v>
      </c>
      <c r="D65" s="1">
        <v>0.21525300000000003</v>
      </c>
      <c r="E65" s="1">
        <v>0.28592099999999998</v>
      </c>
      <c r="F65" s="33">
        <v>21.525300000000001</v>
      </c>
      <c r="G65" s="33">
        <v>28.592099999999999</v>
      </c>
    </row>
    <row r="66" spans="1:7" hidden="1" x14ac:dyDescent="0.25">
      <c r="A66" s="1">
        <v>2013</v>
      </c>
      <c r="B66" s="35">
        <f t="shared" si="1"/>
        <v>1.9191000000000014E-2</v>
      </c>
      <c r="C66" s="35">
        <f t="shared" si="1"/>
        <v>2.4754999999999971E-2</v>
      </c>
      <c r="D66" s="1">
        <v>0.25197999999999998</v>
      </c>
      <c r="E66" s="1">
        <v>0.329739</v>
      </c>
      <c r="F66" s="33">
        <v>25.198</v>
      </c>
      <c r="G66" s="33">
        <v>32.9739</v>
      </c>
    </row>
    <row r="67" spans="1:7" hidden="1" x14ac:dyDescent="0.25">
      <c r="A67" s="1">
        <v>2014</v>
      </c>
      <c r="B67" s="35">
        <f t="shared" si="1"/>
        <v>2.0980999999999972E-2</v>
      </c>
      <c r="C67" s="35">
        <f t="shared" si="1"/>
        <v>2.8975999999999946E-2</v>
      </c>
      <c r="D67" s="1">
        <v>0.28784500000000002</v>
      </c>
      <c r="E67" s="1">
        <v>0.37495100000000003</v>
      </c>
      <c r="F67" s="34">
        <v>28.784500000000001</v>
      </c>
      <c r="G67" s="34">
        <v>37.495100000000001</v>
      </c>
    </row>
    <row r="68" spans="1:7" hidden="1" x14ac:dyDescent="0.25"/>
    <row r="69" spans="1:7" hidden="1" x14ac:dyDescent="0.25">
      <c r="A69" s="1" t="s">
        <v>203</v>
      </c>
    </row>
    <row r="70" spans="1:7" hidden="1" x14ac:dyDescent="0.25">
      <c r="B70" s="1" t="s">
        <v>190</v>
      </c>
      <c r="C70" s="1" t="s">
        <v>201</v>
      </c>
      <c r="D70" s="1" t="s">
        <v>190</v>
      </c>
      <c r="E70" s="1" t="s">
        <v>201</v>
      </c>
    </row>
    <row r="71" spans="1:7" hidden="1" x14ac:dyDescent="0.25">
      <c r="A71" s="1">
        <v>2000</v>
      </c>
      <c r="B71" s="35">
        <f>D71-B35</f>
        <v>9.1427000000000001E-4</v>
      </c>
      <c r="C71" s="35">
        <f>E71-C35</f>
        <v>4.4500000000000008E-4</v>
      </c>
      <c r="D71" s="1">
        <v>8.7852099999999999E-3</v>
      </c>
      <c r="E71" s="1">
        <v>5.4285100000000001E-3</v>
      </c>
      <c r="F71" s="32">
        <v>0.878521</v>
      </c>
      <c r="G71" s="32">
        <v>0.54285099999999997</v>
      </c>
    </row>
    <row r="72" spans="1:7" hidden="1" x14ac:dyDescent="0.25">
      <c r="A72" s="1">
        <v>2001</v>
      </c>
      <c r="B72" s="35">
        <f t="shared" ref="B72:C85" si="2">D72-B36</f>
        <v>1.4463000000000011E-3</v>
      </c>
      <c r="C72" s="35">
        <f t="shared" si="2"/>
        <v>5.560799999999996E-4</v>
      </c>
      <c r="D72" s="1">
        <v>1.4096500000000001E-2</v>
      </c>
      <c r="E72" s="1">
        <v>7.1006199999999993E-3</v>
      </c>
      <c r="F72" s="33">
        <v>1.4096500000000001</v>
      </c>
      <c r="G72" s="33">
        <v>0.71006199999999997</v>
      </c>
    </row>
    <row r="73" spans="1:7" hidden="1" x14ac:dyDescent="0.25">
      <c r="A73" s="1">
        <v>2002</v>
      </c>
      <c r="B73" s="35">
        <f t="shared" si="2"/>
        <v>1.7941999999999993E-3</v>
      </c>
      <c r="C73" s="35">
        <f t="shared" si="2"/>
        <v>7.0244000000000036E-4</v>
      </c>
      <c r="D73" s="1">
        <v>1.8586800000000001E-2</v>
      </c>
      <c r="E73" s="1">
        <v>9.2075400000000002E-3</v>
      </c>
      <c r="F73" s="33">
        <v>1.8586800000000001</v>
      </c>
      <c r="G73" s="33">
        <v>0.92075399999999996</v>
      </c>
    </row>
    <row r="74" spans="1:7" hidden="1" x14ac:dyDescent="0.25">
      <c r="A74" s="1">
        <v>2003</v>
      </c>
      <c r="B74" s="35">
        <f t="shared" si="2"/>
        <v>2.2460000000000015E-3</v>
      </c>
      <c r="C74" s="35">
        <f t="shared" si="2"/>
        <v>1.0182000000000004E-3</v>
      </c>
      <c r="D74" s="1">
        <v>2.3825200000000001E-2</v>
      </c>
      <c r="E74" s="1">
        <v>1.3477300000000001E-2</v>
      </c>
      <c r="F74" s="33">
        <v>2.38252</v>
      </c>
      <c r="G74" s="33">
        <v>1.3477300000000001</v>
      </c>
    </row>
    <row r="75" spans="1:7" hidden="1" x14ac:dyDescent="0.25">
      <c r="A75" s="1">
        <v>2004</v>
      </c>
      <c r="B75" s="35">
        <f t="shared" si="2"/>
        <v>2.236400000000003E-3</v>
      </c>
      <c r="C75" s="35">
        <f t="shared" si="2"/>
        <v>1.9705E-3</v>
      </c>
      <c r="D75" s="1">
        <v>2.4451500000000001E-2</v>
      </c>
      <c r="E75" s="1">
        <v>2.6594099999999999E-2</v>
      </c>
      <c r="F75" s="33">
        <v>2.4451499999999999</v>
      </c>
      <c r="G75" s="33">
        <v>2.6594099999999998</v>
      </c>
    </row>
    <row r="76" spans="1:7" hidden="1" x14ac:dyDescent="0.25">
      <c r="A76" s="1">
        <v>2005</v>
      </c>
      <c r="B76" s="35">
        <f t="shared" si="2"/>
        <v>3.2529999999999989E-3</v>
      </c>
      <c r="C76" s="35">
        <f t="shared" si="2"/>
        <v>3.2402999999999946E-3</v>
      </c>
      <c r="D76" s="1">
        <v>3.6459899999999996E-2</v>
      </c>
      <c r="E76" s="1">
        <v>4.4641799999999995E-2</v>
      </c>
      <c r="F76" s="33">
        <v>3.6459899999999998</v>
      </c>
      <c r="G76" s="33">
        <v>4.4641799999999998</v>
      </c>
    </row>
    <row r="77" spans="1:7" hidden="1" x14ac:dyDescent="0.25">
      <c r="A77" s="1">
        <v>2006</v>
      </c>
      <c r="B77" s="35">
        <f t="shared" si="2"/>
        <v>4.8331999999999958E-3</v>
      </c>
      <c r="C77" s="35">
        <f t="shared" si="2"/>
        <v>5.0781000000000021E-3</v>
      </c>
      <c r="D77" s="1">
        <v>5.6332599999999997E-2</v>
      </c>
      <c r="E77" s="1">
        <v>7.0087099999999999E-2</v>
      </c>
      <c r="F77" s="33">
        <v>5.6332599999999999</v>
      </c>
      <c r="G77" s="33">
        <v>7.0087099999999998</v>
      </c>
    </row>
    <row r="78" spans="1:7" hidden="1" x14ac:dyDescent="0.25">
      <c r="A78" s="1">
        <v>2007</v>
      </c>
      <c r="B78" s="35">
        <f t="shared" si="2"/>
        <v>6.7887999999999976E-3</v>
      </c>
      <c r="C78" s="35">
        <f t="shared" si="2"/>
        <v>7.3302999999999979E-3</v>
      </c>
      <c r="D78" s="1">
        <v>8.0638500000000002E-2</v>
      </c>
      <c r="E78" s="1">
        <v>0.102188</v>
      </c>
      <c r="F78" s="33">
        <v>8.0638500000000004</v>
      </c>
      <c r="G78" s="33">
        <v>10.2188</v>
      </c>
    </row>
    <row r="79" spans="1:7" hidden="1" x14ac:dyDescent="0.25">
      <c r="A79" s="1">
        <v>2008</v>
      </c>
      <c r="B79" s="35">
        <f t="shared" si="2"/>
        <v>6.8270999999999887E-3</v>
      </c>
      <c r="C79" s="35">
        <f t="shared" si="2"/>
        <v>9.5780000000000032E-3</v>
      </c>
      <c r="D79" s="1">
        <v>8.4774999999999989E-2</v>
      </c>
      <c r="E79" s="1">
        <v>0.13466900000000001</v>
      </c>
      <c r="F79" s="33">
        <v>8.4774999999999991</v>
      </c>
      <c r="G79" s="33">
        <v>13.466900000000001</v>
      </c>
    </row>
    <row r="80" spans="1:7" hidden="1" x14ac:dyDescent="0.25">
      <c r="A80" s="1">
        <v>2009</v>
      </c>
      <c r="B80" s="35">
        <f t="shared" si="2"/>
        <v>9.1769999999999907E-3</v>
      </c>
      <c r="C80" s="35">
        <f t="shared" si="2"/>
        <v>1.2084999999999985E-2</v>
      </c>
      <c r="D80" s="1">
        <v>0.120822</v>
      </c>
      <c r="E80" s="1">
        <v>0.169653</v>
      </c>
      <c r="F80" s="33">
        <v>12.0822</v>
      </c>
      <c r="G80" s="33">
        <v>16.965299999999999</v>
      </c>
    </row>
    <row r="81" spans="1:7" hidden="1" x14ac:dyDescent="0.25">
      <c r="A81" s="1">
        <v>2010</v>
      </c>
      <c r="B81" s="35">
        <f t="shared" si="2"/>
        <v>1.1691000000000007E-2</v>
      </c>
      <c r="C81" s="35">
        <f t="shared" si="2"/>
        <v>1.5115000000000017E-2</v>
      </c>
      <c r="D81" s="1">
        <v>0.153451</v>
      </c>
      <c r="E81" s="1">
        <v>0.21299600000000002</v>
      </c>
      <c r="F81" s="33">
        <v>15.3451</v>
      </c>
      <c r="G81" s="33">
        <v>21.299600000000002</v>
      </c>
    </row>
    <row r="82" spans="1:7" hidden="1" x14ac:dyDescent="0.25">
      <c r="A82" s="1">
        <v>2011</v>
      </c>
      <c r="B82" s="35">
        <f t="shared" si="2"/>
        <v>1.5141999999999989E-2</v>
      </c>
      <c r="C82" s="35">
        <f t="shared" si="2"/>
        <v>2.360599999999996E-2</v>
      </c>
      <c r="D82" s="1">
        <v>0.202593</v>
      </c>
      <c r="E82" s="1">
        <v>0.27447099999999997</v>
      </c>
      <c r="F82" s="33">
        <v>20.2593</v>
      </c>
      <c r="G82" s="33">
        <v>27.447099999999999</v>
      </c>
    </row>
    <row r="83" spans="1:7" hidden="1" x14ac:dyDescent="0.25">
      <c r="A83" s="1">
        <v>2012</v>
      </c>
      <c r="B83" s="35">
        <f t="shared" si="2"/>
        <v>1.9239000000000006E-2</v>
      </c>
      <c r="C83" s="35">
        <f t="shared" si="2"/>
        <v>3.0829999999999969E-2</v>
      </c>
      <c r="D83" s="1">
        <v>0.25085400000000002</v>
      </c>
      <c r="E83" s="1">
        <v>0.33729599999999998</v>
      </c>
      <c r="F83" s="33">
        <v>25.0854</v>
      </c>
      <c r="G83" s="33">
        <v>33.729599999999998</v>
      </c>
    </row>
    <row r="84" spans="1:7" hidden="1" x14ac:dyDescent="0.25">
      <c r="A84" s="1">
        <v>2013</v>
      </c>
      <c r="B84" s="35">
        <f t="shared" si="2"/>
        <v>2.1438000000000013E-2</v>
      </c>
      <c r="C84" s="35">
        <f t="shared" si="2"/>
        <v>4.5297000000000032E-2</v>
      </c>
      <c r="D84" s="1">
        <v>0.29260900000000001</v>
      </c>
      <c r="E84" s="1">
        <v>0.39979100000000001</v>
      </c>
      <c r="F84" s="33">
        <v>29.260899999999999</v>
      </c>
      <c r="G84" s="33">
        <v>39.979100000000003</v>
      </c>
    </row>
    <row r="85" spans="1:7" hidden="1" x14ac:dyDescent="0.25">
      <c r="A85" s="1">
        <v>2014</v>
      </c>
      <c r="B85" s="35">
        <f t="shared" si="2"/>
        <v>2.5413000000000019E-2</v>
      </c>
      <c r="C85" s="35">
        <f t="shared" si="2"/>
        <v>5.0202000000000024E-2</v>
      </c>
      <c r="D85" s="1">
        <v>0.33423900000000001</v>
      </c>
      <c r="E85" s="1">
        <v>0.454129</v>
      </c>
      <c r="F85" s="34">
        <v>33.423900000000003</v>
      </c>
      <c r="G85" s="34">
        <v>45.4129</v>
      </c>
    </row>
  </sheetData>
  <mergeCells count="1">
    <mergeCell ref="N1:Q29"/>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30:L66"/>
  <sheetViews>
    <sheetView showGridLines="0" showRowColHeaders="0" zoomScale="80" zoomScaleNormal="80" workbookViewId="0">
      <selection sqref="A1:D1"/>
    </sheetView>
  </sheetViews>
  <sheetFormatPr defaultRowHeight="15.75" x14ac:dyDescent="0.25"/>
  <cols>
    <col min="1" max="8" width="9" style="1"/>
    <col min="9" max="9" width="9.375" style="1" bestFit="1" customWidth="1"/>
    <col min="10" max="16384" width="9" style="1"/>
  </cols>
  <sheetData>
    <row r="30" spans="1:1" x14ac:dyDescent="0.25">
      <c r="A30" s="1" t="s">
        <v>229</v>
      </c>
    </row>
    <row r="33" spans="1:12" hidden="1" x14ac:dyDescent="0.25"/>
    <row r="34" spans="1:12" hidden="1" x14ac:dyDescent="0.25">
      <c r="B34" s="1" t="s">
        <v>190</v>
      </c>
      <c r="C34" s="1" t="s">
        <v>269</v>
      </c>
      <c r="D34" s="1" t="s">
        <v>270</v>
      </c>
      <c r="E34" s="1" t="s">
        <v>201</v>
      </c>
      <c r="F34" s="1" t="s">
        <v>271</v>
      </c>
      <c r="G34" s="1" t="s">
        <v>272</v>
      </c>
      <c r="I34" s="1" t="s">
        <v>269</v>
      </c>
      <c r="J34" s="1" t="s">
        <v>270</v>
      </c>
      <c r="K34" s="1" t="s">
        <v>271</v>
      </c>
      <c r="L34" s="1" t="s">
        <v>272</v>
      </c>
    </row>
    <row r="35" spans="1:12" hidden="1" x14ac:dyDescent="0.25">
      <c r="A35" s="1">
        <v>2000</v>
      </c>
      <c r="B35" s="1">
        <v>5.3350699999999999E-3</v>
      </c>
      <c r="C35" s="1">
        <v>4.3466099999999999E-3</v>
      </c>
      <c r="D35" s="1">
        <v>6.3444399999999998E-3</v>
      </c>
      <c r="E35" s="1">
        <v>0</v>
      </c>
      <c r="F35" s="1">
        <v>0</v>
      </c>
      <c r="G35" s="1">
        <v>0</v>
      </c>
      <c r="H35" s="18"/>
      <c r="I35" s="68">
        <f>B35-C35</f>
        <v>9.8846000000000003E-4</v>
      </c>
      <c r="J35" s="68">
        <f>D35-B35</f>
        <v>1.0093699999999999E-3</v>
      </c>
      <c r="K35" s="68">
        <f>E35-F35</f>
        <v>0</v>
      </c>
      <c r="L35" s="68">
        <f>G35-E35</f>
        <v>0</v>
      </c>
    </row>
    <row r="36" spans="1:12" hidden="1" x14ac:dyDescent="0.25">
      <c r="A36" s="1">
        <v>2001</v>
      </c>
      <c r="B36" s="1">
        <v>9.84026E-3</v>
      </c>
      <c r="C36" s="1">
        <v>8.1226200000000005E-3</v>
      </c>
      <c r="D36" s="1">
        <v>1.1619200000000001E-2</v>
      </c>
      <c r="E36" s="1">
        <v>4.6510000000000003E-4</v>
      </c>
      <c r="F36" s="1">
        <v>3.9012999999999998E-4</v>
      </c>
      <c r="G36" s="1">
        <v>5.3698999999999999E-4</v>
      </c>
      <c r="H36" s="18"/>
      <c r="I36" s="68">
        <f t="shared" ref="I36:I49" si="0">B36-C36</f>
        <v>1.7176399999999994E-3</v>
      </c>
      <c r="J36" s="68">
        <f t="shared" ref="J36:J49" si="1">D36-B36</f>
        <v>1.7789400000000014E-3</v>
      </c>
      <c r="K36" s="68">
        <f t="shared" ref="K36:K49" si="2">E36-F36</f>
        <v>7.497000000000005E-5</v>
      </c>
      <c r="L36" s="68">
        <f t="shared" ref="L36:L49" si="3">G36-E36</f>
        <v>7.1889999999999964E-5</v>
      </c>
    </row>
    <row r="37" spans="1:12" hidden="1" x14ac:dyDescent="0.25">
      <c r="A37" s="1">
        <v>2002</v>
      </c>
      <c r="B37" s="1">
        <v>1.3825400000000002E-2</v>
      </c>
      <c r="C37" s="1">
        <v>1.1529599999999999E-2</v>
      </c>
      <c r="D37" s="1">
        <v>1.6131300000000001E-2</v>
      </c>
      <c r="E37" s="1">
        <v>9.1912999999999999E-4</v>
      </c>
      <c r="F37" s="1">
        <v>7.8072000000000005E-4</v>
      </c>
      <c r="G37" s="1">
        <v>1.0530100000000001E-3</v>
      </c>
      <c r="H37" s="18"/>
      <c r="I37" s="68">
        <f t="shared" si="0"/>
        <v>2.2958000000000024E-3</v>
      </c>
      <c r="J37" s="68">
        <f t="shared" si="1"/>
        <v>2.3058999999999996E-3</v>
      </c>
      <c r="K37" s="68">
        <f t="shared" si="2"/>
        <v>1.3840999999999994E-4</v>
      </c>
      <c r="L37" s="68">
        <f t="shared" si="3"/>
        <v>1.3388000000000007E-4</v>
      </c>
    </row>
    <row r="38" spans="1:12" hidden="1" x14ac:dyDescent="0.25">
      <c r="A38" s="1">
        <v>2003</v>
      </c>
      <c r="B38" s="1">
        <v>1.7477400000000001E-2</v>
      </c>
      <c r="C38" s="1">
        <v>1.46807E-2</v>
      </c>
      <c r="D38" s="1">
        <v>2.02297E-2</v>
      </c>
      <c r="E38" s="1">
        <v>3.93224E-3</v>
      </c>
      <c r="F38" s="1">
        <v>3.3754600000000003E-3</v>
      </c>
      <c r="G38" s="1">
        <v>4.4817499999999996E-3</v>
      </c>
      <c r="H38" s="18"/>
      <c r="I38" s="68">
        <f t="shared" si="0"/>
        <v>2.7967000000000009E-3</v>
      </c>
      <c r="J38" s="68">
        <f t="shared" si="1"/>
        <v>2.7522999999999992E-3</v>
      </c>
      <c r="K38" s="68">
        <f t="shared" si="2"/>
        <v>5.5677999999999978E-4</v>
      </c>
      <c r="L38" s="68">
        <f t="shared" si="3"/>
        <v>5.4950999999999958E-4</v>
      </c>
    </row>
    <row r="39" spans="1:12" hidden="1" x14ac:dyDescent="0.25">
      <c r="A39" s="1">
        <v>2004</v>
      </c>
      <c r="B39" s="1">
        <v>2.17399E-2</v>
      </c>
      <c r="C39" s="1">
        <v>1.8568999999999999E-2</v>
      </c>
      <c r="D39" s="1">
        <v>2.5033400000000001E-2</v>
      </c>
      <c r="E39" s="1">
        <v>1.39778E-2</v>
      </c>
      <c r="F39" s="1">
        <v>1.2101900000000001E-2</v>
      </c>
      <c r="G39" s="1">
        <v>1.58862E-2</v>
      </c>
      <c r="H39" s="18"/>
      <c r="I39" s="68">
        <f t="shared" si="0"/>
        <v>3.1709000000000008E-3</v>
      </c>
      <c r="J39" s="68">
        <f t="shared" si="1"/>
        <v>3.2935000000000013E-3</v>
      </c>
      <c r="K39" s="68">
        <f t="shared" si="2"/>
        <v>1.8758999999999998E-3</v>
      </c>
      <c r="L39" s="68">
        <f t="shared" si="3"/>
        <v>1.9083999999999993E-3</v>
      </c>
    </row>
    <row r="40" spans="1:12" hidden="1" x14ac:dyDescent="0.25">
      <c r="A40" s="1">
        <v>2005</v>
      </c>
      <c r="B40" s="1">
        <v>2.6215000000000002E-2</v>
      </c>
      <c r="C40" s="1">
        <v>2.2436500000000002E-2</v>
      </c>
      <c r="D40" s="1">
        <v>2.9926499999999998E-2</v>
      </c>
      <c r="E40" s="1">
        <v>2.5169399999999998E-2</v>
      </c>
      <c r="F40" s="1">
        <v>2.1948699999999998E-2</v>
      </c>
      <c r="G40" s="1">
        <v>2.85166E-2</v>
      </c>
      <c r="H40" s="18"/>
      <c r="I40" s="68">
        <f t="shared" si="0"/>
        <v>3.7785000000000006E-3</v>
      </c>
      <c r="J40" s="68">
        <f t="shared" si="1"/>
        <v>3.7114999999999961E-3</v>
      </c>
      <c r="K40" s="68">
        <f t="shared" si="2"/>
        <v>3.2207E-3</v>
      </c>
      <c r="L40" s="68">
        <f t="shared" si="3"/>
        <v>3.3472000000000016E-3</v>
      </c>
    </row>
    <row r="41" spans="1:12" hidden="1" x14ac:dyDescent="0.25">
      <c r="A41" s="1">
        <v>2006</v>
      </c>
      <c r="B41" s="1">
        <v>2.9670700000000001E-2</v>
      </c>
      <c r="C41" s="1">
        <v>2.5760000000000002E-2</v>
      </c>
      <c r="D41" s="1">
        <v>3.3638000000000001E-2</v>
      </c>
      <c r="E41" s="1">
        <v>4.4083600000000001E-2</v>
      </c>
      <c r="F41" s="1">
        <v>3.8577800000000002E-2</v>
      </c>
      <c r="G41" s="1">
        <v>4.9673399999999999E-2</v>
      </c>
      <c r="H41" s="18"/>
      <c r="I41" s="68">
        <f t="shared" si="0"/>
        <v>3.9106999999999996E-3</v>
      </c>
      <c r="J41" s="68">
        <f t="shared" si="1"/>
        <v>3.9673E-3</v>
      </c>
      <c r="K41" s="68">
        <f t="shared" si="2"/>
        <v>5.5057999999999982E-3</v>
      </c>
      <c r="L41" s="68">
        <f t="shared" si="3"/>
        <v>5.5897999999999989E-3</v>
      </c>
    </row>
    <row r="42" spans="1:12" hidden="1" x14ac:dyDescent="0.25">
      <c r="A42" s="1">
        <v>2007</v>
      </c>
      <c r="B42" s="1">
        <v>3.5905300000000001E-2</v>
      </c>
      <c r="C42" s="1">
        <v>3.1287799999999998E-2</v>
      </c>
      <c r="D42" s="1">
        <v>4.0504400000000003E-2</v>
      </c>
      <c r="E42" s="1">
        <v>5.6648799999999999E-2</v>
      </c>
      <c r="F42" s="1">
        <v>4.9800000000000004E-2</v>
      </c>
      <c r="G42" s="1">
        <v>6.37514E-2</v>
      </c>
      <c r="H42" s="18"/>
      <c r="I42" s="68">
        <f t="shared" si="0"/>
        <v>4.6175000000000035E-3</v>
      </c>
      <c r="J42" s="68">
        <f t="shared" si="1"/>
        <v>4.5991000000000018E-3</v>
      </c>
      <c r="K42" s="68">
        <f t="shared" si="2"/>
        <v>6.8487999999999952E-3</v>
      </c>
      <c r="L42" s="68">
        <f t="shared" si="3"/>
        <v>7.1026000000000006E-3</v>
      </c>
    </row>
    <row r="43" spans="1:12" hidden="1" x14ac:dyDescent="0.25">
      <c r="A43" s="1">
        <v>2008</v>
      </c>
      <c r="B43" s="1">
        <v>3.8365400000000001E-2</v>
      </c>
      <c r="C43" s="1">
        <v>3.3776799999999996E-2</v>
      </c>
      <c r="D43" s="1">
        <v>4.3228600000000006E-2</v>
      </c>
      <c r="E43" s="1">
        <v>9.1716599999999995E-2</v>
      </c>
      <c r="F43" s="1">
        <v>8.0742399999999992E-2</v>
      </c>
      <c r="G43" s="1">
        <v>0.10294600000000001</v>
      </c>
      <c r="H43" s="18"/>
      <c r="I43" s="68">
        <f t="shared" si="0"/>
        <v>4.5886000000000052E-3</v>
      </c>
      <c r="J43" s="68">
        <f t="shared" si="1"/>
        <v>4.863200000000005E-3</v>
      </c>
      <c r="K43" s="68">
        <f t="shared" si="2"/>
        <v>1.0974200000000003E-2</v>
      </c>
      <c r="L43" s="68">
        <f t="shared" si="3"/>
        <v>1.1229400000000014E-2</v>
      </c>
    </row>
    <row r="44" spans="1:12" hidden="1" x14ac:dyDescent="0.25">
      <c r="A44" s="1">
        <v>2009</v>
      </c>
      <c r="B44" s="1">
        <v>5.5363200000000001E-2</v>
      </c>
      <c r="C44" s="1">
        <v>4.8979499999999995E-2</v>
      </c>
      <c r="D44" s="1">
        <v>6.1940999999999996E-2</v>
      </c>
      <c r="E44" s="1">
        <v>0.12068</v>
      </c>
      <c r="F44" s="1">
        <v>0.10640100000000001</v>
      </c>
      <c r="G44" s="1">
        <v>0.13513999999999998</v>
      </c>
      <c r="H44" s="18"/>
      <c r="I44" s="68">
        <f t="shared" si="0"/>
        <v>6.383700000000006E-3</v>
      </c>
      <c r="J44" s="68">
        <f t="shared" si="1"/>
        <v>6.5777999999999948E-3</v>
      </c>
      <c r="K44" s="68">
        <f t="shared" si="2"/>
        <v>1.4278999999999986E-2</v>
      </c>
      <c r="L44" s="68">
        <f t="shared" si="3"/>
        <v>1.4459999999999987E-2</v>
      </c>
    </row>
    <row r="45" spans="1:12" hidden="1" x14ac:dyDescent="0.25">
      <c r="A45" s="1">
        <v>2010</v>
      </c>
      <c r="B45" s="1">
        <v>6.3896800000000004E-2</v>
      </c>
      <c r="C45" s="1">
        <v>5.6646599999999998E-2</v>
      </c>
      <c r="D45" s="1">
        <v>7.1251300000000004E-2</v>
      </c>
      <c r="E45" s="1">
        <v>0.14369500000000002</v>
      </c>
      <c r="F45" s="1">
        <v>0.12750600000000001</v>
      </c>
      <c r="G45" s="1">
        <v>0.16053300000000001</v>
      </c>
      <c r="H45" s="18"/>
      <c r="I45" s="68">
        <f t="shared" si="0"/>
        <v>7.2502000000000053E-3</v>
      </c>
      <c r="J45" s="68">
        <f t="shared" si="1"/>
        <v>7.3544999999999999E-3</v>
      </c>
      <c r="K45" s="68">
        <f t="shared" si="2"/>
        <v>1.6189000000000009E-2</v>
      </c>
      <c r="L45" s="68">
        <f t="shared" si="3"/>
        <v>1.6837999999999992E-2</v>
      </c>
    </row>
    <row r="46" spans="1:12" hidden="1" x14ac:dyDescent="0.25">
      <c r="A46" s="1">
        <v>2011</v>
      </c>
      <c r="B46" s="1">
        <v>9.6914800000000009E-2</v>
      </c>
      <c r="C46" s="1">
        <v>8.6472300000000002E-2</v>
      </c>
      <c r="D46" s="1">
        <v>0.107915</v>
      </c>
      <c r="E46" s="1">
        <v>0.16855200000000001</v>
      </c>
      <c r="F46" s="1">
        <v>0.14993700000000001</v>
      </c>
      <c r="G46" s="1">
        <v>0.191777</v>
      </c>
      <c r="H46" s="18"/>
      <c r="I46" s="68">
        <f t="shared" si="0"/>
        <v>1.0442500000000007E-2</v>
      </c>
      <c r="J46" s="68">
        <f t="shared" si="1"/>
        <v>1.1000199999999988E-2</v>
      </c>
      <c r="K46" s="68">
        <f t="shared" si="2"/>
        <v>1.8614999999999993E-2</v>
      </c>
      <c r="L46" s="68">
        <f t="shared" si="3"/>
        <v>2.3224999999999996E-2</v>
      </c>
    </row>
    <row r="47" spans="1:12" hidden="1" x14ac:dyDescent="0.25">
      <c r="A47" s="1">
        <v>2012</v>
      </c>
      <c r="B47" s="1">
        <v>9.2237899999999998E-2</v>
      </c>
      <c r="C47" s="1">
        <v>8.2966899999999996E-2</v>
      </c>
      <c r="D47" s="1">
        <v>0.10247999999999999</v>
      </c>
      <c r="E47" s="1">
        <v>0.19908100000000001</v>
      </c>
      <c r="F47" s="1">
        <v>0.17732099999999998</v>
      </c>
      <c r="G47" s="1">
        <v>0.22553999999999999</v>
      </c>
      <c r="H47" s="18"/>
      <c r="I47" s="68">
        <f t="shared" si="0"/>
        <v>9.2710000000000015E-3</v>
      </c>
      <c r="J47" s="68">
        <f t="shared" si="1"/>
        <v>1.024209999999999E-2</v>
      </c>
      <c r="K47" s="68">
        <f t="shared" si="2"/>
        <v>2.1760000000000029E-2</v>
      </c>
      <c r="L47" s="68">
        <f t="shared" si="3"/>
        <v>2.6458999999999983E-2</v>
      </c>
    </row>
    <row r="48" spans="1:12" hidden="1" x14ac:dyDescent="0.25">
      <c r="A48" s="1">
        <v>2013</v>
      </c>
      <c r="B48" s="1">
        <v>0.11934900000000001</v>
      </c>
      <c r="C48" s="1">
        <v>0.108126</v>
      </c>
      <c r="D48" s="1">
        <v>0.132046</v>
      </c>
      <c r="E48" s="1">
        <v>0.224277</v>
      </c>
      <c r="F48" s="1">
        <v>0.199959</v>
      </c>
      <c r="G48" s="1">
        <v>0.25375599999999998</v>
      </c>
      <c r="H48" s="18"/>
      <c r="I48" s="68">
        <f t="shared" si="0"/>
        <v>1.1223000000000011E-2</v>
      </c>
      <c r="J48" s="68">
        <f t="shared" si="1"/>
        <v>1.2696999999999986E-2</v>
      </c>
      <c r="K48" s="68">
        <f t="shared" si="2"/>
        <v>2.4318000000000006E-2</v>
      </c>
      <c r="L48" s="68">
        <f t="shared" si="3"/>
        <v>2.9478999999999977E-2</v>
      </c>
    </row>
    <row r="49" spans="1:12" hidden="1" x14ac:dyDescent="0.25">
      <c r="A49" s="1">
        <v>2014</v>
      </c>
      <c r="B49" s="1">
        <v>0.127414</v>
      </c>
      <c r="C49" s="1">
        <v>0.11550200000000001</v>
      </c>
      <c r="D49" s="1">
        <v>0.14069200000000001</v>
      </c>
      <c r="E49" s="1">
        <v>0.25772899999999999</v>
      </c>
      <c r="F49" s="1">
        <v>0.23049900000000001</v>
      </c>
      <c r="G49" s="1">
        <v>0.29168099999999997</v>
      </c>
      <c r="H49" s="18"/>
      <c r="I49" s="68">
        <f t="shared" si="0"/>
        <v>1.1911999999999992E-2</v>
      </c>
      <c r="J49" s="68">
        <f t="shared" si="1"/>
        <v>1.3278000000000012E-2</v>
      </c>
      <c r="K49" s="68">
        <f t="shared" si="2"/>
        <v>2.7229999999999976E-2</v>
      </c>
      <c r="L49" s="68">
        <f t="shared" si="3"/>
        <v>3.3951999999999982E-2</v>
      </c>
    </row>
    <row r="50" spans="1:12" hidden="1" x14ac:dyDescent="0.25">
      <c r="B50" s="18"/>
      <c r="C50" s="18"/>
      <c r="D50" s="18"/>
      <c r="E50" s="18"/>
      <c r="F50" s="18"/>
      <c r="G50" s="18"/>
      <c r="H50" s="18"/>
      <c r="I50" s="18"/>
      <c r="J50" s="18"/>
    </row>
    <row r="52" spans="1:12" x14ac:dyDescent="0.25">
      <c r="B52" s="18"/>
      <c r="C52" s="18"/>
      <c r="D52" s="18"/>
    </row>
    <row r="53" spans="1:12" x14ac:dyDescent="0.25">
      <c r="B53" s="18"/>
      <c r="C53" s="18"/>
      <c r="D53" s="18"/>
    </row>
    <row r="54" spans="1:12" x14ac:dyDescent="0.25">
      <c r="B54" s="18"/>
      <c r="C54" s="18"/>
      <c r="D54" s="18"/>
    </row>
    <row r="55" spans="1:12" x14ac:dyDescent="0.25">
      <c r="B55" s="18"/>
      <c r="C55" s="18"/>
      <c r="D55" s="18"/>
    </row>
    <row r="56" spans="1:12" x14ac:dyDescent="0.25">
      <c r="B56" s="18"/>
      <c r="C56" s="18"/>
      <c r="D56" s="18"/>
    </row>
    <row r="57" spans="1:12" x14ac:dyDescent="0.25">
      <c r="B57" s="18"/>
      <c r="C57" s="18"/>
      <c r="D57" s="18"/>
    </row>
    <row r="58" spans="1:12" x14ac:dyDescent="0.25">
      <c r="B58" s="18"/>
      <c r="C58" s="18"/>
      <c r="D58" s="18"/>
    </row>
    <row r="59" spans="1:12" x14ac:dyDescent="0.25">
      <c r="B59" s="18"/>
      <c r="C59" s="18"/>
      <c r="D59" s="18"/>
    </row>
    <row r="60" spans="1:12" x14ac:dyDescent="0.25">
      <c r="B60" s="18"/>
      <c r="C60" s="18"/>
      <c r="D60" s="18"/>
    </row>
    <row r="61" spans="1:12" x14ac:dyDescent="0.25">
      <c r="B61" s="18"/>
      <c r="C61" s="18"/>
      <c r="D61" s="18"/>
    </row>
    <row r="62" spans="1:12" x14ac:dyDescent="0.25">
      <c r="B62" s="18"/>
      <c r="C62" s="18"/>
      <c r="D62" s="18"/>
    </row>
    <row r="63" spans="1:12" x14ac:dyDescent="0.25">
      <c r="B63" s="18"/>
      <c r="C63" s="18"/>
      <c r="D63" s="18"/>
    </row>
    <row r="64" spans="1:12" x14ac:dyDescent="0.25">
      <c r="B64" s="18"/>
      <c r="C64" s="18"/>
      <c r="D64" s="18"/>
    </row>
    <row r="65" spans="2:4" x14ac:dyDescent="0.25">
      <c r="B65" s="18"/>
      <c r="C65" s="18"/>
      <c r="D65" s="18"/>
    </row>
    <row r="66" spans="2:4" x14ac:dyDescent="0.25">
      <c r="B66" s="18"/>
      <c r="C66" s="18"/>
      <c r="D66" s="18"/>
    </row>
  </sheetData>
  <sheetProtection algorithmName="SHA-512" hashValue="PL7qrfMSYdR488X1cIFx1aWHyD7iV9ech0gwyPSlJy891JrGg/Ew6RJfTX0EyJBCDu0UKA9IIHIcri3Rg0dv4w==" saltValue="dpDQpXmZ5rT0Mxp3y2vWLA==" spinCount="100000" sheet="1" objects="1" scenarios="1"/>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9:H57"/>
  <sheetViews>
    <sheetView showGridLines="0" showRowColHeaders="0" zoomScale="80" zoomScaleNormal="80" workbookViewId="0"/>
  </sheetViews>
  <sheetFormatPr defaultRowHeight="15.75" x14ac:dyDescent="0.25"/>
  <cols>
    <col min="1" max="4" width="9" style="1" customWidth="1"/>
    <col min="5" max="16384" width="9" style="1"/>
  </cols>
  <sheetData>
    <row r="29" spans="1:4" x14ac:dyDescent="0.25">
      <c r="A29" s="39" t="s">
        <v>229</v>
      </c>
      <c r="B29" s="39"/>
      <c r="C29" s="39"/>
      <c r="D29" s="39"/>
    </row>
    <row r="30" spans="1:4" x14ac:dyDescent="0.25">
      <c r="A30" s="39" t="s">
        <v>345</v>
      </c>
      <c r="B30" s="39"/>
      <c r="C30" s="39"/>
      <c r="D30" s="39"/>
    </row>
    <row r="34" spans="1:8" hidden="1" x14ac:dyDescent="0.25">
      <c r="H34" s="39"/>
    </row>
    <row r="35" spans="1:8" hidden="1" x14ac:dyDescent="0.25">
      <c r="A35" s="1" t="s">
        <v>182</v>
      </c>
      <c r="B35" s="1" t="s">
        <v>238</v>
      </c>
      <c r="C35" s="1" t="s">
        <v>239</v>
      </c>
    </row>
    <row r="36" spans="1:8" hidden="1" x14ac:dyDescent="0.25"/>
    <row r="37" spans="1:8" hidden="1" x14ac:dyDescent="0.25">
      <c r="A37" s="1" t="s">
        <v>90</v>
      </c>
      <c r="B37" s="1">
        <v>0.27543600000000001</v>
      </c>
      <c r="C37" s="1">
        <v>0.47446100000000002</v>
      </c>
    </row>
    <row r="38" spans="1:8" hidden="1" x14ac:dyDescent="0.25">
      <c r="A38" s="1" t="s">
        <v>152</v>
      </c>
      <c r="B38" s="1">
        <v>0.26495299999999999</v>
      </c>
      <c r="C38" s="1">
        <v>0.38985599999999998</v>
      </c>
    </row>
    <row r="39" spans="1:8" hidden="1" x14ac:dyDescent="0.25">
      <c r="A39" s="1" t="s">
        <v>169</v>
      </c>
      <c r="B39" s="1">
        <v>0.24104800000000001</v>
      </c>
      <c r="C39" s="1">
        <v>0.34024299999999996</v>
      </c>
    </row>
    <row r="40" spans="1:8" hidden="1" x14ac:dyDescent="0.25">
      <c r="A40" s="1" t="s">
        <v>94</v>
      </c>
      <c r="B40" s="1">
        <v>0.21585100000000002</v>
      </c>
      <c r="C40" s="1">
        <v>0.34553699999999998</v>
      </c>
    </row>
    <row r="41" spans="1:8" hidden="1" x14ac:dyDescent="0.25">
      <c r="A41" s="1" t="s">
        <v>52</v>
      </c>
      <c r="B41" s="1">
        <v>0.20691899999999999</v>
      </c>
      <c r="C41" s="1">
        <v>0.38840800000000003</v>
      </c>
    </row>
    <row r="42" spans="1:8" hidden="1" x14ac:dyDescent="0.25">
      <c r="A42" s="1" t="s">
        <v>59</v>
      </c>
      <c r="B42" s="1">
        <v>0.173623</v>
      </c>
      <c r="C42" s="1">
        <v>0.46789700000000001</v>
      </c>
    </row>
    <row r="43" spans="1:8" hidden="1" x14ac:dyDescent="0.25">
      <c r="A43" s="1" t="s">
        <v>71</v>
      </c>
      <c r="B43" s="1">
        <v>0.164238</v>
      </c>
      <c r="C43" s="1">
        <v>0.32014499999999996</v>
      </c>
    </row>
    <row r="44" spans="1:8" hidden="1" x14ac:dyDescent="0.25">
      <c r="A44" s="1" t="s">
        <v>91</v>
      </c>
      <c r="B44" s="1">
        <v>0.160473</v>
      </c>
      <c r="C44" s="1">
        <v>0.23459199999999999</v>
      </c>
    </row>
    <row r="45" spans="1:8" hidden="1" x14ac:dyDescent="0.25">
      <c r="A45" s="1" t="s">
        <v>77</v>
      </c>
      <c r="B45" s="1">
        <v>0.14527999999999999</v>
      </c>
      <c r="C45" s="1">
        <v>0.239204</v>
      </c>
    </row>
    <row r="46" spans="1:8" hidden="1" x14ac:dyDescent="0.25">
      <c r="A46" s="1" t="s">
        <v>122</v>
      </c>
      <c r="B46" s="1">
        <v>0.13250600000000001</v>
      </c>
      <c r="C46" s="1">
        <v>0.25194299999999997</v>
      </c>
    </row>
    <row r="47" spans="1:8" hidden="1" x14ac:dyDescent="0.25">
      <c r="A47" s="1" t="s">
        <v>136</v>
      </c>
      <c r="B47" s="1">
        <v>0.11607300000000001</v>
      </c>
      <c r="C47" s="1">
        <v>0.23349799999999998</v>
      </c>
    </row>
    <row r="48" spans="1:8" hidden="1" x14ac:dyDescent="0.25">
      <c r="A48" s="1" t="s">
        <v>64</v>
      </c>
      <c r="B48" s="1">
        <v>0.105267</v>
      </c>
      <c r="C48" s="1">
        <v>0.18732600000000002</v>
      </c>
    </row>
    <row r="49" spans="1:3" hidden="1" x14ac:dyDescent="0.25">
      <c r="A49" s="1" t="s">
        <v>61</v>
      </c>
      <c r="B49" s="1">
        <v>0.105139</v>
      </c>
      <c r="C49" s="1">
        <v>0.23177800000000001</v>
      </c>
    </row>
    <row r="50" spans="1:3" hidden="1" x14ac:dyDescent="0.25">
      <c r="A50" s="1" t="s">
        <v>117</v>
      </c>
      <c r="B50" s="1">
        <v>0.10482799999999999</v>
      </c>
      <c r="C50" s="1">
        <v>0.222557</v>
      </c>
    </row>
    <row r="51" spans="1:3" hidden="1" x14ac:dyDescent="0.25">
      <c r="A51" s="1" t="s">
        <v>69</v>
      </c>
      <c r="B51" s="1">
        <v>9.2748700000000003E-2</v>
      </c>
      <c r="C51" s="1">
        <v>0.181835</v>
      </c>
    </row>
    <row r="52" spans="1:3" hidden="1" x14ac:dyDescent="0.25">
      <c r="A52" s="1" t="s">
        <v>154</v>
      </c>
      <c r="B52" s="1">
        <v>8.8739600000000002E-2</v>
      </c>
      <c r="C52" s="1">
        <v>0.20699300000000001</v>
      </c>
    </row>
    <row r="53" spans="1:3" hidden="1" x14ac:dyDescent="0.25">
      <c r="A53" s="1" t="s">
        <v>65</v>
      </c>
      <c r="B53" s="1">
        <v>8.4530600000000011E-2</v>
      </c>
      <c r="C53" s="1">
        <v>0.24873300000000001</v>
      </c>
    </row>
    <row r="54" spans="1:3" hidden="1" x14ac:dyDescent="0.25">
      <c r="A54" s="1" t="s">
        <v>84</v>
      </c>
      <c r="B54" s="1">
        <v>8.4181000000000006E-2</v>
      </c>
      <c r="C54" s="1">
        <v>0.291962</v>
      </c>
    </row>
    <row r="55" spans="1:3" hidden="1" x14ac:dyDescent="0.25">
      <c r="A55" s="1" t="s">
        <v>98</v>
      </c>
      <c r="B55" s="1">
        <v>7.4164500000000008E-2</v>
      </c>
      <c r="C55" s="1">
        <v>0.20982900000000002</v>
      </c>
    </row>
    <row r="56" spans="1:3" hidden="1" x14ac:dyDescent="0.25">
      <c r="A56" s="1" t="s">
        <v>124</v>
      </c>
      <c r="B56" s="1">
        <v>7.1672299999999994E-2</v>
      </c>
      <c r="C56" s="1">
        <v>0.15118499999999999</v>
      </c>
    </row>
    <row r="57" spans="1:3" hidden="1" x14ac:dyDescent="0.25"/>
  </sheetData>
  <sheetProtection algorithmName="SHA-512" hashValue="yAgV22qcJkhKTxOR4YlpbiTYL8nYyJjuiFfd8PRvjQxQNg55loMWugTcFUbIKJXcpcxYR+czUs3x533ED0BuaQ==" saltValue="KaBOPsXbIUF4KTUlMFjGeA==" spinCount="100000" sheet="1" scenarios="1"/>
  <sortState ref="A37:C60">
    <sortCondition descending="1" ref="B37"/>
  </sortState>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6:K68"/>
  <sheetViews>
    <sheetView showGridLines="0" showRowColHeaders="0" zoomScale="80" zoomScaleNormal="8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229</v>
      </c>
    </row>
    <row r="27" spans="1:1" x14ac:dyDescent="0.25">
      <c r="A27" s="1" t="s">
        <v>358</v>
      </c>
    </row>
    <row r="31" spans="1:1" hidden="1" x14ac:dyDescent="0.25"/>
    <row r="32" spans="1:1" hidden="1" x14ac:dyDescent="0.25">
      <c r="A32" s="30" t="s">
        <v>186</v>
      </c>
    </row>
    <row r="33" spans="1:11" hidden="1" x14ac:dyDescent="0.25">
      <c r="B33" s="30">
        <v>2009</v>
      </c>
      <c r="C33" s="30">
        <v>2010</v>
      </c>
      <c r="D33" s="30">
        <v>2011</v>
      </c>
      <c r="E33" s="30">
        <v>2012</v>
      </c>
      <c r="F33" s="30">
        <v>2013</v>
      </c>
      <c r="G33" s="30">
        <v>2014</v>
      </c>
    </row>
    <row r="34" spans="1:11" hidden="1" x14ac:dyDescent="0.25">
      <c r="A34" s="1" t="s">
        <v>192</v>
      </c>
      <c r="B34" s="18">
        <v>0.22292279475378066</v>
      </c>
      <c r="C34" s="18">
        <v>0.43686921327471562</v>
      </c>
      <c r="D34" s="18">
        <v>0.47953302344683391</v>
      </c>
      <c r="E34" s="18">
        <v>0.53137346100933169</v>
      </c>
      <c r="F34" s="18">
        <v>0.50435620447980911</v>
      </c>
      <c r="G34" s="18">
        <v>0.62143259310956067</v>
      </c>
      <c r="H34" s="18"/>
      <c r="I34" s="18"/>
      <c r="J34" s="18"/>
      <c r="K34" s="18"/>
    </row>
    <row r="35" spans="1:11" hidden="1" x14ac:dyDescent="0.25">
      <c r="A35" s="1" t="s">
        <v>193</v>
      </c>
      <c r="B35" s="18">
        <v>6.2777839971398963E-2</v>
      </c>
      <c r="C35" s="18">
        <v>7.3065022304146451E-2</v>
      </c>
      <c r="D35" s="18">
        <v>7.2918059265362697E-2</v>
      </c>
      <c r="E35" s="18">
        <v>8.8797234512377393E-2</v>
      </c>
      <c r="F35" s="18">
        <v>9.3427151242121684E-2</v>
      </c>
      <c r="G35" s="18">
        <v>0.11646227564362868</v>
      </c>
      <c r="H35" s="18"/>
      <c r="I35" s="18"/>
      <c r="J35" s="18"/>
      <c r="K35" s="18"/>
    </row>
    <row r="36" spans="1:11" hidden="1" x14ac:dyDescent="0.25">
      <c r="A36" s="1" t="s">
        <v>194</v>
      </c>
      <c r="B36" s="18">
        <v>1.7057569296375266E-2</v>
      </c>
      <c r="C36" s="18">
        <v>0.12487708947885939</v>
      </c>
      <c r="D36" s="18">
        <v>0.10430170889805539</v>
      </c>
      <c r="E36" s="18">
        <v>0.18972115910333515</v>
      </c>
      <c r="F36" s="18">
        <v>0.24907475943745375</v>
      </c>
      <c r="G36" s="18">
        <v>0.13159937888198758</v>
      </c>
      <c r="H36" s="18"/>
      <c r="I36" s="18"/>
      <c r="J36" s="18"/>
      <c r="K36" s="18"/>
    </row>
    <row r="37" spans="1:11" hidden="1" x14ac:dyDescent="0.25">
      <c r="A37" s="1" t="s">
        <v>195</v>
      </c>
      <c r="B37" s="18">
        <v>0.2557427258805513</v>
      </c>
      <c r="C37" s="18">
        <v>0.35993716807539833</v>
      </c>
      <c r="D37" s="18">
        <v>0.3116621983914209</v>
      </c>
      <c r="E37" s="18">
        <v>0.32306116303424687</v>
      </c>
      <c r="F37" s="18">
        <v>0.2576904508123079</v>
      </c>
      <c r="G37" s="18">
        <v>0.23875525957097499</v>
      </c>
      <c r="H37" s="18"/>
      <c r="I37" s="18"/>
      <c r="J37" s="18"/>
      <c r="K37" s="18"/>
    </row>
    <row r="38" spans="1:11" hidden="1" x14ac:dyDescent="0.25">
      <c r="A38" s="1" t="s">
        <v>196</v>
      </c>
      <c r="B38" s="18">
        <v>1.7141248412206159E-2</v>
      </c>
      <c r="C38" s="18">
        <v>3.8655117834245953E-2</v>
      </c>
      <c r="D38" s="18">
        <v>4.1095425359987489E-2</v>
      </c>
      <c r="E38" s="18">
        <v>4.3083351215886939E-2</v>
      </c>
      <c r="F38" s="18">
        <v>4.4621899823408903E-2</v>
      </c>
      <c r="G38" s="18">
        <v>6.8633495178350226E-2</v>
      </c>
      <c r="H38" s="18"/>
      <c r="I38" s="18"/>
      <c r="J38" s="18"/>
      <c r="K38" s="18"/>
    </row>
    <row r="39" spans="1:11" hidden="1" x14ac:dyDescent="0.25">
      <c r="A39" s="1" t="s">
        <v>197</v>
      </c>
      <c r="B39" s="18">
        <v>0.23905915894511762</v>
      </c>
      <c r="C39" s="18">
        <v>0.18810378837691569</v>
      </c>
      <c r="D39" s="18">
        <v>0.32097920705515642</v>
      </c>
      <c r="E39" s="18">
        <v>0.31110016295903287</v>
      </c>
      <c r="F39" s="18">
        <v>0.38453300696091181</v>
      </c>
      <c r="G39" s="18">
        <v>0.45920710240318385</v>
      </c>
      <c r="H39" s="18"/>
      <c r="I39" s="18"/>
      <c r="J39" s="18"/>
      <c r="K39" s="18"/>
    </row>
    <row r="40" spans="1:11" hidden="1" x14ac:dyDescent="0.25">
      <c r="A40" s="1" t="s">
        <v>187</v>
      </c>
      <c r="B40" s="18">
        <v>0.14297502251750555</v>
      </c>
      <c r="C40" s="18">
        <v>0.32509844224721496</v>
      </c>
      <c r="D40" s="18">
        <v>0.35700574693929354</v>
      </c>
      <c r="E40" s="18">
        <v>0.40503543412372972</v>
      </c>
      <c r="F40" s="18">
        <v>0.38704722423631033</v>
      </c>
      <c r="G40" s="18">
        <v>0.48074918841335501</v>
      </c>
      <c r="H40" s="18"/>
      <c r="I40" s="18"/>
      <c r="J40" s="18"/>
      <c r="K40" s="18"/>
    </row>
    <row r="41" spans="1:11" hidden="1" x14ac:dyDescent="0.25">
      <c r="A41" s="1" t="s">
        <v>199</v>
      </c>
      <c r="B41" s="18">
        <v>0.14297502251750555</v>
      </c>
      <c r="C41" s="18">
        <v>0.33514837443757722</v>
      </c>
      <c r="D41" s="18">
        <v>0.36739236742082854</v>
      </c>
      <c r="E41" s="18">
        <v>0.41576984261629207</v>
      </c>
      <c r="F41" s="18">
        <v>0.39662720421595421</v>
      </c>
      <c r="G41" s="18">
        <v>0.49184531091218597</v>
      </c>
      <c r="H41" s="18"/>
      <c r="I41" s="18"/>
      <c r="J41" s="18"/>
      <c r="K41" s="18"/>
    </row>
    <row r="42" spans="1:11" hidden="1" x14ac:dyDescent="0.25">
      <c r="A42" s="1" t="s">
        <v>200</v>
      </c>
      <c r="B42" s="18">
        <v>0.14970731582638466</v>
      </c>
      <c r="C42" s="18">
        <v>0.31816896743949058</v>
      </c>
      <c r="D42" s="18">
        <v>0.34760794532558853</v>
      </c>
      <c r="E42" s="18">
        <v>0.3918500877228468</v>
      </c>
      <c r="F42" s="18">
        <v>0.37666359325869825</v>
      </c>
      <c r="G42" s="18">
        <v>0.46094264585235095</v>
      </c>
      <c r="H42" s="18"/>
      <c r="I42" s="18"/>
      <c r="J42" s="18"/>
      <c r="K42" s="18"/>
    </row>
    <row r="43" spans="1:11" hidden="1" x14ac:dyDescent="0.25"/>
    <row r="44" spans="1:11" x14ac:dyDescent="0.25">
      <c r="A44" s="30"/>
    </row>
    <row r="45" spans="1:11" x14ac:dyDescent="0.25">
      <c r="B45" s="30"/>
      <c r="C45" s="30"/>
      <c r="D45" s="30"/>
      <c r="E45" s="30"/>
      <c r="F45" s="30"/>
      <c r="G45" s="30"/>
    </row>
    <row r="46" spans="1:11" x14ac:dyDescent="0.25">
      <c r="B46" s="18"/>
      <c r="C46" s="18"/>
      <c r="D46" s="18"/>
      <c r="E46" s="18"/>
      <c r="F46" s="18"/>
      <c r="G46" s="18"/>
    </row>
    <row r="47" spans="1:11" x14ac:dyDescent="0.25">
      <c r="B47" s="18"/>
      <c r="C47" s="18"/>
      <c r="D47" s="18"/>
      <c r="E47" s="18"/>
      <c r="F47" s="18"/>
      <c r="G47" s="18"/>
    </row>
    <row r="48" spans="1:11" x14ac:dyDescent="0.25">
      <c r="B48" s="18"/>
      <c r="C48" s="18"/>
      <c r="D48" s="18"/>
      <c r="E48" s="18"/>
      <c r="F48" s="18"/>
      <c r="G48" s="18"/>
    </row>
    <row r="49" spans="1:11" x14ac:dyDescent="0.25">
      <c r="B49" s="18"/>
      <c r="C49" s="18"/>
      <c r="D49" s="18"/>
      <c r="E49" s="18"/>
      <c r="F49" s="18"/>
      <c r="G49" s="18"/>
    </row>
    <row r="50" spans="1:11" x14ac:dyDescent="0.25">
      <c r="B50" s="18"/>
      <c r="C50" s="18"/>
      <c r="D50" s="18"/>
      <c r="E50" s="18"/>
      <c r="F50" s="18"/>
      <c r="G50" s="18"/>
    </row>
    <row r="51" spans="1:11" x14ac:dyDescent="0.25">
      <c r="B51" s="18"/>
      <c r="C51" s="18"/>
      <c r="D51" s="18"/>
      <c r="E51" s="18"/>
      <c r="F51" s="18"/>
      <c r="G51" s="18"/>
    </row>
    <row r="52" spans="1:11" x14ac:dyDescent="0.25">
      <c r="B52" s="18"/>
      <c r="C52" s="18"/>
      <c r="D52" s="18"/>
      <c r="E52" s="18"/>
      <c r="F52" s="18"/>
      <c r="G52" s="18"/>
    </row>
    <row r="53" spans="1:11" x14ac:dyDescent="0.25">
      <c r="B53" s="18"/>
      <c r="C53" s="18"/>
      <c r="D53" s="18"/>
      <c r="E53" s="18"/>
      <c r="F53" s="18"/>
      <c r="G53" s="18"/>
      <c r="H53" s="18"/>
      <c r="I53" s="18"/>
      <c r="J53" s="18"/>
      <c r="K53" s="18"/>
    </row>
    <row r="54" spans="1:11" x14ac:dyDescent="0.25">
      <c r="B54" s="18"/>
      <c r="C54" s="18"/>
      <c r="D54" s="18"/>
      <c r="E54" s="18"/>
      <c r="F54" s="18"/>
      <c r="G54" s="18"/>
      <c r="H54" s="18"/>
      <c r="I54" s="18"/>
      <c r="J54" s="18"/>
      <c r="K54" s="18"/>
    </row>
    <row r="55" spans="1:11" x14ac:dyDescent="0.25">
      <c r="B55" s="18"/>
      <c r="C55" s="18"/>
      <c r="D55" s="18"/>
      <c r="E55" s="18"/>
      <c r="F55" s="18"/>
      <c r="G55" s="18"/>
      <c r="H55" s="18"/>
      <c r="I55" s="18"/>
      <c r="J55" s="18"/>
      <c r="K55" s="18"/>
    </row>
    <row r="57" spans="1:11" x14ac:dyDescent="0.25">
      <c r="A57" s="30"/>
    </row>
    <row r="58" spans="1:11" x14ac:dyDescent="0.25">
      <c r="B58" s="30"/>
      <c r="C58" s="30"/>
      <c r="D58" s="30"/>
      <c r="E58" s="30"/>
      <c r="F58" s="30"/>
      <c r="G58" s="30"/>
      <c r="H58" s="30"/>
      <c r="I58" s="30"/>
      <c r="J58" s="30"/>
      <c r="K58" s="30"/>
    </row>
    <row r="59" spans="1:11" x14ac:dyDescent="0.25">
      <c r="B59" s="18"/>
      <c r="C59" s="18"/>
      <c r="D59" s="18"/>
      <c r="E59" s="18"/>
      <c r="F59" s="18"/>
      <c r="G59" s="18"/>
      <c r="H59" s="18"/>
      <c r="I59" s="18"/>
      <c r="J59" s="18"/>
      <c r="K59" s="18"/>
    </row>
    <row r="60" spans="1:11" x14ac:dyDescent="0.25">
      <c r="B60" s="18"/>
      <c r="C60" s="18"/>
      <c r="D60" s="18"/>
      <c r="E60" s="18"/>
      <c r="F60" s="18"/>
      <c r="G60" s="18"/>
      <c r="H60" s="18"/>
      <c r="I60" s="18"/>
      <c r="J60" s="18"/>
      <c r="K60" s="18"/>
    </row>
    <row r="61" spans="1:11" x14ac:dyDescent="0.25">
      <c r="B61" s="18"/>
      <c r="C61" s="18"/>
      <c r="D61" s="18"/>
      <c r="E61" s="18"/>
      <c r="F61" s="18"/>
      <c r="G61" s="18"/>
      <c r="H61" s="18"/>
      <c r="I61" s="18"/>
      <c r="J61" s="18"/>
      <c r="K61" s="18"/>
    </row>
    <row r="62" spans="1:11" x14ac:dyDescent="0.25">
      <c r="B62" s="18"/>
      <c r="C62" s="18"/>
      <c r="D62" s="18"/>
      <c r="E62" s="18"/>
      <c r="F62" s="18"/>
      <c r="G62" s="18"/>
      <c r="H62" s="18"/>
      <c r="I62" s="18"/>
      <c r="J62" s="18"/>
      <c r="K62" s="18"/>
    </row>
    <row r="63" spans="1:11" x14ac:dyDescent="0.25">
      <c r="B63" s="18"/>
      <c r="C63" s="18"/>
      <c r="D63" s="18"/>
      <c r="E63" s="18"/>
      <c r="F63" s="18"/>
      <c r="G63" s="18"/>
      <c r="H63" s="18"/>
      <c r="I63" s="18"/>
      <c r="J63" s="18"/>
      <c r="K63" s="18"/>
    </row>
    <row r="64" spans="1:11" x14ac:dyDescent="0.25">
      <c r="B64" s="18"/>
      <c r="C64" s="18"/>
      <c r="D64" s="18"/>
      <c r="E64" s="18"/>
      <c r="F64" s="18"/>
      <c r="G64" s="18"/>
      <c r="H64" s="18"/>
      <c r="I64" s="18"/>
      <c r="J64" s="18"/>
      <c r="K64" s="18"/>
    </row>
    <row r="65" spans="2:11" x14ac:dyDescent="0.25">
      <c r="B65" s="18"/>
      <c r="C65" s="18"/>
      <c r="D65" s="18"/>
      <c r="E65" s="18"/>
      <c r="F65" s="18"/>
      <c r="G65" s="18"/>
      <c r="H65" s="18"/>
      <c r="I65" s="18"/>
      <c r="J65" s="18"/>
      <c r="K65" s="18"/>
    </row>
    <row r="66" spans="2:11" x14ac:dyDescent="0.25">
      <c r="B66" s="18"/>
      <c r="C66" s="18"/>
      <c r="D66" s="18"/>
      <c r="E66" s="18"/>
      <c r="F66" s="18"/>
      <c r="G66" s="18"/>
      <c r="H66" s="18"/>
      <c r="I66" s="18"/>
      <c r="J66" s="18"/>
      <c r="K66" s="18"/>
    </row>
    <row r="67" spans="2:11" x14ac:dyDescent="0.25">
      <c r="B67" s="18"/>
      <c r="C67" s="18"/>
      <c r="D67" s="18"/>
      <c r="E67" s="18"/>
      <c r="F67" s="18"/>
      <c r="G67" s="18"/>
      <c r="H67" s="18"/>
      <c r="I67" s="18"/>
      <c r="J67" s="18"/>
      <c r="K67" s="18"/>
    </row>
    <row r="68" spans="2:11" x14ac:dyDescent="0.25">
      <c r="B68" s="18"/>
      <c r="C68" s="18"/>
      <c r="D68" s="18"/>
      <c r="E68" s="18"/>
      <c r="F68" s="18"/>
      <c r="G68" s="18"/>
      <c r="H68" s="18"/>
      <c r="I68" s="18"/>
      <c r="J68" s="18"/>
      <c r="K68" s="18"/>
    </row>
  </sheetData>
  <sheetProtection algorithmName="SHA-512" hashValue="5miq5IP3GdjiEEaCjwj+BDXW9oqHaEaOU2B94/vp7eSSlFfTVz+UBv6G/bI/s3rC87QGpCpatnFldYq3/fk9Qw==" saltValue="1+FzMBdTLacG+Sn8DWO7cg==" spinCount="100000" sheet="1" scenarios="1"/>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26:F50"/>
  <sheetViews>
    <sheetView showGridLines="0" showRowColHeaders="0" zoomScale="80" zoomScaleNormal="80" workbookViewId="0"/>
  </sheetViews>
  <sheetFormatPr defaultRowHeight="15.75" x14ac:dyDescent="0.25"/>
  <cols>
    <col min="1" max="1" width="9" style="1"/>
    <col min="2" max="2" width="4.375" style="1" bestFit="1" customWidth="1"/>
    <col min="3" max="3" width="5.875" style="1" bestFit="1" customWidth="1"/>
    <col min="4" max="4" width="5.75" style="1" bestFit="1" customWidth="1"/>
    <col min="5" max="16384" width="9" style="1"/>
  </cols>
  <sheetData>
    <row r="26" spans="1:6" ht="15.75" customHeight="1" x14ac:dyDescent="0.25">
      <c r="A26" s="1" t="s">
        <v>229</v>
      </c>
    </row>
    <row r="27" spans="1:6" x14ac:dyDescent="0.25">
      <c r="A27" s="1" t="s">
        <v>355</v>
      </c>
    </row>
    <row r="29" spans="1:6" hidden="1" x14ac:dyDescent="0.25">
      <c r="A29" s="1" t="s">
        <v>182</v>
      </c>
      <c r="B29" s="1" t="s">
        <v>232</v>
      </c>
      <c r="C29" s="1" t="s">
        <v>233</v>
      </c>
      <c r="D29" s="1" t="s">
        <v>234</v>
      </c>
      <c r="E29" s="36" t="s">
        <v>235</v>
      </c>
      <c r="F29" s="36" t="s">
        <v>236</v>
      </c>
    </row>
    <row r="30" spans="1:6" hidden="1" x14ac:dyDescent="0.25">
      <c r="A30" s="1" t="s">
        <v>341</v>
      </c>
      <c r="B30" s="29">
        <v>0.39667830602560661</v>
      </c>
      <c r="C30" s="29">
        <v>0.35597782420054636</v>
      </c>
      <c r="D30" s="29">
        <v>0.44152673277193683</v>
      </c>
      <c r="E30" s="37">
        <f t="shared" ref="E30:E49" si="0">B30-C30</f>
        <v>4.0700481825060253E-2</v>
      </c>
      <c r="F30" s="37">
        <f t="shared" ref="F30:F49" si="1">D30-B30</f>
        <v>4.4848426746330217E-2</v>
      </c>
    </row>
    <row r="31" spans="1:6" hidden="1" x14ac:dyDescent="0.25">
      <c r="A31" s="1" t="s">
        <v>61</v>
      </c>
      <c r="B31" s="29">
        <v>0.32344807296263606</v>
      </c>
      <c r="C31" s="29">
        <v>0.29361179361179363</v>
      </c>
      <c r="D31" s="29">
        <v>0.35996332918603891</v>
      </c>
      <c r="E31" s="37">
        <f t="shared" si="0"/>
        <v>2.9836279350842432E-2</v>
      </c>
      <c r="F31" s="37">
        <f t="shared" si="1"/>
        <v>3.6515256223402848E-2</v>
      </c>
    </row>
    <row r="32" spans="1:6" hidden="1" x14ac:dyDescent="0.25">
      <c r="A32" s="69" t="s">
        <v>52</v>
      </c>
      <c r="B32" s="29">
        <v>0.32251572327044026</v>
      </c>
      <c r="C32" s="29">
        <v>0.27115059221658205</v>
      </c>
      <c r="D32" s="29">
        <v>0.38139041481946107</v>
      </c>
      <c r="E32" s="37">
        <f t="shared" si="0"/>
        <v>5.1365131053858204E-2</v>
      </c>
      <c r="F32" s="37">
        <f t="shared" si="1"/>
        <v>5.8874691549020808E-2</v>
      </c>
    </row>
    <row r="33" spans="1:6" hidden="1" x14ac:dyDescent="0.25">
      <c r="A33" s="1" t="s">
        <v>59</v>
      </c>
      <c r="B33" s="29">
        <v>0.30427892234548337</v>
      </c>
      <c r="C33" s="29">
        <v>0.25389362327358211</v>
      </c>
      <c r="D33" s="29">
        <v>0.36378947368421055</v>
      </c>
      <c r="E33" s="37">
        <f t="shared" si="0"/>
        <v>5.0385299071901257E-2</v>
      </c>
      <c r="F33" s="37">
        <f t="shared" si="1"/>
        <v>5.951055133872718E-2</v>
      </c>
    </row>
    <row r="34" spans="1:6" hidden="1" x14ac:dyDescent="0.25">
      <c r="A34" s="1" t="s">
        <v>94</v>
      </c>
      <c r="B34" s="29">
        <v>0.28143946802268727</v>
      </c>
      <c r="C34" s="29">
        <v>0.21059563881164936</v>
      </c>
      <c r="D34" s="29">
        <v>0.37332987417304447</v>
      </c>
      <c r="E34" s="37">
        <f t="shared" si="0"/>
        <v>7.0843829211037906E-2</v>
      </c>
      <c r="F34" s="37">
        <f t="shared" si="1"/>
        <v>9.1890406150357207E-2</v>
      </c>
    </row>
    <row r="35" spans="1:6" hidden="1" x14ac:dyDescent="0.25">
      <c r="A35" s="1" t="s">
        <v>90</v>
      </c>
      <c r="B35" s="29">
        <v>0.26336439431093672</v>
      </c>
      <c r="C35" s="29">
        <v>0.22610526315789473</v>
      </c>
      <c r="D35" s="29">
        <v>0.30773638968481376</v>
      </c>
      <c r="E35" s="37">
        <f t="shared" si="0"/>
        <v>3.7259131153041997E-2</v>
      </c>
      <c r="F35" s="37">
        <f t="shared" si="1"/>
        <v>4.4371995373877038E-2</v>
      </c>
    </row>
    <row r="36" spans="1:6" hidden="1" x14ac:dyDescent="0.25">
      <c r="A36" s="1" t="s">
        <v>98</v>
      </c>
      <c r="B36" s="29">
        <v>0.23905429071803852</v>
      </c>
      <c r="C36" s="29">
        <v>0.21220365332296931</v>
      </c>
      <c r="D36" s="29">
        <v>0.26989619377162632</v>
      </c>
      <c r="E36" s="37">
        <f t="shared" si="0"/>
        <v>2.685063739506921E-2</v>
      </c>
      <c r="F36" s="37">
        <f t="shared" si="1"/>
        <v>3.0841903053587805E-2</v>
      </c>
    </row>
    <row r="37" spans="1:6" hidden="1" x14ac:dyDescent="0.25">
      <c r="A37" s="1" t="s">
        <v>169</v>
      </c>
      <c r="B37" s="1">
        <v>0.21764477263894286</v>
      </c>
      <c r="C37" s="1">
        <v>0.17660044150110377</v>
      </c>
      <c r="D37" s="1">
        <v>0.26730310262529833</v>
      </c>
      <c r="E37" s="37">
        <f t="shared" si="0"/>
        <v>4.1044331137839091E-2</v>
      </c>
      <c r="F37" s="37">
        <f t="shared" si="1"/>
        <v>4.9658329986355471E-2</v>
      </c>
    </row>
    <row r="38" spans="1:6" hidden="1" x14ac:dyDescent="0.25">
      <c r="A38" s="1" t="s">
        <v>117</v>
      </c>
      <c r="B38" s="29">
        <v>0.16046039268788084</v>
      </c>
      <c r="C38" s="29">
        <v>0.13875878220140514</v>
      </c>
      <c r="D38" s="29">
        <v>0.18472330475448168</v>
      </c>
      <c r="E38" s="37">
        <f t="shared" si="0"/>
        <v>2.1701610486475703E-2</v>
      </c>
      <c r="F38" s="37">
        <f t="shared" si="1"/>
        <v>2.4262912066600834E-2</v>
      </c>
    </row>
    <row r="39" spans="1:6" hidden="1" x14ac:dyDescent="0.25">
      <c r="A39" s="1" t="s">
        <v>152</v>
      </c>
      <c r="B39" s="1">
        <v>0.13837312113174183</v>
      </c>
      <c r="C39" s="1">
        <v>0.12080277884986491</v>
      </c>
      <c r="D39" s="1">
        <v>0.15961244263131055</v>
      </c>
      <c r="E39" s="37">
        <f t="shared" si="0"/>
        <v>1.7570342281876913E-2</v>
      </c>
      <c r="F39" s="37">
        <f t="shared" si="1"/>
        <v>2.1239321499568725E-2</v>
      </c>
    </row>
    <row r="40" spans="1:6" hidden="1" x14ac:dyDescent="0.25">
      <c r="A40" s="1" t="s">
        <v>77</v>
      </c>
      <c r="B40" s="29">
        <v>0.13431529268478343</v>
      </c>
      <c r="C40" s="29">
        <v>0.11779825088457173</v>
      </c>
      <c r="D40" s="29">
        <v>0.15421255025345221</v>
      </c>
      <c r="E40" s="37">
        <f t="shared" si="0"/>
        <v>1.6517041800211699E-2</v>
      </c>
      <c r="F40" s="37">
        <f t="shared" si="1"/>
        <v>1.989725756866878E-2</v>
      </c>
    </row>
    <row r="41" spans="1:6" hidden="1" x14ac:dyDescent="0.25">
      <c r="A41" s="1" t="s">
        <v>64</v>
      </c>
      <c r="B41" s="29">
        <v>8.0976863753213363E-2</v>
      </c>
      <c r="C41" s="29">
        <v>7.3316708229426431E-2</v>
      </c>
      <c r="D41" s="29">
        <v>8.9634146341463411E-2</v>
      </c>
      <c r="E41" s="37">
        <f t="shared" si="0"/>
        <v>7.6601555237869323E-3</v>
      </c>
      <c r="F41" s="37">
        <f t="shared" si="1"/>
        <v>8.6572825882500481E-3</v>
      </c>
    </row>
    <row r="42" spans="1:6" hidden="1" x14ac:dyDescent="0.25">
      <c r="A42" s="1" t="s">
        <v>91</v>
      </c>
      <c r="B42" s="29">
        <v>6.6911764705882351E-2</v>
      </c>
      <c r="C42" s="29">
        <v>5.6521739130434782E-2</v>
      </c>
      <c r="D42" s="29">
        <v>8.0960854092526693E-2</v>
      </c>
      <c r="E42" s="37">
        <f t="shared" si="0"/>
        <v>1.0390025575447569E-2</v>
      </c>
      <c r="F42" s="37">
        <f t="shared" si="1"/>
        <v>1.4049089386644342E-2</v>
      </c>
    </row>
    <row r="43" spans="1:6" hidden="1" x14ac:dyDescent="0.25">
      <c r="A43" s="1" t="s">
        <v>122</v>
      </c>
      <c r="B43" s="29">
        <v>5.1092510055440805E-2</v>
      </c>
      <c r="C43" s="29">
        <v>3.9078739502785398E-2</v>
      </c>
      <c r="D43" s="29">
        <v>6.5578345193246831E-2</v>
      </c>
      <c r="E43" s="37">
        <f t="shared" si="0"/>
        <v>1.2013770552655408E-2</v>
      </c>
      <c r="F43" s="37">
        <f t="shared" si="1"/>
        <v>1.4485835137806026E-2</v>
      </c>
    </row>
    <row r="44" spans="1:6" hidden="1" x14ac:dyDescent="0.25">
      <c r="A44" s="1" t="s">
        <v>154</v>
      </c>
      <c r="B44" s="92">
        <v>4.2978881067061873E-2</v>
      </c>
      <c r="C44" s="1">
        <v>3.7359098228663443E-2</v>
      </c>
      <c r="D44" s="1">
        <v>4.9215103945693679E-2</v>
      </c>
      <c r="E44" s="37">
        <f t="shared" si="0"/>
        <v>5.6197828383984308E-3</v>
      </c>
      <c r="F44" s="37">
        <f t="shared" si="1"/>
        <v>6.2362228786318058E-3</v>
      </c>
    </row>
    <row r="45" spans="1:6" hidden="1" x14ac:dyDescent="0.25">
      <c r="A45" s="1" t="s">
        <v>136</v>
      </c>
      <c r="B45" s="29">
        <v>4.2149520179286304E-2</v>
      </c>
      <c r="C45" s="29">
        <v>3.8186882315681694E-2</v>
      </c>
      <c r="D45" s="29">
        <v>4.6830856650332799E-2</v>
      </c>
      <c r="E45" s="37">
        <f t="shared" si="0"/>
        <v>3.9626378636046095E-3</v>
      </c>
      <c r="F45" s="37">
        <f t="shared" si="1"/>
        <v>4.6813364710464947E-3</v>
      </c>
    </row>
    <row r="46" spans="1:6" hidden="1" x14ac:dyDescent="0.25">
      <c r="A46" s="1" t="s">
        <v>65</v>
      </c>
      <c r="B46" s="29">
        <v>4.1676821837679748E-2</v>
      </c>
      <c r="C46" s="29">
        <v>3.3626114315679079E-2</v>
      </c>
      <c r="D46" s="29">
        <v>5.1583710407239816E-2</v>
      </c>
      <c r="E46" s="37">
        <f t="shared" si="0"/>
        <v>8.0507075220006691E-3</v>
      </c>
      <c r="F46" s="37">
        <f t="shared" si="1"/>
        <v>9.9068885695600684E-3</v>
      </c>
    </row>
    <row r="47" spans="1:6" hidden="1" x14ac:dyDescent="0.25">
      <c r="A47" s="1" t="s">
        <v>69</v>
      </c>
      <c r="B47" s="29">
        <v>4.0697674418604651E-3</v>
      </c>
      <c r="C47" s="29">
        <v>3.5879036391594054E-3</v>
      </c>
      <c r="D47" s="29">
        <v>4.5992115637319315E-3</v>
      </c>
      <c r="E47" s="37">
        <f t="shared" si="0"/>
        <v>4.8186380270105961E-4</v>
      </c>
      <c r="F47" s="37">
        <f t="shared" si="1"/>
        <v>5.2944412187146649E-4</v>
      </c>
    </row>
    <row r="48" spans="1:6" hidden="1" x14ac:dyDescent="0.25">
      <c r="A48" s="1" t="s">
        <v>84</v>
      </c>
      <c r="B48" s="29"/>
      <c r="C48" s="29"/>
      <c r="D48" s="29"/>
      <c r="E48" s="37">
        <f t="shared" si="0"/>
        <v>0</v>
      </c>
      <c r="F48" s="37">
        <f t="shared" si="1"/>
        <v>0</v>
      </c>
    </row>
    <row r="49" spans="1:6" hidden="1" x14ac:dyDescent="0.25">
      <c r="A49" s="1" t="s">
        <v>124</v>
      </c>
      <c r="E49" s="37">
        <f t="shared" si="0"/>
        <v>0</v>
      </c>
      <c r="F49" s="37">
        <f t="shared" si="1"/>
        <v>0</v>
      </c>
    </row>
    <row r="50" spans="1:6" hidden="1" x14ac:dyDescent="0.25"/>
  </sheetData>
  <sheetProtection algorithmName="SHA-512" hashValue="6kgTrU4+cl+d/+0uvkYdTeRgV3UoBM7j2zieWu6BLBWWTCvBWjJYCdlJ5FppRg9ekQJJJTP1gD+1J2sv4tCeNw==" saltValue="ojfZDnRV9ebhiC3GVjwEHA==" spinCount="100000" sheet="1" scenarios="1"/>
  <sortState ref="A30:F53">
    <sortCondition descending="1" ref="B30"/>
  </sortState>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26:K79"/>
  <sheetViews>
    <sheetView showGridLines="0" showRowColHeaders="0" zoomScale="80" zoomScaleNormal="8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1" x14ac:dyDescent="0.25">
      <c r="A26" s="1" t="s">
        <v>229</v>
      </c>
    </row>
    <row r="27" spans="1:11" x14ac:dyDescent="0.25">
      <c r="A27" s="1" t="s">
        <v>358</v>
      </c>
    </row>
    <row r="30" spans="1:11" hidden="1" x14ac:dyDescent="0.25">
      <c r="A30" s="30" t="s">
        <v>189</v>
      </c>
    </row>
    <row r="31" spans="1:11" hidden="1" x14ac:dyDescent="0.25">
      <c r="B31" s="30">
        <v>2005</v>
      </c>
      <c r="C31" s="30">
        <v>2006</v>
      </c>
      <c r="D31" s="30">
        <v>2007</v>
      </c>
      <c r="E31" s="30">
        <v>2008</v>
      </c>
      <c r="F31" s="30">
        <v>2009</v>
      </c>
      <c r="G31" s="30">
        <v>2010</v>
      </c>
      <c r="H31" s="30">
        <v>2011</v>
      </c>
      <c r="I31" s="30">
        <v>2012</v>
      </c>
      <c r="J31" s="30">
        <v>2013</v>
      </c>
      <c r="K31" s="30">
        <v>2014</v>
      </c>
    </row>
    <row r="32" spans="1:11" hidden="1" x14ac:dyDescent="0.25">
      <c r="A32" s="1" t="s">
        <v>192</v>
      </c>
      <c r="B32" s="18" t="s">
        <v>1</v>
      </c>
      <c r="C32" s="18" t="s">
        <v>1</v>
      </c>
      <c r="D32" s="18">
        <v>0.27923354133547557</v>
      </c>
      <c r="E32" s="18">
        <v>0.40017525142224558</v>
      </c>
      <c r="F32" s="18">
        <v>0.42312316676796236</v>
      </c>
      <c r="G32" s="18">
        <v>0.56751324327291741</v>
      </c>
      <c r="H32" s="18">
        <v>0.54940455160409141</v>
      </c>
      <c r="I32" s="18">
        <v>0.64469302282471164</v>
      </c>
      <c r="J32" s="18">
        <v>0.65794619521485187</v>
      </c>
      <c r="K32" s="18">
        <v>0.68694290379349554</v>
      </c>
    </row>
    <row r="33" spans="1:11" hidden="1" x14ac:dyDescent="0.25">
      <c r="A33" s="1" t="s">
        <v>193</v>
      </c>
      <c r="B33" s="18" t="s">
        <v>1</v>
      </c>
      <c r="C33" s="18" t="s">
        <v>1</v>
      </c>
      <c r="D33" s="18">
        <v>5.330852199541241E-2</v>
      </c>
      <c r="E33" s="18">
        <v>0.10711675656864451</v>
      </c>
      <c r="F33" s="18">
        <v>0.12419752359595063</v>
      </c>
      <c r="G33" s="18">
        <v>0.15353186076713823</v>
      </c>
      <c r="H33" s="18">
        <v>0.10608292314531635</v>
      </c>
      <c r="I33" s="18">
        <v>0.13201651243114246</v>
      </c>
      <c r="J33" s="18">
        <v>0.15031942375097809</v>
      </c>
      <c r="K33" s="18">
        <v>0.15131009182207925</v>
      </c>
    </row>
    <row r="34" spans="1:11" hidden="1" x14ac:dyDescent="0.25">
      <c r="A34" s="1" t="s">
        <v>194</v>
      </c>
      <c r="B34" s="18" t="s">
        <v>1</v>
      </c>
      <c r="C34" s="18" t="s">
        <v>1</v>
      </c>
      <c r="D34" s="18">
        <v>9.5323741007194249E-2</v>
      </c>
      <c r="E34" s="18">
        <v>0.20816326530612245</v>
      </c>
      <c r="F34" s="18">
        <v>0.21461187214611871</v>
      </c>
      <c r="G34" s="18">
        <v>0.26647083508182962</v>
      </c>
      <c r="H34" s="18">
        <v>0.11893203883495146</v>
      </c>
      <c r="I34" s="18">
        <v>0.15125717679667391</v>
      </c>
      <c r="J34" s="18">
        <v>0.1683323535175387</v>
      </c>
      <c r="K34" s="18">
        <v>0.17391304347826086</v>
      </c>
    </row>
    <row r="35" spans="1:11" hidden="1" x14ac:dyDescent="0.25">
      <c r="A35" s="1" t="s">
        <v>195</v>
      </c>
      <c r="B35" s="18" t="s">
        <v>1</v>
      </c>
      <c r="C35" s="18" t="s">
        <v>1</v>
      </c>
      <c r="D35" s="18">
        <v>0.30686962797716683</v>
      </c>
      <c r="E35" s="18">
        <v>0.33099231854522654</v>
      </c>
      <c r="F35" s="18">
        <v>0.36727049431992631</v>
      </c>
      <c r="G35" s="18">
        <v>0.38017720378435199</v>
      </c>
      <c r="H35" s="18">
        <v>0.4274710031579258</v>
      </c>
      <c r="I35" s="18">
        <v>0.43180568020613186</v>
      </c>
      <c r="J35" s="18">
        <v>0.39869839268820911</v>
      </c>
      <c r="K35" s="18">
        <v>0.42237424097831383</v>
      </c>
    </row>
    <row r="36" spans="1:11" hidden="1" x14ac:dyDescent="0.25">
      <c r="A36" s="1" t="s">
        <v>196</v>
      </c>
      <c r="B36" s="18" t="s">
        <v>1</v>
      </c>
      <c r="C36" s="18" t="s">
        <v>1</v>
      </c>
      <c r="D36" s="18">
        <v>9.6459119616135944E-2</v>
      </c>
      <c r="E36" s="18">
        <v>0.21957432566741647</v>
      </c>
      <c r="F36" s="18">
        <v>0.25848917623799972</v>
      </c>
      <c r="G36" s="18">
        <v>0.25749052983571563</v>
      </c>
      <c r="H36" s="18">
        <v>0.27391580940559979</v>
      </c>
      <c r="I36" s="18">
        <v>0.35509491944882832</v>
      </c>
      <c r="J36" s="18">
        <v>0.30126473520415525</v>
      </c>
      <c r="K36" s="18">
        <v>0.25580926489686001</v>
      </c>
    </row>
    <row r="37" spans="1:11" hidden="1" x14ac:dyDescent="0.25">
      <c r="A37" s="1" t="s">
        <v>197</v>
      </c>
      <c r="B37" s="18" t="s">
        <v>1</v>
      </c>
      <c r="C37" s="18" t="s">
        <v>1</v>
      </c>
      <c r="D37" s="18">
        <v>0.33666279238704055</v>
      </c>
      <c r="E37" s="18">
        <v>0.58514391829155066</v>
      </c>
      <c r="F37" s="18">
        <v>0.56779541446208115</v>
      </c>
      <c r="G37" s="18">
        <v>0.5635564449844549</v>
      </c>
      <c r="H37" s="18">
        <v>0.56205513603352963</v>
      </c>
      <c r="I37" s="18">
        <v>0.61493180186647523</v>
      </c>
      <c r="J37" s="18">
        <v>0.67402253868174078</v>
      </c>
      <c r="K37" s="18">
        <v>0.67210558758475647</v>
      </c>
    </row>
    <row r="38" spans="1:11" hidden="1" x14ac:dyDescent="0.25">
      <c r="A38" s="1" t="s">
        <v>187</v>
      </c>
      <c r="B38" s="18" t="s">
        <v>1</v>
      </c>
      <c r="C38" s="18" t="s">
        <v>1</v>
      </c>
      <c r="D38" s="18">
        <v>0.20994490360359119</v>
      </c>
      <c r="E38" s="18">
        <v>0.31822073518311983</v>
      </c>
      <c r="F38" s="18">
        <v>0.33913037924049705</v>
      </c>
      <c r="G38" s="18">
        <v>0.45200461491803134</v>
      </c>
      <c r="H38" s="18">
        <v>0.42795715147857571</v>
      </c>
      <c r="I38" s="18">
        <v>0.50951118101011128</v>
      </c>
      <c r="J38" s="18">
        <v>0.52373900570599918</v>
      </c>
      <c r="K38" s="18">
        <v>0.54701215587820329</v>
      </c>
    </row>
    <row r="39" spans="1:11" hidden="1" x14ac:dyDescent="0.25">
      <c r="A39" s="1" t="s">
        <v>199</v>
      </c>
      <c r="B39" s="18" t="s">
        <v>1</v>
      </c>
      <c r="C39" s="18" t="s">
        <v>1</v>
      </c>
      <c r="D39" s="18">
        <v>0.2148003588560238</v>
      </c>
      <c r="E39" s="18">
        <v>0.321916335944263</v>
      </c>
      <c r="F39" s="18">
        <v>0.34182462004318726</v>
      </c>
      <c r="G39" s="18">
        <v>0.45826589444019855</v>
      </c>
      <c r="H39" s="18">
        <v>0.43252238116608088</v>
      </c>
      <c r="I39" s="18">
        <v>0.5136513134978884</v>
      </c>
      <c r="J39" s="18">
        <v>0.52954903258791952</v>
      </c>
      <c r="K39" s="18">
        <v>0.55450186735017504</v>
      </c>
    </row>
    <row r="40" spans="1:11" hidden="1" x14ac:dyDescent="0.25">
      <c r="A40" s="1" t="s">
        <v>200</v>
      </c>
      <c r="B40" s="18" t="s">
        <v>1</v>
      </c>
      <c r="C40" s="18" t="s">
        <v>1</v>
      </c>
      <c r="D40" s="18">
        <v>0.21412069353913313</v>
      </c>
      <c r="E40" s="18">
        <v>0.32085222508283401</v>
      </c>
      <c r="F40" s="18">
        <v>0.34322302705227076</v>
      </c>
      <c r="G40" s="18">
        <v>0.44545682772469236</v>
      </c>
      <c r="H40" s="18">
        <v>0.42277399933298487</v>
      </c>
      <c r="I40" s="18">
        <v>0.49514467477543755</v>
      </c>
      <c r="J40" s="18">
        <v>0.50845505723991002</v>
      </c>
      <c r="K40" s="18">
        <v>0.5319597375503522</v>
      </c>
    </row>
    <row r="41" spans="1:11" hidden="1" x14ac:dyDescent="0.25"/>
    <row r="42" spans="1:11" x14ac:dyDescent="0.25">
      <c r="A42" s="30"/>
    </row>
    <row r="43" spans="1:11" x14ac:dyDescent="0.25">
      <c r="B43" s="30"/>
      <c r="C43" s="30"/>
      <c r="D43" s="30"/>
      <c r="E43" s="30"/>
      <c r="F43" s="30"/>
      <c r="G43" s="30"/>
    </row>
    <row r="44" spans="1:11" x14ac:dyDescent="0.25">
      <c r="B44" s="18"/>
      <c r="C44" s="18"/>
      <c r="D44" s="18"/>
      <c r="E44" s="18"/>
      <c r="F44" s="18"/>
      <c r="G44" s="18"/>
      <c r="H44" s="18"/>
      <c r="I44" s="18"/>
      <c r="J44" s="18"/>
      <c r="K44" s="18"/>
    </row>
    <row r="45" spans="1:11" x14ac:dyDescent="0.25">
      <c r="B45" s="18"/>
      <c r="C45" s="18"/>
      <c r="D45" s="18"/>
      <c r="E45" s="18"/>
      <c r="F45" s="18"/>
      <c r="G45" s="18"/>
      <c r="H45" s="18"/>
      <c r="I45" s="18"/>
      <c r="J45" s="18"/>
      <c r="K45" s="18"/>
    </row>
    <row r="46" spans="1:11" x14ac:dyDescent="0.25">
      <c r="B46" s="18"/>
      <c r="C46" s="18"/>
      <c r="D46" s="18"/>
      <c r="E46" s="18"/>
      <c r="F46" s="18"/>
      <c r="G46" s="18"/>
      <c r="H46" s="18"/>
      <c r="I46" s="18"/>
      <c r="J46" s="18"/>
      <c r="K46" s="18"/>
    </row>
    <row r="47" spans="1:11" x14ac:dyDescent="0.25">
      <c r="B47" s="18"/>
      <c r="C47" s="18"/>
      <c r="D47" s="18"/>
      <c r="E47" s="18"/>
      <c r="F47" s="18"/>
      <c r="G47" s="18"/>
      <c r="H47" s="18"/>
      <c r="I47" s="18"/>
      <c r="J47" s="18"/>
      <c r="K47" s="18"/>
    </row>
    <row r="48" spans="1:11" x14ac:dyDescent="0.25">
      <c r="B48" s="18"/>
      <c r="C48" s="18"/>
      <c r="D48" s="18"/>
      <c r="E48" s="18"/>
      <c r="F48" s="18"/>
      <c r="G48" s="18"/>
      <c r="H48" s="18"/>
      <c r="I48" s="18"/>
      <c r="J48" s="18"/>
      <c r="K48" s="18"/>
    </row>
    <row r="49" spans="1:11" x14ac:dyDescent="0.25">
      <c r="B49" s="18"/>
      <c r="C49" s="18"/>
      <c r="D49" s="18"/>
      <c r="E49" s="18"/>
      <c r="F49" s="18"/>
      <c r="G49" s="18"/>
      <c r="H49" s="18"/>
      <c r="I49" s="18"/>
      <c r="J49" s="18"/>
      <c r="K49" s="18"/>
    </row>
    <row r="50" spans="1:11" x14ac:dyDescent="0.25">
      <c r="B50" s="18"/>
      <c r="C50" s="18"/>
      <c r="D50" s="18"/>
      <c r="E50" s="18"/>
      <c r="F50" s="18"/>
      <c r="G50" s="18"/>
      <c r="H50" s="18"/>
      <c r="I50" s="18"/>
      <c r="J50" s="18"/>
      <c r="K50" s="18"/>
    </row>
    <row r="51" spans="1:11" x14ac:dyDescent="0.25">
      <c r="B51" s="18"/>
      <c r="C51" s="18"/>
      <c r="D51" s="18"/>
      <c r="E51" s="18"/>
      <c r="F51" s="18"/>
      <c r="G51" s="18"/>
      <c r="H51" s="18"/>
      <c r="I51" s="18"/>
      <c r="J51" s="18"/>
      <c r="K51" s="18"/>
    </row>
    <row r="52" spans="1:11" x14ac:dyDescent="0.25">
      <c r="B52" s="18"/>
      <c r="C52" s="18"/>
      <c r="D52" s="18"/>
      <c r="E52" s="18"/>
      <c r="F52" s="18"/>
      <c r="G52" s="18"/>
      <c r="H52" s="18"/>
      <c r="I52" s="18"/>
      <c r="J52" s="18"/>
      <c r="K52" s="18"/>
    </row>
    <row r="53" spans="1:11" x14ac:dyDescent="0.25">
      <c r="B53" s="18"/>
      <c r="C53" s="18"/>
      <c r="D53" s="18"/>
      <c r="E53" s="18"/>
      <c r="F53" s="18"/>
      <c r="G53" s="18"/>
      <c r="H53" s="18"/>
      <c r="I53" s="18"/>
      <c r="J53" s="18"/>
      <c r="K53" s="18"/>
    </row>
    <row r="55" spans="1:11" x14ac:dyDescent="0.25">
      <c r="A55" s="30"/>
    </row>
    <row r="56" spans="1:11" x14ac:dyDescent="0.25">
      <c r="B56" s="30"/>
      <c r="C56" s="30"/>
      <c r="D56" s="30"/>
      <c r="E56" s="30"/>
      <c r="F56" s="30"/>
      <c r="G56" s="30"/>
    </row>
    <row r="57" spans="1:11" x14ac:dyDescent="0.25">
      <c r="B57" s="18"/>
      <c r="C57" s="18"/>
      <c r="D57" s="18"/>
      <c r="E57" s="18"/>
      <c r="F57" s="18"/>
      <c r="G57" s="18"/>
    </row>
    <row r="58" spans="1:11" x14ac:dyDescent="0.25">
      <c r="B58" s="18"/>
      <c r="C58" s="18"/>
      <c r="D58" s="18"/>
      <c r="E58" s="18"/>
      <c r="F58" s="18"/>
      <c r="G58" s="18"/>
    </row>
    <row r="59" spans="1:11" x14ac:dyDescent="0.25">
      <c r="B59" s="18"/>
      <c r="C59" s="18"/>
      <c r="D59" s="18"/>
      <c r="E59" s="18"/>
      <c r="F59" s="18"/>
      <c r="G59" s="18"/>
    </row>
    <row r="60" spans="1:11" x14ac:dyDescent="0.25">
      <c r="B60" s="18"/>
      <c r="C60" s="18"/>
      <c r="D60" s="18"/>
      <c r="E60" s="18"/>
      <c r="F60" s="18"/>
      <c r="G60" s="18"/>
    </row>
    <row r="61" spans="1:11" x14ac:dyDescent="0.25">
      <c r="B61" s="18"/>
      <c r="C61" s="18"/>
      <c r="D61" s="18"/>
      <c r="E61" s="18"/>
      <c r="F61" s="18"/>
      <c r="G61" s="18"/>
    </row>
    <row r="62" spans="1:11" x14ac:dyDescent="0.25">
      <c r="B62" s="18"/>
      <c r="C62" s="18"/>
      <c r="D62" s="18"/>
      <c r="E62" s="18"/>
      <c r="F62" s="18"/>
      <c r="G62" s="18"/>
    </row>
    <row r="63" spans="1:11" x14ac:dyDescent="0.25">
      <c r="B63" s="18"/>
      <c r="C63" s="18"/>
      <c r="D63" s="18"/>
      <c r="E63" s="18"/>
      <c r="F63" s="18"/>
      <c r="G63" s="18"/>
    </row>
    <row r="64" spans="1:11" x14ac:dyDescent="0.25">
      <c r="B64" s="18"/>
      <c r="C64" s="18"/>
      <c r="D64" s="18"/>
      <c r="E64" s="18"/>
      <c r="F64" s="18"/>
      <c r="G64" s="18"/>
      <c r="H64" s="18"/>
      <c r="I64" s="18"/>
      <c r="J64" s="18"/>
      <c r="K64" s="18"/>
    </row>
    <row r="65" spans="1:11" x14ac:dyDescent="0.25">
      <c r="B65" s="18"/>
      <c r="C65" s="18"/>
      <c r="D65" s="18"/>
      <c r="E65" s="18"/>
      <c r="F65" s="18"/>
      <c r="G65" s="18"/>
      <c r="H65" s="18"/>
      <c r="I65" s="18"/>
      <c r="J65" s="18"/>
      <c r="K65" s="18"/>
    </row>
    <row r="66" spans="1:11" x14ac:dyDescent="0.25">
      <c r="B66" s="18"/>
      <c r="C66" s="18"/>
      <c r="D66" s="18"/>
      <c r="E66" s="18"/>
      <c r="F66" s="18"/>
      <c r="G66" s="18"/>
      <c r="H66" s="18"/>
      <c r="I66" s="18"/>
      <c r="J66" s="18"/>
      <c r="K66" s="18"/>
    </row>
    <row r="68" spans="1:11" x14ac:dyDescent="0.25">
      <c r="A68" s="30"/>
    </row>
    <row r="69" spans="1:11" x14ac:dyDescent="0.25">
      <c r="B69" s="30"/>
      <c r="C69" s="30"/>
      <c r="D69" s="30"/>
      <c r="E69" s="30"/>
      <c r="F69" s="30"/>
      <c r="G69" s="30"/>
      <c r="H69" s="30"/>
      <c r="I69" s="30"/>
      <c r="J69" s="30"/>
      <c r="K69" s="30"/>
    </row>
    <row r="70" spans="1:11" x14ac:dyDescent="0.25">
      <c r="B70" s="18"/>
      <c r="C70" s="18"/>
      <c r="D70" s="18"/>
      <c r="E70" s="18"/>
      <c r="F70" s="18"/>
      <c r="G70" s="18"/>
      <c r="H70" s="18"/>
      <c r="I70" s="18"/>
      <c r="J70" s="18"/>
      <c r="K70" s="18"/>
    </row>
    <row r="71" spans="1:11" x14ac:dyDescent="0.25">
      <c r="B71" s="18"/>
      <c r="C71" s="18"/>
      <c r="D71" s="18"/>
      <c r="E71" s="18"/>
      <c r="F71" s="18"/>
      <c r="G71" s="18"/>
      <c r="H71" s="18"/>
      <c r="I71" s="18"/>
      <c r="J71" s="18"/>
      <c r="K71" s="18"/>
    </row>
    <row r="72" spans="1:11" x14ac:dyDescent="0.25">
      <c r="B72" s="18"/>
      <c r="C72" s="18"/>
      <c r="D72" s="18"/>
      <c r="E72" s="18"/>
      <c r="F72" s="18"/>
      <c r="G72" s="18"/>
      <c r="H72" s="18"/>
      <c r="I72" s="18"/>
      <c r="J72" s="18"/>
      <c r="K72" s="18"/>
    </row>
    <row r="73" spans="1:11" x14ac:dyDescent="0.25">
      <c r="B73" s="18"/>
      <c r="C73" s="18"/>
      <c r="D73" s="18"/>
      <c r="E73" s="18"/>
      <c r="F73" s="18"/>
      <c r="G73" s="18"/>
      <c r="H73" s="18"/>
      <c r="I73" s="18"/>
      <c r="J73" s="18"/>
      <c r="K73" s="18"/>
    </row>
    <row r="74" spans="1:11" x14ac:dyDescent="0.25">
      <c r="B74" s="18"/>
      <c r="C74" s="18"/>
      <c r="D74" s="18"/>
      <c r="E74" s="18"/>
      <c r="F74" s="18"/>
      <c r="G74" s="18"/>
      <c r="H74" s="18"/>
      <c r="I74" s="18"/>
      <c r="J74" s="18"/>
      <c r="K74" s="18"/>
    </row>
    <row r="75" spans="1:11" x14ac:dyDescent="0.25">
      <c r="B75" s="18"/>
      <c r="C75" s="18"/>
      <c r="D75" s="18"/>
      <c r="E75" s="18"/>
      <c r="F75" s="18"/>
      <c r="G75" s="18"/>
      <c r="H75" s="18"/>
      <c r="I75" s="18"/>
      <c r="J75" s="18"/>
      <c r="K75" s="18"/>
    </row>
    <row r="76" spans="1:11" x14ac:dyDescent="0.25">
      <c r="B76" s="18"/>
      <c r="C76" s="18"/>
      <c r="D76" s="18"/>
      <c r="E76" s="18"/>
      <c r="F76" s="18"/>
      <c r="G76" s="18"/>
      <c r="H76" s="18"/>
      <c r="I76" s="18"/>
      <c r="J76" s="18"/>
      <c r="K76" s="18"/>
    </row>
    <row r="77" spans="1:11" x14ac:dyDescent="0.25">
      <c r="B77" s="18"/>
      <c r="C77" s="18"/>
      <c r="D77" s="18"/>
      <c r="E77" s="18"/>
      <c r="F77" s="18"/>
      <c r="G77" s="18"/>
      <c r="H77" s="18"/>
      <c r="I77" s="18"/>
      <c r="J77" s="18"/>
      <c r="K77" s="18"/>
    </row>
    <row r="78" spans="1:11" x14ac:dyDescent="0.25">
      <c r="B78" s="18"/>
      <c r="C78" s="18"/>
      <c r="D78" s="18"/>
      <c r="E78" s="18"/>
      <c r="F78" s="18"/>
      <c r="G78" s="18"/>
      <c r="H78" s="18"/>
      <c r="I78" s="18"/>
      <c r="J78" s="18"/>
      <c r="K78" s="18"/>
    </row>
    <row r="79" spans="1:11" x14ac:dyDescent="0.25">
      <c r="B79" s="18"/>
      <c r="C79" s="18"/>
      <c r="D79" s="18"/>
      <c r="E79" s="18"/>
      <c r="F79" s="18"/>
      <c r="G79" s="18"/>
      <c r="H79" s="18"/>
      <c r="I79" s="18"/>
      <c r="J79" s="18"/>
      <c r="K79" s="18"/>
    </row>
  </sheetData>
  <sheetProtection algorithmName="SHA-512" hashValue="JqyZXkYn59HSWXL+0sRSMzbMQGIn/Pw2JkrRgbzrEGtuVNZqUNy9i98lIiflAYE20esmWjBUyrteRadQHr1G4A==" saltValue="x1vYZCgMxuKHqIf88y/Gsg==" spinCount="100000" sheet="1" objects="1" scenarios="1"/>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26:G50"/>
  <sheetViews>
    <sheetView showGridLines="0" showRowColHeaders="0" zoomScale="80" zoomScaleNormal="80" workbookViewId="0"/>
  </sheetViews>
  <sheetFormatPr defaultRowHeight="15.75" x14ac:dyDescent="0.25"/>
  <cols>
    <col min="1" max="1" width="9" style="1"/>
    <col min="2" max="2" width="4.375" style="1" bestFit="1" customWidth="1"/>
    <col min="3" max="3" width="5.875" style="1" bestFit="1" customWidth="1"/>
    <col min="4" max="4" width="5.75" style="1" bestFit="1" customWidth="1"/>
    <col min="5" max="16384" width="9" style="1"/>
  </cols>
  <sheetData>
    <row r="26" spans="1:7" ht="15.75" customHeight="1" x14ac:dyDescent="0.25">
      <c r="A26" s="1" t="s">
        <v>229</v>
      </c>
    </row>
    <row r="27" spans="1:7" x14ac:dyDescent="0.25">
      <c r="A27" s="1" t="s">
        <v>355</v>
      </c>
    </row>
    <row r="29" spans="1:7" hidden="1" x14ac:dyDescent="0.25">
      <c r="A29" s="1" t="s">
        <v>182</v>
      </c>
      <c r="B29" s="1" t="s">
        <v>255</v>
      </c>
      <c r="C29" s="1" t="s">
        <v>233</v>
      </c>
      <c r="D29" s="1" t="s">
        <v>234</v>
      </c>
      <c r="E29" s="36" t="s">
        <v>235</v>
      </c>
      <c r="F29" s="36" t="s">
        <v>236</v>
      </c>
    </row>
    <row r="30" spans="1:7" hidden="1" x14ac:dyDescent="0.25">
      <c r="A30" s="1" t="s">
        <v>90</v>
      </c>
      <c r="B30" s="29">
        <v>0.88033349681216277</v>
      </c>
      <c r="C30" s="29">
        <v>0.75578947368421057</v>
      </c>
      <c r="D30" s="29">
        <v>1</v>
      </c>
      <c r="E30" s="37">
        <f t="shared" ref="E30:E49" si="0">B30-C30</f>
        <v>0.12454402312795221</v>
      </c>
      <c r="F30" s="37">
        <f t="shared" ref="F30:F49" si="1">D30-B30</f>
        <v>0.11966650318783723</v>
      </c>
      <c r="G30" s="29"/>
    </row>
    <row r="31" spans="1:7" hidden="1" x14ac:dyDescent="0.25">
      <c r="A31" s="1" t="s">
        <v>169</v>
      </c>
      <c r="B31" s="1">
        <v>0.58589195491643997</v>
      </c>
      <c r="C31" s="1">
        <v>0.47540208136234624</v>
      </c>
      <c r="D31" s="1">
        <v>0.71957040572792363</v>
      </c>
      <c r="E31" s="37">
        <f t="shared" si="0"/>
        <v>0.11048987355409373</v>
      </c>
      <c r="F31" s="37">
        <f t="shared" si="1"/>
        <v>0.13367845081148366</v>
      </c>
      <c r="G31" s="29"/>
    </row>
    <row r="32" spans="1:7" hidden="1" x14ac:dyDescent="0.25">
      <c r="A32" s="1" t="s">
        <v>341</v>
      </c>
      <c r="B32" s="29">
        <v>0.4429671411943773</v>
      </c>
      <c r="C32" s="29">
        <v>0.39751727462638597</v>
      </c>
      <c r="D32" s="29">
        <v>0.49304898101549655</v>
      </c>
      <c r="E32" s="37">
        <f t="shared" si="0"/>
        <v>4.5449866567991326E-2</v>
      </c>
      <c r="F32" s="37">
        <f t="shared" si="1"/>
        <v>5.0081839821119245E-2</v>
      </c>
      <c r="G32" s="29"/>
    </row>
    <row r="33" spans="1:7" hidden="1" x14ac:dyDescent="0.25">
      <c r="A33" s="1" t="s">
        <v>59</v>
      </c>
      <c r="B33" s="29">
        <v>0.41891178024300052</v>
      </c>
      <c r="C33" s="29">
        <v>0.34954451954158094</v>
      </c>
      <c r="D33" s="29">
        <v>0.50084210526315787</v>
      </c>
      <c r="E33" s="37">
        <f t="shared" si="0"/>
        <v>6.9367260701419575E-2</v>
      </c>
      <c r="F33" s="37">
        <f t="shared" si="1"/>
        <v>8.1930325020157346E-2</v>
      </c>
      <c r="G33" s="29"/>
    </row>
    <row r="34" spans="1:7" hidden="1" x14ac:dyDescent="0.25">
      <c r="A34" s="1" t="s">
        <v>152</v>
      </c>
      <c r="B34" s="1">
        <v>0.41556145004420869</v>
      </c>
      <c r="C34" s="1">
        <v>0.36279428791972212</v>
      </c>
      <c r="D34" s="1">
        <v>0.479347271800102</v>
      </c>
      <c r="E34" s="37">
        <f t="shared" si="0"/>
        <v>5.2767162124486566E-2</v>
      </c>
      <c r="F34" s="37">
        <f t="shared" si="1"/>
        <v>6.3785821755893313E-2</v>
      </c>
      <c r="G34" s="29"/>
    </row>
    <row r="35" spans="1:7" hidden="1" x14ac:dyDescent="0.25">
      <c r="A35" s="1" t="s">
        <v>98</v>
      </c>
      <c r="B35" s="29">
        <v>0.33756567425569178</v>
      </c>
      <c r="C35" s="29">
        <v>0.29965021375825884</v>
      </c>
      <c r="D35" s="29">
        <v>0.38111715274345032</v>
      </c>
      <c r="E35" s="37">
        <f t="shared" si="0"/>
        <v>3.791546049743294E-2</v>
      </c>
      <c r="F35" s="37">
        <f t="shared" si="1"/>
        <v>4.3551478487758533E-2</v>
      </c>
      <c r="G35" s="29"/>
    </row>
    <row r="36" spans="1:7" hidden="1" x14ac:dyDescent="0.25">
      <c r="A36" s="1" t="s">
        <v>94</v>
      </c>
      <c r="B36" s="29">
        <v>0.32172892626637983</v>
      </c>
      <c r="C36" s="29">
        <v>0.2407434509000439</v>
      </c>
      <c r="D36" s="29">
        <v>0.42677390063562071</v>
      </c>
      <c r="E36" s="37">
        <f t="shared" si="0"/>
        <v>8.0985475366335935E-2</v>
      </c>
      <c r="F36" s="37">
        <f t="shared" si="1"/>
        <v>0.10504497436924087</v>
      </c>
      <c r="G36" s="29"/>
    </row>
    <row r="37" spans="1:7" hidden="1" x14ac:dyDescent="0.25">
      <c r="A37" s="1" t="s">
        <v>61</v>
      </c>
      <c r="B37" s="29">
        <v>0.31532803765813472</v>
      </c>
      <c r="C37" s="29">
        <v>0.28624078624078625</v>
      </c>
      <c r="D37" s="29">
        <v>0.35092659288848144</v>
      </c>
      <c r="E37" s="37">
        <f t="shared" si="0"/>
        <v>2.908725141734847E-2</v>
      </c>
      <c r="F37" s="37">
        <f t="shared" si="1"/>
        <v>3.5598555230346718E-2</v>
      </c>
      <c r="G37" s="29"/>
    </row>
    <row r="38" spans="1:7" hidden="1" x14ac:dyDescent="0.25">
      <c r="A38" s="1" t="s">
        <v>91</v>
      </c>
      <c r="B38" s="29">
        <v>0.29852941176470588</v>
      </c>
      <c r="C38" s="29">
        <v>0.25217391304347825</v>
      </c>
      <c r="D38" s="29">
        <v>0.36120996441281139</v>
      </c>
      <c r="E38" s="37">
        <f t="shared" si="0"/>
        <v>4.6355498721227628E-2</v>
      </c>
      <c r="F38" s="37">
        <f t="shared" si="1"/>
        <v>6.2680552648105514E-2</v>
      </c>
      <c r="G38" s="29"/>
    </row>
    <row r="39" spans="1:7" hidden="1" x14ac:dyDescent="0.25">
      <c r="A39" s="1" t="s">
        <v>84</v>
      </c>
      <c r="B39" s="29">
        <v>0.26309303758471964</v>
      </c>
      <c r="C39" s="29">
        <v>0.24302788844621515</v>
      </c>
      <c r="D39" s="29">
        <v>0.28831870357866307</v>
      </c>
      <c r="E39" s="37">
        <f t="shared" si="0"/>
        <v>2.006514913850449E-2</v>
      </c>
      <c r="F39" s="37">
        <f t="shared" si="1"/>
        <v>2.5225665993943436E-2</v>
      </c>
      <c r="G39" s="29"/>
    </row>
    <row r="40" spans="1:7" hidden="1" x14ac:dyDescent="0.25">
      <c r="A40" s="1" t="s">
        <v>117</v>
      </c>
      <c r="B40" s="29">
        <v>0.21597833446174677</v>
      </c>
      <c r="C40" s="29">
        <v>0.18676814988290399</v>
      </c>
      <c r="D40" s="29">
        <v>0.24863600935307872</v>
      </c>
      <c r="E40" s="37">
        <f t="shared" si="0"/>
        <v>2.9210184578842779E-2</v>
      </c>
      <c r="F40" s="37">
        <f t="shared" si="1"/>
        <v>3.265767489133195E-2</v>
      </c>
      <c r="G40" s="29"/>
    </row>
    <row r="41" spans="1:7" hidden="1" x14ac:dyDescent="0.25">
      <c r="A41" s="1" t="s">
        <v>77</v>
      </c>
      <c r="B41" s="29">
        <v>0.21393773312019487</v>
      </c>
      <c r="C41" s="29">
        <v>0.18762934775352161</v>
      </c>
      <c r="D41" s="29">
        <v>0.24563013459185457</v>
      </c>
      <c r="E41" s="37">
        <f t="shared" si="0"/>
        <v>2.6308385366673265E-2</v>
      </c>
      <c r="F41" s="37">
        <f t="shared" si="1"/>
        <v>3.1692401471659692E-2</v>
      </c>
      <c r="G41" s="29"/>
    </row>
    <row r="42" spans="1:7" hidden="1" x14ac:dyDescent="0.25">
      <c r="A42" s="1" t="s">
        <v>64</v>
      </c>
      <c r="B42" s="29">
        <v>0.16250459052515609</v>
      </c>
      <c r="C42" s="29">
        <v>0.14713216957605985</v>
      </c>
      <c r="D42" s="29">
        <v>0.1798780487804878</v>
      </c>
      <c r="E42" s="37">
        <f t="shared" si="0"/>
        <v>1.5372420949096244E-2</v>
      </c>
      <c r="F42" s="37">
        <f t="shared" si="1"/>
        <v>1.7373458255331709E-2</v>
      </c>
      <c r="G42" s="29"/>
    </row>
    <row r="43" spans="1:7" hidden="1" x14ac:dyDescent="0.25">
      <c r="A43" s="1" t="s">
        <v>154</v>
      </c>
      <c r="B43" s="29">
        <v>0.12337902927010004</v>
      </c>
      <c r="C43" s="1">
        <v>0.1072463768115942</v>
      </c>
      <c r="D43" s="1">
        <v>0.14128128977513787</v>
      </c>
      <c r="E43" s="37">
        <f t="shared" si="0"/>
        <v>1.6132652458505842E-2</v>
      </c>
      <c r="F43" s="37">
        <f t="shared" si="1"/>
        <v>1.7902260505037834E-2</v>
      </c>
      <c r="G43" s="29"/>
    </row>
    <row r="44" spans="1:7" hidden="1" x14ac:dyDescent="0.25">
      <c r="A44" s="1" t="s">
        <v>65</v>
      </c>
      <c r="B44" s="29">
        <v>9.8220814038508408E-2</v>
      </c>
      <c r="C44" s="29">
        <v>7.9247509176717357E-2</v>
      </c>
      <c r="D44" s="29">
        <v>0.12156862745098039</v>
      </c>
      <c r="E44" s="37">
        <f t="shared" si="0"/>
        <v>1.8973304861791052E-2</v>
      </c>
      <c r="F44" s="37">
        <f t="shared" si="1"/>
        <v>2.3347813412471982E-2</v>
      </c>
      <c r="G44" s="29"/>
    </row>
    <row r="45" spans="1:7" hidden="1" x14ac:dyDescent="0.25">
      <c r="A45" s="1" t="s">
        <v>69</v>
      </c>
      <c r="B45" s="29">
        <v>7.0058139534883726E-2</v>
      </c>
      <c r="C45" s="29">
        <v>6.1763198359815481E-2</v>
      </c>
      <c r="D45" s="29">
        <v>7.9172141918528255E-2</v>
      </c>
      <c r="E45" s="37">
        <f t="shared" si="0"/>
        <v>8.2949411750682447E-3</v>
      </c>
      <c r="F45" s="37">
        <f t="shared" si="1"/>
        <v>9.1140023836445289E-3</v>
      </c>
      <c r="G45" s="29"/>
    </row>
    <row r="46" spans="1:7" hidden="1" x14ac:dyDescent="0.25">
      <c r="A46" s="1" t="s">
        <v>136</v>
      </c>
      <c r="B46" s="29">
        <v>5.9642385120769248E-2</v>
      </c>
      <c r="C46" s="29">
        <v>5.4035176010203995E-2</v>
      </c>
      <c r="D46" s="29">
        <v>6.6266566641660418E-2</v>
      </c>
      <c r="E46" s="37">
        <f t="shared" si="0"/>
        <v>5.6072091105652533E-3</v>
      </c>
      <c r="F46" s="37">
        <f t="shared" si="1"/>
        <v>6.6241815208911703E-3</v>
      </c>
      <c r="G46" s="29"/>
    </row>
    <row r="47" spans="1:7" hidden="1" x14ac:dyDescent="0.25">
      <c r="A47" s="1" t="s">
        <v>124</v>
      </c>
      <c r="B47" s="29">
        <v>5.2963430012610342E-2</v>
      </c>
      <c r="C47" s="29">
        <v>3.9106145251396648E-2</v>
      </c>
      <c r="D47" s="29">
        <v>7.0588235294117646E-2</v>
      </c>
      <c r="E47" s="37">
        <f t="shared" si="0"/>
        <v>1.3857284761213694E-2</v>
      </c>
      <c r="F47" s="37">
        <f t="shared" si="1"/>
        <v>1.7624805281507304E-2</v>
      </c>
      <c r="G47" s="29"/>
    </row>
    <row r="48" spans="1:7" hidden="1" x14ac:dyDescent="0.25">
      <c r="A48" s="1" t="s">
        <v>52</v>
      </c>
      <c r="B48" s="29">
        <v>6.7924528301886791E-3</v>
      </c>
      <c r="C48" s="29">
        <v>5.7106598984771571E-3</v>
      </c>
      <c r="D48" s="29">
        <v>8.0324034322351405E-3</v>
      </c>
      <c r="E48" s="37">
        <f t="shared" si="0"/>
        <v>1.081792931711522E-3</v>
      </c>
      <c r="F48" s="37">
        <f t="shared" si="1"/>
        <v>1.2399506020464614E-3</v>
      </c>
    </row>
    <row r="49" spans="1:6" hidden="1" x14ac:dyDescent="0.25">
      <c r="A49" s="1" t="s">
        <v>122</v>
      </c>
      <c r="B49" s="29">
        <v>1.5219045548429176E-3</v>
      </c>
      <c r="C49" s="29">
        <v>1.1640475596574374E-3</v>
      </c>
      <c r="D49" s="29">
        <v>1.9533975163945863E-3</v>
      </c>
      <c r="E49" s="37">
        <f t="shared" si="0"/>
        <v>3.5785699518548018E-4</v>
      </c>
      <c r="F49" s="37">
        <f t="shared" si="1"/>
        <v>4.314929615516687E-4</v>
      </c>
    </row>
    <row r="50" spans="1:6" hidden="1" x14ac:dyDescent="0.25"/>
  </sheetData>
  <sheetProtection algorithmName="SHA-512" hashValue="1vBPawRY0CLnbk3JDuzgWovy222UXwHvm1DgS7WXRVY1BPSJKqL8sGHC6nIjO2ybcjhyb3okUGlti4DRMzWVsg==" saltValue="Q/EuhEf+Lj3WBTmdy7hw4g==" spinCount="100000" sheet="1" scenarios="1"/>
  <sortState ref="A30:F53">
    <sortCondition descending="1" ref="B30"/>
  </sortState>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9"/>
  <sheetViews>
    <sheetView showGridLines="0" showRowColHeaders="0" zoomScale="80" zoomScaleNormal="80" workbookViewId="0">
      <selection sqref="A1:D1"/>
    </sheetView>
  </sheetViews>
  <sheetFormatPr defaultRowHeight="15.75" x14ac:dyDescent="0.25"/>
  <cols>
    <col min="1" max="1" width="5.75" style="1" customWidth="1"/>
    <col min="2" max="2" width="13.25" style="1" bestFit="1" customWidth="1"/>
    <col min="3" max="3" width="8.5" style="19" bestFit="1" customWidth="1"/>
    <col min="4" max="4" width="13" style="19" bestFit="1" customWidth="1"/>
    <col min="5" max="5" width="7.75" style="19" bestFit="1" customWidth="1"/>
    <col min="6" max="6" width="8.75" style="19" bestFit="1" customWidth="1"/>
    <col min="7" max="7" width="10" style="19" bestFit="1" customWidth="1"/>
    <col min="8" max="8" width="10.875" style="19" bestFit="1" customWidth="1"/>
    <col min="9" max="9" width="16.875" style="19" bestFit="1" customWidth="1"/>
    <col min="10" max="10" width="17.125" style="19" bestFit="1" customWidth="1"/>
    <col min="11" max="11" width="18.25" style="19" bestFit="1" customWidth="1"/>
    <col min="12" max="12" width="21.75" style="19" bestFit="1" customWidth="1"/>
    <col min="13" max="15" width="16.875" style="19" bestFit="1" customWidth="1"/>
    <col min="16" max="16" width="18.875" style="19" bestFit="1" customWidth="1"/>
    <col min="17" max="17" width="22.875" style="19" bestFit="1" customWidth="1"/>
    <col min="18" max="18" width="23" style="19" bestFit="1" customWidth="1"/>
    <col min="19" max="19" width="15.875" style="1" bestFit="1" customWidth="1"/>
    <col min="20" max="16384" width="9" style="1"/>
  </cols>
  <sheetData>
    <row r="1" ht="15.75" customHeight="1" x14ac:dyDescent="0.25"/>
    <row r="32" spans="1:11" ht="15.75" customHeight="1" x14ac:dyDescent="0.25">
      <c r="A32" s="59" t="s">
        <v>228</v>
      </c>
      <c r="B32" s="38"/>
      <c r="C32" s="38"/>
      <c r="D32" s="38"/>
      <c r="E32" s="38"/>
      <c r="F32" s="38"/>
      <c r="G32" s="38"/>
      <c r="H32" s="38"/>
      <c r="I32" s="38"/>
      <c r="J32" s="38"/>
      <c r="K32" s="38"/>
    </row>
    <row r="34" spans="1:19" hidden="1" x14ac:dyDescent="0.25">
      <c r="S34" s="19"/>
    </row>
    <row r="35" spans="1:19" ht="33" hidden="1" customHeight="1" thickBot="1" x14ac:dyDescent="0.3">
      <c r="A35" s="20" t="s">
        <v>5</v>
      </c>
      <c r="B35" s="20" t="s">
        <v>6</v>
      </c>
      <c r="C35" s="21" t="s">
        <v>7</v>
      </c>
      <c r="D35" s="21" t="s">
        <v>8</v>
      </c>
      <c r="E35" s="21" t="s">
        <v>9</v>
      </c>
      <c r="F35" s="21" t="s">
        <v>10</v>
      </c>
      <c r="G35" s="21" t="s">
        <v>11</v>
      </c>
      <c r="H35" s="21" t="s">
        <v>12</v>
      </c>
      <c r="I35" s="70" t="s">
        <v>15</v>
      </c>
      <c r="S35" s="19"/>
    </row>
    <row r="36" spans="1:19" ht="16.5" hidden="1" thickTop="1" x14ac:dyDescent="0.25">
      <c r="A36" s="22">
        <v>2000</v>
      </c>
      <c r="B36" s="22" t="s">
        <v>340</v>
      </c>
      <c r="C36" s="23">
        <v>0</v>
      </c>
      <c r="D36" s="23">
        <v>0</v>
      </c>
      <c r="E36" s="23">
        <v>0</v>
      </c>
      <c r="F36" s="23">
        <v>0</v>
      </c>
      <c r="G36" s="23">
        <v>177</v>
      </c>
      <c r="H36" s="23">
        <v>352593</v>
      </c>
      <c r="I36" s="23">
        <f t="shared" ref="I36:I50" si="0">H36-SUM(C36:G36)</f>
        <v>352416</v>
      </c>
      <c r="S36" s="19"/>
    </row>
    <row r="37" spans="1:19" hidden="1" x14ac:dyDescent="0.25">
      <c r="A37" s="22">
        <v>2001</v>
      </c>
      <c r="B37" s="22" t="s">
        <v>340</v>
      </c>
      <c r="C37" s="23">
        <v>0</v>
      </c>
      <c r="D37" s="23">
        <v>0</v>
      </c>
      <c r="E37" s="23">
        <v>0</v>
      </c>
      <c r="F37" s="23">
        <v>0</v>
      </c>
      <c r="G37" s="23">
        <v>685</v>
      </c>
      <c r="H37" s="23">
        <v>364039</v>
      </c>
      <c r="I37" s="23">
        <f t="shared" si="0"/>
        <v>363354</v>
      </c>
      <c r="S37" s="19"/>
    </row>
    <row r="38" spans="1:19" hidden="1" x14ac:dyDescent="0.25">
      <c r="A38" s="22">
        <v>2002</v>
      </c>
      <c r="B38" s="22" t="s">
        <v>340</v>
      </c>
      <c r="C38" s="23">
        <v>54</v>
      </c>
      <c r="D38" s="23">
        <v>91</v>
      </c>
      <c r="E38" s="23">
        <v>0</v>
      </c>
      <c r="F38" s="23">
        <v>0</v>
      </c>
      <c r="G38" s="23">
        <v>2746</v>
      </c>
      <c r="H38" s="23">
        <v>371918</v>
      </c>
      <c r="I38" s="23">
        <f t="shared" si="0"/>
        <v>369027</v>
      </c>
      <c r="S38" s="19"/>
    </row>
    <row r="39" spans="1:19" hidden="1" x14ac:dyDescent="0.25">
      <c r="A39" s="22">
        <v>2003</v>
      </c>
      <c r="B39" s="22" t="s">
        <v>340</v>
      </c>
      <c r="C39" s="23">
        <v>94</v>
      </c>
      <c r="D39" s="23">
        <v>158</v>
      </c>
      <c r="E39" s="23">
        <v>0</v>
      </c>
      <c r="F39" s="23">
        <v>0</v>
      </c>
      <c r="G39" s="23">
        <v>5677</v>
      </c>
      <c r="H39" s="23">
        <v>376863</v>
      </c>
      <c r="I39" s="23">
        <f t="shared" si="0"/>
        <v>370934</v>
      </c>
      <c r="S39" s="19"/>
    </row>
    <row r="40" spans="1:19" hidden="1" x14ac:dyDescent="0.25">
      <c r="A40" s="22">
        <v>2004</v>
      </c>
      <c r="B40" s="22" t="s">
        <v>340</v>
      </c>
      <c r="C40" s="23">
        <v>162</v>
      </c>
      <c r="D40" s="23">
        <v>475</v>
      </c>
      <c r="E40" s="23">
        <v>0</v>
      </c>
      <c r="F40" s="23">
        <v>111</v>
      </c>
      <c r="G40" s="23">
        <v>9165</v>
      </c>
      <c r="H40" s="23">
        <v>379731</v>
      </c>
      <c r="I40" s="23">
        <f t="shared" si="0"/>
        <v>369818</v>
      </c>
      <c r="S40" s="19"/>
    </row>
    <row r="41" spans="1:19" hidden="1" x14ac:dyDescent="0.25">
      <c r="A41" s="22">
        <v>2005</v>
      </c>
      <c r="B41" s="22" t="s">
        <v>340</v>
      </c>
      <c r="C41" s="23">
        <v>468</v>
      </c>
      <c r="D41" s="23">
        <v>805</v>
      </c>
      <c r="E41" s="23">
        <v>0</v>
      </c>
      <c r="F41" s="23">
        <v>63</v>
      </c>
      <c r="G41" s="23">
        <v>15164</v>
      </c>
      <c r="H41" s="23">
        <v>381797</v>
      </c>
      <c r="I41" s="23">
        <f t="shared" si="0"/>
        <v>365297</v>
      </c>
      <c r="S41" s="19"/>
    </row>
    <row r="42" spans="1:19" hidden="1" x14ac:dyDescent="0.25">
      <c r="A42" s="22">
        <v>2006</v>
      </c>
      <c r="B42" s="22" t="s">
        <v>340</v>
      </c>
      <c r="C42" s="23">
        <v>809</v>
      </c>
      <c r="D42" s="23">
        <v>6434</v>
      </c>
      <c r="E42" s="23">
        <v>0</v>
      </c>
      <c r="F42" s="23">
        <v>6206</v>
      </c>
      <c r="G42" s="23">
        <v>20915</v>
      </c>
      <c r="H42" s="23">
        <v>382706</v>
      </c>
      <c r="I42" s="23">
        <f t="shared" si="0"/>
        <v>348342</v>
      </c>
      <c r="S42" s="19"/>
    </row>
    <row r="43" spans="1:19" hidden="1" x14ac:dyDescent="0.25">
      <c r="A43" s="22">
        <v>2007</v>
      </c>
      <c r="B43" s="22" t="s">
        <v>340</v>
      </c>
      <c r="C43" s="23">
        <v>1252</v>
      </c>
      <c r="D43" s="23">
        <v>15107</v>
      </c>
      <c r="E43" s="23">
        <v>0</v>
      </c>
      <c r="F43" s="23">
        <v>16926</v>
      </c>
      <c r="G43" s="23">
        <v>16668</v>
      </c>
      <c r="H43" s="23">
        <v>382652</v>
      </c>
      <c r="I43" s="23">
        <f t="shared" si="0"/>
        <v>332699</v>
      </c>
      <c r="S43" s="19"/>
    </row>
    <row r="44" spans="1:19" hidden="1" x14ac:dyDescent="0.25">
      <c r="A44" s="22">
        <v>2008</v>
      </c>
      <c r="B44" s="22" t="s">
        <v>340</v>
      </c>
      <c r="C44" s="23">
        <v>8971</v>
      </c>
      <c r="D44" s="23">
        <v>19533</v>
      </c>
      <c r="E44" s="23">
        <v>1545</v>
      </c>
      <c r="F44" s="23">
        <v>23254</v>
      </c>
      <c r="G44" s="23">
        <v>15684</v>
      </c>
      <c r="H44" s="23">
        <v>381872</v>
      </c>
      <c r="I44" s="23">
        <f t="shared" si="0"/>
        <v>312885</v>
      </c>
      <c r="S44" s="19"/>
    </row>
    <row r="45" spans="1:19" hidden="1" x14ac:dyDescent="0.25">
      <c r="A45" s="22">
        <v>2009</v>
      </c>
      <c r="B45" s="22" t="s">
        <v>340</v>
      </c>
      <c r="C45" s="23">
        <v>16569</v>
      </c>
      <c r="D45" s="23">
        <v>22367</v>
      </c>
      <c r="E45" s="23">
        <v>1306</v>
      </c>
      <c r="F45" s="23">
        <v>22798</v>
      </c>
      <c r="G45" s="23">
        <v>12722</v>
      </c>
      <c r="H45" s="23">
        <v>381600</v>
      </c>
      <c r="I45" s="23">
        <f t="shared" si="0"/>
        <v>305838</v>
      </c>
      <c r="S45" s="19"/>
    </row>
    <row r="46" spans="1:19" hidden="1" x14ac:dyDescent="0.25">
      <c r="A46" s="22">
        <v>2010</v>
      </c>
      <c r="B46" s="22" t="s">
        <v>340</v>
      </c>
      <c r="C46" s="23">
        <v>23827</v>
      </c>
      <c r="D46" s="23">
        <v>23867</v>
      </c>
      <c r="E46" s="23">
        <v>14179</v>
      </c>
      <c r="F46" s="23">
        <v>19219</v>
      </c>
      <c r="G46" s="23">
        <v>13632</v>
      </c>
      <c r="H46" s="23">
        <v>381735</v>
      </c>
      <c r="I46" s="23">
        <f t="shared" si="0"/>
        <v>287011</v>
      </c>
      <c r="S46" s="19"/>
    </row>
    <row r="47" spans="1:19" hidden="1" x14ac:dyDescent="0.25">
      <c r="A47" s="22">
        <v>2011</v>
      </c>
      <c r="B47" s="22" t="s">
        <v>340</v>
      </c>
      <c r="C47" s="23">
        <v>30763</v>
      </c>
      <c r="D47" s="23">
        <v>31562</v>
      </c>
      <c r="E47" s="23">
        <v>28335</v>
      </c>
      <c r="F47" s="23">
        <v>7914</v>
      </c>
      <c r="G47" s="23">
        <v>4049</v>
      </c>
      <c r="H47" s="23">
        <v>380528</v>
      </c>
      <c r="I47" s="23">
        <f t="shared" si="0"/>
        <v>277905</v>
      </c>
      <c r="S47" s="19"/>
    </row>
    <row r="48" spans="1:19" hidden="1" x14ac:dyDescent="0.25">
      <c r="A48" s="22">
        <v>2012</v>
      </c>
      <c r="B48" s="22" t="s">
        <v>340</v>
      </c>
      <c r="C48" s="23">
        <v>34132</v>
      </c>
      <c r="D48" s="23">
        <v>40678</v>
      </c>
      <c r="E48" s="23">
        <v>29876</v>
      </c>
      <c r="F48" s="23">
        <v>2548</v>
      </c>
      <c r="G48" s="23">
        <v>7875</v>
      </c>
      <c r="H48" s="23">
        <v>378954</v>
      </c>
      <c r="I48" s="23">
        <f t="shared" si="0"/>
        <v>263845</v>
      </c>
      <c r="S48" s="19"/>
    </row>
    <row r="49" spans="1:19" hidden="1" x14ac:dyDescent="0.25">
      <c r="A49" s="22">
        <v>2013</v>
      </c>
      <c r="B49" s="22" t="s">
        <v>340</v>
      </c>
      <c r="C49" s="23">
        <v>53940</v>
      </c>
      <c r="D49" s="23">
        <v>54810</v>
      </c>
      <c r="E49" s="23">
        <v>33821</v>
      </c>
      <c r="F49" s="23">
        <v>3155</v>
      </c>
      <c r="G49" s="23">
        <v>5589</v>
      </c>
      <c r="H49" s="23">
        <v>377968</v>
      </c>
      <c r="I49" s="23">
        <f t="shared" si="0"/>
        <v>226653</v>
      </c>
      <c r="S49" s="19"/>
    </row>
    <row r="50" spans="1:19" hidden="1" x14ac:dyDescent="0.25">
      <c r="A50" s="22">
        <v>2014</v>
      </c>
      <c r="B50" s="22" t="s">
        <v>340</v>
      </c>
      <c r="C50" s="23">
        <v>66902</v>
      </c>
      <c r="D50" s="23">
        <v>67208</v>
      </c>
      <c r="E50" s="23">
        <v>24599</v>
      </c>
      <c r="F50" s="23">
        <v>300</v>
      </c>
      <c r="G50" s="23">
        <v>2998</v>
      </c>
      <c r="H50" s="23">
        <v>376265</v>
      </c>
      <c r="I50" s="23">
        <f t="shared" si="0"/>
        <v>214258</v>
      </c>
      <c r="S50" s="19"/>
    </row>
    <row r="51" spans="1:19" hidden="1" x14ac:dyDescent="0.25">
      <c r="A51" s="19"/>
      <c r="B51" s="19"/>
      <c r="S51" s="19"/>
    </row>
    <row r="52" spans="1:19" x14ac:dyDescent="0.25">
      <c r="A52" s="19"/>
      <c r="B52" s="19"/>
      <c r="S52" s="19"/>
    </row>
    <row r="53" spans="1:19" ht="21" customHeight="1" x14ac:dyDescent="0.25">
      <c r="A53" s="19"/>
      <c r="B53" s="19"/>
      <c r="S53" s="19"/>
    </row>
    <row r="54" spans="1:19" x14ac:dyDescent="0.25">
      <c r="A54" s="19"/>
      <c r="B54" s="19"/>
      <c r="S54" s="19"/>
    </row>
    <row r="55" spans="1:19" ht="16.5" customHeight="1" x14ac:dyDescent="0.25">
      <c r="A55" s="19"/>
      <c r="B55" s="19"/>
      <c r="S55" s="19"/>
    </row>
    <row r="56" spans="1:19" x14ac:dyDescent="0.25">
      <c r="A56" s="19"/>
      <c r="B56" s="19"/>
      <c r="S56" s="19"/>
    </row>
    <row r="57" spans="1:19" x14ac:dyDescent="0.25">
      <c r="A57" s="19"/>
      <c r="B57" s="19"/>
      <c r="S57" s="19"/>
    </row>
    <row r="58" spans="1:19" x14ac:dyDescent="0.25">
      <c r="A58" s="19"/>
      <c r="B58" s="19"/>
      <c r="S58" s="19"/>
    </row>
    <row r="59" spans="1:19" x14ac:dyDescent="0.25">
      <c r="A59" s="19"/>
      <c r="B59" s="19"/>
      <c r="K59" s="27"/>
      <c r="L59" s="28"/>
    </row>
    <row r="60" spans="1:19" x14ac:dyDescent="0.25">
      <c r="A60" s="19"/>
      <c r="B60" s="19"/>
      <c r="K60" s="27"/>
      <c r="L60" s="28"/>
    </row>
    <row r="61" spans="1:19" x14ac:dyDescent="0.25">
      <c r="A61" s="19"/>
      <c r="B61" s="19"/>
      <c r="K61" s="27"/>
      <c r="L61" s="28"/>
      <c r="M61" s="27"/>
    </row>
    <row r="62" spans="1:19" x14ac:dyDescent="0.25">
      <c r="A62" s="19"/>
      <c r="B62" s="19"/>
      <c r="K62" s="27"/>
      <c r="L62" s="28"/>
    </row>
    <row r="63" spans="1:19" x14ac:dyDescent="0.25">
      <c r="A63" s="19"/>
      <c r="B63" s="19"/>
      <c r="K63" s="27"/>
      <c r="L63" s="28"/>
    </row>
    <row r="64" spans="1:19" x14ac:dyDescent="0.25">
      <c r="A64" s="19"/>
      <c r="B64" s="19"/>
      <c r="K64" s="27"/>
      <c r="L64" s="28"/>
    </row>
    <row r="65" spans="1:13" x14ac:dyDescent="0.25">
      <c r="A65" s="19"/>
      <c r="B65" s="19"/>
      <c r="K65" s="27"/>
      <c r="L65" s="28"/>
    </row>
    <row r="66" spans="1:13" x14ac:dyDescent="0.25">
      <c r="A66" s="19"/>
      <c r="B66" s="19"/>
      <c r="K66" s="27"/>
      <c r="L66" s="28"/>
      <c r="M66" s="27"/>
    </row>
    <row r="67" spans="1:13" x14ac:dyDescent="0.25">
      <c r="A67" s="19"/>
      <c r="B67" s="19"/>
    </row>
    <row r="68" spans="1:13" x14ac:dyDescent="0.25">
      <c r="A68" s="19"/>
      <c r="B68" s="19"/>
    </row>
    <row r="69" spans="1:13" x14ac:dyDescent="0.25">
      <c r="A69" s="19"/>
      <c r="B69" s="19"/>
    </row>
  </sheetData>
  <sheetProtection algorithmName="SHA-512" hashValue="s+srxNcecOWo8viPi7sPM20GaxdWV7VWCMvpM0cbRoK6iuj7KdOK0W1JTIosxCvIguIyd9RmTtfkzoUGhj8gXw==" saltValue="8VOFUHbRtYLzielsz4xuUw==" spinCount="100000" sheet="1" scenarios="1"/>
  <pageMargins left="0.25" right="0.25" top="0.75" bottom="0.75" header="0.3" footer="0.3"/>
  <pageSetup scale="3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26:K55"/>
  <sheetViews>
    <sheetView showGridLines="0" showRowColHeaders="0" zoomScale="80" zoomScaleNormal="8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229</v>
      </c>
    </row>
    <row r="27" spans="1:1" x14ac:dyDescent="0.25">
      <c r="A27" s="1" t="s">
        <v>358</v>
      </c>
    </row>
    <row r="32" spans="1:1" hidden="1" x14ac:dyDescent="0.25">
      <c r="A32" s="30" t="s">
        <v>188</v>
      </c>
    </row>
    <row r="33" spans="1:11" hidden="1" x14ac:dyDescent="0.25">
      <c r="B33" s="30">
        <v>2009</v>
      </c>
      <c r="C33" s="30">
        <v>2010</v>
      </c>
      <c r="D33" s="30">
        <v>2011</v>
      </c>
      <c r="E33" s="30">
        <v>2012</v>
      </c>
      <c r="F33" s="30">
        <v>2013</v>
      </c>
      <c r="G33" s="30">
        <v>2014</v>
      </c>
    </row>
    <row r="34" spans="1:11" hidden="1" x14ac:dyDescent="0.25">
      <c r="A34" s="1" t="s">
        <v>192</v>
      </c>
      <c r="B34" s="18">
        <v>0.2164128533750232</v>
      </c>
      <c r="C34" s="18">
        <v>0.36495392089599288</v>
      </c>
      <c r="D34" s="18">
        <v>0.44410849570403516</v>
      </c>
      <c r="E34" s="18">
        <v>0.50254743490099951</v>
      </c>
      <c r="F34" s="18">
        <v>0.49317386780617511</v>
      </c>
      <c r="G34" s="18">
        <v>0.61478677316798724</v>
      </c>
    </row>
    <row r="35" spans="1:11" hidden="1" x14ac:dyDescent="0.25">
      <c r="A35" s="1" t="s">
        <v>193</v>
      </c>
      <c r="B35" s="18">
        <v>6.4832460138715478E-2</v>
      </c>
      <c r="C35" s="18">
        <v>8.7895459688711985E-2</v>
      </c>
      <c r="D35" s="18">
        <v>9.1841602410515283E-2</v>
      </c>
      <c r="E35" s="18">
        <v>9.6371558447154115E-2</v>
      </c>
      <c r="F35" s="18">
        <v>0.11701574609027472</v>
      </c>
      <c r="G35" s="18">
        <v>0.13842433957493963</v>
      </c>
    </row>
    <row r="36" spans="1:11" hidden="1" x14ac:dyDescent="0.25">
      <c r="A36" s="1" t="s">
        <v>194</v>
      </c>
      <c r="B36" s="18">
        <v>0.12810457516339868</v>
      </c>
      <c r="C36" s="18">
        <v>0.13504417332772403</v>
      </c>
      <c r="D36" s="18">
        <v>7.0134299722873591E-2</v>
      </c>
      <c r="E36" s="18">
        <v>9.8583117142286972E-2</v>
      </c>
      <c r="F36" s="18">
        <v>0.1367588932806324</v>
      </c>
      <c r="G36" s="18">
        <v>0.13606366459627328</v>
      </c>
    </row>
    <row r="37" spans="1:11" hidden="1" x14ac:dyDescent="0.25">
      <c r="A37" s="1" t="s">
        <v>195</v>
      </c>
      <c r="B37" s="18">
        <v>0.15579015871868107</v>
      </c>
      <c r="C37" s="18">
        <v>0.18975191445812895</v>
      </c>
      <c r="D37" s="18">
        <v>0.14218289085545724</v>
      </c>
      <c r="E37" s="18">
        <v>0.17939814814814814</v>
      </c>
      <c r="F37" s="18">
        <v>0.18823792966262987</v>
      </c>
      <c r="G37" s="18">
        <v>0.16894969639132554</v>
      </c>
    </row>
    <row r="38" spans="1:11" hidden="1" x14ac:dyDescent="0.25">
      <c r="A38" s="1" t="s">
        <v>196</v>
      </c>
      <c r="B38" s="18">
        <v>6.4537755915929321E-2</v>
      </c>
      <c r="C38" s="18">
        <v>3.0750057787622957E-2</v>
      </c>
      <c r="D38" s="18">
        <v>3.2257699913593556E-2</v>
      </c>
      <c r="E38" s="18">
        <v>3.4097049099343413E-2</v>
      </c>
      <c r="F38" s="18">
        <v>0.16977438965124245</v>
      </c>
      <c r="G38" s="18">
        <v>0.21271366904920444</v>
      </c>
    </row>
    <row r="39" spans="1:11" hidden="1" x14ac:dyDescent="0.25">
      <c r="A39" s="1" t="s">
        <v>197</v>
      </c>
      <c r="B39" s="18">
        <v>0.35220451252328711</v>
      </c>
      <c r="C39" s="18">
        <v>0.33952519783423574</v>
      </c>
      <c r="D39" s="18">
        <v>0.34840790004030631</v>
      </c>
      <c r="E39" s="18">
        <v>0.41792919381427113</v>
      </c>
      <c r="F39" s="18">
        <v>0.47926013380558835</v>
      </c>
      <c r="G39" s="18">
        <v>0.47714980010974367</v>
      </c>
    </row>
    <row r="40" spans="1:11" hidden="1" x14ac:dyDescent="0.25">
      <c r="A40" s="1" t="s">
        <v>187</v>
      </c>
      <c r="B40" s="18">
        <v>0.16346688130219483</v>
      </c>
      <c r="C40" s="18">
        <v>0.26767165462437764</v>
      </c>
      <c r="D40" s="18">
        <v>0.32745083715121598</v>
      </c>
      <c r="E40" s="18">
        <v>0.38253449920585147</v>
      </c>
      <c r="F40" s="18">
        <v>0.38618733971639418</v>
      </c>
      <c r="G40" s="18">
        <v>0.48521981449177037</v>
      </c>
      <c r="H40" s="18"/>
      <c r="I40" s="18"/>
      <c r="J40" s="18"/>
      <c r="K40" s="18"/>
    </row>
    <row r="41" spans="1:11" hidden="1" x14ac:dyDescent="0.25">
      <c r="A41" s="1" t="s">
        <v>199</v>
      </c>
      <c r="B41" s="18">
        <v>0.16346688130219483</v>
      </c>
      <c r="C41" s="18">
        <v>0.27638652404206859</v>
      </c>
      <c r="D41" s="18">
        <v>0.33761316531851809</v>
      </c>
      <c r="E41" s="18">
        <v>0.39298152990769081</v>
      </c>
      <c r="F41" s="18">
        <v>0.39204729385383752</v>
      </c>
      <c r="G41" s="18">
        <v>0.4922582294475491</v>
      </c>
      <c r="H41" s="18"/>
      <c r="I41" s="18"/>
      <c r="J41" s="18"/>
      <c r="K41" s="18"/>
    </row>
    <row r="42" spans="1:11" hidden="1" x14ac:dyDescent="0.25">
      <c r="A42" s="1" t="s">
        <v>200</v>
      </c>
      <c r="B42" s="18">
        <v>0.16980112520291091</v>
      </c>
      <c r="C42" s="18">
        <v>0.2678324829127996</v>
      </c>
      <c r="D42" s="18">
        <v>0.31880110696348518</v>
      </c>
      <c r="E42" s="18">
        <v>0.37028874749384233</v>
      </c>
      <c r="F42" s="18">
        <v>0.37514162537926216</v>
      </c>
      <c r="G42" s="18">
        <v>0.46342191149725653</v>
      </c>
      <c r="H42" s="18"/>
      <c r="I42" s="18"/>
      <c r="J42" s="18"/>
      <c r="K42" s="18"/>
    </row>
    <row r="43" spans="1:11" hidden="1" x14ac:dyDescent="0.25"/>
    <row r="44" spans="1:11" x14ac:dyDescent="0.25">
      <c r="A44" s="30"/>
    </row>
    <row r="45" spans="1:11" x14ac:dyDescent="0.25">
      <c r="B45" s="30"/>
      <c r="C45" s="30"/>
      <c r="D45" s="30"/>
      <c r="E45" s="30"/>
      <c r="F45" s="30"/>
      <c r="G45" s="30"/>
      <c r="H45" s="30"/>
      <c r="I45" s="30"/>
      <c r="J45" s="30"/>
      <c r="K45" s="30"/>
    </row>
    <row r="46" spans="1:11" x14ac:dyDescent="0.25">
      <c r="B46" s="18"/>
      <c r="C46" s="18"/>
      <c r="D46" s="18"/>
      <c r="E46" s="18"/>
      <c r="F46" s="18"/>
      <c r="G46" s="18"/>
      <c r="H46" s="18"/>
      <c r="I46" s="18"/>
      <c r="J46" s="18"/>
      <c r="K46" s="18"/>
    </row>
    <row r="47" spans="1:11" x14ac:dyDescent="0.25">
      <c r="B47" s="18"/>
      <c r="C47" s="18"/>
      <c r="D47" s="18"/>
      <c r="E47" s="18"/>
      <c r="F47" s="18"/>
      <c r="G47" s="18"/>
      <c r="H47" s="18"/>
      <c r="I47" s="18"/>
      <c r="J47" s="18"/>
      <c r="K47" s="18"/>
    </row>
    <row r="48" spans="1:11" x14ac:dyDescent="0.25">
      <c r="B48" s="18"/>
      <c r="C48" s="18"/>
      <c r="D48" s="18"/>
      <c r="E48" s="18"/>
      <c r="F48" s="18"/>
      <c r="G48" s="18"/>
      <c r="H48" s="18"/>
      <c r="I48" s="18"/>
      <c r="J48" s="18"/>
      <c r="K48" s="18"/>
    </row>
    <row r="49" spans="2:11" x14ac:dyDescent="0.25">
      <c r="B49" s="18"/>
      <c r="C49" s="18"/>
      <c r="D49" s="18"/>
      <c r="E49" s="18"/>
      <c r="F49" s="18"/>
      <c r="G49" s="18"/>
      <c r="H49" s="18"/>
      <c r="I49" s="18"/>
      <c r="J49" s="18"/>
      <c r="K49" s="18"/>
    </row>
    <row r="50" spans="2:11" x14ac:dyDescent="0.25">
      <c r="B50" s="18"/>
      <c r="C50" s="18"/>
      <c r="D50" s="18"/>
      <c r="E50" s="18"/>
      <c r="F50" s="18"/>
      <c r="G50" s="18"/>
      <c r="H50" s="18"/>
      <c r="I50" s="18"/>
      <c r="J50" s="18"/>
      <c r="K50" s="18"/>
    </row>
    <row r="51" spans="2:11" x14ac:dyDescent="0.25">
      <c r="B51" s="18"/>
      <c r="C51" s="18"/>
      <c r="D51" s="18"/>
      <c r="E51" s="18"/>
      <c r="F51" s="18"/>
      <c r="G51" s="18"/>
      <c r="H51" s="18"/>
      <c r="I51" s="18"/>
      <c r="J51" s="18"/>
      <c r="K51" s="18"/>
    </row>
    <row r="52" spans="2:11" x14ac:dyDescent="0.25">
      <c r="B52" s="18"/>
      <c r="C52" s="18"/>
      <c r="D52" s="18"/>
      <c r="E52" s="18"/>
      <c r="F52" s="18"/>
      <c r="G52" s="18"/>
      <c r="H52" s="18"/>
      <c r="I52" s="18"/>
      <c r="J52" s="18"/>
      <c r="K52" s="18"/>
    </row>
    <row r="53" spans="2:11" x14ac:dyDescent="0.25">
      <c r="B53" s="18"/>
      <c r="C53" s="18"/>
      <c r="D53" s="18"/>
      <c r="E53" s="18"/>
      <c r="F53" s="18"/>
      <c r="G53" s="18"/>
      <c r="H53" s="18"/>
      <c r="I53" s="18"/>
      <c r="J53" s="18"/>
      <c r="K53" s="18"/>
    </row>
    <row r="54" spans="2:11" x14ac:dyDescent="0.25">
      <c r="B54" s="18"/>
      <c r="C54" s="18"/>
      <c r="D54" s="18"/>
      <c r="E54" s="18"/>
      <c r="F54" s="18"/>
      <c r="G54" s="18"/>
      <c r="H54" s="18"/>
      <c r="I54" s="18"/>
      <c r="J54" s="18"/>
      <c r="K54" s="18"/>
    </row>
    <row r="55" spans="2:11" x14ac:dyDescent="0.25">
      <c r="B55" s="18"/>
      <c r="C55" s="18"/>
      <c r="D55" s="18"/>
      <c r="E55" s="18"/>
      <c r="F55" s="18"/>
      <c r="G55" s="18"/>
      <c r="H55" s="18"/>
      <c r="I55" s="18"/>
      <c r="J55" s="18"/>
      <c r="K55" s="18"/>
    </row>
  </sheetData>
  <sheetProtection algorithmName="SHA-512" hashValue="c9OSdMVFAqydR8MSWLQLEq/4PPIOQg5niLjVJxARVpxquCE9kjlDLsJb015Ntuict0weY27+Tg/7Iria+xKENw==" saltValue="5kWalFTWJaxo1wwLnnRdWg==" spinCount="100000" sheet="1" scenarios="1"/>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26:F50"/>
  <sheetViews>
    <sheetView showGridLines="0" showRowColHeaders="0" zoomScale="80" zoomScaleNormal="80" workbookViewId="0"/>
  </sheetViews>
  <sheetFormatPr defaultRowHeight="15.75" x14ac:dyDescent="0.25"/>
  <cols>
    <col min="1" max="1" width="9" style="1"/>
    <col min="2" max="2" width="4.375" style="1" bestFit="1" customWidth="1"/>
    <col min="3" max="3" width="5.875" style="1" bestFit="1" customWidth="1"/>
    <col min="4" max="4" width="5.75" style="1" bestFit="1" customWidth="1"/>
    <col min="5" max="16384" width="9" style="1"/>
  </cols>
  <sheetData>
    <row r="26" spans="1:6" ht="15.75" customHeight="1" x14ac:dyDescent="0.25">
      <c r="A26" s="1" t="s">
        <v>229</v>
      </c>
    </row>
    <row r="27" spans="1:6" x14ac:dyDescent="0.25">
      <c r="A27" s="1" t="s">
        <v>355</v>
      </c>
    </row>
    <row r="29" spans="1:6" hidden="1" x14ac:dyDescent="0.25">
      <c r="A29" s="1" t="s">
        <v>182</v>
      </c>
      <c r="B29" s="1" t="s">
        <v>256</v>
      </c>
      <c r="C29" s="1" t="s">
        <v>233</v>
      </c>
      <c r="D29" s="1" t="s">
        <v>234</v>
      </c>
      <c r="E29" s="36" t="s">
        <v>235</v>
      </c>
      <c r="F29" s="36" t="s">
        <v>236</v>
      </c>
    </row>
    <row r="30" spans="1:6" hidden="1" x14ac:dyDescent="0.25">
      <c r="A30" s="1" t="s">
        <v>90</v>
      </c>
      <c r="B30" s="29">
        <v>0.72878862187346738</v>
      </c>
      <c r="C30" s="29">
        <v>0.62568421052631584</v>
      </c>
      <c r="D30" s="29">
        <v>0.85157593123209174</v>
      </c>
      <c r="E30" s="37">
        <f t="shared" ref="E30:E49" si="0">B30-C30</f>
        <v>0.10310441134715154</v>
      </c>
      <c r="F30" s="37">
        <f t="shared" ref="F30:F49" si="1">D30-B30</f>
        <v>0.12278730935862436</v>
      </c>
    </row>
    <row r="31" spans="1:6" hidden="1" x14ac:dyDescent="0.25">
      <c r="A31" s="1" t="s">
        <v>117</v>
      </c>
      <c r="B31" s="29">
        <v>0.50372376438727151</v>
      </c>
      <c r="C31" s="29">
        <v>0.43559718969555034</v>
      </c>
      <c r="D31" s="29">
        <v>0.57989088074824635</v>
      </c>
      <c r="E31" s="37">
        <f t="shared" si="0"/>
        <v>6.8126574691721176E-2</v>
      </c>
      <c r="F31" s="37">
        <f t="shared" si="1"/>
        <v>7.616711636097484E-2</v>
      </c>
    </row>
    <row r="32" spans="1:6" hidden="1" x14ac:dyDescent="0.25">
      <c r="A32" s="1" t="s">
        <v>169</v>
      </c>
      <c r="B32" s="1">
        <v>0.47998445394481148</v>
      </c>
      <c r="C32" s="1">
        <v>0.38946704509618418</v>
      </c>
      <c r="D32" s="1">
        <v>0.58949880668257759</v>
      </c>
      <c r="E32" s="37">
        <f t="shared" si="0"/>
        <v>9.0517408848627301E-2</v>
      </c>
      <c r="F32" s="37">
        <f t="shared" si="1"/>
        <v>0.10951435273776611</v>
      </c>
    </row>
    <row r="33" spans="1:6" hidden="1" x14ac:dyDescent="0.25">
      <c r="A33" s="1" t="s">
        <v>59</v>
      </c>
      <c r="B33" s="29">
        <v>0.38580736045078357</v>
      </c>
      <c r="C33" s="29">
        <v>0.32192183367616811</v>
      </c>
      <c r="D33" s="29">
        <v>0.46126315789473682</v>
      </c>
      <c r="E33" s="37">
        <f t="shared" si="0"/>
        <v>6.3885526774615453E-2</v>
      </c>
      <c r="F33" s="37">
        <f t="shared" si="1"/>
        <v>7.5455797443953254E-2</v>
      </c>
    </row>
    <row r="34" spans="1:6" hidden="1" x14ac:dyDescent="0.25">
      <c r="A34" s="1" t="s">
        <v>94</v>
      </c>
      <c r="B34" s="29">
        <v>0.32172892626637983</v>
      </c>
      <c r="C34" s="29">
        <v>0.2407434509000439</v>
      </c>
      <c r="D34" s="29">
        <v>0.42677390063562071</v>
      </c>
      <c r="E34" s="37">
        <f t="shared" si="0"/>
        <v>8.0985475366335935E-2</v>
      </c>
      <c r="F34" s="37">
        <f t="shared" si="1"/>
        <v>0.10504497436924087</v>
      </c>
    </row>
    <row r="35" spans="1:6" hidden="1" x14ac:dyDescent="0.25">
      <c r="A35" s="1" t="s">
        <v>91</v>
      </c>
      <c r="B35" s="1">
        <v>0.29852941176470588</v>
      </c>
      <c r="C35" s="1">
        <v>0.25217391304347825</v>
      </c>
      <c r="D35" s="1">
        <v>0.36120996441281139</v>
      </c>
      <c r="E35" s="37">
        <f t="shared" si="0"/>
        <v>4.6355498721227628E-2</v>
      </c>
      <c r="F35" s="37">
        <f t="shared" si="1"/>
        <v>6.2680552648105514E-2</v>
      </c>
    </row>
    <row r="36" spans="1:6" hidden="1" x14ac:dyDescent="0.25">
      <c r="A36" s="1" t="s">
        <v>152</v>
      </c>
      <c r="B36" s="1">
        <v>0.28558797524314766</v>
      </c>
      <c r="C36" s="1">
        <v>0.24932458510227712</v>
      </c>
      <c r="D36" s="1">
        <v>0.32942376338602752</v>
      </c>
      <c r="E36" s="37">
        <f t="shared" si="0"/>
        <v>3.6263390140870544E-2</v>
      </c>
      <c r="F36" s="37">
        <f t="shared" si="1"/>
        <v>4.3835788142879861E-2</v>
      </c>
    </row>
    <row r="37" spans="1:6" hidden="1" x14ac:dyDescent="0.25">
      <c r="A37" s="1" t="s">
        <v>341</v>
      </c>
      <c r="B37" s="29">
        <v>0.26103500761035009</v>
      </c>
      <c r="C37" s="29">
        <v>0.23425196850393701</v>
      </c>
      <c r="D37" s="29">
        <v>0.29054761074293689</v>
      </c>
      <c r="E37" s="37">
        <f t="shared" si="0"/>
        <v>2.6783039106413081E-2</v>
      </c>
      <c r="F37" s="37">
        <f t="shared" si="1"/>
        <v>2.9512603132586801E-2</v>
      </c>
    </row>
    <row r="38" spans="1:6" hidden="1" x14ac:dyDescent="0.25">
      <c r="A38" s="1" t="s">
        <v>61</v>
      </c>
      <c r="B38" s="29">
        <v>0.21529861724036481</v>
      </c>
      <c r="C38" s="29">
        <v>0.19543852152547805</v>
      </c>
      <c r="D38" s="29">
        <v>0.23960447907799096</v>
      </c>
      <c r="E38" s="37">
        <f t="shared" si="0"/>
        <v>1.9860095714886755E-2</v>
      </c>
      <c r="F38" s="37">
        <f t="shared" si="1"/>
        <v>2.4305861837626147E-2</v>
      </c>
    </row>
    <row r="39" spans="1:6" hidden="1" x14ac:dyDescent="0.25">
      <c r="A39" s="1" t="s">
        <v>154</v>
      </c>
      <c r="B39" s="1">
        <v>0.14783253056687662</v>
      </c>
      <c r="C39" s="1">
        <v>0.1285024154589372</v>
      </c>
      <c r="D39" s="1">
        <v>0.16928298684768775</v>
      </c>
      <c r="E39" s="37">
        <f t="shared" si="0"/>
        <v>1.9330115107939416E-2</v>
      </c>
      <c r="F39" s="37">
        <f t="shared" si="1"/>
        <v>2.1450456280811131E-2</v>
      </c>
    </row>
    <row r="40" spans="1:6" hidden="1" x14ac:dyDescent="0.25">
      <c r="A40" s="1" t="s">
        <v>64</v>
      </c>
      <c r="B40" s="29">
        <v>0.1421226588321704</v>
      </c>
      <c r="C40" s="29">
        <v>0.12867830423940149</v>
      </c>
      <c r="D40" s="29">
        <v>0.15731707317073171</v>
      </c>
      <c r="E40" s="37">
        <f t="shared" si="0"/>
        <v>1.3444354592768909E-2</v>
      </c>
      <c r="F40" s="37">
        <f t="shared" si="1"/>
        <v>1.5194414338561307E-2</v>
      </c>
    </row>
    <row r="41" spans="1:6" hidden="1" x14ac:dyDescent="0.25">
      <c r="A41" s="1" t="s">
        <v>98</v>
      </c>
      <c r="B41" s="29">
        <v>0.12740805604203154</v>
      </c>
      <c r="C41" s="29">
        <v>0.11309755149630782</v>
      </c>
      <c r="D41" s="29">
        <v>0.14384577360355907</v>
      </c>
      <c r="E41" s="37">
        <f t="shared" si="0"/>
        <v>1.4310504545723718E-2</v>
      </c>
      <c r="F41" s="37">
        <f t="shared" si="1"/>
        <v>1.6437717561527537E-2</v>
      </c>
    </row>
    <row r="42" spans="1:6" hidden="1" x14ac:dyDescent="0.25">
      <c r="A42" s="1" t="s">
        <v>122</v>
      </c>
      <c r="B42" s="29">
        <v>9.8923796064789654E-2</v>
      </c>
      <c r="C42" s="29">
        <v>7.566309137773343E-2</v>
      </c>
      <c r="D42" s="29">
        <v>0.12697083856564811</v>
      </c>
      <c r="E42" s="37">
        <f t="shared" si="0"/>
        <v>2.3260704687056225E-2</v>
      </c>
      <c r="F42" s="37">
        <f t="shared" si="1"/>
        <v>2.804704250085846E-2</v>
      </c>
    </row>
    <row r="43" spans="1:6" hidden="1" x14ac:dyDescent="0.25">
      <c r="A43" s="1" t="s">
        <v>77</v>
      </c>
      <c r="B43" s="29">
        <v>8.9251731750019034E-2</v>
      </c>
      <c r="C43" s="29">
        <v>7.8276253421456707E-2</v>
      </c>
      <c r="D43" s="29">
        <v>0.10247334382101031</v>
      </c>
      <c r="E43" s="37">
        <f t="shared" si="0"/>
        <v>1.0975478328562327E-2</v>
      </c>
      <c r="F43" s="37">
        <f t="shared" si="1"/>
        <v>1.3221612070991276E-2</v>
      </c>
    </row>
    <row r="44" spans="1:6" hidden="1" x14ac:dyDescent="0.25">
      <c r="A44" s="1" t="s">
        <v>65</v>
      </c>
      <c r="B44" s="29">
        <v>8.8390608497847106E-2</v>
      </c>
      <c r="C44" s="29">
        <v>7.1316203460933397E-2</v>
      </c>
      <c r="D44" s="29">
        <v>0.1094017094017094</v>
      </c>
      <c r="E44" s="37">
        <f t="shared" si="0"/>
        <v>1.7074405036913709E-2</v>
      </c>
      <c r="F44" s="37">
        <f t="shared" si="1"/>
        <v>2.1011100903862295E-2</v>
      </c>
    </row>
    <row r="45" spans="1:6" hidden="1" x14ac:dyDescent="0.25">
      <c r="A45" s="1" t="s">
        <v>136</v>
      </c>
      <c r="B45" s="1">
        <v>8.3609477656252998E-2</v>
      </c>
      <c r="C45" s="1">
        <v>7.5749030360350203E-2</v>
      </c>
      <c r="D45" s="1">
        <v>9.2895564316611071E-2</v>
      </c>
      <c r="E45" s="37">
        <f t="shared" si="0"/>
        <v>7.8604472959027949E-3</v>
      </c>
      <c r="F45" s="37">
        <f t="shared" si="1"/>
        <v>9.2860866603580727E-3</v>
      </c>
    </row>
    <row r="46" spans="1:6" hidden="1" x14ac:dyDescent="0.25">
      <c r="A46" s="1" t="s">
        <v>84</v>
      </c>
      <c r="B46" s="29">
        <v>6.7775723967960569E-2</v>
      </c>
      <c r="C46" s="29">
        <v>6.2606715993170178E-2</v>
      </c>
      <c r="D46" s="29">
        <v>7.4274139095205943E-2</v>
      </c>
      <c r="E46" s="37">
        <f t="shared" si="0"/>
        <v>5.1690079747903905E-3</v>
      </c>
      <c r="F46" s="37">
        <f t="shared" si="1"/>
        <v>6.4984151272453744E-3</v>
      </c>
    </row>
    <row r="47" spans="1:6" hidden="1" x14ac:dyDescent="0.25">
      <c r="A47" s="1" t="s">
        <v>69</v>
      </c>
      <c r="B47" s="29">
        <v>5.058139534883721E-2</v>
      </c>
      <c r="C47" s="29">
        <v>4.459251665812404E-2</v>
      </c>
      <c r="D47" s="29">
        <v>5.7161629434954009E-2</v>
      </c>
      <c r="E47" s="37">
        <f t="shared" si="0"/>
        <v>5.9888786907131702E-3</v>
      </c>
      <c r="F47" s="37">
        <f t="shared" si="1"/>
        <v>6.5802340861167985E-3</v>
      </c>
    </row>
    <row r="48" spans="1:6" hidden="1" x14ac:dyDescent="0.25">
      <c r="A48" s="1" t="s">
        <v>124</v>
      </c>
      <c r="B48" s="29">
        <v>4.1614123581336697E-2</v>
      </c>
      <c r="C48" s="29">
        <v>3.0726256983240222E-2</v>
      </c>
      <c r="D48" s="29">
        <v>5.5462184873949577E-2</v>
      </c>
      <c r="E48" s="37">
        <f t="shared" si="0"/>
        <v>1.0887866598096475E-2</v>
      </c>
      <c r="F48" s="37">
        <f t="shared" si="1"/>
        <v>1.384806129261288E-2</v>
      </c>
    </row>
    <row r="49" spans="1:6" hidden="1" x14ac:dyDescent="0.25">
      <c r="A49" s="1" t="s">
        <v>52</v>
      </c>
      <c r="B49" s="29">
        <v>6.7924528301886791E-3</v>
      </c>
      <c r="C49" s="29">
        <v>5.7106598984771571E-3</v>
      </c>
      <c r="D49" s="29">
        <v>0.01</v>
      </c>
      <c r="E49" s="37">
        <f t="shared" si="0"/>
        <v>1.081792931711522E-3</v>
      </c>
      <c r="F49" s="37">
        <f t="shared" si="1"/>
        <v>3.2075471698113211E-3</v>
      </c>
    </row>
    <row r="50" spans="1:6" hidden="1" x14ac:dyDescent="0.25"/>
  </sheetData>
  <sheetProtection algorithmName="SHA-512" hashValue="Xq3XXoBnaP869EgtIVl9FdWXzuInpifkRf8hhUfiB4exCl1ptYqYt7O29R4HNF/lG6DISeVU8pZdWdBO57mRow==" saltValue="36qEhdyuF/APg7TXbtOURw==" spinCount="100000" sheet="1" scenarios="1"/>
  <sortState ref="A30:F53">
    <sortCondition descending="1" ref="B30"/>
  </sortState>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3:D45"/>
  <sheetViews>
    <sheetView showGridLines="0" showRowColHeaders="0" zoomScale="80" zoomScaleNormal="80" workbookViewId="0"/>
  </sheetViews>
  <sheetFormatPr defaultRowHeight="15.75" x14ac:dyDescent="0.25"/>
  <cols>
    <col min="1" max="16384" width="9" style="50"/>
  </cols>
  <sheetData>
    <row r="23" spans="1:4" x14ac:dyDescent="0.25">
      <c r="A23" s="50" t="s">
        <v>320</v>
      </c>
    </row>
    <row r="31" spans="1:4" hidden="1" x14ac:dyDescent="0.25"/>
    <row r="32" spans="1:4" hidden="1" x14ac:dyDescent="0.25">
      <c r="B32" s="50" t="s">
        <v>252</v>
      </c>
      <c r="C32" s="50" t="s">
        <v>253</v>
      </c>
      <c r="D32" s="50" t="s">
        <v>254</v>
      </c>
    </row>
    <row r="33" spans="1:4" hidden="1" x14ac:dyDescent="0.25">
      <c r="A33" s="50" t="s">
        <v>94</v>
      </c>
      <c r="B33" s="50">
        <v>99</v>
      </c>
      <c r="C33" s="50">
        <v>98</v>
      </c>
      <c r="D33" s="50">
        <v>28</v>
      </c>
    </row>
    <row r="34" spans="1:4" hidden="1" x14ac:dyDescent="0.25">
      <c r="A34" s="50" t="s">
        <v>22</v>
      </c>
      <c r="B34" s="50">
        <v>98</v>
      </c>
      <c r="C34" s="50">
        <v>95</v>
      </c>
      <c r="D34" s="50">
        <v>13</v>
      </c>
    </row>
    <row r="35" spans="1:4" hidden="1" x14ac:dyDescent="0.25">
      <c r="A35" s="50" t="s">
        <v>28</v>
      </c>
      <c r="B35" s="50">
        <v>97</v>
      </c>
      <c r="C35" s="50">
        <v>91</v>
      </c>
      <c r="D35" s="50">
        <v>18</v>
      </c>
    </row>
    <row r="36" spans="1:4" hidden="1" x14ac:dyDescent="0.25">
      <c r="A36" s="50" t="s">
        <v>86</v>
      </c>
      <c r="B36" s="50">
        <v>96</v>
      </c>
      <c r="C36" s="50">
        <v>86</v>
      </c>
      <c r="D36" s="50">
        <v>94</v>
      </c>
    </row>
    <row r="37" spans="1:4" hidden="1" x14ac:dyDescent="0.25">
      <c r="A37" s="50" t="s">
        <v>30</v>
      </c>
      <c r="B37" s="50">
        <v>92</v>
      </c>
      <c r="C37" s="50">
        <v>88</v>
      </c>
      <c r="D37" s="50">
        <v>95</v>
      </c>
    </row>
    <row r="38" spans="1:4" hidden="1" x14ac:dyDescent="0.25">
      <c r="A38" s="50" t="s">
        <v>36</v>
      </c>
      <c r="B38" s="50">
        <v>89</v>
      </c>
      <c r="C38" s="50">
        <v>78</v>
      </c>
      <c r="D38" s="50">
        <v>51</v>
      </c>
    </row>
    <row r="39" spans="1:4" hidden="1" x14ac:dyDescent="0.25">
      <c r="A39" s="50" t="s">
        <v>25</v>
      </c>
      <c r="B39" s="50">
        <v>88</v>
      </c>
      <c r="C39" s="50">
        <v>81</v>
      </c>
      <c r="D39" s="50">
        <v>72</v>
      </c>
    </row>
    <row r="40" spans="1:4" hidden="1" x14ac:dyDescent="0.25">
      <c r="A40" s="50" t="s">
        <v>24</v>
      </c>
      <c r="B40" s="50">
        <v>86</v>
      </c>
      <c r="C40" s="50">
        <v>77</v>
      </c>
      <c r="D40" s="50">
        <v>25</v>
      </c>
    </row>
    <row r="41" spans="1:4" hidden="1" x14ac:dyDescent="0.25">
      <c r="A41" s="50" t="s">
        <v>136</v>
      </c>
      <c r="B41" s="50">
        <v>75</v>
      </c>
      <c r="C41" s="50">
        <v>66</v>
      </c>
      <c r="D41" s="50">
        <v>4</v>
      </c>
    </row>
    <row r="42" spans="1:4" hidden="1" x14ac:dyDescent="0.25">
      <c r="A42" s="50" t="s">
        <v>33</v>
      </c>
      <c r="B42" s="50">
        <v>73</v>
      </c>
      <c r="C42" s="50">
        <v>70</v>
      </c>
      <c r="D42" s="50">
        <v>94</v>
      </c>
    </row>
    <row r="43" spans="1:4" hidden="1" x14ac:dyDescent="0.25">
      <c r="A43" s="50" t="s">
        <v>65</v>
      </c>
      <c r="B43" s="50">
        <v>60</v>
      </c>
      <c r="C43" s="50">
        <v>46</v>
      </c>
      <c r="D43" s="50">
        <v>4</v>
      </c>
    </row>
    <row r="44" spans="1:4" hidden="1" x14ac:dyDescent="0.25"/>
    <row r="45" spans="1:4" hidden="1" x14ac:dyDescent="0.25"/>
  </sheetData>
  <sheetProtection algorithmName="SHA-512" hashValue="72df408wi4FtXIItUJSG3JHTbieDepzRCJeRCf3xA3UA6XUw9/Y3XN5ngTofk+IInA8yIfUiBbT96C4VcOk8LQ==" saltValue="lDwh3h9j0X/dZBc25rRcXg==" spinCount="100000" sheet="1" scenarios="1"/>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9"/>
  <sheetViews>
    <sheetView showGridLines="0" showRowColHeaders="0" zoomScale="80" zoomScaleNormal="80" workbookViewId="0">
      <selection sqref="A1:F1"/>
    </sheetView>
  </sheetViews>
  <sheetFormatPr defaultRowHeight="15.75" x14ac:dyDescent="0.25"/>
  <cols>
    <col min="1" max="1" width="18.75" style="1" customWidth="1"/>
    <col min="2" max="2" width="8.875" style="1" bestFit="1" customWidth="1"/>
    <col min="3" max="3" width="7.625" style="1" bestFit="1" customWidth="1"/>
    <col min="4" max="5" width="9.875" style="85" bestFit="1" customWidth="1"/>
    <col min="6" max="6" width="17.125" style="86" bestFit="1" customWidth="1"/>
    <col min="7" max="16384" width="9" style="1"/>
  </cols>
  <sheetData>
    <row r="1" spans="1:6" ht="40.5" customHeight="1" x14ac:dyDescent="0.3">
      <c r="A1" s="102" t="s">
        <v>347</v>
      </c>
      <c r="B1" s="102"/>
      <c r="C1" s="102"/>
      <c r="D1" s="102"/>
      <c r="E1" s="102"/>
      <c r="F1" s="102"/>
    </row>
    <row r="3" spans="1:6" x14ac:dyDescent="0.25">
      <c r="A3" s="93"/>
      <c r="B3" s="94" t="s">
        <v>16</v>
      </c>
      <c r="C3" s="94"/>
      <c r="D3" s="94" t="s">
        <v>346</v>
      </c>
      <c r="E3" s="94"/>
      <c r="F3" s="95"/>
    </row>
    <row r="4" spans="1:6" x14ac:dyDescent="0.25">
      <c r="A4" s="96"/>
      <c r="B4" s="97" t="s">
        <v>206</v>
      </c>
      <c r="C4" s="97" t="s">
        <v>207</v>
      </c>
      <c r="D4" s="97" t="s">
        <v>206</v>
      </c>
      <c r="E4" s="97" t="s">
        <v>207</v>
      </c>
      <c r="F4" s="98" t="s">
        <v>342</v>
      </c>
    </row>
    <row r="5" spans="1:6" ht="47.25" x14ac:dyDescent="0.25">
      <c r="A5" s="76" t="s">
        <v>337</v>
      </c>
      <c r="B5" s="77">
        <v>1100000</v>
      </c>
      <c r="C5" s="77">
        <v>920000</v>
      </c>
      <c r="D5" s="77">
        <v>230000</v>
      </c>
      <c r="E5" s="77">
        <v>200000</v>
      </c>
      <c r="F5" s="78">
        <v>21</v>
      </c>
    </row>
    <row r="6" spans="1:6" ht="63" x14ac:dyDescent="0.25">
      <c r="A6" s="79" t="s">
        <v>354</v>
      </c>
      <c r="B6" s="80">
        <v>140000</v>
      </c>
      <c r="C6" s="80">
        <v>85000</v>
      </c>
      <c r="D6" s="80">
        <v>23000</v>
      </c>
      <c r="E6" s="80">
        <v>10000</v>
      </c>
      <c r="F6" s="81">
        <v>15</v>
      </c>
    </row>
    <row r="7" spans="1:6" ht="63" x14ac:dyDescent="0.25">
      <c r="A7" s="82" t="s">
        <v>338</v>
      </c>
      <c r="B7" s="83">
        <v>28000</v>
      </c>
      <c r="C7" s="83">
        <v>31000</v>
      </c>
      <c r="D7" s="83">
        <v>7400</v>
      </c>
      <c r="E7" s="83">
        <v>8500</v>
      </c>
      <c r="F7" s="84">
        <v>27</v>
      </c>
    </row>
    <row r="8" spans="1:6" x14ac:dyDescent="0.25">
      <c r="A8" s="1" t="s">
        <v>248</v>
      </c>
    </row>
    <row r="9" spans="1:6" x14ac:dyDescent="0.25">
      <c r="A9" s="1" t="s">
        <v>339</v>
      </c>
    </row>
  </sheetData>
  <sheetProtection algorithmName="SHA-512" hashValue="lrzllzSKfIum2AS/23/GpGhLHVY1rLYOZSfuCCXCT+F1NeZw5+OyXGHaQeHxV54rBFhYaHkFQ9UJBBYpBUNa/Q==" saltValue="W/orqm/dqNhXXrl7O1yHtw==" spinCount="100000" sheet="1" objects="1" scenarios="1"/>
  <mergeCells count="1">
    <mergeCell ref="A1:F1"/>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A221"/>
  <sheetViews>
    <sheetView showGridLines="0" showRowColHeaders="0" zoomScale="60" zoomScaleNormal="60" zoomScaleSheetLayoutView="70" workbookViewId="0">
      <selection sqref="A1:X2"/>
    </sheetView>
  </sheetViews>
  <sheetFormatPr defaultRowHeight="15.75" x14ac:dyDescent="0.25"/>
  <cols>
    <col min="1" max="1" width="8.25" style="1" customWidth="1"/>
    <col min="2" max="2" width="9" style="1"/>
    <col min="3" max="3" width="11.125" style="1" bestFit="1" customWidth="1"/>
    <col min="4" max="4" width="12.25" style="1" bestFit="1" customWidth="1"/>
    <col min="5" max="7" width="9" style="1"/>
    <col min="8" max="8" width="12.875" style="1" customWidth="1"/>
    <col min="9" max="9" width="12.625" style="1" bestFit="1" customWidth="1"/>
    <col min="10" max="15" width="9" style="1"/>
    <col min="16" max="16" width="11.125" style="1" bestFit="1" customWidth="1"/>
    <col min="17" max="17" width="9" style="1"/>
    <col min="18" max="18" width="11.125" style="1" bestFit="1" customWidth="1"/>
    <col min="19" max="16384" width="9" style="1"/>
  </cols>
  <sheetData>
    <row r="1" spans="1:27" ht="15.75" customHeight="1" x14ac:dyDescent="0.25">
      <c r="A1" s="107" t="s">
        <v>352</v>
      </c>
      <c r="B1" s="107"/>
      <c r="C1" s="107"/>
      <c r="D1" s="107"/>
      <c r="E1" s="107"/>
      <c r="F1" s="107"/>
      <c r="G1" s="107"/>
      <c r="H1" s="107"/>
      <c r="I1" s="107"/>
      <c r="J1" s="107"/>
      <c r="K1" s="107"/>
      <c r="L1" s="107"/>
      <c r="M1" s="107"/>
      <c r="N1" s="107"/>
      <c r="O1" s="107"/>
      <c r="P1" s="107"/>
      <c r="Q1" s="107"/>
      <c r="R1" s="107"/>
      <c r="S1" s="107"/>
      <c r="T1" s="107"/>
      <c r="U1" s="107"/>
      <c r="V1" s="107"/>
      <c r="W1" s="107"/>
      <c r="X1" s="107"/>
      <c r="Y1" s="108" t="s">
        <v>265</v>
      </c>
      <c r="Z1" s="108"/>
      <c r="AA1" s="108"/>
    </row>
    <row r="2" spans="1:27" ht="15.75" customHeight="1" x14ac:dyDescent="0.25">
      <c r="A2" s="107"/>
      <c r="B2" s="107"/>
      <c r="C2" s="107"/>
      <c r="D2" s="107"/>
      <c r="E2" s="107"/>
      <c r="F2" s="107"/>
      <c r="G2" s="107"/>
      <c r="H2" s="107"/>
      <c r="I2" s="107"/>
      <c r="J2" s="107"/>
      <c r="K2" s="107"/>
      <c r="L2" s="107"/>
      <c r="M2" s="107"/>
      <c r="N2" s="107"/>
      <c r="O2" s="107"/>
      <c r="P2" s="107"/>
      <c r="Q2" s="107"/>
      <c r="R2" s="107"/>
      <c r="S2" s="107"/>
      <c r="T2" s="107"/>
      <c r="U2" s="107"/>
      <c r="V2" s="107"/>
      <c r="W2" s="107"/>
      <c r="X2" s="107"/>
      <c r="Y2" s="108"/>
      <c r="Z2" s="108"/>
      <c r="AA2" s="108"/>
    </row>
    <row r="3" spans="1:27" ht="15.75" customHeight="1" x14ac:dyDescent="0.25">
      <c r="X3" s="45"/>
      <c r="Y3" s="108"/>
      <c r="Z3" s="108"/>
      <c r="AA3" s="108"/>
    </row>
    <row r="4" spans="1:27" ht="15.75" customHeight="1" x14ac:dyDescent="0.25">
      <c r="X4" s="45"/>
      <c r="Y4" s="108"/>
      <c r="Z4" s="108"/>
      <c r="AA4" s="108"/>
    </row>
    <row r="5" spans="1:27" ht="15.75" customHeight="1" x14ac:dyDescent="0.25">
      <c r="X5" s="45"/>
      <c r="Y5" s="108"/>
      <c r="Z5" s="108"/>
      <c r="AA5" s="108"/>
    </row>
    <row r="6" spans="1:27" ht="15.75" customHeight="1" x14ac:dyDescent="0.25">
      <c r="X6" s="45"/>
      <c r="Y6" s="108"/>
      <c r="Z6" s="108"/>
      <c r="AA6" s="108"/>
    </row>
    <row r="7" spans="1:27" ht="15.75" customHeight="1" x14ac:dyDescent="0.25">
      <c r="X7" s="45"/>
      <c r="Y7" s="108"/>
      <c r="Z7" s="108"/>
      <c r="AA7" s="108"/>
    </row>
    <row r="8" spans="1:27" ht="15.75" customHeight="1" x14ac:dyDescent="0.25">
      <c r="X8" s="45"/>
      <c r="Y8" s="108"/>
      <c r="Z8" s="108"/>
      <c r="AA8" s="108"/>
    </row>
    <row r="9" spans="1:27" ht="15.75" customHeight="1" x14ac:dyDescent="0.25">
      <c r="X9" s="45"/>
      <c r="Y9" s="108"/>
      <c r="Z9" s="108"/>
      <c r="AA9" s="108"/>
    </row>
    <row r="10" spans="1:27" ht="15.75" customHeight="1" x14ac:dyDescent="0.25">
      <c r="X10" s="45"/>
      <c r="Y10" s="108"/>
      <c r="Z10" s="108"/>
      <c r="AA10" s="108"/>
    </row>
    <row r="11" spans="1:27" ht="15.75" customHeight="1" x14ac:dyDescent="0.25">
      <c r="X11" s="45"/>
      <c r="Y11" s="108"/>
      <c r="Z11" s="108"/>
      <c r="AA11" s="108"/>
    </row>
    <row r="12" spans="1:27" ht="15.75" customHeight="1" x14ac:dyDescent="0.25">
      <c r="X12" s="45"/>
      <c r="Y12" s="108"/>
      <c r="Z12" s="108"/>
      <c r="AA12" s="108"/>
    </row>
    <row r="13" spans="1:27" ht="15.75" customHeight="1" x14ac:dyDescent="0.25">
      <c r="X13" s="45"/>
      <c r="Y13" s="108"/>
      <c r="Z13" s="108"/>
      <c r="AA13" s="108"/>
    </row>
    <row r="34" spans="1:17" ht="18.75" x14ac:dyDescent="0.25">
      <c r="A34" s="40" t="s">
        <v>208</v>
      </c>
    </row>
    <row r="35" spans="1:17" x14ac:dyDescent="0.25">
      <c r="A35" s="46" t="s">
        <v>245</v>
      </c>
    </row>
    <row r="38" spans="1:17" hidden="1" x14ac:dyDescent="0.25"/>
    <row r="39" spans="1:17" hidden="1" x14ac:dyDescent="0.25">
      <c r="B39" s="30">
        <v>2000</v>
      </c>
      <c r="G39" s="30">
        <v>2014</v>
      </c>
    </row>
    <row r="40" spans="1:17" hidden="1" x14ac:dyDescent="0.25">
      <c r="B40" s="41" t="s">
        <v>182</v>
      </c>
      <c r="C40" s="41" t="s">
        <v>209</v>
      </c>
      <c r="G40" s="41" t="s">
        <v>182</v>
      </c>
      <c r="H40" s="41" t="s">
        <v>209</v>
      </c>
    </row>
    <row r="41" spans="1:17" hidden="1" x14ac:dyDescent="0.25">
      <c r="A41" s="1">
        <v>1</v>
      </c>
      <c r="B41" s="42" t="s">
        <v>33</v>
      </c>
      <c r="C41" s="1">
        <v>241963</v>
      </c>
      <c r="D41" s="43">
        <f t="shared" ref="D41:D62" si="0">(IF(ISNUMBER(C41),(IF(C41&lt;100,"&lt;100",IF(C41&lt;200,"&lt;200",IF(C41&lt;500,"&lt;500",IF(C41&lt;1000,"&lt;1,000",IF(C41&lt;10000,(ROUND(C41,-2)),IF(C41&lt;100000,(ROUND(C41,-3)),IF(C41&lt;1000000,(ROUND(C41,-4)),IF(C41&gt;=1000000,(ROUND(C41,-5))))))))))),"-"))</f>
        <v>240000</v>
      </c>
      <c r="E41" s="18">
        <f>C41/$C$62</f>
        <v>0.17453441955546067</v>
      </c>
      <c r="F41" s="1">
        <v>1</v>
      </c>
      <c r="G41" s="1" t="s">
        <v>33</v>
      </c>
      <c r="H41" s="43">
        <v>254244</v>
      </c>
      <c r="I41" s="43">
        <f t="shared" ref="I41:I62" si="1">(IF(ISNUMBER(H41),(IF(H41&lt;100,"&lt;100",IF(H41&lt;200,"&lt;200",IF(H41&lt;500,"&lt;500",IF(H41&lt;1000,"&lt;1,000",IF(H41&lt;10000,(ROUND(H41,-2)),IF(H41&lt;100000,(ROUND(H41,-3)),IF(H41&lt;1000000,(ROUND(H41,-4)),IF(H41&gt;=1000000,(ROUND(H41,-5))))))))))),"-"))</f>
        <v>250000</v>
      </c>
      <c r="J41" s="18">
        <f>H41/$H$62</f>
        <v>0.12687750704392636</v>
      </c>
      <c r="O41" s="43"/>
      <c r="Q41" s="43"/>
    </row>
    <row r="42" spans="1:17" hidden="1" x14ac:dyDescent="0.25">
      <c r="A42" s="1">
        <v>2</v>
      </c>
      <c r="B42" s="42" t="s">
        <v>104</v>
      </c>
      <c r="C42" s="1">
        <v>157507.32999999999</v>
      </c>
      <c r="D42" s="43">
        <f t="shared" si="0"/>
        <v>160000</v>
      </c>
      <c r="E42" s="18">
        <f t="shared" ref="E42:E62" si="2">C42/$C$62</f>
        <v>0.11361427332807245</v>
      </c>
      <c r="F42" s="1">
        <v>2</v>
      </c>
      <c r="G42" s="1" t="s">
        <v>136</v>
      </c>
      <c r="H42" s="43">
        <v>196488</v>
      </c>
      <c r="I42" s="43">
        <f t="shared" si="1"/>
        <v>200000</v>
      </c>
      <c r="J42" s="18">
        <f t="shared" ref="J42:J62" si="3">H42/$H$62</f>
        <v>9.8055047922653044E-2</v>
      </c>
      <c r="O42" s="43"/>
      <c r="Q42" s="43"/>
    </row>
    <row r="43" spans="1:17" hidden="1" x14ac:dyDescent="0.25">
      <c r="A43" s="1">
        <v>3</v>
      </c>
      <c r="B43" s="42" t="s">
        <v>136</v>
      </c>
      <c r="C43" s="1">
        <v>94125</v>
      </c>
      <c r="D43" s="43">
        <f t="shared" si="0"/>
        <v>94000</v>
      </c>
      <c r="E43" s="18">
        <f t="shared" si="2"/>
        <v>6.7894894015439286E-2</v>
      </c>
      <c r="F43" s="1">
        <v>3</v>
      </c>
      <c r="G43" s="1" t="s">
        <v>25</v>
      </c>
      <c r="H43" s="43">
        <v>156115</v>
      </c>
      <c r="I43" s="43">
        <f t="shared" si="1"/>
        <v>160000</v>
      </c>
      <c r="J43" s="18">
        <f t="shared" si="3"/>
        <v>7.790737249320559E-2</v>
      </c>
      <c r="O43" s="43"/>
      <c r="Q43" s="43"/>
    </row>
    <row r="44" spans="1:17" hidden="1" x14ac:dyDescent="0.25">
      <c r="A44" s="1">
        <v>4</v>
      </c>
      <c r="B44" s="42" t="s">
        <v>25</v>
      </c>
      <c r="C44" s="1">
        <v>89589</v>
      </c>
      <c r="D44" s="43">
        <f t="shared" si="0"/>
        <v>90000</v>
      </c>
      <c r="E44" s="18">
        <f t="shared" si="2"/>
        <v>6.4622955218583689E-2</v>
      </c>
      <c r="F44" s="1">
        <v>4</v>
      </c>
      <c r="G44" s="1" t="s">
        <v>104</v>
      </c>
      <c r="H44" s="43">
        <v>129483</v>
      </c>
      <c r="I44" s="43">
        <f t="shared" si="1"/>
        <v>130000</v>
      </c>
      <c r="J44" s="18">
        <f t="shared" si="3"/>
        <v>6.4616983073617143E-2</v>
      </c>
      <c r="O44" s="43"/>
      <c r="Q44" s="43"/>
    </row>
    <row r="45" spans="1:17" hidden="1" x14ac:dyDescent="0.25">
      <c r="A45" s="1">
        <v>5</v>
      </c>
      <c r="B45" s="42" t="s">
        <v>181</v>
      </c>
      <c r="C45" s="1">
        <v>73717</v>
      </c>
      <c r="D45" s="43">
        <f t="shared" si="0"/>
        <v>74000</v>
      </c>
      <c r="E45" s="18">
        <f t="shared" si="2"/>
        <v>5.3174054737170122E-2</v>
      </c>
      <c r="F45" s="1">
        <v>5</v>
      </c>
      <c r="G45" s="1" t="s">
        <v>29</v>
      </c>
      <c r="H45" s="43">
        <v>122188</v>
      </c>
      <c r="I45" s="43">
        <f t="shared" si="1"/>
        <v>120000</v>
      </c>
      <c r="J45" s="18">
        <f t="shared" si="3"/>
        <v>6.0976498287799413E-2</v>
      </c>
      <c r="O45" s="43"/>
      <c r="Q45" s="43"/>
    </row>
    <row r="46" spans="1:17" hidden="1" x14ac:dyDescent="0.25">
      <c r="A46" s="1">
        <v>6</v>
      </c>
      <c r="B46" s="42" t="s">
        <v>36</v>
      </c>
      <c r="C46" s="1">
        <v>71385</v>
      </c>
      <c r="D46" s="43">
        <f t="shared" si="0"/>
        <v>71000</v>
      </c>
      <c r="E46" s="18">
        <f t="shared" si="2"/>
        <v>5.1491920417446303E-2</v>
      </c>
      <c r="F46" s="1">
        <v>6</v>
      </c>
      <c r="G46" s="1" t="s">
        <v>37</v>
      </c>
      <c r="H46" s="43">
        <v>112966</v>
      </c>
      <c r="I46" s="43">
        <f t="shared" si="1"/>
        <v>110000</v>
      </c>
      <c r="J46" s="18">
        <f t="shared" si="3"/>
        <v>5.6374366595570338E-2</v>
      </c>
      <c r="O46" s="43"/>
      <c r="Q46" s="43"/>
    </row>
    <row r="47" spans="1:17" hidden="1" x14ac:dyDescent="0.25">
      <c r="A47" s="1">
        <v>7</v>
      </c>
      <c r="B47" s="42" t="s">
        <v>29</v>
      </c>
      <c r="C47" s="1">
        <v>64708</v>
      </c>
      <c r="D47" s="43">
        <f t="shared" si="0"/>
        <v>65000</v>
      </c>
      <c r="E47" s="18">
        <f t="shared" si="2"/>
        <v>4.6675620737859705E-2</v>
      </c>
      <c r="F47" s="1">
        <v>7</v>
      </c>
      <c r="G47" s="1" t="s">
        <v>181</v>
      </c>
      <c r="H47" s="43">
        <v>108484</v>
      </c>
      <c r="I47" s="43">
        <f t="shared" si="1"/>
        <v>110000</v>
      </c>
      <c r="J47" s="18">
        <f t="shared" si="3"/>
        <v>5.4137676697004873E-2</v>
      </c>
      <c r="O47" s="43"/>
      <c r="Q47" s="43"/>
    </row>
    <row r="48" spans="1:17" hidden="1" x14ac:dyDescent="0.25">
      <c r="A48" s="1">
        <v>8</v>
      </c>
      <c r="B48" s="42" t="s">
        <v>37</v>
      </c>
      <c r="C48" s="1">
        <v>60663</v>
      </c>
      <c r="D48" s="43">
        <f t="shared" si="0"/>
        <v>61000</v>
      </c>
      <c r="E48" s="18">
        <f t="shared" si="2"/>
        <v>4.3757853446572036E-2</v>
      </c>
      <c r="F48" s="1">
        <v>8</v>
      </c>
      <c r="G48" s="1" t="s">
        <v>36</v>
      </c>
      <c r="H48" s="43">
        <v>101619</v>
      </c>
      <c r="I48" s="43">
        <f t="shared" si="1"/>
        <v>100000</v>
      </c>
      <c r="J48" s="18">
        <f t="shared" si="3"/>
        <v>5.0711778403017382E-2</v>
      </c>
      <c r="O48" s="43"/>
      <c r="Q48" s="43"/>
    </row>
    <row r="49" spans="1:17" hidden="1" x14ac:dyDescent="0.25">
      <c r="A49" s="1">
        <v>9</v>
      </c>
      <c r="B49" s="42" t="s">
        <v>86</v>
      </c>
      <c r="C49" s="1">
        <v>42339</v>
      </c>
      <c r="D49" s="43">
        <f t="shared" si="0"/>
        <v>42000</v>
      </c>
      <c r="E49" s="18">
        <f t="shared" si="2"/>
        <v>3.0540259418004607E-2</v>
      </c>
      <c r="F49" s="1">
        <v>9</v>
      </c>
      <c r="G49" s="1" t="s">
        <v>24</v>
      </c>
      <c r="H49" s="43">
        <v>98021</v>
      </c>
      <c r="I49" s="43">
        <f t="shared" si="1"/>
        <v>98000</v>
      </c>
      <c r="J49" s="18">
        <f t="shared" si="3"/>
        <v>4.8916238408586651E-2</v>
      </c>
      <c r="O49" s="43"/>
      <c r="Q49" s="43"/>
    </row>
    <row r="50" spans="1:17" hidden="1" x14ac:dyDescent="0.25">
      <c r="A50" s="1">
        <v>10</v>
      </c>
      <c r="B50" s="42" t="s">
        <v>28</v>
      </c>
      <c r="C50" s="1">
        <v>40316</v>
      </c>
      <c r="D50" s="43">
        <f t="shared" si="0"/>
        <v>40000</v>
      </c>
      <c r="E50" s="18">
        <f t="shared" si="2"/>
        <v>2.9081015108913148E-2</v>
      </c>
      <c r="F50" s="1">
        <v>10</v>
      </c>
      <c r="G50" s="1" t="s">
        <v>28</v>
      </c>
      <c r="H50" s="43">
        <v>83283</v>
      </c>
      <c r="I50" s="43">
        <f t="shared" si="1"/>
        <v>83000</v>
      </c>
      <c r="J50" s="18">
        <f t="shared" si="3"/>
        <v>4.1561411160693347E-2</v>
      </c>
      <c r="O50" s="43"/>
      <c r="Q50" s="43"/>
    </row>
    <row r="51" spans="1:17" hidden="1" x14ac:dyDescent="0.25">
      <c r="A51" s="1">
        <v>11</v>
      </c>
      <c r="B51" s="42" t="s">
        <v>24</v>
      </c>
      <c r="C51" s="1">
        <v>39299</v>
      </c>
      <c r="D51" s="43">
        <f t="shared" si="0"/>
        <v>39000</v>
      </c>
      <c r="E51" s="18">
        <f t="shared" si="2"/>
        <v>2.8347425656443541E-2</v>
      </c>
      <c r="F51" s="1">
        <v>11</v>
      </c>
      <c r="G51" s="1" t="s">
        <v>86</v>
      </c>
      <c r="H51" s="43">
        <v>65018</v>
      </c>
      <c r="I51" s="43">
        <f t="shared" si="1"/>
        <v>65000</v>
      </c>
      <c r="J51" s="18">
        <f t="shared" si="3"/>
        <v>3.2446475641438946E-2</v>
      </c>
      <c r="O51" s="43"/>
      <c r="Q51" s="43"/>
    </row>
    <row r="52" spans="1:17" hidden="1" x14ac:dyDescent="0.25">
      <c r="A52" s="1">
        <v>12</v>
      </c>
      <c r="B52" s="42" t="s">
        <v>56</v>
      </c>
      <c r="C52" s="1">
        <v>24495</v>
      </c>
      <c r="D52" s="43">
        <f t="shared" si="0"/>
        <v>24000</v>
      </c>
      <c r="E52" s="18">
        <f t="shared" si="2"/>
        <v>1.7668902299157345E-2</v>
      </c>
      <c r="F52" s="1">
        <v>12</v>
      </c>
      <c r="G52" s="1" t="s">
        <v>105</v>
      </c>
      <c r="H52" s="43">
        <v>42184</v>
      </c>
      <c r="I52" s="43">
        <f t="shared" si="1"/>
        <v>42000</v>
      </c>
      <c r="J52" s="18">
        <f t="shared" si="3"/>
        <v>2.1051433886899944E-2</v>
      </c>
      <c r="O52" s="43"/>
      <c r="Q52" s="43"/>
    </row>
    <row r="53" spans="1:17" hidden="1" x14ac:dyDescent="0.25">
      <c r="A53" s="1">
        <v>13</v>
      </c>
      <c r="B53" s="42" t="s">
        <v>77</v>
      </c>
      <c r="C53" s="1">
        <v>23998</v>
      </c>
      <c r="D53" s="43">
        <f t="shared" si="0"/>
        <v>24000</v>
      </c>
      <c r="E53" s="18">
        <f t="shared" si="2"/>
        <v>1.7310402832217922E-2</v>
      </c>
      <c r="F53" s="1">
        <v>13</v>
      </c>
      <c r="G53" s="1" t="s">
        <v>61</v>
      </c>
      <c r="H53" s="43">
        <v>38501</v>
      </c>
      <c r="I53" s="43">
        <f t="shared" si="1"/>
        <v>39000</v>
      </c>
      <c r="J53" s="18">
        <f t="shared" si="3"/>
        <v>1.9213475632456258E-2</v>
      </c>
      <c r="O53" s="43"/>
      <c r="Q53" s="43"/>
    </row>
    <row r="54" spans="1:17" hidden="1" x14ac:dyDescent="0.25">
      <c r="A54" s="1">
        <v>14</v>
      </c>
      <c r="B54" s="42" t="s">
        <v>175</v>
      </c>
      <c r="C54" s="1">
        <v>21439</v>
      </c>
      <c r="D54" s="43">
        <f t="shared" si="0"/>
        <v>21000</v>
      </c>
      <c r="E54" s="18">
        <f t="shared" si="2"/>
        <v>1.5464527307272274E-2</v>
      </c>
      <c r="F54" s="1">
        <v>14</v>
      </c>
      <c r="G54" s="1" t="s">
        <v>77</v>
      </c>
      <c r="H54" s="43">
        <v>35793</v>
      </c>
      <c r="I54" s="43">
        <f t="shared" si="1"/>
        <v>36000</v>
      </c>
      <c r="J54" s="18">
        <f t="shared" si="3"/>
        <v>1.786207977227882E-2</v>
      </c>
      <c r="O54" s="43"/>
      <c r="Q54" s="43"/>
    </row>
    <row r="55" spans="1:17" hidden="1" x14ac:dyDescent="0.25">
      <c r="A55" s="1">
        <v>15</v>
      </c>
      <c r="B55" s="42" t="s">
        <v>166</v>
      </c>
      <c r="C55" s="1">
        <v>19851</v>
      </c>
      <c r="D55" s="43">
        <f t="shared" si="0"/>
        <v>20000</v>
      </c>
      <c r="E55" s="18">
        <f t="shared" si="2"/>
        <v>1.4319060197614716E-2</v>
      </c>
      <c r="F55" s="1">
        <v>15</v>
      </c>
      <c r="G55" s="1" t="s">
        <v>56</v>
      </c>
      <c r="H55" s="43">
        <v>31734</v>
      </c>
      <c r="I55" s="43">
        <f t="shared" si="1"/>
        <v>32000</v>
      </c>
      <c r="J55" s="18">
        <f t="shared" si="3"/>
        <v>1.5836483097071943E-2</v>
      </c>
      <c r="O55" s="43"/>
      <c r="Q55" s="43"/>
    </row>
    <row r="56" spans="1:17" hidden="1" x14ac:dyDescent="0.25">
      <c r="A56" s="1">
        <v>16</v>
      </c>
      <c r="B56" s="42" t="s">
        <v>61</v>
      </c>
      <c r="C56" s="1">
        <v>19635</v>
      </c>
      <c r="D56" s="43">
        <f t="shared" si="0"/>
        <v>20000</v>
      </c>
      <c r="E56" s="18">
        <f t="shared" si="2"/>
        <v>1.4163253588240641E-2</v>
      </c>
      <c r="F56" s="1">
        <v>16</v>
      </c>
      <c r="G56" s="1" t="s">
        <v>71</v>
      </c>
      <c r="H56" s="43">
        <v>29336</v>
      </c>
      <c r="I56" s="43">
        <f t="shared" si="1"/>
        <v>29000</v>
      </c>
      <c r="J56" s="18">
        <f t="shared" si="3"/>
        <v>1.4639789126353516E-2</v>
      </c>
      <c r="O56" s="43"/>
      <c r="Q56" s="43"/>
    </row>
    <row r="57" spans="1:17" hidden="1" x14ac:dyDescent="0.25">
      <c r="A57" s="1">
        <v>17</v>
      </c>
      <c r="B57" s="42" t="s">
        <v>71</v>
      </c>
      <c r="C57" s="1">
        <v>18038</v>
      </c>
      <c r="D57" s="43">
        <f t="shared" si="0"/>
        <v>18000</v>
      </c>
      <c r="E57" s="18">
        <f t="shared" si="2"/>
        <v>1.301129453652583E-2</v>
      </c>
      <c r="F57" s="1">
        <v>17</v>
      </c>
      <c r="G57" s="1" t="s">
        <v>175</v>
      </c>
      <c r="H57" s="43">
        <v>20767</v>
      </c>
      <c r="I57" s="43">
        <f t="shared" si="1"/>
        <v>21000</v>
      </c>
      <c r="J57" s="18">
        <f t="shared" si="3"/>
        <v>1.0363529478694556E-2</v>
      </c>
      <c r="O57" s="43"/>
      <c r="Q57" s="43"/>
    </row>
    <row r="58" spans="1:17" hidden="1" x14ac:dyDescent="0.25">
      <c r="A58" s="1">
        <v>18</v>
      </c>
      <c r="B58" s="42" t="s">
        <v>130</v>
      </c>
      <c r="C58" s="1">
        <v>14360</v>
      </c>
      <c r="D58" s="43">
        <f t="shared" si="0"/>
        <v>14000</v>
      </c>
      <c r="E58" s="18">
        <f t="shared" si="2"/>
        <v>1.0358254215795039E-2</v>
      </c>
      <c r="F58" s="1">
        <v>18</v>
      </c>
      <c r="G58" s="1" t="s">
        <v>31</v>
      </c>
      <c r="H58" s="43">
        <v>20208</v>
      </c>
      <c r="I58" s="43">
        <f t="shared" si="1"/>
        <v>20000</v>
      </c>
      <c r="J58" s="18">
        <f t="shared" si="3"/>
        <v>1.0084567039315239E-2</v>
      </c>
      <c r="O58" s="43"/>
      <c r="Q58" s="43"/>
    </row>
    <row r="59" spans="1:17" hidden="1" x14ac:dyDescent="0.25">
      <c r="A59" s="1">
        <v>19</v>
      </c>
      <c r="B59" s="42" t="s">
        <v>21</v>
      </c>
      <c r="C59" s="1">
        <v>11488</v>
      </c>
      <c r="D59" s="43">
        <f t="shared" si="0"/>
        <v>11000</v>
      </c>
      <c r="E59" s="18">
        <f t="shared" si="2"/>
        <v>8.2866033726360314E-3</v>
      </c>
      <c r="F59" s="1">
        <v>19</v>
      </c>
      <c r="G59" s="1" t="s">
        <v>21</v>
      </c>
      <c r="H59" s="43">
        <v>17449</v>
      </c>
      <c r="I59" s="43">
        <f t="shared" si="1"/>
        <v>17000</v>
      </c>
      <c r="J59" s="18">
        <f t="shared" si="3"/>
        <v>8.7077202231300287E-3</v>
      </c>
      <c r="O59" s="43"/>
      <c r="Q59" s="43"/>
    </row>
    <row r="60" spans="1:17" hidden="1" x14ac:dyDescent="0.25">
      <c r="A60" s="1">
        <v>20</v>
      </c>
      <c r="B60" s="42" t="s">
        <v>179</v>
      </c>
      <c r="C60" s="1">
        <v>11133</v>
      </c>
      <c r="D60" s="43">
        <f t="shared" si="0"/>
        <v>11000</v>
      </c>
      <c r="E60" s="18">
        <f t="shared" si="2"/>
        <v>8.030532324822157E-3</v>
      </c>
      <c r="F60" s="1">
        <v>20</v>
      </c>
      <c r="G60" s="1" t="s">
        <v>20</v>
      </c>
      <c r="H60" s="43">
        <v>16376</v>
      </c>
      <c r="I60" s="43">
        <f t="shared" si="1"/>
        <v>16000</v>
      </c>
      <c r="J60" s="18">
        <f t="shared" si="3"/>
        <v>8.1722520702606077E-3</v>
      </c>
      <c r="O60" s="43"/>
      <c r="Q60" s="43"/>
    </row>
    <row r="61" spans="1:17" hidden="1" x14ac:dyDescent="0.25">
      <c r="B61" s="42" t="s">
        <v>210</v>
      </c>
      <c r="C61" s="1">
        <f>SUM(C64:C205)</f>
        <v>246282.666</v>
      </c>
      <c r="D61" s="43">
        <f t="shared" si="0"/>
        <v>250000</v>
      </c>
      <c r="E61" s="18">
        <f t="shared" si="2"/>
        <v>0.17765031081975916</v>
      </c>
      <c r="G61" s="1" t="s">
        <v>210</v>
      </c>
      <c r="H61" s="43">
        <f>SUM(H64:H205)</f>
        <v>323598.02519999992</v>
      </c>
      <c r="I61" s="43">
        <f t="shared" si="1"/>
        <v>320000</v>
      </c>
      <c r="J61" s="18">
        <f t="shared" si="3"/>
        <v>0.16148782556014557</v>
      </c>
      <c r="O61" s="43"/>
      <c r="Q61" s="43"/>
    </row>
    <row r="62" spans="1:17" hidden="1" x14ac:dyDescent="0.25">
      <c r="B62" s="42" t="s">
        <v>16</v>
      </c>
      <c r="C62" s="1">
        <v>1386334</v>
      </c>
      <c r="D62" s="43">
        <f t="shared" si="0"/>
        <v>1400000</v>
      </c>
      <c r="E62" s="18">
        <f t="shared" si="2"/>
        <v>1</v>
      </c>
      <c r="G62" s="1" t="s">
        <v>211</v>
      </c>
      <c r="H62" s="1">
        <v>2003854</v>
      </c>
      <c r="I62" s="43">
        <f t="shared" si="1"/>
        <v>2000000</v>
      </c>
      <c r="J62" s="18">
        <f t="shared" si="3"/>
        <v>1</v>
      </c>
    </row>
    <row r="63" spans="1:17" hidden="1" x14ac:dyDescent="0.25"/>
    <row r="64" spans="1:17" hidden="1" x14ac:dyDescent="0.25">
      <c r="B64" s="42" t="s">
        <v>173</v>
      </c>
      <c r="C64" s="1">
        <v>11090</v>
      </c>
      <c r="G64" s="1" t="s">
        <v>65</v>
      </c>
      <c r="H64" s="44">
        <v>15628</v>
      </c>
    </row>
    <row r="65" spans="2:8" hidden="1" x14ac:dyDescent="0.25">
      <c r="B65" s="42" t="s">
        <v>126</v>
      </c>
      <c r="C65" s="1">
        <v>10433</v>
      </c>
      <c r="G65" s="1" t="s">
        <v>26</v>
      </c>
      <c r="H65" s="44">
        <v>15457</v>
      </c>
    </row>
    <row r="66" spans="2:8" hidden="1" x14ac:dyDescent="0.25">
      <c r="B66" s="42" t="s">
        <v>31</v>
      </c>
      <c r="C66" s="1">
        <v>10108</v>
      </c>
      <c r="G66" s="1" t="s">
        <v>94</v>
      </c>
      <c r="H66" s="44">
        <v>15003</v>
      </c>
    </row>
    <row r="67" spans="2:8" hidden="1" x14ac:dyDescent="0.25">
      <c r="B67" s="42" t="s">
        <v>60</v>
      </c>
      <c r="C67" s="1">
        <v>10023</v>
      </c>
      <c r="G67" s="1" t="s">
        <v>35</v>
      </c>
      <c r="H67" s="44">
        <v>14035</v>
      </c>
    </row>
    <row r="68" spans="2:8" hidden="1" x14ac:dyDescent="0.25">
      <c r="B68" s="42" t="s">
        <v>94</v>
      </c>
      <c r="C68" s="1">
        <v>9171</v>
      </c>
      <c r="G68" s="1" t="s">
        <v>64</v>
      </c>
      <c r="H68" s="44">
        <v>11930</v>
      </c>
    </row>
    <row r="69" spans="2:8" hidden="1" x14ac:dyDescent="0.25">
      <c r="B69" s="42" t="s">
        <v>59</v>
      </c>
      <c r="C69" s="1">
        <v>9048</v>
      </c>
      <c r="G69" s="1" t="s">
        <v>59</v>
      </c>
      <c r="H69" s="44">
        <v>11490</v>
      </c>
    </row>
    <row r="70" spans="2:8" hidden="1" x14ac:dyDescent="0.25">
      <c r="B70" s="42" t="s">
        <v>35</v>
      </c>
      <c r="C70" s="1">
        <v>8560</v>
      </c>
      <c r="G70" s="1" t="s">
        <v>30</v>
      </c>
      <c r="H70" s="44">
        <v>11035</v>
      </c>
    </row>
    <row r="71" spans="2:8" hidden="1" x14ac:dyDescent="0.25">
      <c r="B71" s="42" t="s">
        <v>26</v>
      </c>
      <c r="C71" s="1">
        <v>7950</v>
      </c>
      <c r="G71" s="1" t="s">
        <v>122</v>
      </c>
      <c r="H71" s="44">
        <v>10389</v>
      </c>
    </row>
    <row r="72" spans="2:8" hidden="1" x14ac:dyDescent="0.25">
      <c r="B72" s="42" t="s">
        <v>65</v>
      </c>
      <c r="C72" s="1">
        <v>7382</v>
      </c>
      <c r="G72" s="1" t="s">
        <v>34</v>
      </c>
      <c r="H72" s="44">
        <v>10364</v>
      </c>
    </row>
    <row r="73" spans="2:8" hidden="1" x14ac:dyDescent="0.25">
      <c r="B73" s="42" t="s">
        <v>68</v>
      </c>
      <c r="C73" s="1">
        <v>7337</v>
      </c>
      <c r="G73" s="1" t="s">
        <v>22</v>
      </c>
      <c r="H73" s="44">
        <v>9903</v>
      </c>
    </row>
    <row r="74" spans="2:8" hidden="1" x14ac:dyDescent="0.25">
      <c r="B74" s="42" t="s">
        <v>64</v>
      </c>
      <c r="C74" s="1">
        <v>6762</v>
      </c>
      <c r="G74" s="1" t="s">
        <v>166</v>
      </c>
      <c r="H74" s="44">
        <v>9604</v>
      </c>
    </row>
    <row r="75" spans="2:8" hidden="1" x14ac:dyDescent="0.25">
      <c r="B75" s="42" t="s">
        <v>80</v>
      </c>
      <c r="C75" s="1">
        <v>6301</v>
      </c>
      <c r="G75" s="1" t="s">
        <v>130</v>
      </c>
      <c r="H75" s="44">
        <v>8856</v>
      </c>
    </row>
    <row r="76" spans="2:8" hidden="1" x14ac:dyDescent="0.25">
      <c r="B76" s="42" t="s">
        <v>67</v>
      </c>
      <c r="C76" s="1">
        <v>5950</v>
      </c>
      <c r="G76" s="1" t="s">
        <v>100</v>
      </c>
      <c r="H76" s="44">
        <v>8531</v>
      </c>
    </row>
    <row r="77" spans="2:8" hidden="1" x14ac:dyDescent="0.25">
      <c r="B77" s="42" t="s">
        <v>135</v>
      </c>
      <c r="C77" s="1">
        <v>5943</v>
      </c>
      <c r="G77" s="1" t="s">
        <v>150</v>
      </c>
      <c r="H77" s="44">
        <v>8470</v>
      </c>
    </row>
    <row r="78" spans="2:8" hidden="1" x14ac:dyDescent="0.25">
      <c r="B78" s="42" t="s">
        <v>150</v>
      </c>
      <c r="C78" s="1">
        <v>5898</v>
      </c>
      <c r="G78" s="1" t="s">
        <v>97</v>
      </c>
      <c r="H78" s="44">
        <v>8114</v>
      </c>
    </row>
    <row r="79" spans="2:8" hidden="1" x14ac:dyDescent="0.25">
      <c r="B79" s="42" t="s">
        <v>30</v>
      </c>
      <c r="C79" s="1">
        <v>5746</v>
      </c>
      <c r="G79" s="1" t="s">
        <v>179</v>
      </c>
      <c r="H79" s="44">
        <v>7752</v>
      </c>
    </row>
    <row r="80" spans="2:8" hidden="1" x14ac:dyDescent="0.25">
      <c r="B80" s="42" t="s">
        <v>105</v>
      </c>
      <c r="C80" s="1">
        <v>5581</v>
      </c>
      <c r="G80" s="1" t="s">
        <v>69</v>
      </c>
      <c r="H80" s="44">
        <v>7667</v>
      </c>
    </row>
    <row r="81" spans="2:8" hidden="1" x14ac:dyDescent="0.25">
      <c r="B81" s="42" t="s">
        <v>20</v>
      </c>
      <c r="C81" s="1">
        <v>5516</v>
      </c>
      <c r="G81" s="1" t="s">
        <v>169</v>
      </c>
      <c r="H81" s="44">
        <v>7373</v>
      </c>
    </row>
    <row r="82" spans="2:8" hidden="1" x14ac:dyDescent="0.25">
      <c r="B82" s="42" t="s">
        <v>100</v>
      </c>
      <c r="C82" s="1">
        <v>5402</v>
      </c>
      <c r="G82" s="1" t="s">
        <v>67</v>
      </c>
      <c r="H82" s="44">
        <v>6699</v>
      </c>
    </row>
    <row r="83" spans="2:8" hidden="1" x14ac:dyDescent="0.25">
      <c r="B83" s="42" t="s">
        <v>143</v>
      </c>
      <c r="C83" s="1">
        <v>5385</v>
      </c>
      <c r="G83" s="1" t="s">
        <v>126</v>
      </c>
      <c r="H83" s="44">
        <v>6300</v>
      </c>
    </row>
    <row r="84" spans="2:8" hidden="1" x14ac:dyDescent="0.25">
      <c r="B84" s="42" t="s">
        <v>122</v>
      </c>
      <c r="C84" s="1">
        <v>5004</v>
      </c>
      <c r="G84" s="1" t="s">
        <v>68</v>
      </c>
      <c r="H84" s="44">
        <v>5583</v>
      </c>
    </row>
    <row r="85" spans="2:8" hidden="1" x14ac:dyDescent="0.25">
      <c r="B85" s="42" t="s">
        <v>22</v>
      </c>
      <c r="C85" s="1">
        <v>4998</v>
      </c>
      <c r="G85" s="1" t="s">
        <v>173</v>
      </c>
      <c r="H85" s="44">
        <v>5501</v>
      </c>
    </row>
    <row r="86" spans="2:8" hidden="1" x14ac:dyDescent="0.25">
      <c r="B86" s="42" t="s">
        <v>69</v>
      </c>
      <c r="C86" s="1">
        <v>4847</v>
      </c>
      <c r="G86" s="1" t="s">
        <v>135</v>
      </c>
      <c r="H86" s="44">
        <v>5415</v>
      </c>
    </row>
    <row r="87" spans="2:8" hidden="1" x14ac:dyDescent="0.25">
      <c r="B87" s="42" t="s">
        <v>152</v>
      </c>
      <c r="C87" s="1">
        <v>4370</v>
      </c>
      <c r="G87" s="1" t="s">
        <v>52</v>
      </c>
      <c r="H87" s="44">
        <v>4314</v>
      </c>
    </row>
    <row r="88" spans="2:8" hidden="1" x14ac:dyDescent="0.25">
      <c r="B88" s="42" t="s">
        <v>169</v>
      </c>
      <c r="C88" s="1">
        <v>4166</v>
      </c>
      <c r="G88" s="1" t="s">
        <v>60</v>
      </c>
      <c r="H88" s="44">
        <v>4294</v>
      </c>
    </row>
    <row r="89" spans="2:8" hidden="1" x14ac:dyDescent="0.25">
      <c r="B89" s="42" t="s">
        <v>178</v>
      </c>
      <c r="C89" s="1">
        <v>4113</v>
      </c>
      <c r="G89" s="1" t="s">
        <v>160</v>
      </c>
      <c r="H89" s="44">
        <v>4238</v>
      </c>
    </row>
    <row r="90" spans="2:8" hidden="1" x14ac:dyDescent="0.25">
      <c r="B90" s="42" t="s">
        <v>89</v>
      </c>
      <c r="C90" s="1">
        <v>3742</v>
      </c>
      <c r="G90" s="1" t="s">
        <v>27</v>
      </c>
      <c r="H90" s="44">
        <v>4112</v>
      </c>
    </row>
    <row r="91" spans="2:8" hidden="1" x14ac:dyDescent="0.25">
      <c r="B91" s="42" t="s">
        <v>41</v>
      </c>
      <c r="C91" s="1">
        <v>3447</v>
      </c>
      <c r="G91" s="1" t="s">
        <v>178</v>
      </c>
      <c r="H91" s="44">
        <v>4044</v>
      </c>
    </row>
    <row r="92" spans="2:8" hidden="1" x14ac:dyDescent="0.25">
      <c r="B92" s="42" t="s">
        <v>97</v>
      </c>
      <c r="C92" s="1">
        <v>3173</v>
      </c>
      <c r="G92" s="1" t="s">
        <v>41</v>
      </c>
      <c r="H92" s="44">
        <v>3990</v>
      </c>
    </row>
    <row r="93" spans="2:8" hidden="1" x14ac:dyDescent="0.25">
      <c r="B93" s="42" t="s">
        <v>96</v>
      </c>
      <c r="C93" s="1">
        <v>3078</v>
      </c>
      <c r="G93" s="1" t="s">
        <v>80</v>
      </c>
      <c r="H93" s="44">
        <v>3774</v>
      </c>
    </row>
    <row r="94" spans="2:8" hidden="1" x14ac:dyDescent="0.25">
      <c r="B94" s="42" t="s">
        <v>27</v>
      </c>
      <c r="C94" s="1">
        <v>2956</v>
      </c>
      <c r="G94" s="1" t="s">
        <v>143</v>
      </c>
      <c r="H94" s="44">
        <v>3107</v>
      </c>
    </row>
    <row r="95" spans="2:8" hidden="1" x14ac:dyDescent="0.25">
      <c r="B95" s="42" t="s">
        <v>34</v>
      </c>
      <c r="C95" s="1">
        <v>2857</v>
      </c>
      <c r="G95" s="1" t="s">
        <v>144</v>
      </c>
      <c r="H95" s="44">
        <v>2967</v>
      </c>
    </row>
    <row r="96" spans="2:8" hidden="1" x14ac:dyDescent="0.25">
      <c r="B96" s="42" t="s">
        <v>101</v>
      </c>
      <c r="C96" s="1">
        <v>2542</v>
      </c>
      <c r="G96" s="1" t="s">
        <v>32</v>
      </c>
      <c r="H96" s="44">
        <v>2954</v>
      </c>
    </row>
    <row r="97" spans="2:8" hidden="1" x14ac:dyDescent="0.25">
      <c r="B97" s="42" t="s">
        <v>109</v>
      </c>
      <c r="C97" s="1">
        <v>2335</v>
      </c>
      <c r="G97" s="1" t="s">
        <v>96</v>
      </c>
      <c r="H97" s="44">
        <v>2792</v>
      </c>
    </row>
    <row r="98" spans="2:8" hidden="1" x14ac:dyDescent="0.25">
      <c r="B98" s="42" t="s">
        <v>52</v>
      </c>
      <c r="C98" s="1">
        <v>2079</v>
      </c>
      <c r="G98" s="1" t="s">
        <v>174</v>
      </c>
      <c r="H98" s="44">
        <v>2688</v>
      </c>
    </row>
    <row r="99" spans="2:8" hidden="1" x14ac:dyDescent="0.25">
      <c r="B99" s="42" t="s">
        <v>160</v>
      </c>
      <c r="C99" s="1">
        <v>1995</v>
      </c>
      <c r="G99" s="1" t="s">
        <v>117</v>
      </c>
      <c r="H99" s="44">
        <v>2529</v>
      </c>
    </row>
    <row r="100" spans="2:8" hidden="1" x14ac:dyDescent="0.25">
      <c r="B100" s="42" t="s">
        <v>110</v>
      </c>
      <c r="C100" s="1">
        <v>1967</v>
      </c>
      <c r="G100" s="1" t="s">
        <v>90</v>
      </c>
      <c r="H100" s="44">
        <v>2526</v>
      </c>
    </row>
    <row r="101" spans="2:8" hidden="1" x14ac:dyDescent="0.25">
      <c r="B101" s="42" t="s">
        <v>158</v>
      </c>
      <c r="C101" s="1">
        <v>1862</v>
      </c>
      <c r="G101" s="1" t="s">
        <v>141</v>
      </c>
      <c r="H101" s="44">
        <v>2487</v>
      </c>
    </row>
    <row r="102" spans="2:8" hidden="1" x14ac:dyDescent="0.25">
      <c r="B102" s="42" t="s">
        <v>90</v>
      </c>
      <c r="C102" s="1">
        <v>1622</v>
      </c>
      <c r="G102" s="1" t="s">
        <v>98</v>
      </c>
      <c r="H102" s="44">
        <v>2410</v>
      </c>
    </row>
    <row r="103" spans="2:8" hidden="1" x14ac:dyDescent="0.25">
      <c r="B103" s="42" t="s">
        <v>174</v>
      </c>
      <c r="C103" s="1">
        <v>1614</v>
      </c>
      <c r="G103" s="1" t="s">
        <v>139</v>
      </c>
      <c r="H103" s="44">
        <v>2406</v>
      </c>
    </row>
    <row r="104" spans="2:8" hidden="1" x14ac:dyDescent="0.25">
      <c r="B104" s="42" t="s">
        <v>146</v>
      </c>
      <c r="C104" s="1">
        <v>1392</v>
      </c>
      <c r="G104" s="1" t="s">
        <v>154</v>
      </c>
      <c r="H104" s="44">
        <v>2258</v>
      </c>
    </row>
    <row r="105" spans="2:8" hidden="1" x14ac:dyDescent="0.25">
      <c r="B105" s="42" t="s">
        <v>117</v>
      </c>
      <c r="C105" s="1">
        <v>1325</v>
      </c>
      <c r="G105" s="1" t="s">
        <v>101</v>
      </c>
      <c r="H105" s="44">
        <v>2183</v>
      </c>
    </row>
    <row r="106" spans="2:8" hidden="1" x14ac:dyDescent="0.25">
      <c r="B106" s="42" t="s">
        <v>140</v>
      </c>
      <c r="C106" s="1">
        <v>1312</v>
      </c>
      <c r="G106" s="1" t="s">
        <v>152</v>
      </c>
      <c r="H106" s="44">
        <v>2036</v>
      </c>
    </row>
    <row r="107" spans="2:8" hidden="1" x14ac:dyDescent="0.25">
      <c r="B107" s="42" t="s">
        <v>120</v>
      </c>
      <c r="C107" s="1">
        <v>1305</v>
      </c>
      <c r="G107" s="1" t="s">
        <v>89</v>
      </c>
      <c r="H107" s="44">
        <v>1878</v>
      </c>
    </row>
    <row r="108" spans="2:8" hidden="1" x14ac:dyDescent="0.25">
      <c r="B108" s="42" t="s">
        <v>81</v>
      </c>
      <c r="C108" s="1">
        <v>1242</v>
      </c>
      <c r="G108" s="1" t="s">
        <v>23</v>
      </c>
      <c r="H108" s="44">
        <v>1654</v>
      </c>
    </row>
    <row r="109" spans="2:8" hidden="1" x14ac:dyDescent="0.25">
      <c r="B109" s="42" t="s">
        <v>129</v>
      </c>
      <c r="C109" s="1">
        <v>1235</v>
      </c>
      <c r="G109" s="1" t="s">
        <v>81</v>
      </c>
      <c r="H109" s="44">
        <v>1523</v>
      </c>
    </row>
    <row r="110" spans="2:8" hidden="1" x14ac:dyDescent="0.25">
      <c r="B110" s="42" t="s">
        <v>83</v>
      </c>
      <c r="C110" s="1">
        <v>1234</v>
      </c>
      <c r="G110" s="1" t="s">
        <v>109</v>
      </c>
      <c r="H110" s="44">
        <v>1403</v>
      </c>
    </row>
    <row r="111" spans="2:8" hidden="1" x14ac:dyDescent="0.25">
      <c r="B111" s="42" t="s">
        <v>62</v>
      </c>
      <c r="C111" s="1">
        <v>1199</v>
      </c>
      <c r="G111" s="1" t="s">
        <v>110</v>
      </c>
      <c r="H111" s="44">
        <v>1364</v>
      </c>
    </row>
    <row r="112" spans="2:8" hidden="1" x14ac:dyDescent="0.25">
      <c r="B112" s="42" t="s">
        <v>124</v>
      </c>
      <c r="C112" s="1">
        <v>1167</v>
      </c>
      <c r="G112" s="1" t="s">
        <v>124</v>
      </c>
      <c r="H112" s="44">
        <v>1231</v>
      </c>
    </row>
    <row r="113" spans="2:8" hidden="1" x14ac:dyDescent="0.25">
      <c r="B113" s="42" t="s">
        <v>154</v>
      </c>
      <c r="C113" s="1">
        <v>1095</v>
      </c>
      <c r="G113" s="1" t="s">
        <v>129</v>
      </c>
      <c r="H113" s="44">
        <v>1215</v>
      </c>
    </row>
    <row r="114" spans="2:8" hidden="1" x14ac:dyDescent="0.25">
      <c r="B114" s="42" t="s">
        <v>93</v>
      </c>
      <c r="C114" s="1">
        <v>1093</v>
      </c>
      <c r="G114" s="1" t="s">
        <v>66</v>
      </c>
      <c r="H114" s="44">
        <v>1173</v>
      </c>
    </row>
    <row r="115" spans="2:8" hidden="1" x14ac:dyDescent="0.25">
      <c r="B115" s="42" t="s">
        <v>66</v>
      </c>
      <c r="C115" s="1">
        <v>1024</v>
      </c>
      <c r="G115" s="1" t="s">
        <v>62</v>
      </c>
      <c r="H115" s="44">
        <v>1169</v>
      </c>
    </row>
    <row r="116" spans="2:8" hidden="1" x14ac:dyDescent="0.25">
      <c r="B116" s="42" t="s">
        <v>141</v>
      </c>
      <c r="C116" s="1">
        <v>940</v>
      </c>
      <c r="G116" s="1" t="s">
        <v>93</v>
      </c>
      <c r="H116" s="44">
        <v>1157</v>
      </c>
    </row>
    <row r="117" spans="2:8" hidden="1" x14ac:dyDescent="0.25">
      <c r="B117" s="42" t="s">
        <v>134</v>
      </c>
      <c r="C117" s="1">
        <v>929</v>
      </c>
      <c r="G117" s="1" t="s">
        <v>142</v>
      </c>
      <c r="H117" s="44">
        <v>1105</v>
      </c>
    </row>
    <row r="118" spans="2:8" hidden="1" x14ac:dyDescent="0.25">
      <c r="B118" s="42" t="s">
        <v>32</v>
      </c>
      <c r="C118" s="1">
        <v>914</v>
      </c>
      <c r="G118" s="1" t="s">
        <v>54</v>
      </c>
      <c r="H118" s="44">
        <v>1073</v>
      </c>
    </row>
    <row r="119" spans="2:8" hidden="1" x14ac:dyDescent="0.25">
      <c r="B119" s="42" t="s">
        <v>23</v>
      </c>
      <c r="C119" s="1">
        <v>814</v>
      </c>
      <c r="G119" s="1" t="s">
        <v>91</v>
      </c>
      <c r="H119" s="44">
        <v>1045</v>
      </c>
    </row>
    <row r="120" spans="2:8" hidden="1" x14ac:dyDescent="0.25">
      <c r="B120" s="42" t="s">
        <v>98</v>
      </c>
      <c r="C120" s="1">
        <v>776</v>
      </c>
      <c r="G120" s="1" t="s">
        <v>84</v>
      </c>
      <c r="H120" s="44">
        <v>996</v>
      </c>
    </row>
    <row r="121" spans="2:8" hidden="1" x14ac:dyDescent="0.25">
      <c r="B121" s="42" t="s">
        <v>131</v>
      </c>
      <c r="C121" s="1">
        <v>725.6703</v>
      </c>
      <c r="G121" s="1" t="s">
        <v>158</v>
      </c>
      <c r="H121" s="44">
        <v>992</v>
      </c>
    </row>
    <row r="122" spans="2:8" hidden="1" x14ac:dyDescent="0.25">
      <c r="B122" s="42" t="s">
        <v>177</v>
      </c>
      <c r="C122" s="1">
        <v>717</v>
      </c>
      <c r="G122" s="1" t="s">
        <v>120</v>
      </c>
      <c r="H122" s="44">
        <v>974</v>
      </c>
    </row>
    <row r="123" spans="2:8" hidden="1" x14ac:dyDescent="0.25">
      <c r="B123" s="42" t="s">
        <v>54</v>
      </c>
      <c r="C123" s="1">
        <v>635</v>
      </c>
      <c r="G123" s="1" t="s">
        <v>131</v>
      </c>
      <c r="H123" s="44">
        <v>896</v>
      </c>
    </row>
    <row r="124" spans="2:8" hidden="1" x14ac:dyDescent="0.25">
      <c r="B124" s="42" t="s">
        <v>170</v>
      </c>
      <c r="C124" s="1">
        <v>633</v>
      </c>
      <c r="G124" s="1" t="s">
        <v>83</v>
      </c>
      <c r="H124" s="44">
        <v>833</v>
      </c>
    </row>
    <row r="125" spans="2:8" hidden="1" x14ac:dyDescent="0.25">
      <c r="B125" s="42" t="s">
        <v>106</v>
      </c>
      <c r="C125" s="1">
        <v>581</v>
      </c>
      <c r="G125" s="1" t="s">
        <v>79</v>
      </c>
      <c r="H125" s="44">
        <v>825</v>
      </c>
    </row>
    <row r="126" spans="2:8" hidden="1" x14ac:dyDescent="0.25">
      <c r="B126" s="42" t="s">
        <v>176</v>
      </c>
      <c r="C126" s="1">
        <v>565</v>
      </c>
      <c r="G126" s="1" t="s">
        <v>177</v>
      </c>
      <c r="H126" s="44">
        <v>778</v>
      </c>
    </row>
    <row r="127" spans="2:8" hidden="1" x14ac:dyDescent="0.25">
      <c r="B127" s="42" t="s">
        <v>145</v>
      </c>
      <c r="C127" s="1">
        <v>477</v>
      </c>
      <c r="G127" s="1" t="s">
        <v>165</v>
      </c>
      <c r="H127" s="44">
        <v>750</v>
      </c>
    </row>
    <row r="128" spans="2:8" hidden="1" x14ac:dyDescent="0.25">
      <c r="B128" s="42" t="s">
        <v>149</v>
      </c>
      <c r="C128" s="1">
        <v>470</v>
      </c>
      <c r="G128" s="1" t="s">
        <v>73</v>
      </c>
      <c r="H128" s="44">
        <v>738</v>
      </c>
    </row>
    <row r="129" spans="2:8" hidden="1" x14ac:dyDescent="0.25">
      <c r="B129" s="42" t="s">
        <v>91</v>
      </c>
      <c r="C129" s="1">
        <v>465</v>
      </c>
      <c r="G129" s="1" t="s">
        <v>99</v>
      </c>
      <c r="H129" s="44">
        <v>733</v>
      </c>
    </row>
    <row r="130" spans="2:8" hidden="1" x14ac:dyDescent="0.25">
      <c r="B130" s="42" t="s">
        <v>79</v>
      </c>
      <c r="C130" s="1">
        <v>373</v>
      </c>
      <c r="G130" s="1" t="s">
        <v>114</v>
      </c>
      <c r="H130" s="44">
        <v>725</v>
      </c>
    </row>
    <row r="131" spans="2:8" hidden="1" x14ac:dyDescent="0.25">
      <c r="B131" s="42" t="s">
        <v>99</v>
      </c>
      <c r="C131" s="1">
        <v>370</v>
      </c>
      <c r="G131" s="1" t="s">
        <v>146</v>
      </c>
      <c r="H131" s="44">
        <v>724</v>
      </c>
    </row>
    <row r="132" spans="2:8" hidden="1" x14ac:dyDescent="0.25">
      <c r="B132" s="42" t="s">
        <v>43</v>
      </c>
      <c r="C132" s="1">
        <v>369</v>
      </c>
      <c r="G132" s="1" t="s">
        <v>134</v>
      </c>
      <c r="H132" s="44">
        <v>689</v>
      </c>
    </row>
    <row r="133" spans="2:8" hidden="1" x14ac:dyDescent="0.25">
      <c r="B133" s="42" t="s">
        <v>142</v>
      </c>
      <c r="C133" s="1">
        <v>364</v>
      </c>
      <c r="G133" s="1" t="s">
        <v>106</v>
      </c>
      <c r="H133" s="44">
        <v>637</v>
      </c>
    </row>
    <row r="134" spans="2:8" hidden="1" x14ac:dyDescent="0.25">
      <c r="B134" s="42" t="s">
        <v>111</v>
      </c>
      <c r="C134" s="1">
        <v>341</v>
      </c>
      <c r="G134" s="1" t="s">
        <v>180</v>
      </c>
      <c r="H134" s="44">
        <v>584</v>
      </c>
    </row>
    <row r="135" spans="2:8" hidden="1" x14ac:dyDescent="0.25">
      <c r="B135" s="42" t="s">
        <v>85</v>
      </c>
      <c r="C135" s="1">
        <v>333.40460000000002</v>
      </c>
      <c r="G135" s="1" t="s">
        <v>82</v>
      </c>
      <c r="H135" s="44">
        <v>569</v>
      </c>
    </row>
    <row r="136" spans="2:8" hidden="1" x14ac:dyDescent="0.25">
      <c r="B136" s="42" t="s">
        <v>114</v>
      </c>
      <c r="C136" s="1">
        <v>328.3048</v>
      </c>
      <c r="G136" s="1" t="s">
        <v>140</v>
      </c>
      <c r="H136" s="44">
        <v>520</v>
      </c>
    </row>
    <row r="137" spans="2:8" hidden="1" x14ac:dyDescent="0.25">
      <c r="B137" s="42" t="s">
        <v>50</v>
      </c>
      <c r="C137" s="1">
        <v>325</v>
      </c>
      <c r="G137" s="1" t="s">
        <v>172</v>
      </c>
      <c r="H137" s="44">
        <v>507</v>
      </c>
    </row>
    <row r="138" spans="2:8" hidden="1" x14ac:dyDescent="0.25">
      <c r="B138" s="42" t="s">
        <v>46</v>
      </c>
      <c r="C138" s="1">
        <v>317</v>
      </c>
      <c r="G138" s="1" t="s">
        <v>111</v>
      </c>
      <c r="H138" s="44">
        <v>488.6112</v>
      </c>
    </row>
    <row r="139" spans="2:8" hidden="1" x14ac:dyDescent="0.25">
      <c r="B139" s="42" t="s">
        <v>163</v>
      </c>
      <c r="C139" s="1">
        <v>302</v>
      </c>
      <c r="G139" s="1" t="s">
        <v>40</v>
      </c>
      <c r="H139" s="44">
        <v>485</v>
      </c>
    </row>
    <row r="140" spans="2:8" hidden="1" x14ac:dyDescent="0.25">
      <c r="B140" s="42" t="s">
        <v>132</v>
      </c>
      <c r="C140" s="1">
        <v>300</v>
      </c>
      <c r="G140" s="1" t="s">
        <v>43</v>
      </c>
      <c r="H140" s="44">
        <v>447</v>
      </c>
    </row>
    <row r="141" spans="2:8" hidden="1" x14ac:dyDescent="0.25">
      <c r="B141" s="42" t="s">
        <v>144</v>
      </c>
      <c r="C141" s="1">
        <v>299</v>
      </c>
      <c r="G141" s="1" t="s">
        <v>50</v>
      </c>
      <c r="H141" s="44">
        <v>442</v>
      </c>
    </row>
    <row r="142" spans="2:8" hidden="1" x14ac:dyDescent="0.25">
      <c r="B142" s="42" t="s">
        <v>51</v>
      </c>
      <c r="C142" s="1">
        <v>276.3845</v>
      </c>
      <c r="G142" s="1" t="s">
        <v>45</v>
      </c>
      <c r="H142" s="44">
        <v>391</v>
      </c>
    </row>
    <row r="143" spans="2:8" hidden="1" x14ac:dyDescent="0.25">
      <c r="B143" s="42" t="s">
        <v>165</v>
      </c>
      <c r="C143" s="1">
        <v>267</v>
      </c>
      <c r="G143" s="1" t="s">
        <v>176</v>
      </c>
      <c r="H143" s="44">
        <v>345</v>
      </c>
    </row>
    <row r="144" spans="2:8" hidden="1" x14ac:dyDescent="0.25">
      <c r="B144" s="42" t="s">
        <v>180</v>
      </c>
      <c r="C144" s="1">
        <v>257</v>
      </c>
      <c r="G144" s="1" t="s">
        <v>145</v>
      </c>
      <c r="H144" s="44">
        <v>334</v>
      </c>
    </row>
    <row r="145" spans="2:8" hidden="1" x14ac:dyDescent="0.25">
      <c r="B145" s="42" t="s">
        <v>70</v>
      </c>
      <c r="C145" s="1">
        <v>235</v>
      </c>
      <c r="G145" s="1" t="s">
        <v>95</v>
      </c>
      <c r="H145" s="44">
        <v>318.7842</v>
      </c>
    </row>
    <row r="146" spans="2:8" hidden="1" x14ac:dyDescent="0.25">
      <c r="B146" s="42" t="s">
        <v>161</v>
      </c>
      <c r="C146" s="1">
        <v>233</v>
      </c>
      <c r="G146" s="1" t="s">
        <v>112</v>
      </c>
      <c r="H146" s="44">
        <v>303</v>
      </c>
    </row>
    <row r="147" spans="2:8" hidden="1" x14ac:dyDescent="0.25">
      <c r="B147" s="42" t="s">
        <v>40</v>
      </c>
      <c r="C147" s="1">
        <v>217</v>
      </c>
      <c r="G147" s="1" t="s">
        <v>163</v>
      </c>
      <c r="H147" s="44">
        <v>302</v>
      </c>
    </row>
    <row r="148" spans="2:8" hidden="1" x14ac:dyDescent="0.25">
      <c r="B148" s="42" t="s">
        <v>115</v>
      </c>
      <c r="C148" s="1">
        <v>206.84620000000001</v>
      </c>
      <c r="G148" s="1" t="s">
        <v>38</v>
      </c>
      <c r="H148" s="44">
        <v>291</v>
      </c>
    </row>
    <row r="149" spans="2:8" hidden="1" x14ac:dyDescent="0.25">
      <c r="B149" s="42" t="s">
        <v>95</v>
      </c>
      <c r="C149" s="1">
        <v>202</v>
      </c>
      <c r="G149" s="1" t="s">
        <v>132</v>
      </c>
      <c r="H149" s="44">
        <v>288</v>
      </c>
    </row>
    <row r="150" spans="2:8" hidden="1" x14ac:dyDescent="0.25">
      <c r="B150" s="42" t="s">
        <v>84</v>
      </c>
      <c r="C150" s="1">
        <v>189</v>
      </c>
      <c r="G150" s="1" t="s">
        <v>70</v>
      </c>
      <c r="H150" s="44">
        <v>279</v>
      </c>
    </row>
    <row r="151" spans="2:8" hidden="1" x14ac:dyDescent="0.25">
      <c r="B151" s="42" t="s">
        <v>63</v>
      </c>
      <c r="C151" s="1">
        <v>179</v>
      </c>
      <c r="G151" s="1" t="s">
        <v>46</v>
      </c>
      <c r="H151" s="44">
        <v>278</v>
      </c>
    </row>
    <row r="152" spans="2:8" hidden="1" x14ac:dyDescent="0.25">
      <c r="B152" s="42" t="s">
        <v>82</v>
      </c>
      <c r="C152" s="1">
        <v>178</v>
      </c>
      <c r="G152" s="1" t="s">
        <v>49</v>
      </c>
      <c r="H152" s="44">
        <v>271</v>
      </c>
    </row>
    <row r="153" spans="2:8" hidden="1" x14ac:dyDescent="0.25">
      <c r="B153" s="42" t="s">
        <v>107</v>
      </c>
      <c r="C153" s="1">
        <v>166.7347</v>
      </c>
      <c r="G153" s="1" t="s">
        <v>149</v>
      </c>
      <c r="H153" s="44">
        <v>232</v>
      </c>
    </row>
    <row r="154" spans="2:8" hidden="1" x14ac:dyDescent="0.25">
      <c r="B154" s="42" t="s">
        <v>139</v>
      </c>
      <c r="C154" s="1">
        <v>166</v>
      </c>
      <c r="G154" s="1" t="s">
        <v>92</v>
      </c>
      <c r="H154" s="44">
        <v>224</v>
      </c>
    </row>
    <row r="155" spans="2:8" hidden="1" x14ac:dyDescent="0.25">
      <c r="B155" s="42" t="s">
        <v>44</v>
      </c>
      <c r="C155" s="1">
        <v>165</v>
      </c>
      <c r="G155" s="1" t="s">
        <v>148</v>
      </c>
      <c r="H155" s="44">
        <v>213</v>
      </c>
    </row>
    <row r="156" spans="2:8" hidden="1" x14ac:dyDescent="0.25">
      <c r="B156" s="42" t="s">
        <v>148</v>
      </c>
      <c r="C156" s="1">
        <v>164.828</v>
      </c>
      <c r="G156" s="1" t="s">
        <v>170</v>
      </c>
      <c r="H156" s="44">
        <v>188</v>
      </c>
    </row>
    <row r="157" spans="2:8" hidden="1" x14ac:dyDescent="0.25">
      <c r="B157" s="42" t="s">
        <v>45</v>
      </c>
      <c r="C157" s="1">
        <v>163.18190000000001</v>
      </c>
      <c r="G157" s="1" t="s">
        <v>63</v>
      </c>
      <c r="H157" s="44">
        <v>181</v>
      </c>
    </row>
    <row r="158" spans="2:8" hidden="1" x14ac:dyDescent="0.25">
      <c r="B158" s="42" t="s">
        <v>112</v>
      </c>
      <c r="C158" s="1">
        <v>155</v>
      </c>
      <c r="G158" s="1" t="s">
        <v>161</v>
      </c>
      <c r="H158" s="44">
        <v>177</v>
      </c>
    </row>
    <row r="159" spans="2:8" hidden="1" x14ac:dyDescent="0.25">
      <c r="B159" s="42" t="s">
        <v>42</v>
      </c>
      <c r="C159" s="1">
        <v>142.07660000000001</v>
      </c>
      <c r="G159" s="1" t="s">
        <v>159</v>
      </c>
      <c r="H159" s="44">
        <v>169</v>
      </c>
    </row>
    <row r="160" spans="2:8" hidden="1" x14ac:dyDescent="0.25">
      <c r="B160" s="42" t="s">
        <v>162</v>
      </c>
      <c r="C160" s="1">
        <v>134</v>
      </c>
      <c r="G160" s="1" t="s">
        <v>107</v>
      </c>
      <c r="H160" s="44">
        <v>164</v>
      </c>
    </row>
    <row r="161" spans="2:8" hidden="1" x14ac:dyDescent="0.25">
      <c r="B161" s="42" t="s">
        <v>73</v>
      </c>
      <c r="C161" s="1">
        <v>133</v>
      </c>
      <c r="G161" s="1" t="s">
        <v>125</v>
      </c>
      <c r="H161" s="44">
        <v>164</v>
      </c>
    </row>
    <row r="162" spans="2:8" hidden="1" x14ac:dyDescent="0.25">
      <c r="B162" s="42" t="s">
        <v>172</v>
      </c>
      <c r="C162" s="1">
        <v>133</v>
      </c>
      <c r="G162" s="1" t="s">
        <v>162</v>
      </c>
      <c r="H162" s="44">
        <v>164</v>
      </c>
    </row>
    <row r="163" spans="2:8" hidden="1" x14ac:dyDescent="0.25">
      <c r="B163" s="42" t="s">
        <v>49</v>
      </c>
      <c r="C163" s="1">
        <v>132</v>
      </c>
      <c r="G163" s="1" t="s">
        <v>47</v>
      </c>
      <c r="H163" s="44">
        <v>153</v>
      </c>
    </row>
    <row r="164" spans="2:8" hidden="1" x14ac:dyDescent="0.25">
      <c r="B164" s="42" t="s">
        <v>151</v>
      </c>
      <c r="C164" s="1">
        <v>123</v>
      </c>
      <c r="G164" s="1" t="s">
        <v>85</v>
      </c>
      <c r="H164" s="44">
        <v>152</v>
      </c>
    </row>
    <row r="165" spans="2:8" hidden="1" x14ac:dyDescent="0.25">
      <c r="B165" s="42" t="s">
        <v>125</v>
      </c>
      <c r="C165" s="1">
        <v>114</v>
      </c>
      <c r="G165" s="1" t="s">
        <v>113</v>
      </c>
      <c r="H165" s="44">
        <v>146</v>
      </c>
    </row>
    <row r="166" spans="2:8" hidden="1" x14ac:dyDescent="0.25">
      <c r="B166" s="42" t="s">
        <v>92</v>
      </c>
      <c r="C166" s="1">
        <v>100</v>
      </c>
      <c r="G166" s="1" t="s">
        <v>51</v>
      </c>
      <c r="H166" s="44">
        <v>144</v>
      </c>
    </row>
    <row r="167" spans="2:8" hidden="1" x14ac:dyDescent="0.25">
      <c r="B167" s="42" t="s">
        <v>153</v>
      </c>
      <c r="C167" s="1">
        <v>93</v>
      </c>
      <c r="G167" s="1" t="s">
        <v>53</v>
      </c>
      <c r="H167" s="44">
        <v>142</v>
      </c>
    </row>
    <row r="168" spans="2:8" hidden="1" x14ac:dyDescent="0.25">
      <c r="B168" s="42" t="s">
        <v>78</v>
      </c>
      <c r="C168" s="1">
        <v>91</v>
      </c>
      <c r="G168" s="1" t="s">
        <v>44</v>
      </c>
      <c r="H168" s="44">
        <v>136</v>
      </c>
    </row>
    <row r="169" spans="2:8" hidden="1" x14ac:dyDescent="0.25">
      <c r="B169" s="42" t="s">
        <v>138</v>
      </c>
      <c r="C169" s="1">
        <v>89</v>
      </c>
      <c r="G169" s="1" t="s">
        <v>171</v>
      </c>
      <c r="H169" s="44">
        <v>128</v>
      </c>
    </row>
    <row r="170" spans="2:8" hidden="1" x14ac:dyDescent="0.25">
      <c r="B170" s="42" t="s">
        <v>108</v>
      </c>
      <c r="C170" s="1">
        <v>73</v>
      </c>
      <c r="G170" s="1" t="s">
        <v>42</v>
      </c>
      <c r="H170" s="44">
        <v>126</v>
      </c>
    </row>
    <row r="171" spans="2:8" hidden="1" x14ac:dyDescent="0.25">
      <c r="B171" s="42" t="s">
        <v>38</v>
      </c>
      <c r="C171" s="1">
        <v>71</v>
      </c>
      <c r="G171" s="1" t="s">
        <v>138</v>
      </c>
      <c r="H171" s="44">
        <v>119</v>
      </c>
    </row>
    <row r="172" spans="2:8" hidden="1" x14ac:dyDescent="0.25">
      <c r="B172" s="42" t="s">
        <v>88</v>
      </c>
      <c r="C172" s="1">
        <v>67</v>
      </c>
      <c r="G172" s="1" t="s">
        <v>78</v>
      </c>
      <c r="H172" s="44">
        <v>117</v>
      </c>
    </row>
    <row r="173" spans="2:8" hidden="1" x14ac:dyDescent="0.25">
      <c r="B173" s="42" t="s">
        <v>159</v>
      </c>
      <c r="C173" s="1">
        <v>57.711599999999997</v>
      </c>
      <c r="G173" s="1" t="s">
        <v>115</v>
      </c>
      <c r="H173" s="44">
        <v>112</v>
      </c>
    </row>
    <row r="174" spans="2:8" hidden="1" x14ac:dyDescent="0.25">
      <c r="B174" s="42" t="s">
        <v>48</v>
      </c>
      <c r="C174" s="1">
        <v>57</v>
      </c>
      <c r="G174" s="1" t="s">
        <v>75</v>
      </c>
      <c r="H174" s="44">
        <v>95.043499999999995</v>
      </c>
    </row>
    <row r="175" spans="2:8" hidden="1" x14ac:dyDescent="0.25">
      <c r="B175" s="42" t="s">
        <v>147</v>
      </c>
      <c r="C175" s="1">
        <v>55</v>
      </c>
      <c r="G175" s="1" t="s">
        <v>155</v>
      </c>
      <c r="H175" s="44">
        <v>86</v>
      </c>
    </row>
    <row r="176" spans="2:8" hidden="1" x14ac:dyDescent="0.25">
      <c r="B176" s="42" t="s">
        <v>116</v>
      </c>
      <c r="C176" s="1">
        <v>47</v>
      </c>
      <c r="G176" s="1" t="s">
        <v>102</v>
      </c>
      <c r="H176" s="44">
        <v>82</v>
      </c>
    </row>
    <row r="177" spans="2:8" hidden="1" x14ac:dyDescent="0.25">
      <c r="B177" s="42" t="s">
        <v>102</v>
      </c>
      <c r="C177" s="1">
        <v>45.197400000000002</v>
      </c>
      <c r="G177" s="1" t="s">
        <v>88</v>
      </c>
      <c r="H177" s="44">
        <v>81.851299999999995</v>
      </c>
    </row>
    <row r="178" spans="2:8" hidden="1" x14ac:dyDescent="0.25">
      <c r="B178" s="42" t="s">
        <v>118</v>
      </c>
      <c r="C178" s="1">
        <v>42.137300000000003</v>
      </c>
      <c r="G178" s="1" t="s">
        <v>153</v>
      </c>
      <c r="H178" s="44">
        <v>74</v>
      </c>
    </row>
    <row r="179" spans="2:8" hidden="1" x14ac:dyDescent="0.25">
      <c r="B179" s="42" t="s">
        <v>133</v>
      </c>
      <c r="C179" s="1">
        <v>42</v>
      </c>
      <c r="G179" s="1" t="s">
        <v>108</v>
      </c>
      <c r="H179" s="44">
        <v>71</v>
      </c>
    </row>
    <row r="180" spans="2:8" hidden="1" x14ac:dyDescent="0.25">
      <c r="B180" s="42" t="s">
        <v>171</v>
      </c>
      <c r="C180" s="1">
        <v>39.576700000000002</v>
      </c>
      <c r="G180" s="1" t="s">
        <v>168</v>
      </c>
      <c r="H180" s="44">
        <v>67</v>
      </c>
    </row>
    <row r="181" spans="2:8" hidden="1" x14ac:dyDescent="0.25">
      <c r="B181" s="42" t="s">
        <v>53</v>
      </c>
      <c r="C181" s="1">
        <v>39.458199999999998</v>
      </c>
      <c r="G181" s="1" t="s">
        <v>58</v>
      </c>
      <c r="H181" s="44">
        <v>66.617400000000004</v>
      </c>
    </row>
    <row r="182" spans="2:8" hidden="1" x14ac:dyDescent="0.25">
      <c r="B182" s="42" t="s">
        <v>164</v>
      </c>
      <c r="C182" s="1">
        <v>39</v>
      </c>
      <c r="G182" s="1" t="s">
        <v>118</v>
      </c>
      <c r="H182" s="44">
        <v>64.400400000000005</v>
      </c>
    </row>
    <row r="183" spans="2:8" hidden="1" x14ac:dyDescent="0.25">
      <c r="B183" s="42" t="s">
        <v>47</v>
      </c>
      <c r="C183" s="1">
        <v>33.450299999999999</v>
      </c>
      <c r="G183" s="1" t="s">
        <v>164</v>
      </c>
      <c r="H183" s="44">
        <v>60</v>
      </c>
    </row>
    <row r="184" spans="2:8" hidden="1" x14ac:dyDescent="0.25">
      <c r="B184" s="42" t="s">
        <v>75</v>
      </c>
      <c r="C184" s="1">
        <v>30.186</v>
      </c>
      <c r="G184" s="1" t="s">
        <v>39</v>
      </c>
      <c r="H184" s="44">
        <v>59</v>
      </c>
    </row>
    <row r="185" spans="2:8" hidden="1" x14ac:dyDescent="0.25">
      <c r="B185" s="42" t="s">
        <v>113</v>
      </c>
      <c r="C185" s="1">
        <v>30</v>
      </c>
      <c r="G185" s="1" t="s">
        <v>133</v>
      </c>
      <c r="H185" s="44">
        <v>57.528399999999998</v>
      </c>
    </row>
    <row r="186" spans="2:8" hidden="1" x14ac:dyDescent="0.25">
      <c r="B186" s="42" t="s">
        <v>137</v>
      </c>
      <c r="C186" s="1">
        <v>22.908200000000001</v>
      </c>
      <c r="G186" s="1" t="s">
        <v>116</v>
      </c>
      <c r="H186" s="44">
        <v>57</v>
      </c>
    </row>
    <row r="187" spans="2:8" hidden="1" x14ac:dyDescent="0.25">
      <c r="B187" s="42" t="s">
        <v>72</v>
      </c>
      <c r="C187" s="1">
        <v>20.029599999999999</v>
      </c>
      <c r="G187" s="1" t="s">
        <v>151</v>
      </c>
      <c r="H187" s="44">
        <v>56</v>
      </c>
    </row>
    <row r="188" spans="2:8" hidden="1" x14ac:dyDescent="0.25">
      <c r="B188" s="42" t="s">
        <v>155</v>
      </c>
      <c r="C188" s="1">
        <v>18</v>
      </c>
      <c r="G188" s="1" t="s">
        <v>87</v>
      </c>
      <c r="H188" s="44">
        <v>48</v>
      </c>
    </row>
    <row r="189" spans="2:8" hidden="1" x14ac:dyDescent="0.25">
      <c r="B189" s="42" t="s">
        <v>58</v>
      </c>
      <c r="C189" s="1">
        <v>17.064499999999999</v>
      </c>
      <c r="G189" s="1" t="s">
        <v>147</v>
      </c>
      <c r="H189" s="44">
        <v>46.845500000000001</v>
      </c>
    </row>
    <row r="190" spans="2:8" hidden="1" x14ac:dyDescent="0.25">
      <c r="B190" s="42" t="s">
        <v>87</v>
      </c>
      <c r="C190" s="1">
        <v>16.592600000000001</v>
      </c>
      <c r="G190" s="1" t="s">
        <v>48</v>
      </c>
      <c r="H190" s="44">
        <v>37</v>
      </c>
    </row>
    <row r="191" spans="2:8" hidden="1" x14ac:dyDescent="0.25">
      <c r="B191" s="42" t="s">
        <v>103</v>
      </c>
      <c r="C191" s="1">
        <v>16.116900000000001</v>
      </c>
      <c r="G191" s="1" t="s">
        <v>72</v>
      </c>
      <c r="H191" s="44">
        <v>35.047199999999997</v>
      </c>
    </row>
    <row r="192" spans="2:8" hidden="1" x14ac:dyDescent="0.25">
      <c r="B192" s="42" t="s">
        <v>76</v>
      </c>
      <c r="C192" s="1">
        <v>12.609400000000001</v>
      </c>
      <c r="G192" s="1" t="s">
        <v>137</v>
      </c>
      <c r="H192" s="44">
        <v>33</v>
      </c>
    </row>
    <row r="193" spans="2:8" hidden="1" x14ac:dyDescent="0.25">
      <c r="B193" s="42" t="s">
        <v>157</v>
      </c>
      <c r="C193" s="1">
        <v>9.0188000000000006</v>
      </c>
      <c r="G193" s="1" t="s">
        <v>76</v>
      </c>
      <c r="H193" s="44">
        <v>29</v>
      </c>
    </row>
    <row r="194" spans="2:8" hidden="1" x14ac:dyDescent="0.25">
      <c r="B194" s="42" t="s">
        <v>156</v>
      </c>
      <c r="C194" s="1">
        <v>7.0151000000000003</v>
      </c>
      <c r="G194" s="1" t="s">
        <v>127</v>
      </c>
      <c r="H194" s="44">
        <v>21.446400000000001</v>
      </c>
    </row>
    <row r="195" spans="2:8" hidden="1" x14ac:dyDescent="0.25">
      <c r="B195" s="42" t="s">
        <v>119</v>
      </c>
      <c r="C195" s="1">
        <v>6.2138999999999998</v>
      </c>
      <c r="G195" s="1" t="s">
        <v>157</v>
      </c>
      <c r="H195" s="44">
        <v>21.017099999999999</v>
      </c>
    </row>
    <row r="196" spans="2:8" hidden="1" x14ac:dyDescent="0.25">
      <c r="B196" s="42" t="s">
        <v>39</v>
      </c>
      <c r="C196" s="1">
        <v>6.0613000000000001</v>
      </c>
      <c r="G196" s="1" t="s">
        <v>156</v>
      </c>
      <c r="H196" s="44">
        <v>19.0215</v>
      </c>
    </row>
    <row r="197" spans="2:8" hidden="1" x14ac:dyDescent="0.25">
      <c r="B197" s="42" t="s">
        <v>128</v>
      </c>
      <c r="C197" s="1">
        <v>4.0067000000000004</v>
      </c>
      <c r="G197" s="1" t="s">
        <v>55</v>
      </c>
      <c r="H197" s="44">
        <v>17.168900000000001</v>
      </c>
    </row>
    <row r="198" spans="2:8" hidden="1" x14ac:dyDescent="0.25">
      <c r="B198" s="42" t="s">
        <v>55</v>
      </c>
      <c r="C198" s="1">
        <v>4.0011000000000001</v>
      </c>
      <c r="G198" s="1" t="s">
        <v>103</v>
      </c>
      <c r="H198" s="44">
        <v>9.0934000000000008</v>
      </c>
    </row>
    <row r="199" spans="2:8" hidden="1" x14ac:dyDescent="0.25">
      <c r="B199" s="42" t="s">
        <v>127</v>
      </c>
      <c r="C199" s="1">
        <v>3.3022999999999998</v>
      </c>
      <c r="G199" s="1" t="s">
        <v>119</v>
      </c>
      <c r="H199" s="44">
        <v>8.1555</v>
      </c>
    </row>
    <row r="200" spans="2:8" hidden="1" x14ac:dyDescent="0.25">
      <c r="B200" s="42" t="s">
        <v>121</v>
      </c>
      <c r="C200" s="1">
        <v>2.3854000000000002</v>
      </c>
      <c r="G200" s="1" t="s">
        <v>128</v>
      </c>
      <c r="H200" s="44">
        <v>6.2661999999999995</v>
      </c>
    </row>
    <row r="201" spans="2:8" hidden="1" x14ac:dyDescent="0.25">
      <c r="B201" s="42" t="s">
        <v>123</v>
      </c>
      <c r="C201" s="1">
        <v>2.0775999999999999</v>
      </c>
      <c r="G201" s="1" t="s">
        <v>167</v>
      </c>
      <c r="H201" s="44">
        <v>2.2496</v>
      </c>
    </row>
    <row r="202" spans="2:8" hidden="1" x14ac:dyDescent="0.25">
      <c r="B202" s="42" t="s">
        <v>167</v>
      </c>
      <c r="C202" s="1">
        <v>1.0625</v>
      </c>
      <c r="G202" s="1" t="s">
        <v>123</v>
      </c>
      <c r="H202" s="44">
        <v>2.0285000000000002</v>
      </c>
    </row>
    <row r="203" spans="2:8" hidden="1" x14ac:dyDescent="0.25">
      <c r="B203" s="42" t="s">
        <v>74</v>
      </c>
      <c r="C203" s="1">
        <v>0.5554</v>
      </c>
      <c r="G203" s="1" t="s">
        <v>121</v>
      </c>
      <c r="H203" s="44">
        <v>1.2328999999999999</v>
      </c>
    </row>
    <row r="204" spans="2:8" hidden="1" x14ac:dyDescent="0.25">
      <c r="B204" s="42" t="s">
        <v>168</v>
      </c>
      <c r="C204" s="1">
        <v>0.30870000000000003</v>
      </c>
      <c r="G204" s="1" t="s">
        <v>57</v>
      </c>
      <c r="H204" s="44">
        <v>1.1126</v>
      </c>
    </row>
    <row r="205" spans="2:8" hidden="1" x14ac:dyDescent="0.25">
      <c r="B205" s="42" t="s">
        <v>57</v>
      </c>
      <c r="C205" s="1">
        <v>0.18690000000000001</v>
      </c>
      <c r="G205" s="1" t="s">
        <v>74</v>
      </c>
      <c r="H205" s="44">
        <v>0.50350000000000006</v>
      </c>
    </row>
    <row r="206" spans="2:8" hidden="1" x14ac:dyDescent="0.25">
      <c r="G206" s="1" t="s">
        <v>212</v>
      </c>
      <c r="H206" s="44">
        <v>1954006</v>
      </c>
    </row>
    <row r="207" spans="2:8" hidden="1" x14ac:dyDescent="0.25">
      <c r="G207" s="1" t="s">
        <v>213</v>
      </c>
      <c r="H207" s="44">
        <v>34788.054000000004</v>
      </c>
    </row>
    <row r="208" spans="2:8" hidden="1" x14ac:dyDescent="0.25">
      <c r="G208" s="1" t="s">
        <v>214</v>
      </c>
      <c r="H208" s="44">
        <v>816732</v>
      </c>
    </row>
    <row r="209" spans="7:8" hidden="1" x14ac:dyDescent="0.25">
      <c r="G209" s="1" t="s">
        <v>215</v>
      </c>
      <c r="H209" s="44">
        <v>1645818</v>
      </c>
    </row>
    <row r="210" spans="7:8" hidden="1" x14ac:dyDescent="0.25">
      <c r="G210" s="1" t="s">
        <v>217</v>
      </c>
      <c r="H210" s="44">
        <v>220382.7</v>
      </c>
    </row>
    <row r="211" spans="7:8" hidden="1" x14ac:dyDescent="0.25">
      <c r="G211" s="1" t="s">
        <v>218</v>
      </c>
      <c r="H211" s="44">
        <v>18172.349999999999</v>
      </c>
    </row>
    <row r="212" spans="7:8" hidden="1" x14ac:dyDescent="0.25">
      <c r="G212" s="1" t="s">
        <v>219</v>
      </c>
      <c r="H212" s="44">
        <v>86841.4</v>
      </c>
    </row>
    <row r="213" spans="7:8" hidden="1" x14ac:dyDescent="0.25">
      <c r="G213" s="1" t="s">
        <v>220</v>
      </c>
      <c r="H213" s="44">
        <v>1214092</v>
      </c>
    </row>
    <row r="214" spans="7:8" hidden="1" x14ac:dyDescent="0.25">
      <c r="G214" s="1" t="s">
        <v>221</v>
      </c>
      <c r="H214" s="44">
        <v>83237</v>
      </c>
    </row>
    <row r="215" spans="7:8" hidden="1" x14ac:dyDescent="0.25">
      <c r="G215" s="1" t="s">
        <v>222</v>
      </c>
      <c r="H215" s="44">
        <v>10571</v>
      </c>
    </row>
    <row r="216" spans="7:8" hidden="1" x14ac:dyDescent="0.25">
      <c r="G216" s="1" t="s">
        <v>223</v>
      </c>
      <c r="H216" s="44">
        <v>133541.20000000001</v>
      </c>
    </row>
    <row r="217" spans="7:8" hidden="1" x14ac:dyDescent="0.25">
      <c r="G217" s="1" t="s">
        <v>224</v>
      </c>
      <c r="H217" s="44">
        <v>1639183</v>
      </c>
    </row>
    <row r="218" spans="7:8" hidden="1" x14ac:dyDescent="0.25">
      <c r="G218" s="1" t="s">
        <v>225</v>
      </c>
      <c r="H218" s="44">
        <v>422612</v>
      </c>
    </row>
    <row r="219" spans="7:8" hidden="1" x14ac:dyDescent="0.25">
      <c r="G219" s="1" t="s">
        <v>216</v>
      </c>
      <c r="H219" s="44">
        <v>1967273</v>
      </c>
    </row>
    <row r="220" spans="7:8" hidden="1" x14ac:dyDescent="0.25">
      <c r="G220" s="1" t="s">
        <v>16</v>
      </c>
      <c r="H220" s="44">
        <v>2003854</v>
      </c>
    </row>
    <row r="221" spans="7:8" hidden="1" x14ac:dyDescent="0.25"/>
  </sheetData>
  <sheetProtection algorithmName="SHA-512" hashValue="j5JjnNh8HNs2kwDWuUvdeeMtDBhi3pDfmKj6yY6HdQd25DMZZQaqGwojKje25auJH2uez05JphyCVBQz1JDgxw==" saltValue="7AhHDf6w2sGMBcnFtRuuqw==" spinCount="100000" sheet="1" scenarios="1"/>
  <mergeCells count="2">
    <mergeCell ref="A1:X2"/>
    <mergeCell ref="Y1:AA13"/>
  </mergeCell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P48"/>
  <sheetViews>
    <sheetView showGridLines="0" showRowColHeaders="0" zoomScale="70" zoomScaleNormal="70" workbookViewId="0"/>
  </sheetViews>
  <sheetFormatPr defaultRowHeight="15.75" x14ac:dyDescent="0.25"/>
  <cols>
    <col min="1" max="16384" width="9" style="50"/>
  </cols>
  <sheetData>
    <row r="1" spans="1:16" ht="15.75" customHeight="1" x14ac:dyDescent="0.25">
      <c r="A1" s="54"/>
      <c r="B1" s="54"/>
      <c r="C1" s="54"/>
      <c r="D1" s="54"/>
      <c r="E1" s="54"/>
      <c r="F1" s="54"/>
      <c r="G1" s="54"/>
      <c r="H1" s="54"/>
      <c r="I1" s="54"/>
      <c r="J1" s="54"/>
      <c r="K1" s="109" t="s">
        <v>261</v>
      </c>
      <c r="L1" s="109"/>
      <c r="O1" s="54"/>
      <c r="P1" s="54"/>
    </row>
    <row r="2" spans="1:16" x14ac:dyDescent="0.25">
      <c r="K2" s="109"/>
      <c r="L2" s="109"/>
    </row>
    <row r="3" spans="1:16" x14ac:dyDescent="0.25">
      <c r="K3" s="109"/>
      <c r="L3" s="109"/>
    </row>
    <row r="4" spans="1:16" x14ac:dyDescent="0.25">
      <c r="K4" s="109"/>
      <c r="L4" s="109"/>
    </row>
    <row r="5" spans="1:16" x14ac:dyDescent="0.25">
      <c r="K5" s="109"/>
      <c r="L5" s="109"/>
    </row>
    <row r="6" spans="1:16" x14ac:dyDescent="0.25">
      <c r="K6" s="109"/>
      <c r="L6" s="109"/>
    </row>
    <row r="33" spans="1:2" x14ac:dyDescent="0.25">
      <c r="A33" s="53" t="s">
        <v>245</v>
      </c>
    </row>
    <row r="38" spans="1:2" hidden="1" x14ac:dyDescent="0.25"/>
    <row r="39" spans="1:2" hidden="1" x14ac:dyDescent="0.25">
      <c r="A39" s="50" t="s">
        <v>247</v>
      </c>
      <c r="B39" s="50" t="s">
        <v>246</v>
      </c>
    </row>
    <row r="40" spans="1:2" hidden="1" x14ac:dyDescent="0.25">
      <c r="A40" s="50" t="s">
        <v>192</v>
      </c>
      <c r="B40" s="50">
        <v>1214092</v>
      </c>
    </row>
    <row r="41" spans="1:2" hidden="1" x14ac:dyDescent="0.25">
      <c r="A41" s="50" t="s">
        <v>193</v>
      </c>
      <c r="B41" s="50">
        <v>422612</v>
      </c>
    </row>
    <row r="42" spans="1:2" hidden="1" x14ac:dyDescent="0.25">
      <c r="A42" s="50" t="s">
        <v>196</v>
      </c>
      <c r="B42" s="50">
        <v>133541.20000000001</v>
      </c>
    </row>
    <row r="43" spans="1:2" hidden="1" x14ac:dyDescent="0.25">
      <c r="A43" s="50" t="s">
        <v>195</v>
      </c>
      <c r="B43" s="50">
        <v>86841.4</v>
      </c>
    </row>
    <row r="44" spans="1:2" hidden="1" x14ac:dyDescent="0.25">
      <c r="A44" s="50" t="s">
        <v>197</v>
      </c>
      <c r="B44" s="50">
        <v>83237</v>
      </c>
    </row>
    <row r="45" spans="1:2" hidden="1" x14ac:dyDescent="0.25">
      <c r="A45" s="50" t="s">
        <v>319</v>
      </c>
      <c r="B45" s="50">
        <v>34788.054000000004</v>
      </c>
    </row>
    <row r="46" spans="1:2" hidden="1" x14ac:dyDescent="0.25">
      <c r="A46" s="50" t="s">
        <v>198</v>
      </c>
      <c r="B46" s="50">
        <v>18172.349999999999</v>
      </c>
    </row>
    <row r="47" spans="1:2" hidden="1" x14ac:dyDescent="0.25">
      <c r="A47" s="50" t="s">
        <v>194</v>
      </c>
      <c r="B47" s="50">
        <v>10571</v>
      </c>
    </row>
    <row r="48" spans="1:2" hidden="1" x14ac:dyDescent="0.25"/>
  </sheetData>
  <sheetProtection algorithmName="SHA-512" hashValue="9viO3mX9RFeoKFyO/G6cSA3js2GOg94O15M/faHYPsE11QcLNbTSf8bMM6oAQqTIfcXX78M23EiXUtZpnDTctQ==" saltValue="eUPrwv55Ho/XsadGSVYKOQ==" spinCount="100000" sheet="1" scenarios="1"/>
  <mergeCells count="1">
    <mergeCell ref="K1:L6"/>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P67"/>
  <sheetViews>
    <sheetView showGridLines="0" showRowColHeaders="0" zoomScale="70" zoomScaleNormal="70" workbookViewId="0"/>
  </sheetViews>
  <sheetFormatPr defaultRowHeight="15.75" x14ac:dyDescent="0.25"/>
  <cols>
    <col min="1" max="2" width="9" style="50"/>
    <col min="3" max="3" width="8.625" style="50" bestFit="1" customWidth="1"/>
    <col min="4" max="4" width="5.625" style="50" bestFit="1" customWidth="1"/>
    <col min="5" max="16384" width="9" style="50"/>
  </cols>
  <sheetData>
    <row r="1" spans="1:16" ht="15.75" customHeight="1" x14ac:dyDescent="0.25">
      <c r="A1" s="54"/>
      <c r="B1" s="54"/>
      <c r="C1" s="54"/>
      <c r="D1" s="54"/>
      <c r="E1" s="54"/>
      <c r="F1" s="54"/>
      <c r="G1" s="54"/>
      <c r="H1" s="54"/>
      <c r="I1" s="54"/>
      <c r="J1" s="54"/>
      <c r="O1" s="54"/>
      <c r="P1" s="54"/>
    </row>
    <row r="36" spans="1:4" x14ac:dyDescent="0.25">
      <c r="A36" s="53" t="s">
        <v>245</v>
      </c>
    </row>
    <row r="38" spans="1:4" hidden="1" x14ac:dyDescent="0.25"/>
    <row r="39" spans="1:4" hidden="1" x14ac:dyDescent="0.25">
      <c r="A39" s="50" t="s">
        <v>182</v>
      </c>
      <c r="B39" s="50" t="s">
        <v>246</v>
      </c>
    </row>
    <row r="40" spans="1:4" hidden="1" x14ac:dyDescent="0.25">
      <c r="A40" s="50" t="s">
        <v>136</v>
      </c>
      <c r="B40" s="50">
        <v>196488</v>
      </c>
      <c r="C40" s="89">
        <f t="shared" ref="C40:C63" si="0">(IF(ISNUMBER(B40),(IF(B40&lt;100,"&lt;100",IF(B40&lt;200,"&lt;200",IF(B40&lt;500,"&lt;500",IF(B40&lt;1000,"&lt;1,000",IF(B40&lt;10000,(ROUND(B40,-2)),IF(B40&lt;100000,(ROUND(B40,-3)),IF(B40&lt;1000000,(ROUND(B40,-4)),IF(B40&gt;=1000000,(ROUND(B40,-5))))))))))),"-"))</f>
        <v>200000</v>
      </c>
      <c r="D40" s="65">
        <f t="shared" ref="D40:D63" si="1">B40/$B$65</f>
        <v>0.46493710543003985</v>
      </c>
    </row>
    <row r="41" spans="1:4" hidden="1" x14ac:dyDescent="0.25">
      <c r="A41" s="50" t="s">
        <v>61</v>
      </c>
      <c r="B41" s="50">
        <v>38501</v>
      </c>
      <c r="C41" s="89">
        <f t="shared" si="0"/>
        <v>39000</v>
      </c>
      <c r="D41" s="65">
        <f t="shared" si="1"/>
        <v>9.1102476976517466E-2</v>
      </c>
    </row>
    <row r="42" spans="1:4" hidden="1" x14ac:dyDescent="0.25">
      <c r="A42" s="50" t="s">
        <v>77</v>
      </c>
      <c r="B42" s="50">
        <v>35793</v>
      </c>
      <c r="C42" s="89">
        <f t="shared" si="0"/>
        <v>36000</v>
      </c>
      <c r="D42" s="65">
        <f t="shared" si="1"/>
        <v>8.4694708148372502E-2</v>
      </c>
    </row>
    <row r="43" spans="1:4" hidden="1" x14ac:dyDescent="0.25">
      <c r="A43" s="50" t="s">
        <v>71</v>
      </c>
      <c r="B43" s="50">
        <v>29336</v>
      </c>
      <c r="C43" s="89">
        <f t="shared" si="0"/>
        <v>29000</v>
      </c>
      <c r="D43" s="65">
        <f t="shared" si="1"/>
        <v>6.9415918147142056E-2</v>
      </c>
    </row>
    <row r="44" spans="1:4" hidden="1" x14ac:dyDescent="0.25">
      <c r="A44" s="50" t="s">
        <v>65</v>
      </c>
      <c r="B44" s="50">
        <v>15628</v>
      </c>
      <c r="C44" s="89">
        <f t="shared" si="0"/>
        <v>16000</v>
      </c>
      <c r="D44" s="65">
        <f t="shared" si="1"/>
        <v>3.6979546250461418E-2</v>
      </c>
    </row>
    <row r="45" spans="1:4" hidden="1" x14ac:dyDescent="0.25">
      <c r="A45" s="50" t="s">
        <v>94</v>
      </c>
      <c r="B45" s="50">
        <v>15003</v>
      </c>
      <c r="C45" s="89">
        <f t="shared" si="0"/>
        <v>15000</v>
      </c>
      <c r="D45" s="65">
        <f t="shared" si="1"/>
        <v>3.5500648348840071E-2</v>
      </c>
    </row>
    <row r="46" spans="1:4" hidden="1" x14ac:dyDescent="0.25">
      <c r="A46" s="50" t="s">
        <v>64</v>
      </c>
      <c r="B46" s="50">
        <v>11930</v>
      </c>
      <c r="C46" s="89">
        <f t="shared" si="0"/>
        <v>12000</v>
      </c>
      <c r="D46" s="65">
        <f t="shared" si="1"/>
        <v>2.8229203146148241E-2</v>
      </c>
    </row>
    <row r="47" spans="1:4" hidden="1" x14ac:dyDescent="0.25">
      <c r="A47" s="50" t="s">
        <v>59</v>
      </c>
      <c r="B47" s="50">
        <v>11490</v>
      </c>
      <c r="C47" s="89">
        <f t="shared" si="0"/>
        <v>11000</v>
      </c>
      <c r="D47" s="65">
        <f t="shared" si="1"/>
        <v>2.7188059023406812E-2</v>
      </c>
    </row>
    <row r="48" spans="1:4" hidden="1" x14ac:dyDescent="0.25">
      <c r="A48" s="50" t="s">
        <v>122</v>
      </c>
      <c r="B48" s="50">
        <v>10389</v>
      </c>
      <c r="C48" s="89">
        <f t="shared" si="0"/>
        <v>10000</v>
      </c>
      <c r="D48" s="65">
        <f t="shared" si="1"/>
        <v>2.4582832479910652E-2</v>
      </c>
    </row>
    <row r="49" spans="1:4" hidden="1" x14ac:dyDescent="0.25">
      <c r="A49" s="50" t="s">
        <v>97</v>
      </c>
      <c r="B49" s="50">
        <v>8114</v>
      </c>
      <c r="C49" s="89">
        <f t="shared" si="0"/>
        <v>8100</v>
      </c>
      <c r="D49" s="65">
        <f t="shared" si="1"/>
        <v>1.9199644118008955E-2</v>
      </c>
    </row>
    <row r="50" spans="1:4" hidden="1" x14ac:dyDescent="0.25">
      <c r="A50" s="50" t="s">
        <v>69</v>
      </c>
      <c r="B50" s="50">
        <v>7667</v>
      </c>
      <c r="C50" s="89">
        <f t="shared" si="0"/>
        <v>7700</v>
      </c>
      <c r="D50" s="65">
        <f t="shared" si="1"/>
        <v>1.8141936338769368E-2</v>
      </c>
    </row>
    <row r="51" spans="1:4" hidden="1" x14ac:dyDescent="0.25">
      <c r="A51" s="50" t="s">
        <v>169</v>
      </c>
      <c r="B51" s="50">
        <v>7373</v>
      </c>
      <c r="C51" s="89">
        <f t="shared" si="0"/>
        <v>7400</v>
      </c>
      <c r="D51" s="65">
        <f t="shared" si="1"/>
        <v>1.7446262765846685E-2</v>
      </c>
    </row>
    <row r="52" spans="1:4" hidden="1" x14ac:dyDescent="0.25">
      <c r="A52" s="50" t="s">
        <v>135</v>
      </c>
      <c r="B52" s="50">
        <v>5415</v>
      </c>
      <c r="C52" s="89">
        <f t="shared" si="0"/>
        <v>5400</v>
      </c>
      <c r="D52" s="65">
        <f t="shared" si="1"/>
        <v>1.2813171419647336E-2</v>
      </c>
    </row>
    <row r="53" spans="1:4" hidden="1" x14ac:dyDescent="0.25">
      <c r="A53" s="50" t="s">
        <v>52</v>
      </c>
      <c r="B53" s="50">
        <v>4314</v>
      </c>
      <c r="C53" s="89">
        <f t="shared" si="0"/>
        <v>4300</v>
      </c>
      <c r="D53" s="65">
        <f t="shared" si="1"/>
        <v>1.0207944876151174E-2</v>
      </c>
    </row>
    <row r="54" spans="1:4" hidden="1" x14ac:dyDescent="0.25">
      <c r="A54" s="50" t="s">
        <v>117</v>
      </c>
      <c r="B54" s="50">
        <v>2529</v>
      </c>
      <c r="C54" s="89">
        <f t="shared" si="0"/>
        <v>2500</v>
      </c>
      <c r="D54" s="65">
        <f t="shared" si="1"/>
        <v>5.9842124691206122E-3</v>
      </c>
    </row>
    <row r="55" spans="1:4" hidden="1" x14ac:dyDescent="0.25">
      <c r="A55" s="50" t="s">
        <v>90</v>
      </c>
      <c r="B55" s="50">
        <v>2526</v>
      </c>
      <c r="C55" s="89">
        <f t="shared" si="0"/>
        <v>2500</v>
      </c>
      <c r="D55" s="65">
        <f t="shared" si="1"/>
        <v>5.9771137591928293E-3</v>
      </c>
    </row>
    <row r="56" spans="1:4" hidden="1" x14ac:dyDescent="0.25">
      <c r="A56" s="50" t="s">
        <v>98</v>
      </c>
      <c r="B56" s="50">
        <v>2410</v>
      </c>
      <c r="C56" s="89">
        <f t="shared" si="0"/>
        <v>2400</v>
      </c>
      <c r="D56" s="65">
        <f t="shared" si="1"/>
        <v>5.7026303086519081E-3</v>
      </c>
    </row>
    <row r="57" spans="1:4" hidden="1" x14ac:dyDescent="0.25">
      <c r="A57" s="50" t="s">
        <v>154</v>
      </c>
      <c r="B57" s="50">
        <v>2258</v>
      </c>
      <c r="C57" s="89">
        <f t="shared" si="0"/>
        <v>2300</v>
      </c>
      <c r="D57" s="65">
        <f t="shared" si="1"/>
        <v>5.3429623389775966E-3</v>
      </c>
    </row>
    <row r="58" spans="1:4" hidden="1" x14ac:dyDescent="0.25">
      <c r="A58" s="50" t="s">
        <v>152</v>
      </c>
      <c r="B58" s="50">
        <v>2036</v>
      </c>
      <c r="C58" s="89">
        <f t="shared" si="0"/>
        <v>2000</v>
      </c>
      <c r="D58" s="65">
        <f t="shared" si="1"/>
        <v>4.8176578043216947E-3</v>
      </c>
    </row>
    <row r="59" spans="1:4" hidden="1" x14ac:dyDescent="0.25">
      <c r="A59" s="50" t="s">
        <v>124</v>
      </c>
      <c r="B59" s="50">
        <v>1231</v>
      </c>
      <c r="C59" s="89">
        <f t="shared" si="0"/>
        <v>1200</v>
      </c>
      <c r="D59" s="65">
        <f t="shared" si="1"/>
        <v>2.9128373070334019E-3</v>
      </c>
    </row>
    <row r="60" spans="1:4" hidden="1" x14ac:dyDescent="0.25">
      <c r="A60" s="50" t="s">
        <v>91</v>
      </c>
      <c r="B60" s="50">
        <v>1045</v>
      </c>
      <c r="C60" s="89">
        <f t="shared" si="0"/>
        <v>1000</v>
      </c>
      <c r="D60" s="65">
        <f t="shared" si="1"/>
        <v>2.4727172915108894E-3</v>
      </c>
    </row>
    <row r="61" spans="1:4" hidden="1" x14ac:dyDescent="0.25">
      <c r="A61" s="50" t="s">
        <v>84</v>
      </c>
      <c r="B61" s="50">
        <v>996</v>
      </c>
      <c r="C61" s="89" t="str">
        <f t="shared" si="0"/>
        <v>&lt;1,000</v>
      </c>
      <c r="D61" s="65">
        <f t="shared" si="1"/>
        <v>2.3567716960237761E-3</v>
      </c>
    </row>
    <row r="62" spans="1:4" hidden="1" x14ac:dyDescent="0.25">
      <c r="A62" s="50" t="s">
        <v>63</v>
      </c>
      <c r="B62" s="50">
        <v>181</v>
      </c>
      <c r="C62" s="89" t="str">
        <f t="shared" si="0"/>
        <v>&lt;200</v>
      </c>
      <c r="D62" s="65">
        <f t="shared" si="1"/>
        <v>4.2828883230954163E-4</v>
      </c>
    </row>
    <row r="63" spans="1:4" hidden="1" x14ac:dyDescent="0.25">
      <c r="A63" s="50" t="s">
        <v>151</v>
      </c>
      <c r="B63" s="50">
        <v>56</v>
      </c>
      <c r="C63" s="89" t="str">
        <f t="shared" si="0"/>
        <v>&lt;100</v>
      </c>
      <c r="D63" s="65">
        <f t="shared" si="1"/>
        <v>1.3250925198527255E-4</v>
      </c>
    </row>
    <row r="64" spans="1:4" hidden="1" x14ac:dyDescent="0.25">
      <c r="C64" s="89"/>
      <c r="D64" s="65"/>
    </row>
    <row r="65" spans="1:4" hidden="1" x14ac:dyDescent="0.25">
      <c r="A65" s="50" t="s">
        <v>340</v>
      </c>
      <c r="B65" s="50">
        <v>422612</v>
      </c>
      <c r="C65" s="89">
        <f>(IF(ISNUMBER(B65),(IF(B65&lt;100,"&lt;100",IF(B65&lt;200,"&lt;200",IF(B65&lt;500,"&lt;500",IF(B65&lt;1000,"&lt;1,000",IF(B65&lt;10000,(ROUND(B65,-2)),IF(B65&lt;100000,(ROUND(B65,-3)),IF(B65&lt;1000000,(ROUND(B65,-4)),IF(B65&gt;=1000000,(ROUND(B65,-5))))))))))),"-"))</f>
        <v>420000</v>
      </c>
      <c r="D65" s="65">
        <f>B65/$B$65</f>
        <v>1</v>
      </c>
    </row>
    <row r="66" spans="1:4" hidden="1" x14ac:dyDescent="0.25"/>
    <row r="67" spans="1:4" hidden="1" x14ac:dyDescent="0.25"/>
  </sheetData>
  <sheetProtection algorithmName="SHA-512" hashValue="Iicgeni3qq3uN/c4gTnISolMCFQtdeff8dWfaue9uEtq+CNTWBWt+XAGvh2RfW1wMwwKAh+NhivxSCFYJe/sng==" saltValue="V4xlnno2oBiZbHSpNxBK8w==" spinCount="100000" sheet="1" scenarios="1"/>
  <sortState ref="A40:D63">
    <sortCondition descending="1" ref="B40"/>
  </sortState>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B224"/>
  <sheetViews>
    <sheetView showGridLines="0" showRowColHeaders="0" topLeftCell="B1" zoomScale="60" zoomScaleNormal="60" workbookViewId="0">
      <selection activeCell="B1" sqref="B1:Y1"/>
    </sheetView>
  </sheetViews>
  <sheetFormatPr defaultRowHeight="15.75" x14ac:dyDescent="0.25"/>
  <cols>
    <col min="1" max="1" width="2.875" style="50" hidden="1" customWidth="1"/>
    <col min="2" max="2" width="9" style="50"/>
    <col min="3" max="3" width="10.125" style="50" bestFit="1" customWidth="1"/>
    <col min="4" max="4" width="9" style="50"/>
    <col min="5" max="5" width="9.75" style="50" customWidth="1"/>
    <col min="6" max="15" width="9" style="50"/>
    <col min="16" max="16" width="8.5" style="50" customWidth="1"/>
    <col min="17" max="17" width="10.25" style="50" customWidth="1"/>
    <col min="18" max="16384" width="9" style="50"/>
  </cols>
  <sheetData>
    <row r="1" spans="2:28" ht="21" customHeight="1" x14ac:dyDescent="0.35">
      <c r="B1" s="110" t="s">
        <v>357</v>
      </c>
      <c r="C1" s="110"/>
      <c r="D1" s="110"/>
      <c r="E1" s="110"/>
      <c r="F1" s="110"/>
      <c r="G1" s="110"/>
      <c r="H1" s="110"/>
      <c r="I1" s="110"/>
      <c r="J1" s="110"/>
      <c r="K1" s="110"/>
      <c r="L1" s="110"/>
      <c r="M1" s="110"/>
      <c r="N1" s="110"/>
      <c r="O1" s="110"/>
      <c r="P1" s="110"/>
      <c r="Q1" s="110"/>
      <c r="R1" s="110"/>
      <c r="S1" s="110"/>
      <c r="T1" s="110"/>
      <c r="U1" s="110"/>
      <c r="V1" s="110"/>
      <c r="W1" s="110"/>
      <c r="X1" s="110"/>
      <c r="Y1" s="110"/>
      <c r="Z1" s="108" t="s">
        <v>257</v>
      </c>
      <c r="AA1" s="108"/>
      <c r="AB1" s="108"/>
    </row>
    <row r="2" spans="2:28" ht="15.75" customHeight="1" x14ac:dyDescent="0.25">
      <c r="Y2" s="63"/>
      <c r="Z2" s="108"/>
      <c r="AA2" s="108"/>
      <c r="AB2" s="108"/>
    </row>
    <row r="3" spans="2:28" ht="15.75" customHeight="1" x14ac:dyDescent="0.25">
      <c r="Y3" s="63"/>
      <c r="Z3" s="108"/>
      <c r="AA3" s="108"/>
      <c r="AB3" s="108"/>
    </row>
    <row r="4" spans="2:28" ht="15.75" customHeight="1" x14ac:dyDescent="0.25">
      <c r="Y4" s="63"/>
      <c r="Z4" s="108"/>
      <c r="AA4" s="108"/>
      <c r="AB4" s="108"/>
    </row>
    <row r="5" spans="2:28" ht="15.75" customHeight="1" x14ac:dyDescent="0.25">
      <c r="Y5" s="63"/>
      <c r="Z5" s="108"/>
      <c r="AA5" s="108"/>
      <c r="AB5" s="108"/>
    </row>
    <row r="6" spans="2:28" ht="15.75" customHeight="1" x14ac:dyDescent="0.25">
      <c r="Y6" s="63"/>
      <c r="Z6" s="108"/>
      <c r="AA6" s="108"/>
      <c r="AB6" s="108"/>
    </row>
    <row r="7" spans="2:28" ht="15.75" customHeight="1" x14ac:dyDescent="0.25">
      <c r="Y7" s="63"/>
      <c r="Z7" s="108"/>
      <c r="AA7" s="108"/>
      <c r="AB7" s="108"/>
    </row>
    <row r="8" spans="2:28" ht="15.75" customHeight="1" x14ac:dyDescent="0.25">
      <c r="Y8" s="63"/>
      <c r="Z8" s="108"/>
      <c r="AA8" s="108"/>
      <c r="AB8" s="108"/>
    </row>
    <row r="9" spans="2:28" ht="15.75" customHeight="1" x14ac:dyDescent="0.25">
      <c r="Y9" s="63"/>
      <c r="Z9" s="108"/>
      <c r="AA9" s="108"/>
      <c r="AB9" s="108"/>
    </row>
    <row r="10" spans="2:28" ht="15.75" customHeight="1" x14ac:dyDescent="0.25">
      <c r="Y10" s="63"/>
      <c r="Z10" s="108"/>
      <c r="AA10" s="108"/>
      <c r="AB10" s="108"/>
    </row>
    <row r="11" spans="2:28" ht="15.75" customHeight="1" x14ac:dyDescent="0.25">
      <c r="Y11" s="63"/>
      <c r="Z11" s="108"/>
      <c r="AA11" s="108"/>
      <c r="AB11" s="108"/>
    </row>
    <row r="12" spans="2:28" ht="15.75" customHeight="1" x14ac:dyDescent="0.25">
      <c r="Y12" s="63"/>
      <c r="Z12" s="63"/>
      <c r="AA12" s="63"/>
      <c r="AB12" s="63"/>
    </row>
    <row r="13" spans="2:28" ht="15.75" customHeight="1" x14ac:dyDescent="0.25">
      <c r="Y13" s="63"/>
      <c r="Z13" s="63"/>
      <c r="AA13" s="63"/>
      <c r="AB13" s="63"/>
    </row>
    <row r="35" spans="1:18" ht="18.75" x14ac:dyDescent="0.25">
      <c r="A35" s="60"/>
      <c r="B35" s="60" t="s">
        <v>208</v>
      </c>
    </row>
    <row r="37" spans="1:18" hidden="1" x14ac:dyDescent="0.25"/>
    <row r="38" spans="1:18" hidden="1" x14ac:dyDescent="0.25">
      <c r="C38" s="50">
        <v>2000</v>
      </c>
    </row>
    <row r="39" spans="1:18" hidden="1" x14ac:dyDescent="0.25">
      <c r="C39" s="61" t="s">
        <v>182</v>
      </c>
      <c r="D39" s="61" t="s">
        <v>258</v>
      </c>
      <c r="O39" s="50">
        <v>2014</v>
      </c>
    </row>
    <row r="40" spans="1:18" hidden="1" x14ac:dyDescent="0.25">
      <c r="B40" s="50">
        <v>1</v>
      </c>
      <c r="C40" s="57" t="s">
        <v>33</v>
      </c>
      <c r="D40" s="50">
        <v>85580.800000000003</v>
      </c>
      <c r="E40" s="89">
        <f t="shared" ref="E40:E61" si="0">(IF(ISNUMBER(D40),(IF(D40&lt;100,"&lt;100",IF(D40&lt;200,"&lt;200",IF(D40&lt;500,"&lt;500",IF(D40&lt;1000,"&lt;1,000",IF(D40&lt;10000,(ROUND(D40,-2)),IF(D40&lt;100000,(ROUND(D40,-3)),IF(D40&lt;1000000,(ROUND(D40,-4)),IF(D40&gt;=1000000,(ROUND(D40,-5))))))))))),"-"))</f>
        <v>86000</v>
      </c>
      <c r="F40" s="65">
        <f>D40/$D$61</f>
        <v>0.22184467906959865</v>
      </c>
      <c r="O40" s="61" t="s">
        <v>182</v>
      </c>
      <c r="P40" s="61" t="s">
        <v>258</v>
      </c>
    </row>
    <row r="41" spans="1:18" hidden="1" x14ac:dyDescent="0.25">
      <c r="B41" s="50">
        <v>2</v>
      </c>
      <c r="C41" s="57" t="s">
        <v>104</v>
      </c>
      <c r="D41" s="50">
        <v>51983.5</v>
      </c>
      <c r="E41" s="89">
        <f t="shared" si="0"/>
        <v>52000</v>
      </c>
      <c r="F41" s="65">
        <f t="shared" ref="F41:F61" si="1">D41/$D$61</f>
        <v>0.13475292208549677</v>
      </c>
      <c r="N41" s="50">
        <v>1</v>
      </c>
      <c r="O41" s="50" t="s">
        <v>33</v>
      </c>
      <c r="P41" s="56">
        <v>28421.599999999999</v>
      </c>
      <c r="Q41" s="89">
        <f t="shared" ref="Q41:Q62" si="2">(IF(ISNUMBER(P41),(IF(P41&lt;100,"&lt;100",IF(P41&lt;200,"&lt;200",IF(P41&lt;500,"&lt;500",IF(P41&lt;1000,"&lt;1,000",IF(P41&lt;10000,(ROUND(P41,-2)),IF(P41&lt;100000,(ROUND(P41,-3)),IF(P41&lt;1000000,(ROUND(P41,-4)),IF(P41&gt;=1000000,(ROUND(P41,-5))))))))))),"-"))</f>
        <v>28000</v>
      </c>
      <c r="R41" s="65">
        <f>P41/$P$62</f>
        <v>0.12715061883444667</v>
      </c>
    </row>
    <row r="42" spans="1:18" hidden="1" x14ac:dyDescent="0.25">
      <c r="B42" s="50">
        <v>3</v>
      </c>
      <c r="C42" s="57" t="s">
        <v>136</v>
      </c>
      <c r="D42" s="50">
        <v>28845.9</v>
      </c>
      <c r="E42" s="89">
        <f t="shared" si="0"/>
        <v>29000</v>
      </c>
      <c r="F42" s="65">
        <f t="shared" si="1"/>
        <v>7.4775059685977877E-2</v>
      </c>
      <c r="N42" s="50">
        <v>2</v>
      </c>
      <c r="O42" s="50" t="s">
        <v>104</v>
      </c>
      <c r="P42" s="56">
        <v>23808.9</v>
      </c>
      <c r="Q42" s="89">
        <f t="shared" si="2"/>
        <v>24000</v>
      </c>
      <c r="R42" s="65">
        <f t="shared" ref="R42:R61" si="3">P42/$P$62</f>
        <v>0.10651463565624235</v>
      </c>
    </row>
    <row r="43" spans="1:18" hidden="1" x14ac:dyDescent="0.25">
      <c r="B43" s="50">
        <v>4</v>
      </c>
      <c r="C43" s="57" t="s">
        <v>29</v>
      </c>
      <c r="D43" s="50">
        <v>23238.400000000001</v>
      </c>
      <c r="E43" s="89">
        <f t="shared" si="0"/>
        <v>23000</v>
      </c>
      <c r="F43" s="65">
        <f t="shared" si="1"/>
        <v>6.0239158667492729E-2</v>
      </c>
      <c r="N43" s="50">
        <v>3</v>
      </c>
      <c r="O43" s="50" t="s">
        <v>29</v>
      </c>
      <c r="P43" s="56">
        <v>17600.900000000001</v>
      </c>
      <c r="Q43" s="89">
        <f t="shared" si="2"/>
        <v>18000</v>
      </c>
      <c r="R43" s="65">
        <f t="shared" si="3"/>
        <v>7.8741707963070784E-2</v>
      </c>
    </row>
    <row r="44" spans="1:18" hidden="1" x14ac:dyDescent="0.25">
      <c r="B44" s="50">
        <v>5</v>
      </c>
      <c r="C44" s="57" t="s">
        <v>181</v>
      </c>
      <c r="D44" s="50">
        <v>18261.900000000001</v>
      </c>
      <c r="E44" s="89">
        <f t="shared" si="0"/>
        <v>18000</v>
      </c>
      <c r="F44" s="65">
        <f t="shared" si="1"/>
        <v>4.7338951548724757E-2</v>
      </c>
      <c r="N44" s="50">
        <v>4</v>
      </c>
      <c r="O44" s="50" t="s">
        <v>136</v>
      </c>
      <c r="P44" s="56">
        <v>17054.099999999999</v>
      </c>
      <c r="Q44" s="89">
        <f t="shared" si="2"/>
        <v>17000</v>
      </c>
      <c r="R44" s="65">
        <f t="shared" si="3"/>
        <v>7.6295471355044636E-2</v>
      </c>
    </row>
    <row r="45" spans="1:18" hidden="1" x14ac:dyDescent="0.25">
      <c r="B45" s="50">
        <v>6</v>
      </c>
      <c r="C45" s="57" t="s">
        <v>25</v>
      </c>
      <c r="D45" s="50">
        <v>14535.1</v>
      </c>
      <c r="E45" s="89">
        <f t="shared" si="0"/>
        <v>15000</v>
      </c>
      <c r="F45" s="65">
        <f t="shared" si="1"/>
        <v>3.767824786335864E-2</v>
      </c>
      <c r="N45" s="50">
        <v>5</v>
      </c>
      <c r="O45" s="50" t="s">
        <v>105</v>
      </c>
      <c r="P45" s="56">
        <v>15270.1</v>
      </c>
      <c r="Q45" s="89">
        <f t="shared" si="2"/>
        <v>15000</v>
      </c>
      <c r="R45" s="65">
        <f t="shared" si="3"/>
        <v>6.8314333628785293E-2</v>
      </c>
    </row>
    <row r="46" spans="1:18" hidden="1" x14ac:dyDescent="0.25">
      <c r="B46" s="50">
        <v>7</v>
      </c>
      <c r="C46" s="57" t="s">
        <v>37</v>
      </c>
      <c r="D46" s="50">
        <v>12208.4</v>
      </c>
      <c r="E46" s="89">
        <f t="shared" si="0"/>
        <v>12000</v>
      </c>
      <c r="F46" s="65">
        <f t="shared" si="1"/>
        <v>3.1646918233450588E-2</v>
      </c>
      <c r="N46" s="50">
        <v>6</v>
      </c>
      <c r="O46" s="50" t="s">
        <v>25</v>
      </c>
      <c r="P46" s="56">
        <v>12628.2</v>
      </c>
      <c r="Q46" s="89">
        <f t="shared" si="2"/>
        <v>13000</v>
      </c>
      <c r="R46" s="65">
        <f t="shared" si="3"/>
        <v>5.64951812975047E-2</v>
      </c>
    </row>
    <row r="47" spans="1:18" hidden="1" x14ac:dyDescent="0.25">
      <c r="B47" s="50">
        <v>8</v>
      </c>
      <c r="C47" s="57" t="s">
        <v>86</v>
      </c>
      <c r="D47" s="50">
        <v>8192.92</v>
      </c>
      <c r="E47" s="89">
        <f t="shared" si="0"/>
        <v>8200</v>
      </c>
      <c r="F47" s="65">
        <f t="shared" si="1"/>
        <v>2.1237891069526064E-2</v>
      </c>
      <c r="N47" s="50">
        <v>7</v>
      </c>
      <c r="O47" s="50" t="s">
        <v>36</v>
      </c>
      <c r="P47" s="56">
        <v>10788.7</v>
      </c>
      <c r="Q47" s="89">
        <f t="shared" si="2"/>
        <v>11000</v>
      </c>
      <c r="R47" s="65">
        <f t="shared" si="3"/>
        <v>4.8265751450277075E-2</v>
      </c>
    </row>
    <row r="48" spans="1:18" hidden="1" x14ac:dyDescent="0.25">
      <c r="B48" s="50">
        <v>9</v>
      </c>
      <c r="C48" s="57" t="s">
        <v>28</v>
      </c>
      <c r="D48" s="50">
        <v>7975.44</v>
      </c>
      <c r="E48" s="89">
        <f t="shared" si="0"/>
        <v>8000</v>
      </c>
      <c r="F48" s="65">
        <f t="shared" si="1"/>
        <v>2.067413400247298E-2</v>
      </c>
      <c r="N48" s="50">
        <v>8</v>
      </c>
      <c r="O48" s="50" t="s">
        <v>56</v>
      </c>
      <c r="P48" s="56">
        <v>7454.18</v>
      </c>
      <c r="Q48" s="89">
        <f t="shared" si="2"/>
        <v>7500</v>
      </c>
      <c r="R48" s="65">
        <f t="shared" si="3"/>
        <v>3.3348002923950647E-2</v>
      </c>
    </row>
    <row r="49" spans="2:18" hidden="1" x14ac:dyDescent="0.25">
      <c r="B49" s="50">
        <v>10</v>
      </c>
      <c r="C49" s="57" t="s">
        <v>56</v>
      </c>
      <c r="D49" s="50">
        <v>7854.14</v>
      </c>
      <c r="E49" s="89">
        <f t="shared" si="0"/>
        <v>7900</v>
      </c>
      <c r="F49" s="65">
        <f t="shared" si="1"/>
        <v>2.035969712444494E-2</v>
      </c>
      <c r="N49" s="50">
        <v>9</v>
      </c>
      <c r="O49" s="50" t="s">
        <v>175</v>
      </c>
      <c r="P49" s="56">
        <v>7061.48</v>
      </c>
      <c r="Q49" s="89">
        <f t="shared" si="2"/>
        <v>7100</v>
      </c>
      <c r="R49" s="65">
        <f t="shared" si="3"/>
        <v>3.1591168403153534E-2</v>
      </c>
    </row>
    <row r="50" spans="2:18" hidden="1" x14ac:dyDescent="0.25">
      <c r="B50" s="50">
        <v>11</v>
      </c>
      <c r="C50" s="57" t="s">
        <v>175</v>
      </c>
      <c r="D50" s="50">
        <v>7057.02</v>
      </c>
      <c r="E50" s="89">
        <f t="shared" si="0"/>
        <v>7100</v>
      </c>
      <c r="F50" s="65">
        <f t="shared" si="1"/>
        <v>1.8293382827547056E-2</v>
      </c>
      <c r="N50" s="50">
        <v>10</v>
      </c>
      <c r="O50" s="50" t="s">
        <v>37</v>
      </c>
      <c r="P50" s="56">
        <v>6007.85</v>
      </c>
      <c r="Q50" s="89">
        <f t="shared" si="2"/>
        <v>6000</v>
      </c>
      <c r="R50" s="65">
        <f t="shared" si="3"/>
        <v>2.6877510251517526E-2</v>
      </c>
    </row>
    <row r="51" spans="2:18" hidden="1" x14ac:dyDescent="0.25">
      <c r="B51" s="50">
        <v>12</v>
      </c>
      <c r="C51" s="57" t="s">
        <v>166</v>
      </c>
      <c r="D51" s="50">
        <v>6571.95</v>
      </c>
      <c r="E51" s="89">
        <f t="shared" si="0"/>
        <v>6600</v>
      </c>
      <c r="F51" s="65">
        <f t="shared" si="1"/>
        <v>1.7035972304669373E-2</v>
      </c>
      <c r="N51" s="50">
        <v>11</v>
      </c>
      <c r="O51" s="50" t="s">
        <v>181</v>
      </c>
      <c r="P51" s="56">
        <v>5978.73</v>
      </c>
      <c r="Q51" s="89">
        <f t="shared" si="2"/>
        <v>6000</v>
      </c>
      <c r="R51" s="65">
        <f t="shared" si="3"/>
        <v>2.6747235178317594E-2</v>
      </c>
    </row>
    <row r="52" spans="2:18" hidden="1" x14ac:dyDescent="0.25">
      <c r="B52" s="50">
        <v>13</v>
      </c>
      <c r="C52" s="57" t="s">
        <v>24</v>
      </c>
      <c r="D52" s="50">
        <v>6246.14</v>
      </c>
      <c r="E52" s="89">
        <f t="shared" si="0"/>
        <v>6200</v>
      </c>
      <c r="F52" s="65">
        <f t="shared" si="1"/>
        <v>1.6191399516290839E-2</v>
      </c>
      <c r="N52" s="50">
        <v>12</v>
      </c>
      <c r="O52" s="50" t="s">
        <v>86</v>
      </c>
      <c r="P52" s="56">
        <v>5562.84</v>
      </c>
      <c r="Q52" s="89">
        <f t="shared" si="2"/>
        <v>5600</v>
      </c>
      <c r="R52" s="65">
        <f t="shared" si="3"/>
        <v>2.4886654814542931E-2</v>
      </c>
    </row>
    <row r="53" spans="2:18" hidden="1" x14ac:dyDescent="0.25">
      <c r="B53" s="50">
        <v>14</v>
      </c>
      <c r="C53" s="57" t="s">
        <v>130</v>
      </c>
      <c r="D53" s="50">
        <v>6107.45</v>
      </c>
      <c r="E53" s="89">
        <f t="shared" si="0"/>
        <v>6100</v>
      </c>
      <c r="F53" s="65">
        <f t="shared" si="1"/>
        <v>1.5831883847587547E-2</v>
      </c>
      <c r="N53" s="50">
        <v>13</v>
      </c>
      <c r="O53" s="50" t="s">
        <v>61</v>
      </c>
      <c r="P53" s="56">
        <v>4206.71</v>
      </c>
      <c r="Q53" s="89">
        <f t="shared" si="2"/>
        <v>4200</v>
      </c>
      <c r="R53" s="65">
        <f t="shared" si="3"/>
        <v>1.8819692760332112E-2</v>
      </c>
    </row>
    <row r="54" spans="2:18" hidden="1" x14ac:dyDescent="0.25">
      <c r="B54" s="50">
        <v>15</v>
      </c>
      <c r="C54" s="57" t="s">
        <v>36</v>
      </c>
      <c r="D54" s="50">
        <v>5344.77</v>
      </c>
      <c r="E54" s="89">
        <f t="shared" si="0"/>
        <v>5300</v>
      </c>
      <c r="F54" s="65">
        <f t="shared" si="1"/>
        <v>1.3854845775580724E-2</v>
      </c>
      <c r="N54" s="50">
        <v>14</v>
      </c>
      <c r="O54" s="50" t="s">
        <v>28</v>
      </c>
      <c r="P54" s="56">
        <v>3413.53</v>
      </c>
      <c r="Q54" s="89">
        <f t="shared" si="2"/>
        <v>3400</v>
      </c>
      <c r="R54" s="65">
        <f t="shared" si="3"/>
        <v>1.5271218084483238E-2</v>
      </c>
    </row>
    <row r="55" spans="2:18" hidden="1" x14ac:dyDescent="0.25">
      <c r="B55" s="50">
        <v>16</v>
      </c>
      <c r="C55" s="57" t="s">
        <v>61</v>
      </c>
      <c r="D55" s="50">
        <v>5319.02</v>
      </c>
      <c r="E55" s="89">
        <f t="shared" si="0"/>
        <v>5300</v>
      </c>
      <c r="F55" s="65">
        <f t="shared" si="1"/>
        <v>1.3788095984902883E-2</v>
      </c>
      <c r="N55" s="50">
        <v>15</v>
      </c>
      <c r="O55" s="50" t="s">
        <v>150</v>
      </c>
      <c r="P55" s="56">
        <v>3124.79</v>
      </c>
      <c r="Q55" s="89">
        <f t="shared" si="2"/>
        <v>3100</v>
      </c>
      <c r="R55" s="65">
        <f t="shared" si="3"/>
        <v>1.3979472732980924E-2</v>
      </c>
    </row>
    <row r="56" spans="2:18" hidden="1" x14ac:dyDescent="0.25">
      <c r="B56" s="50">
        <v>17</v>
      </c>
      <c r="C56" s="57" t="s">
        <v>179</v>
      </c>
      <c r="D56" s="50">
        <v>5317.36</v>
      </c>
      <c r="E56" s="89">
        <f t="shared" si="0"/>
        <v>5300</v>
      </c>
      <c r="F56" s="65">
        <f t="shared" si="1"/>
        <v>1.3783792891600932E-2</v>
      </c>
      <c r="N56" s="50">
        <v>16</v>
      </c>
      <c r="O56" s="50" t="s">
        <v>179</v>
      </c>
      <c r="P56" s="56">
        <v>2592.34</v>
      </c>
      <c r="Q56" s="89">
        <f t="shared" si="2"/>
        <v>2600</v>
      </c>
      <c r="R56" s="65">
        <f t="shared" si="3"/>
        <v>1.1597434177853798E-2</v>
      </c>
    </row>
    <row r="57" spans="2:18" hidden="1" x14ac:dyDescent="0.25">
      <c r="B57" s="50">
        <v>18</v>
      </c>
      <c r="C57" s="57" t="s">
        <v>173</v>
      </c>
      <c r="D57" s="50">
        <v>4548.33</v>
      </c>
      <c r="E57" s="89">
        <f t="shared" si="0"/>
        <v>4500</v>
      </c>
      <c r="F57" s="65">
        <f t="shared" si="1"/>
        <v>1.179029419160171E-2</v>
      </c>
      <c r="N57" s="50">
        <v>17</v>
      </c>
      <c r="O57" s="50" t="s">
        <v>20</v>
      </c>
      <c r="P57" s="56">
        <v>2369.0100000000002</v>
      </c>
      <c r="Q57" s="89">
        <f t="shared" si="2"/>
        <v>2400</v>
      </c>
      <c r="R57" s="65">
        <f t="shared" si="3"/>
        <v>1.0598315630541297E-2</v>
      </c>
    </row>
    <row r="58" spans="2:18" hidden="1" x14ac:dyDescent="0.25">
      <c r="B58" s="50">
        <v>19</v>
      </c>
      <c r="C58" s="57" t="s">
        <v>71</v>
      </c>
      <c r="D58" s="50">
        <v>4411.63</v>
      </c>
      <c r="E58" s="89">
        <f t="shared" si="0"/>
        <v>4400</v>
      </c>
      <c r="F58" s="65">
        <f t="shared" si="1"/>
        <v>1.1435937050410997E-2</v>
      </c>
      <c r="N58" s="50">
        <v>18</v>
      </c>
      <c r="O58" s="50" t="s">
        <v>77</v>
      </c>
      <c r="P58" s="56">
        <v>2270.7800000000002</v>
      </c>
      <c r="Q58" s="89">
        <f t="shared" si="2"/>
        <v>2300</v>
      </c>
      <c r="R58" s="65">
        <f t="shared" si="3"/>
        <v>1.0158860945087006E-2</v>
      </c>
    </row>
    <row r="59" spans="2:18" hidden="1" x14ac:dyDescent="0.25">
      <c r="B59" s="50">
        <v>20</v>
      </c>
      <c r="C59" s="57" t="s">
        <v>21</v>
      </c>
      <c r="D59" s="50">
        <v>3588.6</v>
      </c>
      <c r="E59" s="89">
        <f t="shared" si="0"/>
        <v>3600</v>
      </c>
      <c r="F59" s="65">
        <f t="shared" si="1"/>
        <v>9.3024582068543613E-3</v>
      </c>
      <c r="N59" s="50">
        <v>19</v>
      </c>
      <c r="O59" s="50" t="s">
        <v>24</v>
      </c>
      <c r="P59" s="56">
        <v>2088.6</v>
      </c>
      <c r="Q59" s="89">
        <f t="shared" si="2"/>
        <v>2100</v>
      </c>
      <c r="R59" s="65">
        <f t="shared" si="3"/>
        <v>9.343836465843771E-3</v>
      </c>
    </row>
    <row r="60" spans="2:18" hidden="1" x14ac:dyDescent="0.25">
      <c r="C60" s="57" t="s">
        <v>210</v>
      </c>
      <c r="D60" s="50">
        <f>SUM(D63:D204)</f>
        <v>72580.377800000002</v>
      </c>
      <c r="E60" s="89">
        <f t="shared" si="0"/>
        <v>73000</v>
      </c>
      <c r="F60" s="65">
        <f t="shared" si="1"/>
        <v>0.18814466118324696</v>
      </c>
      <c r="N60" s="50">
        <v>20</v>
      </c>
      <c r="O60" s="50" t="s">
        <v>71</v>
      </c>
      <c r="P60" s="56">
        <v>2084.54</v>
      </c>
      <c r="Q60" s="89">
        <f t="shared" si="2"/>
        <v>2100</v>
      </c>
      <c r="R60" s="65">
        <f t="shared" si="3"/>
        <v>9.3256731142918568E-3</v>
      </c>
    </row>
    <row r="61" spans="2:18" hidden="1" x14ac:dyDescent="0.25">
      <c r="C61" s="57" t="s">
        <v>16</v>
      </c>
      <c r="D61" s="50">
        <v>385769</v>
      </c>
      <c r="E61" s="89">
        <f t="shared" si="0"/>
        <v>390000</v>
      </c>
      <c r="F61" s="65">
        <f t="shared" si="1"/>
        <v>1</v>
      </c>
      <c r="O61" s="50" t="s">
        <v>210</v>
      </c>
      <c r="P61" s="56">
        <v>43739.148499999996</v>
      </c>
      <c r="Q61" s="89">
        <f t="shared" si="2"/>
        <v>44000</v>
      </c>
      <c r="R61" s="65">
        <f t="shared" si="3"/>
        <v>0.19567722433173218</v>
      </c>
    </row>
    <row r="62" spans="2:18" hidden="1" x14ac:dyDescent="0.25">
      <c r="O62" s="50" t="s">
        <v>211</v>
      </c>
      <c r="P62" s="62">
        <f>SUM(P41:P61)</f>
        <v>223527.02850000001</v>
      </c>
      <c r="Q62" s="89">
        <f t="shared" si="2"/>
        <v>220000</v>
      </c>
      <c r="R62" s="65">
        <f>P62/$P$62</f>
        <v>1</v>
      </c>
    </row>
    <row r="63" spans="2:18" hidden="1" x14ac:dyDescent="0.25">
      <c r="C63" s="57" t="s">
        <v>77</v>
      </c>
      <c r="D63" s="50">
        <v>3417.1</v>
      </c>
    </row>
    <row r="64" spans="2:18" hidden="1" x14ac:dyDescent="0.25">
      <c r="C64" s="57" t="s">
        <v>105</v>
      </c>
      <c r="D64" s="50">
        <v>3037.26</v>
      </c>
      <c r="O64" s="50" t="s">
        <v>26</v>
      </c>
      <c r="P64" s="50">
        <v>2066.89</v>
      </c>
    </row>
    <row r="65" spans="3:16" hidden="1" x14ac:dyDescent="0.25">
      <c r="C65" s="57" t="s">
        <v>35</v>
      </c>
      <c r="D65" s="50">
        <v>2980.88</v>
      </c>
      <c r="O65" s="50" t="s">
        <v>67</v>
      </c>
      <c r="P65" s="50">
        <v>1819.2</v>
      </c>
    </row>
    <row r="66" spans="3:16" hidden="1" x14ac:dyDescent="0.25">
      <c r="C66" s="57" t="s">
        <v>26</v>
      </c>
      <c r="D66" s="50">
        <v>2748.2</v>
      </c>
      <c r="O66" s="50" t="s">
        <v>130</v>
      </c>
      <c r="P66" s="50">
        <v>1619.66</v>
      </c>
    </row>
    <row r="67" spans="3:16" hidden="1" x14ac:dyDescent="0.25">
      <c r="C67" s="57" t="s">
        <v>150</v>
      </c>
      <c r="D67" s="50">
        <v>2736.79</v>
      </c>
      <c r="O67" s="50" t="s">
        <v>34</v>
      </c>
      <c r="P67" s="50">
        <v>1536.82</v>
      </c>
    </row>
    <row r="68" spans="3:16" hidden="1" x14ac:dyDescent="0.25">
      <c r="C68" s="57" t="s">
        <v>60</v>
      </c>
      <c r="D68" s="50">
        <v>2718.31</v>
      </c>
      <c r="O68" s="50" t="s">
        <v>166</v>
      </c>
      <c r="P68" s="50">
        <v>1528.61</v>
      </c>
    </row>
    <row r="69" spans="3:16" hidden="1" x14ac:dyDescent="0.25">
      <c r="C69" s="57" t="s">
        <v>126</v>
      </c>
      <c r="D69" s="50">
        <v>2677.48</v>
      </c>
      <c r="O69" s="50" t="s">
        <v>35</v>
      </c>
      <c r="P69" s="50">
        <v>1494.62</v>
      </c>
    </row>
    <row r="70" spans="3:16" hidden="1" x14ac:dyDescent="0.25">
      <c r="C70" s="57" t="s">
        <v>67</v>
      </c>
      <c r="D70" s="50">
        <v>2531.5300000000002</v>
      </c>
      <c r="O70" s="50" t="s">
        <v>126</v>
      </c>
      <c r="P70" s="50">
        <v>1409.56</v>
      </c>
    </row>
    <row r="71" spans="3:16" hidden="1" x14ac:dyDescent="0.25">
      <c r="C71" s="57" t="s">
        <v>65</v>
      </c>
      <c r="D71" s="50">
        <v>2158.67</v>
      </c>
      <c r="O71" s="50" t="s">
        <v>21</v>
      </c>
      <c r="P71" s="50">
        <v>1270.02</v>
      </c>
    </row>
    <row r="72" spans="3:16" hidden="1" x14ac:dyDescent="0.25">
      <c r="C72" s="57" t="s">
        <v>94</v>
      </c>
      <c r="D72" s="50">
        <v>2097.71</v>
      </c>
      <c r="O72" s="50" t="s">
        <v>144</v>
      </c>
      <c r="P72" s="50">
        <v>1197.46</v>
      </c>
    </row>
    <row r="73" spans="3:16" hidden="1" x14ac:dyDescent="0.25">
      <c r="C73" s="57" t="s">
        <v>135</v>
      </c>
      <c r="D73" s="50">
        <v>1936.23</v>
      </c>
      <c r="O73" s="50" t="s">
        <v>68</v>
      </c>
      <c r="P73" s="50">
        <v>1119.05</v>
      </c>
    </row>
    <row r="74" spans="3:16" hidden="1" x14ac:dyDescent="0.25">
      <c r="C74" s="57" t="s">
        <v>30</v>
      </c>
      <c r="D74" s="50">
        <v>1934.63</v>
      </c>
      <c r="O74" s="50" t="s">
        <v>41</v>
      </c>
      <c r="P74" s="50">
        <v>1099.44</v>
      </c>
    </row>
    <row r="75" spans="3:16" hidden="1" x14ac:dyDescent="0.25">
      <c r="C75" s="57" t="s">
        <v>80</v>
      </c>
      <c r="D75" s="50">
        <v>1828.44</v>
      </c>
      <c r="O75" s="50" t="s">
        <v>139</v>
      </c>
      <c r="P75" s="50">
        <v>1089.58</v>
      </c>
    </row>
    <row r="76" spans="3:16" hidden="1" x14ac:dyDescent="0.25">
      <c r="C76" s="57" t="s">
        <v>20</v>
      </c>
      <c r="D76" s="50">
        <v>1820.28</v>
      </c>
      <c r="O76" s="50" t="s">
        <v>65</v>
      </c>
      <c r="P76" s="50">
        <v>1089.24</v>
      </c>
    </row>
    <row r="77" spans="3:16" hidden="1" x14ac:dyDescent="0.25">
      <c r="C77" s="57" t="s">
        <v>68</v>
      </c>
      <c r="D77" s="50">
        <v>1768.67</v>
      </c>
      <c r="O77" s="50" t="s">
        <v>160</v>
      </c>
      <c r="P77" s="50">
        <v>1081.54</v>
      </c>
    </row>
    <row r="78" spans="3:16" hidden="1" x14ac:dyDescent="0.25">
      <c r="C78" s="57" t="s">
        <v>152</v>
      </c>
      <c r="D78" s="50">
        <v>1685.87</v>
      </c>
      <c r="O78" s="50" t="s">
        <v>30</v>
      </c>
      <c r="P78" s="50">
        <v>1079.52</v>
      </c>
    </row>
    <row r="79" spans="3:16" hidden="1" x14ac:dyDescent="0.25">
      <c r="C79" s="57" t="s">
        <v>178</v>
      </c>
      <c r="D79" s="50">
        <v>1533.77</v>
      </c>
      <c r="O79" s="50" t="s">
        <v>173</v>
      </c>
      <c r="P79" s="50">
        <v>1068.31</v>
      </c>
    </row>
    <row r="80" spans="3:16" hidden="1" x14ac:dyDescent="0.25">
      <c r="C80" s="57" t="s">
        <v>143</v>
      </c>
      <c r="D80" s="50">
        <v>1374.72</v>
      </c>
      <c r="O80" s="50" t="s">
        <v>122</v>
      </c>
      <c r="P80" s="50">
        <v>999.67</v>
      </c>
    </row>
    <row r="81" spans="3:16" hidden="1" x14ac:dyDescent="0.25">
      <c r="C81" s="57" t="s">
        <v>64</v>
      </c>
      <c r="D81" s="50">
        <v>1370.14</v>
      </c>
      <c r="O81" s="50" t="s">
        <v>178</v>
      </c>
      <c r="P81" s="50">
        <v>988.4</v>
      </c>
    </row>
    <row r="82" spans="3:16" hidden="1" x14ac:dyDescent="0.25">
      <c r="C82" s="57" t="s">
        <v>96</v>
      </c>
      <c r="D82" s="50">
        <v>1280.44</v>
      </c>
      <c r="O82" s="50" t="s">
        <v>174</v>
      </c>
      <c r="P82" s="50">
        <v>971.23</v>
      </c>
    </row>
    <row r="83" spans="3:16" hidden="1" x14ac:dyDescent="0.25">
      <c r="C83" s="57" t="s">
        <v>31</v>
      </c>
      <c r="D83" s="50">
        <v>1273.9000000000001</v>
      </c>
      <c r="O83" s="50" t="s">
        <v>94</v>
      </c>
      <c r="P83" s="50">
        <v>853.86</v>
      </c>
    </row>
    <row r="84" spans="3:16" hidden="1" x14ac:dyDescent="0.25">
      <c r="C84" s="57" t="s">
        <v>89</v>
      </c>
      <c r="D84" s="50">
        <v>1234.9100000000001</v>
      </c>
      <c r="O84" s="50" t="s">
        <v>97</v>
      </c>
      <c r="P84" s="50">
        <v>738.53</v>
      </c>
    </row>
    <row r="85" spans="3:16" hidden="1" x14ac:dyDescent="0.25">
      <c r="C85" s="57" t="s">
        <v>41</v>
      </c>
      <c r="D85" s="50">
        <v>1210.9100000000001</v>
      </c>
      <c r="O85" s="50" t="s">
        <v>64</v>
      </c>
      <c r="P85" s="50">
        <v>661.18</v>
      </c>
    </row>
    <row r="86" spans="3:16" hidden="1" x14ac:dyDescent="0.25">
      <c r="C86" s="57" t="s">
        <v>169</v>
      </c>
      <c r="D86" s="50">
        <v>1187.79</v>
      </c>
      <c r="O86" s="50" t="s">
        <v>89</v>
      </c>
      <c r="P86" s="50">
        <v>646.07000000000005</v>
      </c>
    </row>
    <row r="87" spans="3:16" hidden="1" x14ac:dyDescent="0.25">
      <c r="C87" s="57" t="s">
        <v>22</v>
      </c>
      <c r="D87" s="50">
        <v>1186.25</v>
      </c>
      <c r="O87" s="50" t="s">
        <v>96</v>
      </c>
      <c r="P87" s="50">
        <v>637</v>
      </c>
    </row>
    <row r="88" spans="3:16" hidden="1" x14ac:dyDescent="0.25">
      <c r="C88" s="57" t="s">
        <v>34</v>
      </c>
      <c r="D88" s="50">
        <v>1172.18</v>
      </c>
      <c r="O88" s="50" t="s">
        <v>100</v>
      </c>
      <c r="P88" s="50">
        <v>589.17999999999995</v>
      </c>
    </row>
    <row r="89" spans="3:16" hidden="1" x14ac:dyDescent="0.25">
      <c r="C89" s="57" t="s">
        <v>100</v>
      </c>
      <c r="D89" s="50">
        <v>1158.32</v>
      </c>
      <c r="O89" s="50" t="s">
        <v>27</v>
      </c>
      <c r="P89" s="50">
        <v>559.72</v>
      </c>
    </row>
    <row r="90" spans="3:16" hidden="1" x14ac:dyDescent="0.25">
      <c r="C90" s="57" t="s">
        <v>27</v>
      </c>
      <c r="D90" s="50">
        <v>870.36</v>
      </c>
      <c r="O90" s="50" t="s">
        <v>31</v>
      </c>
      <c r="P90" s="50">
        <v>558.19000000000005</v>
      </c>
    </row>
    <row r="91" spans="3:16" hidden="1" x14ac:dyDescent="0.25">
      <c r="C91" s="57" t="s">
        <v>160</v>
      </c>
      <c r="D91" s="50">
        <v>780.04</v>
      </c>
      <c r="O91" s="50" t="s">
        <v>80</v>
      </c>
      <c r="P91" s="50">
        <v>483.99</v>
      </c>
    </row>
    <row r="92" spans="3:16" hidden="1" x14ac:dyDescent="0.25">
      <c r="C92" s="57" t="s">
        <v>97</v>
      </c>
      <c r="D92" s="50">
        <v>772.52</v>
      </c>
      <c r="O92" s="50" t="s">
        <v>59</v>
      </c>
      <c r="P92" s="50">
        <v>462.73</v>
      </c>
    </row>
    <row r="93" spans="3:16" hidden="1" x14ac:dyDescent="0.25">
      <c r="C93" s="57" t="s">
        <v>109</v>
      </c>
      <c r="D93" s="50">
        <v>727.07</v>
      </c>
      <c r="O93" s="50" t="s">
        <v>109</v>
      </c>
      <c r="P93" s="50">
        <v>449.26</v>
      </c>
    </row>
    <row r="94" spans="3:16" hidden="1" x14ac:dyDescent="0.25">
      <c r="C94" s="57" t="s">
        <v>69</v>
      </c>
      <c r="D94" s="50">
        <v>635.70000000000005</v>
      </c>
      <c r="O94" s="50" t="s">
        <v>143</v>
      </c>
      <c r="P94" s="50">
        <v>434.68</v>
      </c>
    </row>
    <row r="95" spans="3:16" hidden="1" x14ac:dyDescent="0.25">
      <c r="C95" s="57" t="s">
        <v>110</v>
      </c>
      <c r="D95" s="50">
        <v>613.4</v>
      </c>
      <c r="O95" s="50" t="s">
        <v>93</v>
      </c>
      <c r="P95" s="50">
        <v>423.27</v>
      </c>
    </row>
    <row r="96" spans="3:16" hidden="1" x14ac:dyDescent="0.25">
      <c r="C96" s="57" t="s">
        <v>174</v>
      </c>
      <c r="D96" s="50">
        <v>610.48</v>
      </c>
      <c r="O96" s="50" t="s">
        <v>62</v>
      </c>
      <c r="P96" s="50">
        <v>400.01</v>
      </c>
    </row>
    <row r="97" spans="3:16" hidden="1" x14ac:dyDescent="0.25">
      <c r="C97" s="57" t="s">
        <v>122</v>
      </c>
      <c r="D97" s="50">
        <v>591.66999999999996</v>
      </c>
      <c r="O97" s="50" t="s">
        <v>142</v>
      </c>
      <c r="P97" s="50">
        <v>397.13</v>
      </c>
    </row>
    <row r="98" spans="3:16" hidden="1" x14ac:dyDescent="0.25">
      <c r="C98" s="57" t="s">
        <v>120</v>
      </c>
      <c r="D98" s="50">
        <v>572.5</v>
      </c>
      <c r="O98" s="50" t="s">
        <v>66</v>
      </c>
      <c r="P98" s="50">
        <v>376.48</v>
      </c>
    </row>
    <row r="99" spans="3:16" hidden="1" x14ac:dyDescent="0.25">
      <c r="C99" s="57" t="s">
        <v>90</v>
      </c>
      <c r="D99" s="50">
        <v>554.83000000000004</v>
      </c>
      <c r="O99" s="50" t="s">
        <v>169</v>
      </c>
      <c r="P99" s="50">
        <v>361.67</v>
      </c>
    </row>
    <row r="100" spans="3:16" hidden="1" x14ac:dyDescent="0.25">
      <c r="C100" s="57" t="s">
        <v>52</v>
      </c>
      <c r="D100" s="50">
        <v>550.52</v>
      </c>
      <c r="O100" s="50" t="s">
        <v>129</v>
      </c>
      <c r="P100" s="50">
        <v>353.89</v>
      </c>
    </row>
    <row r="101" spans="3:16" hidden="1" x14ac:dyDescent="0.25">
      <c r="C101" s="57" t="s">
        <v>129</v>
      </c>
      <c r="D101" s="50">
        <v>509.43</v>
      </c>
      <c r="O101" s="50" t="s">
        <v>158</v>
      </c>
      <c r="P101" s="50">
        <v>331.2</v>
      </c>
    </row>
    <row r="102" spans="3:16" hidden="1" x14ac:dyDescent="0.25">
      <c r="C102" s="57" t="s">
        <v>154</v>
      </c>
      <c r="D102" s="50">
        <v>507.69</v>
      </c>
      <c r="O102" s="50" t="s">
        <v>81</v>
      </c>
      <c r="P102" s="50">
        <v>316.79000000000002</v>
      </c>
    </row>
    <row r="103" spans="3:16" hidden="1" x14ac:dyDescent="0.25">
      <c r="C103" s="57" t="s">
        <v>59</v>
      </c>
      <c r="D103" s="50">
        <v>444.45</v>
      </c>
      <c r="O103" s="50" t="s">
        <v>69</v>
      </c>
      <c r="P103" s="50">
        <v>313.58</v>
      </c>
    </row>
    <row r="104" spans="3:16" hidden="1" x14ac:dyDescent="0.25">
      <c r="C104" s="57" t="s">
        <v>83</v>
      </c>
      <c r="D104" s="50">
        <v>443.74</v>
      </c>
      <c r="O104" s="50" t="s">
        <v>52</v>
      </c>
      <c r="P104" s="50">
        <v>309.91000000000003</v>
      </c>
    </row>
    <row r="105" spans="3:16" hidden="1" x14ac:dyDescent="0.25">
      <c r="C105" s="57" t="s">
        <v>146</v>
      </c>
      <c r="D105" s="50">
        <v>427.67</v>
      </c>
      <c r="O105" s="50" t="s">
        <v>110</v>
      </c>
      <c r="P105" s="50">
        <v>304.05</v>
      </c>
    </row>
    <row r="106" spans="3:16" hidden="1" x14ac:dyDescent="0.25">
      <c r="C106" s="57" t="s">
        <v>117</v>
      </c>
      <c r="D106" s="50">
        <v>427.17</v>
      </c>
      <c r="O106" s="50" t="s">
        <v>73</v>
      </c>
      <c r="P106" s="50">
        <v>290.64</v>
      </c>
    </row>
    <row r="107" spans="3:16" hidden="1" x14ac:dyDescent="0.25">
      <c r="C107" s="57" t="s">
        <v>140</v>
      </c>
      <c r="D107" s="50">
        <v>417.76</v>
      </c>
      <c r="O107" s="50" t="s">
        <v>54</v>
      </c>
      <c r="P107" s="50">
        <v>287.2</v>
      </c>
    </row>
    <row r="108" spans="3:16" hidden="1" x14ac:dyDescent="0.25">
      <c r="C108" s="57" t="s">
        <v>93</v>
      </c>
      <c r="D108" s="50">
        <v>405.52</v>
      </c>
      <c r="O108" s="50" t="s">
        <v>146</v>
      </c>
      <c r="P108" s="50">
        <v>257.56</v>
      </c>
    </row>
    <row r="109" spans="3:16" hidden="1" x14ac:dyDescent="0.25">
      <c r="C109" s="57" t="s">
        <v>62</v>
      </c>
      <c r="D109" s="50">
        <v>401.81</v>
      </c>
      <c r="O109" s="50" t="s">
        <v>32</v>
      </c>
      <c r="P109" s="50">
        <v>256.42</v>
      </c>
    </row>
    <row r="110" spans="3:16" hidden="1" x14ac:dyDescent="0.25">
      <c r="C110" s="57" t="s">
        <v>124</v>
      </c>
      <c r="D110" s="50">
        <v>397.6</v>
      </c>
      <c r="O110" s="50" t="s">
        <v>120</v>
      </c>
      <c r="P110" s="50">
        <v>253</v>
      </c>
    </row>
    <row r="111" spans="3:16" hidden="1" x14ac:dyDescent="0.25">
      <c r="C111" s="57" t="s">
        <v>81</v>
      </c>
      <c r="D111" s="50">
        <v>390.64</v>
      </c>
      <c r="O111" s="50" t="s">
        <v>99</v>
      </c>
      <c r="P111" s="50">
        <v>242.2</v>
      </c>
    </row>
    <row r="112" spans="3:16" hidden="1" x14ac:dyDescent="0.25">
      <c r="C112" s="57" t="s">
        <v>141</v>
      </c>
      <c r="D112" s="50">
        <v>382.6</v>
      </c>
      <c r="O112" s="50" t="s">
        <v>98</v>
      </c>
      <c r="P112" s="50">
        <v>227.98</v>
      </c>
    </row>
    <row r="113" spans="3:16" hidden="1" x14ac:dyDescent="0.25">
      <c r="C113" s="57" t="s">
        <v>177</v>
      </c>
      <c r="D113" s="50">
        <v>382.23</v>
      </c>
      <c r="O113" s="50" t="s">
        <v>154</v>
      </c>
      <c r="P113" s="50">
        <v>217.3</v>
      </c>
    </row>
    <row r="114" spans="3:16" hidden="1" x14ac:dyDescent="0.25">
      <c r="C114" s="57" t="s">
        <v>131</v>
      </c>
      <c r="D114" s="50">
        <v>377.16</v>
      </c>
      <c r="O114" s="50" t="s">
        <v>82</v>
      </c>
      <c r="P114" s="50">
        <v>209.49</v>
      </c>
    </row>
    <row r="115" spans="3:16" hidden="1" x14ac:dyDescent="0.25">
      <c r="C115" s="57" t="s">
        <v>101</v>
      </c>
      <c r="D115" s="50">
        <v>362.08</v>
      </c>
      <c r="O115" s="50" t="s">
        <v>172</v>
      </c>
      <c r="P115" s="50">
        <v>199.81</v>
      </c>
    </row>
    <row r="116" spans="3:16" hidden="1" x14ac:dyDescent="0.25">
      <c r="C116" s="57" t="s">
        <v>158</v>
      </c>
      <c r="D116" s="50">
        <v>354.73</v>
      </c>
      <c r="O116" s="50" t="s">
        <v>106</v>
      </c>
      <c r="P116" s="50">
        <v>193.39</v>
      </c>
    </row>
    <row r="117" spans="3:16" hidden="1" x14ac:dyDescent="0.25">
      <c r="C117" s="57" t="s">
        <v>98</v>
      </c>
      <c r="D117" s="50">
        <v>322.48</v>
      </c>
      <c r="O117" s="50" t="s">
        <v>114</v>
      </c>
      <c r="P117" s="50">
        <v>186.38</v>
      </c>
    </row>
    <row r="118" spans="3:16" hidden="1" x14ac:dyDescent="0.25">
      <c r="C118" s="57" t="s">
        <v>66</v>
      </c>
      <c r="D118" s="50">
        <v>313.68</v>
      </c>
      <c r="O118" s="50" t="s">
        <v>111</v>
      </c>
      <c r="P118" s="50">
        <v>178.57</v>
      </c>
    </row>
    <row r="119" spans="3:16" hidden="1" x14ac:dyDescent="0.25">
      <c r="C119" s="57" t="s">
        <v>106</v>
      </c>
      <c r="D119" s="50">
        <v>302.88</v>
      </c>
      <c r="O119" s="50" t="s">
        <v>180</v>
      </c>
      <c r="P119" s="50">
        <v>175.42</v>
      </c>
    </row>
    <row r="120" spans="3:16" hidden="1" x14ac:dyDescent="0.25">
      <c r="C120" s="57" t="s">
        <v>32</v>
      </c>
      <c r="D120" s="50">
        <v>293.23</v>
      </c>
      <c r="O120" s="50" t="s">
        <v>124</v>
      </c>
      <c r="P120" s="50">
        <v>171.04</v>
      </c>
    </row>
    <row r="121" spans="3:16" hidden="1" x14ac:dyDescent="0.25">
      <c r="C121" s="57" t="s">
        <v>54</v>
      </c>
      <c r="D121" s="50">
        <v>238.46</v>
      </c>
      <c r="O121" s="50" t="s">
        <v>43</v>
      </c>
      <c r="P121" s="50">
        <v>165.17</v>
      </c>
    </row>
    <row r="122" spans="3:16" hidden="1" x14ac:dyDescent="0.25">
      <c r="C122" s="57" t="s">
        <v>176</v>
      </c>
      <c r="D122" s="50">
        <v>234.23</v>
      </c>
      <c r="O122" s="50" t="s">
        <v>40</v>
      </c>
      <c r="P122" s="50">
        <v>161.54</v>
      </c>
    </row>
    <row r="123" spans="3:16" hidden="1" x14ac:dyDescent="0.25">
      <c r="C123" s="57" t="s">
        <v>170</v>
      </c>
      <c r="D123" s="50">
        <v>222.84</v>
      </c>
      <c r="O123" s="50" t="s">
        <v>83</v>
      </c>
      <c r="P123" s="50">
        <v>159.07</v>
      </c>
    </row>
    <row r="124" spans="3:16" hidden="1" x14ac:dyDescent="0.25">
      <c r="C124" s="57" t="s">
        <v>134</v>
      </c>
      <c r="D124" s="50">
        <v>216.08</v>
      </c>
      <c r="O124" s="50" t="s">
        <v>50</v>
      </c>
      <c r="P124" s="50">
        <v>157.99</v>
      </c>
    </row>
    <row r="125" spans="3:16" hidden="1" x14ac:dyDescent="0.25">
      <c r="C125" s="57" t="s">
        <v>91</v>
      </c>
      <c r="D125" s="50">
        <v>193.77</v>
      </c>
      <c r="O125" s="50" t="s">
        <v>135</v>
      </c>
      <c r="P125" s="50">
        <v>149.16</v>
      </c>
    </row>
    <row r="126" spans="3:16" hidden="1" x14ac:dyDescent="0.25">
      <c r="C126" s="57" t="s">
        <v>114</v>
      </c>
      <c r="D126" s="50">
        <v>182.33</v>
      </c>
      <c r="O126" s="50" t="s">
        <v>60</v>
      </c>
      <c r="P126" s="50">
        <v>147.63</v>
      </c>
    </row>
    <row r="127" spans="3:16" hidden="1" x14ac:dyDescent="0.25">
      <c r="C127" s="57" t="s">
        <v>23</v>
      </c>
      <c r="D127" s="50">
        <v>178.59</v>
      </c>
      <c r="O127" s="50" t="s">
        <v>141</v>
      </c>
      <c r="P127" s="50">
        <v>147.11000000000001</v>
      </c>
    </row>
    <row r="128" spans="3:16" hidden="1" x14ac:dyDescent="0.25">
      <c r="C128" s="57" t="s">
        <v>99</v>
      </c>
      <c r="D128" s="50">
        <v>167.49</v>
      </c>
      <c r="O128" s="50" t="s">
        <v>152</v>
      </c>
      <c r="P128" s="50">
        <v>145.38999999999999</v>
      </c>
    </row>
    <row r="129" spans="3:16" hidden="1" x14ac:dyDescent="0.25">
      <c r="C129" s="57" t="s">
        <v>145</v>
      </c>
      <c r="D129" s="50">
        <v>167.43</v>
      </c>
      <c r="O129" s="50" t="s">
        <v>134</v>
      </c>
      <c r="P129" s="50">
        <v>140.84</v>
      </c>
    </row>
    <row r="130" spans="3:16" hidden="1" x14ac:dyDescent="0.25">
      <c r="C130" s="57" t="s">
        <v>85</v>
      </c>
      <c r="D130" s="50">
        <v>157.93</v>
      </c>
      <c r="O130" s="50" t="s">
        <v>117</v>
      </c>
      <c r="P130" s="50">
        <v>135.33000000000001</v>
      </c>
    </row>
    <row r="131" spans="3:16" hidden="1" x14ac:dyDescent="0.25">
      <c r="C131" s="57" t="s">
        <v>149</v>
      </c>
      <c r="D131" s="50">
        <v>145.53</v>
      </c>
      <c r="O131" s="50" t="s">
        <v>45</v>
      </c>
      <c r="P131" s="50">
        <v>133.94</v>
      </c>
    </row>
    <row r="132" spans="3:16" hidden="1" x14ac:dyDescent="0.25">
      <c r="C132" s="57" t="s">
        <v>142</v>
      </c>
      <c r="D132" s="50">
        <v>135.11000000000001</v>
      </c>
      <c r="O132" s="50" t="s">
        <v>90</v>
      </c>
      <c r="P132" s="50">
        <v>131.36000000000001</v>
      </c>
    </row>
    <row r="133" spans="3:16" hidden="1" x14ac:dyDescent="0.25">
      <c r="C133" s="57" t="s">
        <v>43</v>
      </c>
      <c r="D133" s="50">
        <v>131.1</v>
      </c>
      <c r="O133" s="50" t="s">
        <v>101</v>
      </c>
      <c r="P133" s="50">
        <v>127.25</v>
      </c>
    </row>
    <row r="134" spans="3:16" hidden="1" x14ac:dyDescent="0.25">
      <c r="C134" s="57" t="s">
        <v>111</v>
      </c>
      <c r="D134" s="50">
        <v>127.27</v>
      </c>
      <c r="O134" s="50" t="s">
        <v>140</v>
      </c>
      <c r="P134" s="50">
        <v>124.63</v>
      </c>
    </row>
    <row r="135" spans="3:16" hidden="1" x14ac:dyDescent="0.25">
      <c r="C135" s="57" t="s">
        <v>50</v>
      </c>
      <c r="D135" s="50">
        <v>125</v>
      </c>
      <c r="O135" s="50" t="s">
        <v>95</v>
      </c>
      <c r="P135" s="50">
        <v>120.32</v>
      </c>
    </row>
    <row r="136" spans="3:16" hidden="1" x14ac:dyDescent="0.25">
      <c r="C136" s="57" t="s">
        <v>79</v>
      </c>
      <c r="D136" s="50">
        <v>117.75</v>
      </c>
      <c r="O136" s="50" t="s">
        <v>165</v>
      </c>
      <c r="P136" s="50">
        <v>113.56</v>
      </c>
    </row>
    <row r="137" spans="3:16" hidden="1" x14ac:dyDescent="0.25">
      <c r="C137" s="57" t="s">
        <v>144</v>
      </c>
      <c r="D137" s="50">
        <v>109.96</v>
      </c>
      <c r="O137" s="50" t="s">
        <v>145</v>
      </c>
      <c r="P137" s="50">
        <v>113.1</v>
      </c>
    </row>
    <row r="138" spans="3:16" hidden="1" x14ac:dyDescent="0.25">
      <c r="C138" s="57" t="s">
        <v>46</v>
      </c>
      <c r="D138" s="50">
        <v>102.26</v>
      </c>
      <c r="O138" s="50" t="s">
        <v>84</v>
      </c>
      <c r="P138" s="50">
        <v>109.63</v>
      </c>
    </row>
    <row r="139" spans="3:16" hidden="1" x14ac:dyDescent="0.25">
      <c r="C139" s="57" t="s">
        <v>165</v>
      </c>
      <c r="D139" s="50">
        <v>101.78</v>
      </c>
      <c r="O139" s="50" t="s">
        <v>163</v>
      </c>
      <c r="P139" s="50">
        <v>108.6</v>
      </c>
    </row>
    <row r="140" spans="3:16" hidden="1" x14ac:dyDescent="0.25">
      <c r="C140" s="57" t="s">
        <v>163</v>
      </c>
      <c r="D140" s="50">
        <v>101.4</v>
      </c>
      <c r="O140" s="50" t="s">
        <v>132</v>
      </c>
      <c r="P140" s="50">
        <v>105.05</v>
      </c>
    </row>
    <row r="141" spans="3:16" hidden="1" x14ac:dyDescent="0.25">
      <c r="C141" s="57" t="s">
        <v>84</v>
      </c>
      <c r="D141" s="50">
        <v>95.01</v>
      </c>
      <c r="O141" s="50" t="s">
        <v>91</v>
      </c>
      <c r="P141" s="50">
        <v>104.7</v>
      </c>
    </row>
    <row r="142" spans="3:16" hidden="1" x14ac:dyDescent="0.25">
      <c r="C142" s="57" t="s">
        <v>132</v>
      </c>
      <c r="D142" s="50">
        <v>94.03</v>
      </c>
      <c r="O142" s="50" t="s">
        <v>176</v>
      </c>
      <c r="P142" s="50">
        <v>102.85</v>
      </c>
    </row>
    <row r="143" spans="3:16" hidden="1" x14ac:dyDescent="0.25">
      <c r="C143" s="57" t="s">
        <v>180</v>
      </c>
      <c r="D143" s="50">
        <v>93</v>
      </c>
      <c r="O143" s="50" t="s">
        <v>131</v>
      </c>
      <c r="P143" s="50">
        <v>90.19</v>
      </c>
    </row>
    <row r="144" spans="3:16" hidden="1" x14ac:dyDescent="0.25">
      <c r="C144" s="57" t="s">
        <v>115</v>
      </c>
      <c r="D144" s="50">
        <v>90.89</v>
      </c>
      <c r="O144" s="50" t="s">
        <v>49</v>
      </c>
      <c r="P144" s="50">
        <v>87.69</v>
      </c>
    </row>
    <row r="145" spans="3:16" hidden="1" x14ac:dyDescent="0.25">
      <c r="C145" s="57" t="s">
        <v>40</v>
      </c>
      <c r="D145" s="50">
        <v>87.58</v>
      </c>
      <c r="O145" s="50" t="s">
        <v>112</v>
      </c>
      <c r="P145" s="50">
        <v>86.06</v>
      </c>
    </row>
    <row r="146" spans="3:16" hidden="1" x14ac:dyDescent="0.25">
      <c r="C146" s="57" t="s">
        <v>51</v>
      </c>
      <c r="D146" s="50">
        <v>87.15</v>
      </c>
      <c r="O146" s="50" t="s">
        <v>38</v>
      </c>
      <c r="P146" s="50">
        <v>78.27</v>
      </c>
    </row>
    <row r="147" spans="3:16" hidden="1" x14ac:dyDescent="0.25">
      <c r="C147" s="57" t="s">
        <v>161</v>
      </c>
      <c r="D147" s="50">
        <v>86.49</v>
      </c>
      <c r="O147" s="50" t="s">
        <v>92</v>
      </c>
      <c r="P147" s="50">
        <v>77.22</v>
      </c>
    </row>
    <row r="148" spans="3:16" hidden="1" x14ac:dyDescent="0.25">
      <c r="C148" s="57" t="s">
        <v>45</v>
      </c>
      <c r="D148" s="50">
        <v>82.93</v>
      </c>
      <c r="O148" s="50" t="s">
        <v>70</v>
      </c>
      <c r="P148" s="50">
        <v>70.930000000000007</v>
      </c>
    </row>
    <row r="149" spans="3:16" hidden="1" x14ac:dyDescent="0.25">
      <c r="C149" s="57" t="s">
        <v>70</v>
      </c>
      <c r="D149" s="50">
        <v>81.91</v>
      </c>
      <c r="O149" s="50" t="s">
        <v>46</v>
      </c>
      <c r="P149" s="50">
        <v>68.48</v>
      </c>
    </row>
    <row r="150" spans="3:16" hidden="1" x14ac:dyDescent="0.25">
      <c r="C150" s="57" t="s">
        <v>139</v>
      </c>
      <c r="D150" s="50">
        <v>78.95</v>
      </c>
      <c r="O150" s="50" t="s">
        <v>148</v>
      </c>
      <c r="P150" s="50">
        <v>61.39</v>
      </c>
    </row>
    <row r="151" spans="3:16" hidden="1" x14ac:dyDescent="0.25">
      <c r="C151" s="57" t="s">
        <v>112</v>
      </c>
      <c r="D151" s="50">
        <v>77.290000000000006</v>
      </c>
      <c r="O151" s="50" t="s">
        <v>159</v>
      </c>
      <c r="P151" s="50">
        <v>60.85</v>
      </c>
    </row>
    <row r="152" spans="3:16" hidden="1" x14ac:dyDescent="0.25">
      <c r="C152" s="57" t="s">
        <v>42</v>
      </c>
      <c r="D152" s="50">
        <v>73.63</v>
      </c>
      <c r="O152" s="50" t="s">
        <v>107</v>
      </c>
      <c r="P152" s="50">
        <v>59.86</v>
      </c>
    </row>
    <row r="153" spans="3:16" hidden="1" x14ac:dyDescent="0.25">
      <c r="C153" s="57" t="s">
        <v>148</v>
      </c>
      <c r="D153" s="50">
        <v>73.36</v>
      </c>
      <c r="O153" s="50" t="s">
        <v>162</v>
      </c>
      <c r="P153" s="50">
        <v>58.39</v>
      </c>
    </row>
    <row r="154" spans="3:16" hidden="1" x14ac:dyDescent="0.25">
      <c r="C154" s="57" t="s">
        <v>82</v>
      </c>
      <c r="D154" s="50">
        <v>71.66</v>
      </c>
      <c r="O154" s="50" t="s">
        <v>149</v>
      </c>
      <c r="P154" s="50">
        <v>56.82</v>
      </c>
    </row>
    <row r="155" spans="3:16" hidden="1" x14ac:dyDescent="0.25">
      <c r="C155" s="57" t="s">
        <v>49</v>
      </c>
      <c r="D155" s="50">
        <v>68.38</v>
      </c>
      <c r="O155" s="50" t="s">
        <v>22</v>
      </c>
      <c r="P155" s="50">
        <v>52.8</v>
      </c>
    </row>
    <row r="156" spans="3:16" hidden="1" x14ac:dyDescent="0.25">
      <c r="C156" s="57" t="s">
        <v>95</v>
      </c>
      <c r="D156" s="50">
        <v>68.34</v>
      </c>
      <c r="O156" s="50" t="s">
        <v>85</v>
      </c>
      <c r="P156" s="50">
        <v>48.12</v>
      </c>
    </row>
    <row r="157" spans="3:16" hidden="1" x14ac:dyDescent="0.25">
      <c r="C157" s="57" t="s">
        <v>107</v>
      </c>
      <c r="D157" s="50">
        <v>66.42</v>
      </c>
      <c r="O157" s="50" t="s">
        <v>44</v>
      </c>
      <c r="P157" s="50">
        <v>47.92</v>
      </c>
    </row>
    <row r="158" spans="3:16" hidden="1" x14ac:dyDescent="0.25">
      <c r="C158" s="57" t="s">
        <v>63</v>
      </c>
      <c r="D158" s="50">
        <v>56.77</v>
      </c>
      <c r="O158" s="50" t="s">
        <v>79</v>
      </c>
      <c r="P158" s="50">
        <v>46.63</v>
      </c>
    </row>
    <row r="159" spans="3:16" hidden="1" x14ac:dyDescent="0.25">
      <c r="C159" s="57" t="s">
        <v>172</v>
      </c>
      <c r="D159" s="50">
        <v>55.1</v>
      </c>
      <c r="O159" s="50" t="s">
        <v>63</v>
      </c>
      <c r="P159" s="50">
        <v>45.98</v>
      </c>
    </row>
    <row r="160" spans="3:16" hidden="1" x14ac:dyDescent="0.25">
      <c r="C160" s="57" t="s">
        <v>44</v>
      </c>
      <c r="D160" s="50">
        <v>54.01</v>
      </c>
      <c r="O160" s="50" t="s">
        <v>42</v>
      </c>
      <c r="P160" s="50">
        <v>45.95</v>
      </c>
    </row>
    <row r="161" spans="3:16" hidden="1" x14ac:dyDescent="0.25">
      <c r="C161" s="57" t="s">
        <v>73</v>
      </c>
      <c r="D161" s="50">
        <v>51.89</v>
      </c>
      <c r="O161" s="50" t="s">
        <v>171</v>
      </c>
      <c r="P161" s="50">
        <v>45.79</v>
      </c>
    </row>
    <row r="162" spans="3:16" hidden="1" x14ac:dyDescent="0.25">
      <c r="C162" s="57" t="s">
        <v>125</v>
      </c>
      <c r="D162" s="50">
        <v>46.55</v>
      </c>
      <c r="O162" s="50" t="s">
        <v>113</v>
      </c>
      <c r="P162" s="50">
        <v>45.6</v>
      </c>
    </row>
    <row r="163" spans="3:16" hidden="1" x14ac:dyDescent="0.25">
      <c r="C163" s="57" t="s">
        <v>151</v>
      </c>
      <c r="D163" s="50">
        <v>43.63</v>
      </c>
      <c r="O163" s="50" t="s">
        <v>47</v>
      </c>
      <c r="P163" s="50">
        <v>44.07</v>
      </c>
    </row>
    <row r="164" spans="3:16" hidden="1" x14ac:dyDescent="0.25">
      <c r="C164" s="57" t="s">
        <v>92</v>
      </c>
      <c r="D164" s="50">
        <v>42.28</v>
      </c>
      <c r="O164" s="50" t="s">
        <v>78</v>
      </c>
      <c r="P164" s="50">
        <v>42.5</v>
      </c>
    </row>
    <row r="165" spans="3:16" hidden="1" x14ac:dyDescent="0.25">
      <c r="C165" s="57" t="s">
        <v>162</v>
      </c>
      <c r="D165" s="50">
        <v>41.82</v>
      </c>
      <c r="O165" s="50" t="s">
        <v>53</v>
      </c>
      <c r="P165" s="50">
        <v>41.12</v>
      </c>
    </row>
    <row r="166" spans="3:16" hidden="1" x14ac:dyDescent="0.25">
      <c r="C166" s="57" t="s">
        <v>153</v>
      </c>
      <c r="D166" s="50">
        <v>32.96</v>
      </c>
      <c r="O166" s="50" t="s">
        <v>115</v>
      </c>
      <c r="P166" s="50">
        <v>38.57</v>
      </c>
    </row>
    <row r="167" spans="3:16" hidden="1" x14ac:dyDescent="0.25">
      <c r="C167" s="57" t="s">
        <v>78</v>
      </c>
      <c r="D167" s="50">
        <v>30.73</v>
      </c>
      <c r="O167" s="50" t="s">
        <v>75</v>
      </c>
      <c r="P167" s="50">
        <v>38.29</v>
      </c>
    </row>
    <row r="168" spans="3:16" hidden="1" x14ac:dyDescent="0.25">
      <c r="C168" s="57" t="s">
        <v>138</v>
      </c>
      <c r="D168" s="50">
        <v>25.07</v>
      </c>
      <c r="O168" s="50" t="s">
        <v>161</v>
      </c>
      <c r="P168" s="50">
        <v>35.96</v>
      </c>
    </row>
    <row r="169" spans="3:16" hidden="1" x14ac:dyDescent="0.25">
      <c r="C169" s="57" t="s">
        <v>53</v>
      </c>
      <c r="D169" s="50">
        <v>24.21</v>
      </c>
      <c r="O169" s="50" t="s">
        <v>138</v>
      </c>
      <c r="P169" s="50">
        <v>30.28</v>
      </c>
    </row>
    <row r="170" spans="3:16" hidden="1" x14ac:dyDescent="0.25">
      <c r="C170" s="57" t="s">
        <v>88</v>
      </c>
      <c r="D170" s="50">
        <v>24.11</v>
      </c>
      <c r="O170" s="50" t="s">
        <v>102</v>
      </c>
      <c r="P170" s="50">
        <v>30.22</v>
      </c>
    </row>
    <row r="171" spans="3:16" hidden="1" x14ac:dyDescent="0.25">
      <c r="C171" s="57" t="s">
        <v>159</v>
      </c>
      <c r="D171" s="50">
        <v>22.96</v>
      </c>
      <c r="O171" s="50" t="s">
        <v>108</v>
      </c>
      <c r="P171" s="50">
        <v>29.47</v>
      </c>
    </row>
    <row r="172" spans="3:16" hidden="1" x14ac:dyDescent="0.25">
      <c r="C172" s="57" t="s">
        <v>38</v>
      </c>
      <c r="D172" s="50">
        <v>22.86</v>
      </c>
      <c r="O172" s="50" t="s">
        <v>88</v>
      </c>
      <c r="P172" s="50">
        <v>29.3</v>
      </c>
    </row>
    <row r="173" spans="3:16" hidden="1" x14ac:dyDescent="0.25">
      <c r="C173" s="57" t="s">
        <v>108</v>
      </c>
      <c r="D173" s="50">
        <v>22.73</v>
      </c>
      <c r="O173" s="50" t="s">
        <v>23</v>
      </c>
      <c r="P173" s="50">
        <v>25.44</v>
      </c>
    </row>
    <row r="174" spans="3:16" hidden="1" x14ac:dyDescent="0.25">
      <c r="C174" s="57" t="s">
        <v>48</v>
      </c>
      <c r="D174" s="50">
        <v>20.37</v>
      </c>
      <c r="O174" s="50" t="s">
        <v>168</v>
      </c>
      <c r="P174" s="50">
        <v>25.12</v>
      </c>
    </row>
    <row r="175" spans="3:16" hidden="1" x14ac:dyDescent="0.25">
      <c r="C175" s="57" t="s">
        <v>47</v>
      </c>
      <c r="D175" s="50">
        <v>19.28</v>
      </c>
      <c r="O175" s="50" t="s">
        <v>177</v>
      </c>
      <c r="P175" s="50">
        <v>24.86</v>
      </c>
    </row>
    <row r="176" spans="3:16" hidden="1" x14ac:dyDescent="0.25">
      <c r="C176" s="57" t="s">
        <v>147</v>
      </c>
      <c r="D176" s="50">
        <v>18</v>
      </c>
      <c r="O176" s="50" t="s">
        <v>58</v>
      </c>
      <c r="P176" s="50">
        <v>24.18</v>
      </c>
    </row>
    <row r="177" spans="3:16" hidden="1" x14ac:dyDescent="0.25">
      <c r="C177" s="57" t="s">
        <v>102</v>
      </c>
      <c r="D177" s="50">
        <v>17.86</v>
      </c>
      <c r="O177" s="50" t="s">
        <v>153</v>
      </c>
      <c r="P177" s="50">
        <v>23.67</v>
      </c>
    </row>
    <row r="178" spans="3:16" hidden="1" x14ac:dyDescent="0.25">
      <c r="C178" s="57" t="s">
        <v>118</v>
      </c>
      <c r="D178" s="50">
        <v>17.37</v>
      </c>
      <c r="O178" s="50" t="s">
        <v>118</v>
      </c>
      <c r="P178" s="50">
        <v>23.45</v>
      </c>
    </row>
    <row r="179" spans="3:16" hidden="1" x14ac:dyDescent="0.25">
      <c r="C179" s="57" t="s">
        <v>171</v>
      </c>
      <c r="D179" s="50">
        <v>15.79</v>
      </c>
      <c r="O179" s="50" t="s">
        <v>39</v>
      </c>
      <c r="P179" s="50">
        <v>22.59</v>
      </c>
    </row>
    <row r="180" spans="3:16" hidden="1" x14ac:dyDescent="0.25">
      <c r="C180" s="57" t="s">
        <v>116</v>
      </c>
      <c r="D180" s="50">
        <v>15.36</v>
      </c>
      <c r="O180" s="50" t="s">
        <v>133</v>
      </c>
      <c r="P180" s="50">
        <v>20.190000000000001</v>
      </c>
    </row>
    <row r="181" spans="3:16" hidden="1" x14ac:dyDescent="0.25">
      <c r="C181" s="57" t="s">
        <v>133</v>
      </c>
      <c r="D181" s="50">
        <v>15.05</v>
      </c>
      <c r="O181" s="50" t="s">
        <v>51</v>
      </c>
      <c r="P181" s="50">
        <v>19.37</v>
      </c>
    </row>
    <row r="182" spans="3:16" hidden="1" x14ac:dyDescent="0.25">
      <c r="C182" s="57" t="s">
        <v>113</v>
      </c>
      <c r="D182" s="50">
        <v>14.69</v>
      </c>
      <c r="O182" s="50" t="s">
        <v>116</v>
      </c>
      <c r="P182" s="50">
        <v>17.64</v>
      </c>
    </row>
    <row r="183" spans="3:16" hidden="1" x14ac:dyDescent="0.25">
      <c r="C183" s="57" t="s">
        <v>75</v>
      </c>
      <c r="D183" s="50">
        <v>12.55</v>
      </c>
      <c r="O183" s="50" t="s">
        <v>170</v>
      </c>
      <c r="P183" s="50">
        <v>17.329999999999998</v>
      </c>
    </row>
    <row r="184" spans="3:16" hidden="1" x14ac:dyDescent="0.25">
      <c r="C184" s="57" t="s">
        <v>164</v>
      </c>
      <c r="D184" s="50">
        <v>12.53</v>
      </c>
      <c r="O184" s="50" t="s">
        <v>164</v>
      </c>
      <c r="P184" s="50">
        <v>16.95</v>
      </c>
    </row>
    <row r="185" spans="3:16" hidden="1" x14ac:dyDescent="0.25">
      <c r="C185" s="57" t="s">
        <v>137</v>
      </c>
      <c r="D185" s="50">
        <v>9.44</v>
      </c>
      <c r="O185" s="50" t="s">
        <v>87</v>
      </c>
      <c r="P185" s="50">
        <v>16.89</v>
      </c>
    </row>
    <row r="186" spans="3:16" hidden="1" x14ac:dyDescent="0.25">
      <c r="C186" s="57" t="s">
        <v>72</v>
      </c>
      <c r="D186" s="50">
        <v>8.06</v>
      </c>
      <c r="O186" s="50" t="s">
        <v>147</v>
      </c>
      <c r="P186" s="50">
        <v>16.66</v>
      </c>
    </row>
    <row r="187" spans="3:16" hidden="1" x14ac:dyDescent="0.25">
      <c r="C187" s="57" t="s">
        <v>58</v>
      </c>
      <c r="D187" s="50">
        <v>7.84</v>
      </c>
      <c r="O187" s="50" t="s">
        <v>137</v>
      </c>
      <c r="P187" s="50">
        <v>13.7</v>
      </c>
    </row>
    <row r="188" spans="3:16" hidden="1" x14ac:dyDescent="0.25">
      <c r="C188" s="57" t="s">
        <v>155</v>
      </c>
      <c r="D188" s="50">
        <v>5.84</v>
      </c>
      <c r="O188" s="50" t="s">
        <v>72</v>
      </c>
      <c r="P188" s="50">
        <v>13.41</v>
      </c>
    </row>
    <row r="189" spans="3:16" hidden="1" x14ac:dyDescent="0.25">
      <c r="C189" s="57" t="s">
        <v>103</v>
      </c>
      <c r="D189" s="50">
        <v>5.42</v>
      </c>
      <c r="O189" s="50" t="s">
        <v>125</v>
      </c>
      <c r="P189" s="50">
        <v>11.7</v>
      </c>
    </row>
    <row r="190" spans="3:16" hidden="1" x14ac:dyDescent="0.25">
      <c r="C190" s="57" t="s">
        <v>76</v>
      </c>
      <c r="D190" s="50">
        <v>5.14</v>
      </c>
      <c r="O190" s="50" t="s">
        <v>48</v>
      </c>
      <c r="P190" s="50">
        <v>9.5</v>
      </c>
    </row>
    <row r="191" spans="3:16" hidden="1" x14ac:dyDescent="0.25">
      <c r="C191" s="57" t="s">
        <v>87</v>
      </c>
      <c r="D191" s="50">
        <v>4.88</v>
      </c>
      <c r="O191" s="50" t="s">
        <v>155</v>
      </c>
      <c r="P191" s="50">
        <v>9.4</v>
      </c>
    </row>
    <row r="192" spans="3:16" hidden="1" x14ac:dyDescent="0.25">
      <c r="C192" s="57" t="s">
        <v>157</v>
      </c>
      <c r="D192" s="50">
        <v>3.54</v>
      </c>
      <c r="O192" s="50" t="s">
        <v>127</v>
      </c>
      <c r="P192" s="50">
        <v>8.44</v>
      </c>
    </row>
    <row r="193" spans="3:16" hidden="1" x14ac:dyDescent="0.25">
      <c r="C193" s="57" t="s">
        <v>39</v>
      </c>
      <c r="D193" s="50">
        <v>2.84</v>
      </c>
      <c r="O193" s="50" t="s">
        <v>157</v>
      </c>
      <c r="P193" s="50">
        <v>8.1300000000000008</v>
      </c>
    </row>
    <row r="194" spans="3:16" hidden="1" x14ac:dyDescent="0.25">
      <c r="C194" s="57" t="s">
        <v>156</v>
      </c>
      <c r="D194" s="50">
        <v>2.77</v>
      </c>
      <c r="O194" s="50" t="s">
        <v>55</v>
      </c>
      <c r="P194" s="50">
        <v>6.99</v>
      </c>
    </row>
    <row r="195" spans="3:16" hidden="1" x14ac:dyDescent="0.25">
      <c r="C195" s="57" t="s">
        <v>119</v>
      </c>
      <c r="D195" s="50">
        <v>2.75</v>
      </c>
      <c r="O195" s="50" t="s">
        <v>156</v>
      </c>
      <c r="P195" s="50">
        <v>6.58</v>
      </c>
    </row>
    <row r="196" spans="3:16" hidden="1" x14ac:dyDescent="0.25">
      <c r="C196" s="57" t="s">
        <v>128</v>
      </c>
      <c r="D196" s="50">
        <v>1.66</v>
      </c>
      <c r="O196" s="50" t="s">
        <v>76</v>
      </c>
      <c r="P196" s="50">
        <v>6.15</v>
      </c>
    </row>
    <row r="197" spans="3:16" hidden="1" x14ac:dyDescent="0.25">
      <c r="C197" s="57" t="s">
        <v>55</v>
      </c>
      <c r="D197" s="50">
        <v>1.41</v>
      </c>
      <c r="O197" s="50" t="s">
        <v>119</v>
      </c>
      <c r="P197" s="50">
        <v>3.26</v>
      </c>
    </row>
    <row r="198" spans="3:16" hidden="1" x14ac:dyDescent="0.25">
      <c r="C198" s="57" t="s">
        <v>127</v>
      </c>
      <c r="D198" s="50">
        <v>1.4</v>
      </c>
      <c r="O198" s="50" t="s">
        <v>103</v>
      </c>
      <c r="P198" s="50">
        <v>3.17</v>
      </c>
    </row>
    <row r="199" spans="3:16" hidden="1" x14ac:dyDescent="0.25">
      <c r="C199" s="57" t="s">
        <v>123</v>
      </c>
      <c r="D199" s="50">
        <v>1.04</v>
      </c>
      <c r="O199" s="50" t="s">
        <v>151</v>
      </c>
      <c r="P199" s="50">
        <v>3.03</v>
      </c>
    </row>
    <row r="200" spans="3:16" hidden="1" x14ac:dyDescent="0.25">
      <c r="C200" s="57" t="s">
        <v>121</v>
      </c>
      <c r="D200" s="50">
        <v>0.67130000000000001</v>
      </c>
      <c r="O200" s="50" t="s">
        <v>128</v>
      </c>
      <c r="P200" s="50">
        <v>2.2799999999999998</v>
      </c>
    </row>
    <row r="201" spans="3:16" hidden="1" x14ac:dyDescent="0.25">
      <c r="C201" s="57" t="s">
        <v>167</v>
      </c>
      <c r="D201" s="50">
        <v>0.4995</v>
      </c>
      <c r="O201" s="50" t="s">
        <v>123</v>
      </c>
      <c r="P201" s="50">
        <v>0.99209999999999998</v>
      </c>
    </row>
    <row r="202" spans="3:16" hidden="1" x14ac:dyDescent="0.25">
      <c r="C202" s="57" t="s">
        <v>168</v>
      </c>
      <c r="D202" s="50">
        <v>0.1061</v>
      </c>
      <c r="O202" s="50" t="s">
        <v>167</v>
      </c>
      <c r="P202" s="50">
        <v>0.65069999999999995</v>
      </c>
    </row>
    <row r="203" spans="3:16" hidden="1" x14ac:dyDescent="0.25">
      <c r="C203" s="57" t="s">
        <v>74</v>
      </c>
      <c r="D203" s="50">
        <v>0.1002</v>
      </c>
      <c r="O203" s="50" t="s">
        <v>57</v>
      </c>
      <c r="P203" s="50">
        <v>0.57569999999999999</v>
      </c>
    </row>
    <row r="204" spans="3:16" hidden="1" x14ac:dyDescent="0.25">
      <c r="C204" s="57" t="s">
        <v>57</v>
      </c>
      <c r="D204" s="50">
        <v>9.0700000000000003E-2</v>
      </c>
      <c r="O204" s="50" t="s">
        <v>121</v>
      </c>
      <c r="P204" s="50">
        <v>0.2107</v>
      </c>
    </row>
    <row r="205" spans="3:16" hidden="1" x14ac:dyDescent="0.25">
      <c r="O205" s="50" t="s">
        <v>74</v>
      </c>
      <c r="P205" s="50">
        <v>0.10929999999999999</v>
      </c>
    </row>
    <row r="206" spans="3:16" hidden="1" x14ac:dyDescent="0.25"/>
    <row r="207" spans="3:16" hidden="1" x14ac:dyDescent="0.25">
      <c r="O207" s="50" t="s">
        <v>16</v>
      </c>
      <c r="P207" s="50">
        <v>223527</v>
      </c>
    </row>
    <row r="208" spans="3:16" hidden="1" x14ac:dyDescent="0.25">
      <c r="O208" s="50" t="s">
        <v>212</v>
      </c>
      <c r="P208" s="50">
        <v>207012</v>
      </c>
    </row>
    <row r="209" spans="15:16" hidden="1" x14ac:dyDescent="0.25">
      <c r="O209" s="50" t="s">
        <v>213</v>
      </c>
      <c r="P209" s="50">
        <v>11991.1</v>
      </c>
    </row>
    <row r="210" spans="15:16" hidden="1" x14ac:dyDescent="0.25">
      <c r="O210" s="50" t="s">
        <v>214</v>
      </c>
      <c r="P210" s="50">
        <v>65170.2</v>
      </c>
    </row>
    <row r="211" spans="15:16" hidden="1" x14ac:dyDescent="0.25">
      <c r="O211" s="50" t="s">
        <v>215</v>
      </c>
      <c r="P211" s="50">
        <v>138518</v>
      </c>
    </row>
    <row r="212" spans="15:16" hidden="1" x14ac:dyDescent="0.25">
      <c r="O212" s="50" t="s">
        <v>217</v>
      </c>
      <c r="P212" s="50">
        <v>50057.9</v>
      </c>
    </row>
    <row r="213" spans="15:16" hidden="1" x14ac:dyDescent="0.25">
      <c r="O213" s="50" t="s">
        <v>218</v>
      </c>
      <c r="P213" s="50">
        <v>5219.7700000000004</v>
      </c>
    </row>
    <row r="214" spans="15:16" hidden="1" x14ac:dyDescent="0.25">
      <c r="O214" s="50" t="s">
        <v>219</v>
      </c>
      <c r="P214" s="50">
        <v>24844.7</v>
      </c>
    </row>
    <row r="215" spans="15:16" hidden="1" x14ac:dyDescent="0.25">
      <c r="O215" s="50" t="s">
        <v>220</v>
      </c>
      <c r="P215" s="50">
        <v>103694</v>
      </c>
    </row>
    <row r="216" spans="15:16" hidden="1" x14ac:dyDescent="0.25">
      <c r="O216" s="50" t="s">
        <v>221</v>
      </c>
      <c r="P216" s="50">
        <v>17306.2</v>
      </c>
    </row>
    <row r="217" spans="15:16" hidden="1" x14ac:dyDescent="0.25">
      <c r="O217" s="50" t="s">
        <v>222</v>
      </c>
      <c r="P217" s="50">
        <v>2358</v>
      </c>
    </row>
    <row r="218" spans="15:16" hidden="1" x14ac:dyDescent="0.25">
      <c r="O218" s="50" t="s">
        <v>223</v>
      </c>
      <c r="P218" s="50">
        <v>25213.200000000001</v>
      </c>
    </row>
    <row r="219" spans="15:16" hidden="1" x14ac:dyDescent="0.25">
      <c r="O219" s="50" t="s">
        <v>224</v>
      </c>
      <c r="P219" s="50">
        <v>136666</v>
      </c>
    </row>
    <row r="220" spans="15:16" hidden="1" x14ac:dyDescent="0.25">
      <c r="O220" s="50" t="s">
        <v>225</v>
      </c>
      <c r="P220" s="50">
        <v>32900.199999999997</v>
      </c>
    </row>
    <row r="221" spans="15:16" hidden="1" x14ac:dyDescent="0.25">
      <c r="O221" s="50" t="s">
        <v>216</v>
      </c>
      <c r="P221" s="50">
        <v>211263</v>
      </c>
    </row>
    <row r="222" spans="15:16" hidden="1" x14ac:dyDescent="0.25">
      <c r="O222" s="50" t="s">
        <v>14</v>
      </c>
      <c r="P222" s="50">
        <v>0</v>
      </c>
    </row>
    <row r="223" spans="15:16" hidden="1" x14ac:dyDescent="0.25"/>
    <row r="224" spans="15:16" hidden="1" x14ac:dyDescent="0.25"/>
  </sheetData>
  <sheetProtection algorithmName="SHA-512" hashValue="yQaa9alIgd4+CtI/yfzlVYNzX9l5oVFl+I9KBEalT/Jwvzk/THzPEOkVZgfqBSWE6ShV6Yktj87FiQFcdnOK3A==" saltValue="5SJOdDiyHQfP5hAST/PHHQ==" spinCount="100000" sheet="1" scenarios="1"/>
  <mergeCells count="2">
    <mergeCell ref="B1:Y1"/>
    <mergeCell ref="Z1:AB11"/>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O48"/>
  <sheetViews>
    <sheetView showGridLines="0" showRowColHeaders="0" zoomScale="70" zoomScaleNormal="70" workbookViewId="0"/>
  </sheetViews>
  <sheetFormatPr defaultRowHeight="15.75" x14ac:dyDescent="0.25"/>
  <cols>
    <col min="1" max="16384" width="9" style="50"/>
  </cols>
  <sheetData>
    <row r="1" spans="1:1" x14ac:dyDescent="0.25">
      <c r="A1" s="49"/>
    </row>
    <row r="12" spans="1:1" x14ac:dyDescent="0.25">
      <c r="A12" s="51"/>
    </row>
    <row r="13" spans="1:1" x14ac:dyDescent="0.25">
      <c r="A13" s="51"/>
    </row>
    <row r="14" spans="1:1" x14ac:dyDescent="0.25">
      <c r="A14" s="51"/>
    </row>
    <row r="15" spans="1:1" x14ac:dyDescent="0.25">
      <c r="A15" s="51"/>
    </row>
    <row r="29" spans="5:15" x14ac:dyDescent="0.25">
      <c r="E29" s="52"/>
      <c r="F29" s="52"/>
      <c r="G29" s="52"/>
      <c r="H29" s="52"/>
      <c r="I29" s="52"/>
      <c r="J29" s="52"/>
      <c r="K29" s="52"/>
      <c r="L29" s="52"/>
      <c r="M29" s="52"/>
      <c r="N29" s="52"/>
      <c r="O29" s="52"/>
    </row>
    <row r="33" spans="1:4" x14ac:dyDescent="0.25">
      <c r="A33" s="53" t="s">
        <v>245</v>
      </c>
    </row>
    <row r="37" spans="1:4" hidden="1" x14ac:dyDescent="0.25"/>
    <row r="38" spans="1:4" hidden="1" x14ac:dyDescent="0.25">
      <c r="A38" s="54" t="s">
        <v>182</v>
      </c>
      <c r="B38" s="54" t="s">
        <v>246</v>
      </c>
    </row>
    <row r="39" spans="1:4" hidden="1" x14ac:dyDescent="0.25">
      <c r="A39" s="51" t="s">
        <v>192</v>
      </c>
      <c r="B39" s="51">
        <v>103694</v>
      </c>
      <c r="C39" s="87">
        <f t="shared" ref="C39:C47" si="0">(IF(ISNUMBER(B39),(IF(B39&lt;100,"&lt;100",IF(B39&lt;200,"&lt;200",IF(B39&lt;500,"&lt;500",IF(B39&lt;1000,"&lt;1,000",IF(B39&lt;10000,(ROUND(B39,-2)),IF(B39&lt;100000,(ROUND(B39,-3)),IF(B39&lt;1000000,(ROUND(B39,-4)),IF(B39&gt;=1000000,(ROUND(B39,-5))))))))))),"-"))</f>
        <v>100000</v>
      </c>
      <c r="D39" s="65">
        <f t="shared" ref="D39:D47" si="1">B39/$B$47</f>
        <v>0.46389921575469628</v>
      </c>
    </row>
    <row r="40" spans="1:4" hidden="1" x14ac:dyDescent="0.25">
      <c r="A40" s="51" t="s">
        <v>193</v>
      </c>
      <c r="B40" s="51">
        <v>32900.199999999997</v>
      </c>
      <c r="C40" s="87">
        <f t="shared" si="0"/>
        <v>33000</v>
      </c>
      <c r="D40" s="65">
        <f t="shared" si="1"/>
        <v>0.14718669333011222</v>
      </c>
    </row>
    <row r="41" spans="1:4" hidden="1" x14ac:dyDescent="0.25">
      <c r="A41" s="51" t="s">
        <v>196</v>
      </c>
      <c r="B41" s="51">
        <v>25213.200000000001</v>
      </c>
      <c r="C41" s="87">
        <f t="shared" si="0"/>
        <v>25000</v>
      </c>
      <c r="D41" s="65">
        <f t="shared" si="1"/>
        <v>0.11279711175831109</v>
      </c>
    </row>
    <row r="42" spans="1:4" hidden="1" x14ac:dyDescent="0.25">
      <c r="A42" s="51" t="s">
        <v>195</v>
      </c>
      <c r="B42" s="51">
        <v>24844.7</v>
      </c>
      <c r="C42" s="87">
        <f t="shared" si="0"/>
        <v>25000</v>
      </c>
      <c r="D42" s="65">
        <f t="shared" si="1"/>
        <v>0.11114854133952498</v>
      </c>
    </row>
    <row r="43" spans="1:4" hidden="1" x14ac:dyDescent="0.25">
      <c r="A43" s="51" t="s">
        <v>197</v>
      </c>
      <c r="B43" s="51">
        <v>17306.2</v>
      </c>
      <c r="C43" s="87">
        <f t="shared" si="0"/>
        <v>17000</v>
      </c>
      <c r="D43" s="65">
        <f t="shared" si="1"/>
        <v>7.7423309040965976E-2</v>
      </c>
    </row>
    <row r="44" spans="1:4" hidden="1" x14ac:dyDescent="0.25">
      <c r="A44" s="51" t="s">
        <v>319</v>
      </c>
      <c r="B44" s="51">
        <v>11991.1</v>
      </c>
      <c r="C44" s="87">
        <f t="shared" si="0"/>
        <v>12000</v>
      </c>
      <c r="D44" s="65">
        <f t="shared" si="1"/>
        <v>5.3644973537872384E-2</v>
      </c>
    </row>
    <row r="45" spans="1:4" hidden="1" x14ac:dyDescent="0.25">
      <c r="A45" s="51" t="s">
        <v>316</v>
      </c>
      <c r="B45" s="51">
        <v>5219.7700000000004</v>
      </c>
      <c r="C45" s="87">
        <f t="shared" si="0"/>
        <v>5200</v>
      </c>
      <c r="D45" s="65">
        <f t="shared" si="1"/>
        <v>2.335185458579948E-2</v>
      </c>
    </row>
    <row r="46" spans="1:4" hidden="1" x14ac:dyDescent="0.25">
      <c r="A46" s="51" t="s">
        <v>194</v>
      </c>
      <c r="B46" s="51">
        <v>2358</v>
      </c>
      <c r="C46" s="87">
        <f t="shared" si="0"/>
        <v>2400</v>
      </c>
      <c r="D46" s="65">
        <f t="shared" si="1"/>
        <v>1.0549061187239125E-2</v>
      </c>
    </row>
    <row r="47" spans="1:4" hidden="1" x14ac:dyDescent="0.25">
      <c r="A47" s="50" t="s">
        <v>317</v>
      </c>
      <c r="B47" s="50">
        <v>223527</v>
      </c>
      <c r="C47" s="87">
        <f t="shared" si="0"/>
        <v>220000</v>
      </c>
      <c r="D47" s="65">
        <f t="shared" si="1"/>
        <v>1</v>
      </c>
    </row>
    <row r="48" spans="1:4" hidden="1" x14ac:dyDescent="0.25"/>
  </sheetData>
  <sheetProtection algorithmName="SHA-512" hashValue="dxBoTDYV4fB+qcUbgi5Z8WkJDGgtkwDsMqVT9p1KkPCty7dSqt1LZ7j1dvl5OYD099xH3+2qsg65PF5of+fnIw==" saltValue="jlJoUa9BCxVt8xDU59PRbA==" spinCount="100000" sheet="1" scenarios="1"/>
  <pageMargins left="0.7" right="0.7" top="0.75" bottom="0.75" header="0.3" footer="0.3"/>
  <pageSetup paperSize="0" orientation="portrait" horizontalDpi="0" verticalDpi="0" copie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O65"/>
  <sheetViews>
    <sheetView showGridLines="0" showRowColHeaders="0" zoomScale="80" zoomScaleNormal="80" workbookViewId="0"/>
  </sheetViews>
  <sheetFormatPr defaultRowHeight="15.75" x14ac:dyDescent="0.25"/>
  <cols>
    <col min="1" max="16384" width="9" style="50"/>
  </cols>
  <sheetData>
    <row r="1" spans="1:1" x14ac:dyDescent="0.25">
      <c r="A1" s="49"/>
    </row>
    <row r="12" spans="1:1" x14ac:dyDescent="0.25">
      <c r="A12" s="51"/>
    </row>
    <row r="13" spans="1:1" x14ac:dyDescent="0.25">
      <c r="A13" s="51"/>
    </row>
    <row r="14" spans="1:1" x14ac:dyDescent="0.25">
      <c r="A14" s="51"/>
    </row>
    <row r="15" spans="1:1" x14ac:dyDescent="0.25">
      <c r="A15" s="51"/>
    </row>
    <row r="29" spans="5:15" x14ac:dyDescent="0.25">
      <c r="E29" s="52"/>
      <c r="F29" s="52"/>
      <c r="G29" s="52"/>
      <c r="H29" s="52"/>
      <c r="I29" s="52"/>
      <c r="J29" s="52"/>
      <c r="K29" s="52"/>
      <c r="L29" s="52"/>
      <c r="M29" s="52"/>
      <c r="N29" s="52"/>
      <c r="O29" s="52"/>
    </row>
    <row r="33" spans="1:4" x14ac:dyDescent="0.25">
      <c r="A33" s="53" t="s">
        <v>245</v>
      </c>
    </row>
    <row r="37" spans="1:4" hidden="1" x14ac:dyDescent="0.25"/>
    <row r="38" spans="1:4" hidden="1" x14ac:dyDescent="0.25">
      <c r="A38" s="54" t="s">
        <v>182</v>
      </c>
      <c r="B38" s="54" t="s">
        <v>246</v>
      </c>
    </row>
    <row r="39" spans="1:4" hidden="1" x14ac:dyDescent="0.25">
      <c r="A39" s="50" t="s">
        <v>136</v>
      </c>
      <c r="B39" s="50">
        <v>17054.099999999999</v>
      </c>
      <c r="C39" s="89">
        <f t="shared" ref="C39:C62" si="0">(IF(ISNUMBER(B39),(IF(B39&lt;100,"&lt;100",IF(B39&lt;200,"&lt;200",IF(B39&lt;500,"&lt;500",IF(B39&lt;1000,"&lt;1,000",IF(B39&lt;10000,(ROUND(B39,-2)),IF(B39&lt;100000,(ROUND(B39,-3)),IF(B39&lt;1000000,(ROUND(B39,-4)),IF(B39&gt;=1000000,(ROUND(B39,-5))))))))))),"-"))</f>
        <v>17000</v>
      </c>
      <c r="D39" s="65">
        <f t="shared" ref="D39:D62" si="1">B39/$B$64</f>
        <v>0.51835855101184791</v>
      </c>
    </row>
    <row r="40" spans="1:4" hidden="1" x14ac:dyDescent="0.25">
      <c r="A40" s="51" t="s">
        <v>61</v>
      </c>
      <c r="B40" s="51">
        <v>4206.71</v>
      </c>
      <c r="C40" s="89">
        <f t="shared" si="0"/>
        <v>4200</v>
      </c>
      <c r="D40" s="65">
        <f t="shared" si="1"/>
        <v>0.12786274855472005</v>
      </c>
    </row>
    <row r="41" spans="1:4" hidden="1" x14ac:dyDescent="0.25">
      <c r="A41" s="50" t="s">
        <v>77</v>
      </c>
      <c r="B41" s="50">
        <v>2270.7800000000002</v>
      </c>
      <c r="C41" s="89">
        <f t="shared" si="0"/>
        <v>2300</v>
      </c>
      <c r="D41" s="65">
        <f t="shared" si="1"/>
        <v>6.9020249117026658E-2</v>
      </c>
    </row>
    <row r="42" spans="1:4" hidden="1" x14ac:dyDescent="0.25">
      <c r="A42" s="51" t="s">
        <v>71</v>
      </c>
      <c r="B42" s="51">
        <v>2084.54</v>
      </c>
      <c r="C42" s="89">
        <f t="shared" si="0"/>
        <v>2100</v>
      </c>
      <c r="D42" s="65">
        <f t="shared" si="1"/>
        <v>6.3359493255360153E-2</v>
      </c>
    </row>
    <row r="43" spans="1:4" hidden="1" x14ac:dyDescent="0.25">
      <c r="A43" s="51" t="s">
        <v>65</v>
      </c>
      <c r="B43" s="51">
        <v>1089.24</v>
      </c>
      <c r="C43" s="89">
        <f t="shared" si="0"/>
        <v>1100</v>
      </c>
      <c r="D43" s="65">
        <f t="shared" si="1"/>
        <v>3.3107397523419312E-2</v>
      </c>
    </row>
    <row r="44" spans="1:4" hidden="1" x14ac:dyDescent="0.25">
      <c r="A44" s="50" t="s">
        <v>122</v>
      </c>
      <c r="B44" s="50">
        <v>999.67</v>
      </c>
      <c r="C44" s="89" t="str">
        <f t="shared" si="0"/>
        <v>&lt;1,000</v>
      </c>
      <c r="D44" s="65">
        <f t="shared" si="1"/>
        <v>3.038492167220868E-2</v>
      </c>
    </row>
    <row r="45" spans="1:4" hidden="1" x14ac:dyDescent="0.25">
      <c r="A45" s="50" t="s">
        <v>94</v>
      </c>
      <c r="B45" s="50">
        <v>853.86</v>
      </c>
      <c r="C45" s="89" t="str">
        <f t="shared" si="0"/>
        <v>&lt;1,000</v>
      </c>
      <c r="D45" s="65">
        <f t="shared" si="1"/>
        <v>2.5953033720159759E-2</v>
      </c>
    </row>
    <row r="46" spans="1:4" hidden="1" x14ac:dyDescent="0.25">
      <c r="A46" s="50" t="s">
        <v>97</v>
      </c>
      <c r="B46" s="50">
        <v>738.53</v>
      </c>
      <c r="C46" s="89" t="str">
        <f t="shared" si="0"/>
        <v>&lt;1,000</v>
      </c>
      <c r="D46" s="65">
        <f t="shared" si="1"/>
        <v>2.2447583905265016E-2</v>
      </c>
    </row>
    <row r="47" spans="1:4" hidden="1" x14ac:dyDescent="0.25">
      <c r="A47" s="51" t="s">
        <v>64</v>
      </c>
      <c r="B47" s="51">
        <v>661.18</v>
      </c>
      <c r="C47" s="89" t="str">
        <f t="shared" si="0"/>
        <v>&lt;1,000</v>
      </c>
      <c r="D47" s="65">
        <f t="shared" si="1"/>
        <v>2.0096534367572232E-2</v>
      </c>
    </row>
    <row r="48" spans="1:4" hidden="1" x14ac:dyDescent="0.25">
      <c r="A48" s="51" t="s">
        <v>59</v>
      </c>
      <c r="B48" s="51">
        <v>462.73</v>
      </c>
      <c r="C48" s="89" t="str">
        <f t="shared" si="0"/>
        <v>&lt;500</v>
      </c>
      <c r="D48" s="65">
        <f t="shared" si="1"/>
        <v>1.4064656141907954E-2</v>
      </c>
    </row>
    <row r="49" spans="1:4" hidden="1" x14ac:dyDescent="0.25">
      <c r="A49" s="50" t="s">
        <v>169</v>
      </c>
      <c r="B49" s="50">
        <v>361.67</v>
      </c>
      <c r="C49" s="89" t="str">
        <f t="shared" si="0"/>
        <v>&lt;500</v>
      </c>
      <c r="D49" s="65">
        <f t="shared" si="1"/>
        <v>1.0992942292144122E-2</v>
      </c>
    </row>
    <row r="50" spans="1:4" hidden="1" x14ac:dyDescent="0.25">
      <c r="A50" s="51" t="s">
        <v>69</v>
      </c>
      <c r="B50" s="51">
        <v>313.58</v>
      </c>
      <c r="C50" s="89" t="str">
        <f t="shared" si="0"/>
        <v>&lt;500</v>
      </c>
      <c r="D50" s="65">
        <f t="shared" si="1"/>
        <v>9.5312490501577498E-3</v>
      </c>
    </row>
    <row r="51" spans="1:4" hidden="1" x14ac:dyDescent="0.25">
      <c r="A51" s="51" t="s">
        <v>52</v>
      </c>
      <c r="B51" s="51">
        <v>309.91000000000003</v>
      </c>
      <c r="C51" s="89" t="str">
        <f t="shared" si="0"/>
        <v>&lt;500</v>
      </c>
      <c r="D51" s="65">
        <f t="shared" si="1"/>
        <v>9.41969957629437E-3</v>
      </c>
    </row>
    <row r="52" spans="1:4" hidden="1" x14ac:dyDescent="0.25">
      <c r="A52" s="50" t="s">
        <v>98</v>
      </c>
      <c r="B52" s="50">
        <v>227.98</v>
      </c>
      <c r="C52" s="89" t="str">
        <f t="shared" si="0"/>
        <v>&lt;500</v>
      </c>
      <c r="D52" s="65">
        <f t="shared" si="1"/>
        <v>6.9294411584124114E-3</v>
      </c>
    </row>
    <row r="53" spans="1:4" hidden="1" x14ac:dyDescent="0.25">
      <c r="A53" s="50" t="s">
        <v>154</v>
      </c>
      <c r="B53" s="50">
        <v>217.3</v>
      </c>
      <c r="C53" s="89" t="str">
        <f t="shared" si="0"/>
        <v>&lt;500</v>
      </c>
      <c r="D53" s="65">
        <f t="shared" si="1"/>
        <v>6.6048230709843721E-3</v>
      </c>
    </row>
    <row r="54" spans="1:4" hidden="1" x14ac:dyDescent="0.25">
      <c r="A54" s="50" t="s">
        <v>124</v>
      </c>
      <c r="B54" s="50">
        <v>171.04</v>
      </c>
      <c r="C54" s="89" t="str">
        <f t="shared" si="0"/>
        <v>&lt;200</v>
      </c>
      <c r="D54" s="65">
        <f t="shared" si="1"/>
        <v>5.1987525911696584E-3</v>
      </c>
    </row>
    <row r="55" spans="1:4" hidden="1" x14ac:dyDescent="0.25">
      <c r="A55" s="50" t="s">
        <v>135</v>
      </c>
      <c r="B55" s="50">
        <v>149.16</v>
      </c>
      <c r="C55" s="89" t="str">
        <f t="shared" si="0"/>
        <v>&lt;200</v>
      </c>
      <c r="D55" s="65">
        <f t="shared" si="1"/>
        <v>4.533711041270266E-3</v>
      </c>
    </row>
    <row r="56" spans="1:4" hidden="1" x14ac:dyDescent="0.25">
      <c r="A56" s="50" t="s">
        <v>152</v>
      </c>
      <c r="B56" s="50">
        <v>145.38999999999999</v>
      </c>
      <c r="C56" s="89" t="str">
        <f t="shared" si="0"/>
        <v>&lt;200</v>
      </c>
      <c r="D56" s="65">
        <f t="shared" si="1"/>
        <v>4.4191220722062481E-3</v>
      </c>
    </row>
    <row r="57" spans="1:4" hidden="1" x14ac:dyDescent="0.25">
      <c r="A57" s="50" t="s">
        <v>117</v>
      </c>
      <c r="B57" s="50">
        <v>135.33000000000001</v>
      </c>
      <c r="C57" s="89" t="str">
        <f t="shared" si="0"/>
        <v>&lt;200</v>
      </c>
      <c r="D57" s="65">
        <f t="shared" si="1"/>
        <v>4.1133488550221583E-3</v>
      </c>
    </row>
    <row r="58" spans="1:4" hidden="1" x14ac:dyDescent="0.25">
      <c r="A58" s="50" t="s">
        <v>90</v>
      </c>
      <c r="B58" s="50">
        <v>131.36000000000001</v>
      </c>
      <c r="C58" s="89" t="str">
        <f t="shared" si="0"/>
        <v>&lt;200</v>
      </c>
      <c r="D58" s="65">
        <f t="shared" si="1"/>
        <v>3.9926808955568667E-3</v>
      </c>
    </row>
    <row r="59" spans="1:4" hidden="1" x14ac:dyDescent="0.25">
      <c r="A59" s="50" t="s">
        <v>84</v>
      </c>
      <c r="B59" s="50">
        <v>109.63</v>
      </c>
      <c r="C59" s="89" t="str">
        <f t="shared" si="0"/>
        <v>&lt;200</v>
      </c>
      <c r="D59" s="65">
        <f t="shared" si="1"/>
        <v>3.3321985884584289E-3</v>
      </c>
    </row>
    <row r="60" spans="1:4" hidden="1" x14ac:dyDescent="0.25">
      <c r="A60" s="50" t="s">
        <v>91</v>
      </c>
      <c r="B60" s="50">
        <v>104.7</v>
      </c>
      <c r="C60" s="89" t="str">
        <f t="shared" si="0"/>
        <v>&lt;200</v>
      </c>
      <c r="D60" s="65">
        <f t="shared" si="1"/>
        <v>3.1823514750670212E-3</v>
      </c>
    </row>
    <row r="61" spans="1:4" hidden="1" x14ac:dyDescent="0.25">
      <c r="A61" s="51" t="s">
        <v>63</v>
      </c>
      <c r="B61" s="51">
        <v>45.98</v>
      </c>
      <c r="C61" s="89" t="str">
        <f t="shared" si="0"/>
        <v>&lt;100</v>
      </c>
      <c r="D61" s="65">
        <f t="shared" si="1"/>
        <v>1.3975598932529285E-3</v>
      </c>
    </row>
    <row r="62" spans="1:4" hidden="1" x14ac:dyDescent="0.25">
      <c r="A62" s="50" t="s">
        <v>151</v>
      </c>
      <c r="B62" s="50">
        <v>3.03</v>
      </c>
      <c r="C62" s="89" t="str">
        <f t="shared" si="0"/>
        <v>&lt;100</v>
      </c>
      <c r="D62" s="65">
        <f t="shared" si="1"/>
        <v>9.2096704579303478E-5</v>
      </c>
    </row>
    <row r="63" spans="1:4" hidden="1" x14ac:dyDescent="0.25"/>
    <row r="64" spans="1:4" hidden="1" x14ac:dyDescent="0.25">
      <c r="A64" s="50" t="s">
        <v>340</v>
      </c>
      <c r="B64" s="50">
        <v>32900.199999999997</v>
      </c>
      <c r="D64" s="65">
        <f>B64/$B$64</f>
        <v>1</v>
      </c>
    </row>
    <row r="65" hidden="1" x14ac:dyDescent="0.25"/>
  </sheetData>
  <sheetProtection algorithmName="SHA-512" hashValue="grUsekmcgK7ar8divXwg2KpxRHAm3k7VYBDIWviIztYlPnFSvSq6BEYYRp8r3kFmpRdX4Z6EceDIU9WTJQZ3Dg==" saltValue="jJhFklM3OeiovTZ5pDmQ9w==" spinCount="100000" sheet="1" scenarios="1"/>
  <sortState ref="A38:D62">
    <sortCondition descending="1" ref="B39"/>
  </sortState>
  <pageMargins left="0.7" right="0.7" top="0.75" bottom="0.75" header="0.3" footer="0.3"/>
  <pageSetup paperSize="0" orientation="portrait"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47"/>
  <sheetViews>
    <sheetView showGridLines="0" showRowColHeaders="0" zoomScale="80" zoomScaleNormal="80" workbookViewId="0">
      <selection sqref="A1:D1"/>
    </sheetView>
  </sheetViews>
  <sheetFormatPr defaultRowHeight="15.75" x14ac:dyDescent="0.25"/>
  <cols>
    <col min="1" max="2" width="9" style="1"/>
    <col min="3" max="3" width="9.625" style="1" bestFit="1" customWidth="1"/>
    <col min="4" max="16384" width="9" style="1"/>
  </cols>
  <sheetData>
    <row r="1" ht="15.75" customHeight="1" x14ac:dyDescent="0.25"/>
    <row r="31" spans="1:1" x14ac:dyDescent="0.25">
      <c r="A31" s="16" t="s">
        <v>228</v>
      </c>
    </row>
    <row r="37" spans="1:32" hidden="1" x14ac:dyDescent="0.25"/>
    <row r="38" spans="1:32" hidden="1" x14ac:dyDescent="0.25">
      <c r="B38" s="18"/>
      <c r="C38" s="18"/>
      <c r="D38" s="18"/>
      <c r="G38" s="18"/>
      <c r="K38" s="18"/>
    </row>
    <row r="39" spans="1:32" hidden="1" x14ac:dyDescent="0.25">
      <c r="B39" s="1">
        <v>2000</v>
      </c>
      <c r="C39" s="1">
        <v>2001</v>
      </c>
      <c r="D39" s="1">
        <v>2002</v>
      </c>
      <c r="E39" s="1">
        <v>2003</v>
      </c>
      <c r="F39" s="1">
        <v>2004</v>
      </c>
      <c r="G39" s="1">
        <v>2005</v>
      </c>
      <c r="H39" s="1">
        <v>2006</v>
      </c>
      <c r="I39" s="1">
        <v>2007</v>
      </c>
      <c r="J39" s="1">
        <v>2008</v>
      </c>
      <c r="K39" s="1">
        <v>2009</v>
      </c>
      <c r="L39" s="1">
        <v>2010</v>
      </c>
      <c r="M39" s="1">
        <v>2011</v>
      </c>
      <c r="N39" s="1">
        <v>2012</v>
      </c>
      <c r="O39" s="1">
        <v>2013</v>
      </c>
      <c r="P39" s="1">
        <v>2014</v>
      </c>
      <c r="Q39" s="1">
        <v>2015</v>
      </c>
      <c r="R39" s="1">
        <v>2016</v>
      </c>
      <c r="S39" s="1">
        <v>2017</v>
      </c>
      <c r="T39" s="1">
        <v>2018</v>
      </c>
      <c r="U39" s="1">
        <v>2019</v>
      </c>
      <c r="V39" s="1">
        <v>2020</v>
      </c>
      <c r="W39" s="1">
        <v>2021</v>
      </c>
      <c r="X39" s="1">
        <v>2022</v>
      </c>
      <c r="Y39" s="1">
        <v>2023</v>
      </c>
      <c r="Z39" s="1">
        <v>2024</v>
      </c>
      <c r="AA39" s="1">
        <v>2025</v>
      </c>
      <c r="AB39" s="1">
        <v>2026</v>
      </c>
      <c r="AC39" s="1">
        <v>2027</v>
      </c>
      <c r="AD39" s="1">
        <v>2028</v>
      </c>
      <c r="AE39" s="1">
        <v>2029</v>
      </c>
      <c r="AF39" s="1">
        <v>2030</v>
      </c>
    </row>
    <row r="40" spans="1:32" hidden="1" x14ac:dyDescent="0.25">
      <c r="A40" s="1" t="s">
        <v>4</v>
      </c>
      <c r="B40" s="17">
        <v>523340</v>
      </c>
      <c r="C40" s="17">
        <v>529672</v>
      </c>
      <c r="D40" s="17">
        <v>530441</v>
      </c>
      <c r="E40" s="17">
        <v>525859</v>
      </c>
      <c r="F40" s="17">
        <v>515748</v>
      </c>
      <c r="G40" s="17">
        <v>500985</v>
      </c>
      <c r="H40" s="17">
        <v>487289</v>
      </c>
      <c r="I40" s="17">
        <v>470007</v>
      </c>
      <c r="J40" s="17">
        <v>449126</v>
      </c>
      <c r="K40" s="17">
        <v>396920</v>
      </c>
      <c r="L40" s="17">
        <v>357932</v>
      </c>
      <c r="M40" s="17">
        <v>325922</v>
      </c>
      <c r="N40" s="17">
        <v>275355</v>
      </c>
      <c r="O40" s="17">
        <v>249775</v>
      </c>
      <c r="P40" s="17">
        <v>218531</v>
      </c>
      <c r="Q40" s="17"/>
      <c r="R40" s="17"/>
      <c r="S40" s="17"/>
      <c r="T40" s="17"/>
      <c r="U40" s="17"/>
      <c r="V40" s="17"/>
    </row>
    <row r="41" spans="1:32" hidden="1" x14ac:dyDescent="0.25">
      <c r="A41" s="1" t="s">
        <v>2</v>
      </c>
      <c r="B41" s="17"/>
      <c r="C41" s="17"/>
      <c r="D41" s="17"/>
      <c r="E41" s="17"/>
      <c r="F41" s="17"/>
      <c r="G41" s="17"/>
      <c r="H41" s="17"/>
      <c r="I41" s="17"/>
      <c r="J41" s="17"/>
      <c r="K41" s="17"/>
      <c r="L41" s="17"/>
      <c r="M41" s="17"/>
      <c r="N41" s="17"/>
      <c r="O41" s="17"/>
      <c r="P41" s="17">
        <v>218531</v>
      </c>
      <c r="Q41" s="17">
        <f t="shared" ref="Q41:AF41" si="0">(($P$40/$N$40)^(1/2))*P41</f>
        <v>194680.78831209696</v>
      </c>
      <c r="R41" s="17">
        <f t="shared" si="0"/>
        <v>173433.56017141507</v>
      </c>
      <c r="S41" s="17">
        <f t="shared" si="0"/>
        <v>154505.22907022157</v>
      </c>
      <c r="T41" s="17">
        <f t="shared" si="0"/>
        <v>137642.71336209442</v>
      </c>
      <c r="U41" s="17">
        <f t="shared" si="0"/>
        <v>122620.55242848174</v>
      </c>
      <c r="V41" s="17">
        <f t="shared" si="0"/>
        <v>109237.89215279132</v>
      </c>
      <c r="W41" s="17">
        <f t="shared" si="0"/>
        <v>97315.799396228656</v>
      </c>
      <c r="X41" s="17">
        <f t="shared" si="0"/>
        <v>86694.869568526585</v>
      </c>
      <c r="Y41" s="17">
        <f t="shared" si="0"/>
        <v>77233.095305541006</v>
      </c>
      <c r="Z41" s="17">
        <f t="shared" si="0"/>
        <v>68803.967756821861</v>
      </c>
      <c r="AA41" s="17">
        <f t="shared" si="0"/>
        <v>61294.785096385327</v>
      </c>
      <c r="AB41" s="17">
        <f t="shared" si="0"/>
        <v>54605.145640595008</v>
      </c>
      <c r="AC41" s="17">
        <f t="shared" si="0"/>
        <v>48645.605425353388</v>
      </c>
      <c r="AD41" s="17">
        <f t="shared" si="0"/>
        <v>43336.482293711277</v>
      </c>
      <c r="AE41" s="17">
        <f t="shared" si="0"/>
        <v>38606.790503923665</v>
      </c>
      <c r="AF41" s="17">
        <f t="shared" si="0"/>
        <v>34393.291613106783</v>
      </c>
    </row>
    <row r="42" spans="1:32" hidden="1" x14ac:dyDescent="0.25">
      <c r="A42" s="1" t="s">
        <v>359</v>
      </c>
      <c r="B42" s="17">
        <v>134375</v>
      </c>
      <c r="C42" s="17">
        <v>137996</v>
      </c>
      <c r="D42" s="17">
        <v>140195</v>
      </c>
      <c r="E42" s="17">
        <v>141588</v>
      </c>
      <c r="F42" s="17">
        <v>141971</v>
      </c>
      <c r="G42" s="17">
        <v>141804</v>
      </c>
      <c r="H42" s="17">
        <v>139766</v>
      </c>
      <c r="I42" s="17">
        <v>137057</v>
      </c>
      <c r="J42" s="17">
        <v>132486</v>
      </c>
      <c r="K42" s="17">
        <v>129397</v>
      </c>
      <c r="L42" s="17">
        <v>125269</v>
      </c>
      <c r="M42" s="17">
        <v>121173</v>
      </c>
      <c r="N42" s="17">
        <v>116852</v>
      </c>
      <c r="O42" s="17">
        <v>105583</v>
      </c>
      <c r="P42" s="17">
        <v>98813</v>
      </c>
      <c r="Q42" s="17"/>
      <c r="R42" s="17"/>
      <c r="S42" s="17"/>
      <c r="T42" s="17"/>
      <c r="U42" s="17"/>
      <c r="V42" s="17"/>
      <c r="W42" s="17"/>
      <c r="X42" s="17"/>
      <c r="Y42" s="17"/>
      <c r="Z42" s="17"/>
      <c r="AA42" s="17"/>
      <c r="AB42" s="17"/>
      <c r="AC42" s="17"/>
      <c r="AD42" s="17"/>
      <c r="AE42" s="17"/>
    </row>
    <row r="43" spans="1:32" hidden="1" x14ac:dyDescent="0.25">
      <c r="A43" s="1" t="s">
        <v>2</v>
      </c>
      <c r="C43" s="17"/>
      <c r="D43" s="17"/>
      <c r="E43" s="17"/>
      <c r="F43" s="17"/>
      <c r="G43" s="17"/>
      <c r="H43" s="17"/>
      <c r="I43" s="17"/>
      <c r="J43" s="17"/>
      <c r="K43" s="17"/>
      <c r="L43" s="17"/>
      <c r="M43" s="17"/>
      <c r="N43" s="17"/>
      <c r="O43" s="17"/>
      <c r="P43" s="17">
        <v>98813</v>
      </c>
      <c r="Q43" s="17">
        <f>(($P$42/$N$42)^(1/2))*P43</f>
        <v>90866.343506695048</v>
      </c>
      <c r="R43" s="17">
        <f>(($P$42/$N$42)^(1/2))*Q43</f>
        <v>83558.766379693974</v>
      </c>
      <c r="S43" s="17">
        <f t="shared" ref="S43:AF43" si="1">(($P$42/$N$42)^(1/2))*R43</f>
        <v>76838.873112373403</v>
      </c>
      <c r="T43" s="17">
        <f t="shared" si="1"/>
        <v>70659.401484584771</v>
      </c>
      <c r="U43" s="17">
        <f t="shared" si="1"/>
        <v>64976.890158944239</v>
      </c>
      <c r="V43" s="17">
        <f t="shared" si="1"/>
        <v>59751.373009415969</v>
      </c>
      <c r="W43" s="17">
        <f t="shared" si="1"/>
        <v>54946.098032346534</v>
      </c>
      <c r="X43" s="17">
        <f t="shared" si="1"/>
        <v>50527.268863001234</v>
      </c>
      <c r="Y43" s="17">
        <f t="shared" si="1"/>
        <v>46463.80707964141</v>
      </c>
      <c r="Z43" s="17">
        <f t="shared" si="1"/>
        <v>42727.13362338463</v>
      </c>
      <c r="AA43" s="17">
        <f t="shared" si="1"/>
        <v>39290.967796534133</v>
      </c>
      <c r="AB43" s="17">
        <f t="shared" si="1"/>
        <v>36131.142425696649</v>
      </c>
      <c r="AC43" s="17">
        <f t="shared" si="1"/>
        <v>33225.433889697451</v>
      </c>
      <c r="AD43" s="17">
        <f t="shared" si="1"/>
        <v>30553.405816848343</v>
      </c>
      <c r="AE43" s="17">
        <f t="shared" si="1"/>
        <v>28096.265352263326</v>
      </c>
      <c r="AF43" s="17">
        <f t="shared" si="1"/>
        <v>25836.730984324062</v>
      </c>
    </row>
    <row r="44" spans="1:32" hidden="1" x14ac:dyDescent="0.25">
      <c r="A44" s="1" t="s">
        <v>3</v>
      </c>
      <c r="B44" s="17"/>
      <c r="C44" s="17"/>
      <c r="D44" s="17"/>
      <c r="E44" s="17"/>
      <c r="F44" s="17"/>
      <c r="G44" s="17"/>
      <c r="H44" s="17"/>
      <c r="I44" s="17"/>
      <c r="J44" s="17"/>
      <c r="K44" s="17"/>
      <c r="L44" s="17"/>
      <c r="M44" s="17"/>
      <c r="N44" s="17"/>
      <c r="O44" s="17"/>
      <c r="P44" s="17"/>
      <c r="Q44" s="17">
        <f>0.1*K40</f>
        <v>39692</v>
      </c>
      <c r="R44" s="17"/>
      <c r="S44" s="17"/>
      <c r="T44" s="17"/>
      <c r="U44" s="17"/>
      <c r="V44" s="17"/>
    </row>
    <row r="45" spans="1:32" hidden="1" x14ac:dyDescent="0.25">
      <c r="B45" s="18">
        <f>(K42-B42)/B42</f>
        <v>-3.7045581395348838E-2</v>
      </c>
      <c r="C45" s="17">
        <f>(K42-B42)/9</f>
        <v>-553.11111111111109</v>
      </c>
      <c r="P45" s="18">
        <f>(P42-K42)/K42</f>
        <v>-0.23635787537578151</v>
      </c>
      <c r="Q45" s="1">
        <f>(P42-K42)/5</f>
        <v>-6116.8</v>
      </c>
    </row>
    <row r="46" spans="1:32" hidden="1" x14ac:dyDescent="0.25">
      <c r="F46" s="18"/>
      <c r="Q46" s="17"/>
    </row>
    <row r="47" spans="1:32" hidden="1" x14ac:dyDescent="0.25"/>
  </sheetData>
  <sheetProtection algorithmName="SHA-512" hashValue="ht2pb3IePXNdEVfclM8VBT6CluXAoRzvutfm56gyC99YNaXyOZ+clZGZ2b0l4xkH6P1GPSfmFp7RUJi1MiDpSA==" saltValue="dOlfcch1cCRjx6Ljw6336A==" spinCount="100000" sheet="1" scenarios="1"/>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E52"/>
  <sheetViews>
    <sheetView showGridLines="0" showRowColHeaders="0" zoomScale="80" zoomScaleNormal="80" workbookViewId="0"/>
  </sheetViews>
  <sheetFormatPr defaultRowHeight="15.75" x14ac:dyDescent="0.25"/>
  <cols>
    <col min="1" max="16384" width="9" style="50"/>
  </cols>
  <sheetData>
    <row r="1" spans="1:5" ht="15.75" customHeight="1" x14ac:dyDescent="0.3">
      <c r="A1" s="55"/>
    </row>
    <row r="3" spans="1:5" x14ac:dyDescent="0.25">
      <c r="E3" s="54"/>
    </row>
    <row r="29" spans="1:1" x14ac:dyDescent="0.25">
      <c r="A29" s="58" t="s">
        <v>208</v>
      </c>
    </row>
    <row r="37" spans="1:4" hidden="1" x14ac:dyDescent="0.25">
      <c r="A37" s="54" t="s">
        <v>5</v>
      </c>
      <c r="B37" s="54" t="s">
        <v>250</v>
      </c>
      <c r="C37" s="54" t="s">
        <v>251</v>
      </c>
      <c r="D37" s="54" t="s">
        <v>249</v>
      </c>
    </row>
    <row r="38" spans="1:4" hidden="1" x14ac:dyDescent="0.25">
      <c r="A38" s="50">
        <v>2000</v>
      </c>
      <c r="B38" s="50">
        <v>523340</v>
      </c>
      <c r="C38" s="50">
        <v>385769</v>
      </c>
      <c r="D38" s="50">
        <v>590499</v>
      </c>
    </row>
    <row r="39" spans="1:4" hidden="1" x14ac:dyDescent="0.25">
      <c r="A39" s="50">
        <v>2001</v>
      </c>
      <c r="B39" s="51">
        <v>529672</v>
      </c>
      <c r="C39" s="51">
        <v>365870</v>
      </c>
      <c r="D39" s="51">
        <v>564947</v>
      </c>
    </row>
    <row r="40" spans="1:4" hidden="1" x14ac:dyDescent="0.25">
      <c r="A40" s="50">
        <v>2002</v>
      </c>
      <c r="B40" s="51">
        <v>530441</v>
      </c>
      <c r="C40" s="51">
        <v>350496</v>
      </c>
      <c r="D40" s="51">
        <v>546138</v>
      </c>
    </row>
    <row r="41" spans="1:4" hidden="1" x14ac:dyDescent="0.25">
      <c r="A41" s="50">
        <v>2003</v>
      </c>
      <c r="B41" s="51">
        <v>525859</v>
      </c>
      <c r="C41" s="51">
        <v>336424</v>
      </c>
      <c r="D41" s="51">
        <v>530782</v>
      </c>
    </row>
    <row r="42" spans="1:4" hidden="1" x14ac:dyDescent="0.25">
      <c r="A42" s="50">
        <v>2004</v>
      </c>
      <c r="B42" s="51">
        <v>515748</v>
      </c>
      <c r="C42" s="51">
        <v>323621</v>
      </c>
      <c r="D42" s="51">
        <v>515897</v>
      </c>
    </row>
    <row r="43" spans="1:4" hidden="1" x14ac:dyDescent="0.25">
      <c r="A43" s="50">
        <v>2005</v>
      </c>
      <c r="B43" s="51">
        <v>500985</v>
      </c>
      <c r="C43" s="51">
        <v>312410</v>
      </c>
      <c r="D43" s="51">
        <v>503119</v>
      </c>
    </row>
    <row r="44" spans="1:4" hidden="1" x14ac:dyDescent="0.25">
      <c r="A44" s="50">
        <v>2006</v>
      </c>
      <c r="B44" s="51">
        <v>487289</v>
      </c>
      <c r="C44" s="51">
        <v>299003</v>
      </c>
      <c r="D44" s="51">
        <v>488954</v>
      </c>
    </row>
    <row r="45" spans="1:4" hidden="1" x14ac:dyDescent="0.25">
      <c r="A45" s="50">
        <v>2007</v>
      </c>
      <c r="B45" s="51">
        <v>470007</v>
      </c>
      <c r="C45" s="51">
        <v>286590</v>
      </c>
      <c r="D45" s="51">
        <v>476249</v>
      </c>
    </row>
    <row r="46" spans="1:4" hidden="1" x14ac:dyDescent="0.25">
      <c r="A46" s="50">
        <v>2008</v>
      </c>
      <c r="B46" s="51">
        <v>449126</v>
      </c>
      <c r="C46" s="51">
        <v>272077</v>
      </c>
      <c r="D46" s="51">
        <v>460776</v>
      </c>
    </row>
    <row r="47" spans="1:4" hidden="1" x14ac:dyDescent="0.25">
      <c r="A47" s="50">
        <v>2009</v>
      </c>
      <c r="B47" s="51">
        <v>396920</v>
      </c>
      <c r="C47" s="51">
        <v>263322</v>
      </c>
      <c r="D47" s="51">
        <v>454142</v>
      </c>
    </row>
    <row r="48" spans="1:4" hidden="1" x14ac:dyDescent="0.25">
      <c r="A48" s="50">
        <v>2010</v>
      </c>
      <c r="B48" s="51">
        <v>357932</v>
      </c>
      <c r="C48" s="51">
        <v>257441</v>
      </c>
      <c r="D48" s="51">
        <v>449899</v>
      </c>
    </row>
    <row r="49" spans="1:4" hidden="1" x14ac:dyDescent="0.25">
      <c r="A49" s="50">
        <v>2011</v>
      </c>
      <c r="B49" s="51">
        <v>325922</v>
      </c>
      <c r="C49" s="51">
        <v>247541</v>
      </c>
      <c r="D49" s="51">
        <v>437118</v>
      </c>
    </row>
    <row r="50" spans="1:4" hidden="1" x14ac:dyDescent="0.25">
      <c r="A50" s="50">
        <v>2012</v>
      </c>
      <c r="B50" s="51">
        <v>275355</v>
      </c>
      <c r="C50" s="51">
        <v>236777</v>
      </c>
      <c r="D50" s="51">
        <v>420086</v>
      </c>
    </row>
    <row r="51" spans="1:4" hidden="1" x14ac:dyDescent="0.25">
      <c r="A51" s="50">
        <v>2013</v>
      </c>
      <c r="B51" s="51">
        <v>249775</v>
      </c>
      <c r="C51" s="51">
        <v>229225</v>
      </c>
      <c r="D51" s="51">
        <v>403710</v>
      </c>
    </row>
    <row r="52" spans="1:4" hidden="1" x14ac:dyDescent="0.25">
      <c r="A52" s="50">
        <v>2014</v>
      </c>
      <c r="B52" s="51">
        <v>218531</v>
      </c>
      <c r="C52" s="51">
        <v>223527</v>
      </c>
      <c r="D52" s="51">
        <v>391928</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E52"/>
  <sheetViews>
    <sheetView showGridLines="0" showRowColHeaders="0" zoomScale="80" zoomScaleNormal="80" workbookViewId="0"/>
  </sheetViews>
  <sheetFormatPr defaultRowHeight="15.75" x14ac:dyDescent="0.25"/>
  <cols>
    <col min="1" max="16384" width="9" style="50"/>
  </cols>
  <sheetData>
    <row r="1" spans="1:5" ht="15.75" customHeight="1" x14ac:dyDescent="0.3">
      <c r="A1" s="55"/>
    </row>
    <row r="3" spans="1:5" x14ac:dyDescent="0.25">
      <c r="E3" s="54"/>
    </row>
    <row r="29" spans="1:1" x14ac:dyDescent="0.25">
      <c r="A29" s="58" t="s">
        <v>208</v>
      </c>
    </row>
    <row r="36" spans="1:4" hidden="1" x14ac:dyDescent="0.25"/>
    <row r="37" spans="1:4" hidden="1" x14ac:dyDescent="0.25">
      <c r="A37" s="54" t="s">
        <v>5</v>
      </c>
      <c r="B37" s="54" t="s">
        <v>250</v>
      </c>
      <c r="C37" s="54" t="s">
        <v>251</v>
      </c>
      <c r="D37" s="54" t="s">
        <v>249</v>
      </c>
    </row>
    <row r="38" spans="1:4" hidden="1" x14ac:dyDescent="0.25">
      <c r="A38" s="50">
        <v>2001</v>
      </c>
      <c r="B38" s="51">
        <v>137996</v>
      </c>
      <c r="C38" s="51">
        <v>57109.9</v>
      </c>
      <c r="D38" s="51">
        <v>118214</v>
      </c>
    </row>
    <row r="39" spans="1:4" hidden="1" x14ac:dyDescent="0.25">
      <c r="A39" s="50">
        <v>2002</v>
      </c>
      <c r="B39" s="51">
        <v>140195</v>
      </c>
      <c r="C39" s="51">
        <v>54278.9</v>
      </c>
      <c r="D39" s="51">
        <v>113373</v>
      </c>
    </row>
    <row r="40" spans="1:4" hidden="1" x14ac:dyDescent="0.25">
      <c r="A40" s="50">
        <v>2003</v>
      </c>
      <c r="B40" s="51">
        <v>141588</v>
      </c>
      <c r="C40" s="51">
        <v>51995.3</v>
      </c>
      <c r="D40" s="51">
        <v>109788</v>
      </c>
    </row>
    <row r="41" spans="1:4" hidden="1" x14ac:dyDescent="0.25">
      <c r="A41" s="50">
        <v>2004</v>
      </c>
      <c r="B41" s="51">
        <v>141971</v>
      </c>
      <c r="C41" s="51">
        <v>49519.3</v>
      </c>
      <c r="D41" s="51">
        <v>105662</v>
      </c>
    </row>
    <row r="42" spans="1:4" hidden="1" x14ac:dyDescent="0.25">
      <c r="A42" s="50">
        <v>2005</v>
      </c>
      <c r="B42" s="51">
        <v>141804</v>
      </c>
      <c r="C42" s="51">
        <v>47062.1</v>
      </c>
      <c r="D42" s="51">
        <v>101334</v>
      </c>
    </row>
    <row r="43" spans="1:4" hidden="1" x14ac:dyDescent="0.25">
      <c r="A43" s="50">
        <v>2006</v>
      </c>
      <c r="B43" s="51">
        <v>139766</v>
      </c>
      <c r="C43" s="51">
        <v>44740.9</v>
      </c>
      <c r="D43" s="51">
        <v>97112.7</v>
      </c>
    </row>
    <row r="44" spans="1:4" hidden="1" x14ac:dyDescent="0.25">
      <c r="A44" s="50">
        <v>2007</v>
      </c>
      <c r="B44" s="51">
        <v>137057</v>
      </c>
      <c r="C44" s="51">
        <v>42512.3</v>
      </c>
      <c r="D44" s="51">
        <v>92957.5</v>
      </c>
    </row>
    <row r="45" spans="1:4" hidden="1" x14ac:dyDescent="0.25">
      <c r="A45" s="50">
        <v>2008</v>
      </c>
      <c r="B45" s="51">
        <v>132486</v>
      </c>
      <c r="C45" s="51">
        <v>40683.599999999999</v>
      </c>
      <c r="D45" s="51">
        <v>89440.4</v>
      </c>
    </row>
    <row r="46" spans="1:4" hidden="1" x14ac:dyDescent="0.25">
      <c r="A46" s="50">
        <v>2009</v>
      </c>
      <c r="B46" s="51">
        <v>129397</v>
      </c>
      <c r="C46" s="51">
        <v>38995.9</v>
      </c>
      <c r="D46" s="51">
        <v>85988.800000000003</v>
      </c>
    </row>
    <row r="47" spans="1:4" hidden="1" x14ac:dyDescent="0.25">
      <c r="A47" s="50">
        <v>2010</v>
      </c>
      <c r="B47" s="51">
        <v>125269</v>
      </c>
      <c r="C47" s="51">
        <v>37757.699999999997</v>
      </c>
      <c r="D47" s="51">
        <v>83375.3</v>
      </c>
    </row>
    <row r="48" spans="1:4" hidden="1" x14ac:dyDescent="0.25">
      <c r="A48" s="50">
        <v>2011</v>
      </c>
      <c r="B48" s="51">
        <v>121173</v>
      </c>
      <c r="C48" s="51">
        <v>36543</v>
      </c>
      <c r="D48" s="51">
        <v>80675.600000000006</v>
      </c>
    </row>
    <row r="49" spans="1:4" hidden="1" x14ac:dyDescent="0.25">
      <c r="A49" s="50">
        <v>2012</v>
      </c>
      <c r="B49" s="51">
        <v>116852</v>
      </c>
      <c r="C49" s="51">
        <v>35323.599999999999</v>
      </c>
      <c r="D49" s="51">
        <v>77899.600000000006</v>
      </c>
    </row>
    <row r="50" spans="1:4" hidden="1" x14ac:dyDescent="0.25">
      <c r="A50" s="50">
        <v>2013</v>
      </c>
      <c r="B50" s="51">
        <v>105583</v>
      </c>
      <c r="C50" s="51">
        <v>34072.1</v>
      </c>
      <c r="D50" s="51">
        <v>75020.7</v>
      </c>
    </row>
    <row r="51" spans="1:4" hidden="1" x14ac:dyDescent="0.25">
      <c r="A51" s="50">
        <v>2014</v>
      </c>
      <c r="B51" s="50">
        <v>98813</v>
      </c>
      <c r="C51" s="50">
        <v>32900.199999999997</v>
      </c>
      <c r="D51" s="50">
        <v>72313</v>
      </c>
    </row>
    <row r="52" spans="1:4" hidden="1" x14ac:dyDescent="0.25"/>
  </sheetData>
  <sheetProtection algorithmName="SHA-512" hashValue="ZLqUA64GBnQ7btASdjUupKNYfe8GSwkRvkdSUT4mcfuIAIyVXotaZcUTP8TmrpvAAucEXLhx9ZxqZPM+KBV3DA==" saltValue="+FMRloHjf++e74elmsrqWw==" spinCount="100000" sheet="1" scenarios="1"/>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Q36"/>
  <sheetViews>
    <sheetView showGridLines="0" showRowColHeaders="0" zoomScale="80" zoomScaleNormal="80" workbookViewId="0"/>
  </sheetViews>
  <sheetFormatPr defaultRowHeight="15.75" x14ac:dyDescent="0.25"/>
  <cols>
    <col min="1" max="16384" width="9" style="1"/>
  </cols>
  <sheetData>
    <row r="1" spans="14:17" x14ac:dyDescent="0.25">
      <c r="N1" s="108" t="s">
        <v>263</v>
      </c>
      <c r="O1" s="108"/>
      <c r="P1" s="108"/>
      <c r="Q1" s="108"/>
    </row>
    <row r="2" spans="14:17" x14ac:dyDescent="0.25">
      <c r="N2" s="108"/>
      <c r="O2" s="108"/>
      <c r="P2" s="108"/>
      <c r="Q2" s="108"/>
    </row>
    <row r="3" spans="14:17" x14ac:dyDescent="0.25">
      <c r="N3" s="108"/>
      <c r="O3" s="108"/>
      <c r="P3" s="108"/>
      <c r="Q3" s="108"/>
    </row>
    <row r="4" spans="14:17" x14ac:dyDescent="0.25">
      <c r="N4" s="108"/>
      <c r="O4" s="108"/>
      <c r="P4" s="108"/>
      <c r="Q4" s="108"/>
    </row>
    <row r="5" spans="14:17" x14ac:dyDescent="0.25">
      <c r="N5" s="108"/>
      <c r="O5" s="108"/>
      <c r="P5" s="108"/>
      <c r="Q5" s="108"/>
    </row>
    <row r="6" spans="14:17" x14ac:dyDescent="0.25">
      <c r="N6" s="108"/>
      <c r="O6" s="108"/>
      <c r="P6" s="108"/>
      <c r="Q6" s="108"/>
    </row>
    <row r="7" spans="14:17" x14ac:dyDescent="0.25">
      <c r="N7" s="108"/>
      <c r="O7" s="108"/>
      <c r="P7" s="108"/>
      <c r="Q7" s="108"/>
    </row>
    <row r="8" spans="14:17" x14ac:dyDescent="0.25">
      <c r="N8" s="108"/>
      <c r="O8" s="108"/>
      <c r="P8" s="108"/>
      <c r="Q8" s="108"/>
    </row>
    <row r="9" spans="14:17" x14ac:dyDescent="0.25">
      <c r="N9" s="108"/>
      <c r="O9" s="108"/>
      <c r="P9" s="108"/>
      <c r="Q9" s="108"/>
    </row>
    <row r="10" spans="14:17" x14ac:dyDescent="0.25">
      <c r="N10" s="108"/>
      <c r="O10" s="108"/>
      <c r="P10" s="108"/>
      <c r="Q10" s="108"/>
    </row>
    <row r="11" spans="14:17" x14ac:dyDescent="0.25">
      <c r="N11" s="108"/>
      <c r="O11" s="108"/>
      <c r="P11" s="108"/>
      <c r="Q11" s="108"/>
    </row>
    <row r="12" spans="14:17" x14ac:dyDescent="0.25">
      <c r="N12" s="108"/>
      <c r="O12" s="108"/>
      <c r="P12" s="108"/>
      <c r="Q12" s="108"/>
    </row>
    <row r="13" spans="14:17" x14ac:dyDescent="0.25">
      <c r="N13" s="108"/>
      <c r="O13" s="108"/>
      <c r="P13" s="108"/>
      <c r="Q13" s="108"/>
    </row>
    <row r="24" spans="1:15" ht="18.75" x14ac:dyDescent="0.25">
      <c r="A24" s="40"/>
    </row>
    <row r="29" spans="1:15" x14ac:dyDescent="0.25">
      <c r="A29" s="39" t="s">
        <v>229</v>
      </c>
    </row>
    <row r="31" spans="1:15" hidden="1" x14ac:dyDescent="0.25">
      <c r="B31" s="1">
        <v>2001</v>
      </c>
      <c r="C31" s="1">
        <v>2002</v>
      </c>
      <c r="D31" s="1">
        <v>2003</v>
      </c>
      <c r="E31" s="1">
        <v>2004</v>
      </c>
      <c r="F31" s="1">
        <v>2005</v>
      </c>
      <c r="G31" s="1">
        <v>2006</v>
      </c>
      <c r="H31" s="1">
        <v>2007</v>
      </c>
      <c r="I31" s="1">
        <v>2008</v>
      </c>
      <c r="J31" s="1">
        <v>2009</v>
      </c>
      <c r="K31" s="1">
        <v>2010</v>
      </c>
      <c r="L31" s="1">
        <v>2011</v>
      </c>
      <c r="M31" s="1">
        <v>2012</v>
      </c>
      <c r="N31" s="1">
        <v>2013</v>
      </c>
      <c r="O31" s="1">
        <v>2014</v>
      </c>
    </row>
    <row r="32" spans="1:15" hidden="1" x14ac:dyDescent="0.25">
      <c r="A32" s="1" t="s">
        <v>240</v>
      </c>
      <c r="B32" s="1">
        <v>230</v>
      </c>
      <c r="C32" s="1">
        <v>230</v>
      </c>
      <c r="D32" s="1">
        <v>230</v>
      </c>
      <c r="E32" s="1">
        <v>230</v>
      </c>
      <c r="F32" s="1">
        <v>230</v>
      </c>
      <c r="G32" s="1">
        <v>220</v>
      </c>
      <c r="H32" s="1">
        <v>210</v>
      </c>
      <c r="I32" s="1">
        <v>190</v>
      </c>
      <c r="J32" s="1">
        <v>170</v>
      </c>
      <c r="K32" s="1">
        <v>150</v>
      </c>
      <c r="L32" s="1">
        <v>130</v>
      </c>
      <c r="M32" s="1">
        <v>120</v>
      </c>
      <c r="N32" s="1">
        <v>100</v>
      </c>
      <c r="O32" s="1">
        <v>90</v>
      </c>
    </row>
    <row r="33" spans="1:15" hidden="1" x14ac:dyDescent="0.25">
      <c r="A33" s="1" t="s">
        <v>241</v>
      </c>
      <c r="B33" s="1">
        <v>27</v>
      </c>
      <c r="C33" s="1">
        <v>30</v>
      </c>
      <c r="D33" s="1">
        <v>32</v>
      </c>
      <c r="E33" s="1">
        <v>34</v>
      </c>
      <c r="F33" s="1">
        <v>36</v>
      </c>
      <c r="G33" s="1">
        <v>36</v>
      </c>
      <c r="H33" s="1">
        <v>37</v>
      </c>
      <c r="I33" s="1">
        <v>36</v>
      </c>
      <c r="J33" s="1">
        <v>36</v>
      </c>
      <c r="K33" s="1">
        <v>35</v>
      </c>
      <c r="L33" s="1">
        <v>34</v>
      </c>
      <c r="M33" s="1">
        <v>32</v>
      </c>
      <c r="N33" s="1">
        <v>31</v>
      </c>
      <c r="O33" s="1">
        <v>29</v>
      </c>
    </row>
    <row r="34" spans="1:15" hidden="1" x14ac:dyDescent="0.25">
      <c r="A34" s="1" t="s">
        <v>242</v>
      </c>
      <c r="B34" s="1">
        <v>13</v>
      </c>
      <c r="C34" s="1">
        <v>15</v>
      </c>
      <c r="D34" s="1">
        <v>18</v>
      </c>
      <c r="E34" s="1">
        <v>20</v>
      </c>
      <c r="F34" s="1">
        <v>23</v>
      </c>
      <c r="G34" s="1">
        <v>26</v>
      </c>
      <c r="H34" s="1">
        <v>28</v>
      </c>
      <c r="I34" s="1">
        <v>29</v>
      </c>
      <c r="J34" s="1">
        <v>31</v>
      </c>
      <c r="K34" s="1">
        <v>32</v>
      </c>
      <c r="L34" s="1">
        <v>32</v>
      </c>
      <c r="M34" s="1">
        <v>32</v>
      </c>
      <c r="N34" s="1">
        <v>32</v>
      </c>
      <c r="O34" s="1">
        <v>32</v>
      </c>
    </row>
    <row r="35" spans="1:15" hidden="1" x14ac:dyDescent="0.25">
      <c r="A35" s="1" t="s">
        <v>243</v>
      </c>
      <c r="B35" s="1">
        <v>12</v>
      </c>
      <c r="C35" s="1">
        <v>13</v>
      </c>
      <c r="D35" s="1">
        <v>14</v>
      </c>
      <c r="E35" s="1">
        <v>16</v>
      </c>
      <c r="F35" s="1">
        <v>17</v>
      </c>
      <c r="G35" s="1">
        <v>19</v>
      </c>
      <c r="H35" s="1">
        <v>20</v>
      </c>
      <c r="I35" s="1">
        <v>21</v>
      </c>
      <c r="J35" s="1">
        <v>22</v>
      </c>
      <c r="K35" s="1">
        <v>24</v>
      </c>
      <c r="L35" s="1">
        <v>25</v>
      </c>
      <c r="M35" s="1">
        <v>26</v>
      </c>
      <c r="N35" s="1">
        <v>27</v>
      </c>
      <c r="O35" s="1">
        <v>28</v>
      </c>
    </row>
    <row r="36" spans="1:15" hidden="1" x14ac:dyDescent="0.25">
      <c r="A36" s="1" t="s">
        <v>244</v>
      </c>
      <c r="B36" s="1">
        <v>59</v>
      </c>
      <c r="C36" s="1">
        <v>59</v>
      </c>
      <c r="D36" s="1">
        <v>59</v>
      </c>
      <c r="E36" s="1">
        <v>58</v>
      </c>
      <c r="F36" s="1">
        <v>55</v>
      </c>
      <c r="G36" s="1">
        <v>53</v>
      </c>
      <c r="H36" s="1">
        <v>50</v>
      </c>
      <c r="I36" s="1">
        <v>47</v>
      </c>
      <c r="J36" s="1">
        <v>45</v>
      </c>
      <c r="K36" s="1">
        <v>43</v>
      </c>
      <c r="L36" s="1">
        <v>42</v>
      </c>
      <c r="M36" s="1">
        <v>40</v>
      </c>
      <c r="N36" s="1">
        <v>38</v>
      </c>
      <c r="O36" s="1">
        <v>37</v>
      </c>
    </row>
  </sheetData>
  <mergeCells count="1">
    <mergeCell ref="N1:Q13"/>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37"/>
  <sheetViews>
    <sheetView showGridLines="0" showRowColHeaders="0" zoomScale="80" zoomScaleNormal="80" workbookViewId="0"/>
  </sheetViews>
  <sheetFormatPr defaultRowHeight="15.75" x14ac:dyDescent="0.25"/>
  <cols>
    <col min="1" max="16384" width="9" style="1"/>
  </cols>
  <sheetData>
    <row r="1" ht="15.75" customHeight="1" x14ac:dyDescent="0.25"/>
    <row r="2" ht="15.75" customHeight="1" x14ac:dyDescent="0.25"/>
    <row r="3" ht="15.75" customHeight="1" x14ac:dyDescent="0.25"/>
    <row r="4" ht="15.75" customHeight="1" x14ac:dyDescent="0.25"/>
    <row r="5" ht="15.75" customHeight="1" x14ac:dyDescent="0.25"/>
    <row r="6" ht="15.75" customHeight="1" x14ac:dyDescent="0.25"/>
    <row r="7" ht="15.75" customHeight="1" x14ac:dyDescent="0.25"/>
    <row r="8" ht="15.75" customHeight="1" x14ac:dyDescent="0.25"/>
    <row r="9" ht="15.75" customHeight="1" x14ac:dyDescent="0.25"/>
    <row r="10" ht="15.75" customHeight="1" x14ac:dyDescent="0.25"/>
    <row r="11" ht="15.75" customHeight="1" x14ac:dyDescent="0.25"/>
    <row r="12" ht="15.75" customHeight="1" x14ac:dyDescent="0.25"/>
    <row r="13" ht="15.75" customHeight="1" x14ac:dyDescent="0.25"/>
    <row r="24" spans="1:15" ht="18.75" x14ac:dyDescent="0.25">
      <c r="A24" s="40"/>
    </row>
    <row r="29" spans="1:15" x14ac:dyDescent="0.25">
      <c r="A29" s="39" t="s">
        <v>229</v>
      </c>
    </row>
    <row r="31" spans="1:15" hidden="1" x14ac:dyDescent="0.25">
      <c r="B31" s="1">
        <v>2001</v>
      </c>
      <c r="C31" s="1">
        <v>2002</v>
      </c>
      <c r="D31" s="1">
        <v>2003</v>
      </c>
      <c r="E31" s="1">
        <v>2004</v>
      </c>
      <c r="F31" s="1">
        <v>2005</v>
      </c>
      <c r="G31" s="1">
        <v>2006</v>
      </c>
      <c r="H31" s="1">
        <v>2007</v>
      </c>
      <c r="I31" s="1">
        <v>2008</v>
      </c>
      <c r="J31" s="1">
        <v>2009</v>
      </c>
      <c r="K31" s="1">
        <v>2010</v>
      </c>
      <c r="L31" s="1">
        <v>2011</v>
      </c>
      <c r="M31" s="1">
        <v>2012</v>
      </c>
      <c r="N31" s="1">
        <v>2013</v>
      </c>
      <c r="O31" s="1">
        <v>2014</v>
      </c>
    </row>
    <row r="32" spans="1:15" hidden="1" x14ac:dyDescent="0.25">
      <c r="A32" s="1" t="s">
        <v>240</v>
      </c>
      <c r="B32" s="1">
        <v>58.895000000000003</v>
      </c>
      <c r="C32" s="1">
        <v>60.645000000000003</v>
      </c>
      <c r="D32" s="1">
        <v>61.874000000000002</v>
      </c>
      <c r="E32" s="1">
        <v>62.622</v>
      </c>
      <c r="F32" s="1">
        <v>62.81</v>
      </c>
      <c r="G32" s="1">
        <v>62.06</v>
      </c>
      <c r="H32" s="1">
        <v>60.612000000000002</v>
      </c>
      <c r="I32" s="1">
        <v>58.094999999999999</v>
      </c>
      <c r="J32" s="1">
        <v>56.31</v>
      </c>
      <c r="K32" s="1">
        <v>54.32</v>
      </c>
      <c r="L32" s="1">
        <v>52.566000000000003</v>
      </c>
      <c r="M32" s="1">
        <v>49.466000000000001</v>
      </c>
      <c r="N32" s="1">
        <v>44.472000000000001</v>
      </c>
      <c r="O32" s="1">
        <v>42.521999999999998</v>
      </c>
    </row>
    <row r="33" spans="1:15" hidden="1" x14ac:dyDescent="0.25">
      <c r="A33" s="1" t="s">
        <v>241</v>
      </c>
      <c r="B33" s="1">
        <v>6.2149599999999996</v>
      </c>
      <c r="C33" s="1">
        <v>6.8460000000000001</v>
      </c>
      <c r="D33" s="1">
        <v>7.44</v>
      </c>
      <c r="E33" s="1">
        <v>7.9790000000000001</v>
      </c>
      <c r="F33" s="1">
        <v>8.4280000000000008</v>
      </c>
      <c r="G33" s="1">
        <v>8.7910000000000004</v>
      </c>
      <c r="H33" s="1">
        <v>9.0630000000000006</v>
      </c>
      <c r="I33" s="1">
        <v>9.2119999999999997</v>
      </c>
      <c r="J33" s="1">
        <v>9.2889999999999997</v>
      </c>
      <c r="K33" s="1">
        <v>9.3650000000000002</v>
      </c>
      <c r="L33" s="1">
        <v>9.3949999999999996</v>
      </c>
      <c r="M33" s="1">
        <v>9.3070000000000004</v>
      </c>
      <c r="N33" s="1">
        <v>8.9989699999999999</v>
      </c>
      <c r="O33" s="1">
        <v>9.050889999999999</v>
      </c>
    </row>
    <row r="34" spans="1:15" hidden="1" x14ac:dyDescent="0.25">
      <c r="A34" s="1" t="s">
        <v>242</v>
      </c>
      <c r="B34" s="1">
        <v>3.0091600000000001</v>
      </c>
      <c r="C34" s="1">
        <v>3.5488499999999998</v>
      </c>
      <c r="D34" s="1">
        <v>4.1143400000000003</v>
      </c>
      <c r="E34" s="1">
        <v>4.7006699999999997</v>
      </c>
      <c r="F34" s="1">
        <v>5.2898500000000004</v>
      </c>
      <c r="G34" s="1">
        <v>5.8709100000000003</v>
      </c>
      <c r="H34" s="1">
        <v>6.4158999999999997</v>
      </c>
      <c r="I34" s="1">
        <v>6.8759600000000001</v>
      </c>
      <c r="J34" s="1">
        <v>7.2670000000000003</v>
      </c>
      <c r="K34" s="1">
        <v>7.66</v>
      </c>
      <c r="L34" s="1">
        <v>8.0069599999999994</v>
      </c>
      <c r="M34" s="1">
        <v>8.2439999999999998</v>
      </c>
      <c r="N34" s="1">
        <v>8.284889999999999</v>
      </c>
      <c r="O34" s="1">
        <v>8.6139100000000006</v>
      </c>
    </row>
    <row r="35" spans="1:15" hidden="1" x14ac:dyDescent="0.25">
      <c r="A35" s="1" t="s">
        <v>243</v>
      </c>
      <c r="B35" s="1">
        <v>2.1027900000000002</v>
      </c>
      <c r="C35" s="1">
        <v>2.4178000000000002</v>
      </c>
      <c r="D35" s="1">
        <v>2.7787600000000001</v>
      </c>
      <c r="E35" s="1">
        <v>3.15571</v>
      </c>
      <c r="F35" s="1">
        <v>3.4796999999999998</v>
      </c>
      <c r="G35" s="1">
        <v>3.8177600000000003</v>
      </c>
      <c r="H35" s="1">
        <v>4.1108199999999995</v>
      </c>
      <c r="I35" s="1">
        <v>4.56182</v>
      </c>
      <c r="J35" s="1">
        <v>4.6687799999999999</v>
      </c>
      <c r="K35" s="1">
        <v>5.0637799999999995</v>
      </c>
      <c r="L35" s="1">
        <v>5.7338199999999997</v>
      </c>
      <c r="M35" s="1">
        <v>6.2898500000000004</v>
      </c>
      <c r="N35" s="1">
        <v>6.7728799999999998</v>
      </c>
      <c r="O35" s="1">
        <v>7.2579099999999999</v>
      </c>
    </row>
    <row r="36" spans="1:15" hidden="1" x14ac:dyDescent="0.25">
      <c r="A36" s="1" t="s">
        <v>244</v>
      </c>
      <c r="B36" s="1">
        <v>7.891</v>
      </c>
      <c r="C36" s="1">
        <v>8.0340000000000007</v>
      </c>
      <c r="D36" s="1">
        <v>8.0869999999999997</v>
      </c>
      <c r="E36" s="1">
        <v>8.0389999999999997</v>
      </c>
      <c r="F36" s="1">
        <v>7.875</v>
      </c>
      <c r="G36" s="1">
        <v>7.6849999999999996</v>
      </c>
      <c r="H36" s="1">
        <v>7.4420000000000002</v>
      </c>
      <c r="I36" s="1">
        <v>7.2729999999999997</v>
      </c>
      <c r="J36" s="1">
        <v>6.9589999999999996</v>
      </c>
      <c r="K36" s="1">
        <v>6.819</v>
      </c>
      <c r="L36" s="1">
        <v>6.7510000000000003</v>
      </c>
      <c r="M36" s="1">
        <v>6.718</v>
      </c>
      <c r="N36" s="1">
        <v>6.6399900000000001</v>
      </c>
      <c r="O36" s="1">
        <v>6.6868100000000004</v>
      </c>
    </row>
    <row r="37" spans="1:15" hidden="1" x14ac:dyDescent="0.25"/>
  </sheetData>
  <sheetProtection algorithmName="SHA-512" hashValue="RMcmi7exAFpR1az1aVvpvERHvTurgxyRd0zrXIrTA8ayRc7C9Ac3Staf/wN6p2OvclwoolzGYmMde+vuuS1lLw==" saltValue="LvmIBpb1TpXbOpL0zZAr1g==" spinCount="100000" sheet="1" scenarios="1"/>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T205"/>
  <sheetViews>
    <sheetView showGridLines="0" showRowColHeaders="0" zoomScale="70" zoomScaleNormal="70" workbookViewId="0">
      <selection sqref="A1:T1"/>
    </sheetView>
  </sheetViews>
  <sheetFormatPr defaultRowHeight="15.75" x14ac:dyDescent="0.25"/>
  <cols>
    <col min="1" max="5" width="9" style="1"/>
    <col min="6" max="6" width="9.375" style="1" bestFit="1" customWidth="1"/>
    <col min="7" max="16384" width="9" style="1"/>
  </cols>
  <sheetData>
    <row r="1" spans="1:20" ht="21" x14ac:dyDescent="0.35">
      <c r="A1" s="110" t="s">
        <v>353</v>
      </c>
      <c r="B1" s="110"/>
      <c r="C1" s="110"/>
      <c r="D1" s="110"/>
      <c r="E1" s="110"/>
      <c r="F1" s="110"/>
      <c r="G1" s="110"/>
      <c r="H1" s="110"/>
      <c r="I1" s="110"/>
      <c r="J1" s="110"/>
      <c r="K1" s="110"/>
      <c r="L1" s="110"/>
      <c r="M1" s="110"/>
      <c r="N1" s="110"/>
      <c r="O1" s="110"/>
      <c r="P1" s="110"/>
      <c r="Q1" s="110"/>
      <c r="R1" s="110"/>
      <c r="S1" s="110"/>
      <c r="T1" s="110"/>
    </row>
    <row r="31" spans="1:19" ht="15.75" customHeight="1" x14ac:dyDescent="0.25">
      <c r="A31" s="46" t="s">
        <v>245</v>
      </c>
      <c r="I31" s="47"/>
      <c r="J31" s="47"/>
      <c r="K31" s="47"/>
      <c r="L31" s="47"/>
      <c r="M31" s="47"/>
      <c r="N31" s="47"/>
      <c r="O31" s="47"/>
      <c r="P31" s="47"/>
      <c r="Q31" s="47"/>
      <c r="R31" s="47"/>
      <c r="S31" s="47"/>
    </row>
    <row r="38" spans="1:10" hidden="1" x14ac:dyDescent="0.25"/>
    <row r="39" spans="1:10" ht="18.75" hidden="1" x14ac:dyDescent="0.3">
      <c r="B39" s="48" t="s">
        <v>182</v>
      </c>
      <c r="C39" s="48">
        <v>2000</v>
      </c>
      <c r="D39" s="48"/>
      <c r="G39" s="48" t="s">
        <v>182</v>
      </c>
      <c r="H39" s="48">
        <v>2014</v>
      </c>
    </row>
    <row r="40" spans="1:10" hidden="1" x14ac:dyDescent="0.25">
      <c r="A40" s="1">
        <v>1</v>
      </c>
      <c r="B40" s="1" t="s">
        <v>36</v>
      </c>
      <c r="C40" s="1">
        <v>2777</v>
      </c>
      <c r="D40" s="99">
        <f t="shared" ref="D40:D61" si="0">(IF(ISNUMBER(C40),(IF(C40&lt;100,"&lt;100",IF(C40&lt;200,"&lt;200",IF(C40&lt;500,"&lt;500",IF(C40&lt;1000,"&lt;1,000",IF(C40&lt;10000,(ROUND(C40,-2)),IF(C40&lt;100000,(ROUND(C40,-3)),IF(C40&lt;1000000,(ROUND(C40,-4)),IF(C40&gt;=1000000,(ROUND(C40,-5))))))))))),"-"))</f>
        <v>2800</v>
      </c>
      <c r="E40" s="18">
        <f>C40/$C$61</f>
        <v>0.13083196313902487</v>
      </c>
      <c r="G40" s="1" t="s">
        <v>136</v>
      </c>
      <c r="H40" s="1">
        <v>7097</v>
      </c>
      <c r="I40" s="99">
        <f t="shared" ref="I40:I59" si="1">(IF(ISNUMBER(H40),(IF(H40&lt;100,"&lt;100",IF(H40&lt;200,"&lt;200",IF(H40&lt;500,"&lt;500",IF(H40&lt;1000,"&lt;1,000",IF(H40&lt;10000,(ROUND(H40,-2)),IF(H40&lt;100000,(ROUND(H40,-3)),IF(H40&lt;1000000,(ROUND(H40,-4)),IF(H40&gt;=1000000,(ROUND(H40,-5))))))))))),"-"))</f>
        <v>7100</v>
      </c>
      <c r="J40" s="18">
        <f>H40/$H$61</f>
        <v>0.11862596466126329</v>
      </c>
    </row>
    <row r="41" spans="1:10" hidden="1" x14ac:dyDescent="0.25">
      <c r="A41" s="1">
        <v>2</v>
      </c>
      <c r="B41" s="1" t="s">
        <v>25</v>
      </c>
      <c r="C41" s="1">
        <v>1728</v>
      </c>
      <c r="D41" s="99">
        <f t="shared" si="0"/>
        <v>1700</v>
      </c>
      <c r="E41" s="18">
        <f t="shared" ref="E41:E61" si="2">C41/$C$61</f>
        <v>8.1410742637463077E-2</v>
      </c>
      <c r="G41" s="1" t="s">
        <v>33</v>
      </c>
      <c r="H41" s="1">
        <v>6382</v>
      </c>
      <c r="I41" s="99">
        <f t="shared" si="1"/>
        <v>6400</v>
      </c>
      <c r="J41" s="18">
        <f t="shared" ref="J41:J61" si="3">H41/$H$61</f>
        <v>0.10667477898663975</v>
      </c>
    </row>
    <row r="42" spans="1:10" hidden="1" x14ac:dyDescent="0.25">
      <c r="A42" s="1">
        <v>3</v>
      </c>
      <c r="B42" s="1" t="s">
        <v>33</v>
      </c>
      <c r="C42" s="1">
        <v>1634</v>
      </c>
      <c r="D42" s="99">
        <f t="shared" si="0"/>
        <v>1600</v>
      </c>
      <c r="E42" s="18">
        <f t="shared" si="2"/>
        <v>7.698214899861959E-2</v>
      </c>
      <c r="G42" s="1" t="s">
        <v>104</v>
      </c>
      <c r="H42" s="1">
        <v>5250.05</v>
      </c>
      <c r="I42" s="99">
        <f t="shared" si="1"/>
        <v>5300</v>
      </c>
      <c r="J42" s="18">
        <f t="shared" si="3"/>
        <v>8.7754296994485753E-2</v>
      </c>
    </row>
    <row r="43" spans="1:10" hidden="1" x14ac:dyDescent="0.25">
      <c r="A43" s="1">
        <v>4</v>
      </c>
      <c r="B43" s="1" t="s">
        <v>37</v>
      </c>
      <c r="C43" s="1">
        <v>1459</v>
      </c>
      <c r="D43" s="99">
        <f t="shared" si="0"/>
        <v>1500</v>
      </c>
      <c r="E43" s="18">
        <f t="shared" si="2"/>
        <v>6.8737426798645043E-2</v>
      </c>
      <c r="G43" s="1" t="s">
        <v>25</v>
      </c>
      <c r="H43" s="1">
        <v>4624</v>
      </c>
      <c r="I43" s="99">
        <f t="shared" si="1"/>
        <v>4600</v>
      </c>
      <c r="J43" s="18">
        <f t="shared" si="3"/>
        <v>7.7289905677565371E-2</v>
      </c>
    </row>
    <row r="44" spans="1:10" hidden="1" x14ac:dyDescent="0.25">
      <c r="A44" s="1">
        <v>5</v>
      </c>
      <c r="B44" s="1" t="s">
        <v>104</v>
      </c>
      <c r="C44" s="1">
        <v>1446.518</v>
      </c>
      <c r="D44" s="99">
        <f t="shared" si="0"/>
        <v>1400</v>
      </c>
      <c r="E44" s="18">
        <f t="shared" si="2"/>
        <v>6.8149366098644568E-2</v>
      </c>
      <c r="G44" s="1" t="s">
        <v>37</v>
      </c>
      <c r="H44" s="1">
        <v>3803</v>
      </c>
      <c r="I44" s="99">
        <f t="shared" si="1"/>
        <v>3800</v>
      </c>
      <c r="J44" s="18">
        <f t="shared" si="3"/>
        <v>6.3566935832997648E-2</v>
      </c>
    </row>
    <row r="45" spans="1:10" hidden="1" x14ac:dyDescent="0.25">
      <c r="A45" s="1">
        <v>6</v>
      </c>
      <c r="B45" s="1" t="s">
        <v>136</v>
      </c>
      <c r="C45" s="1">
        <v>1421</v>
      </c>
      <c r="D45" s="99">
        <f t="shared" si="0"/>
        <v>1400</v>
      </c>
      <c r="E45" s="18">
        <f t="shared" si="2"/>
        <v>6.6947144263793418E-2</v>
      </c>
      <c r="G45" s="1" t="s">
        <v>181</v>
      </c>
      <c r="H45" s="1">
        <v>3528</v>
      </c>
      <c r="I45" s="99">
        <f t="shared" si="1"/>
        <v>3500</v>
      </c>
      <c r="J45" s="18">
        <f t="shared" si="3"/>
        <v>5.8970325958142437E-2</v>
      </c>
    </row>
    <row r="46" spans="1:10" hidden="1" x14ac:dyDescent="0.25">
      <c r="A46" s="1">
        <v>7</v>
      </c>
      <c r="B46" s="1" t="s">
        <v>86</v>
      </c>
      <c r="C46" s="1">
        <v>1215</v>
      </c>
      <c r="D46" s="99">
        <f t="shared" si="0"/>
        <v>1200</v>
      </c>
      <c r="E46" s="18">
        <f t="shared" si="2"/>
        <v>5.7241928416966223E-2</v>
      </c>
      <c r="G46" s="1" t="s">
        <v>24</v>
      </c>
      <c r="H46" s="1">
        <v>3420</v>
      </c>
      <c r="I46" s="99">
        <f t="shared" si="1"/>
        <v>3400</v>
      </c>
      <c r="J46" s="18">
        <f t="shared" si="3"/>
        <v>5.7165111898199304E-2</v>
      </c>
    </row>
    <row r="47" spans="1:10" hidden="1" x14ac:dyDescent="0.25">
      <c r="A47" s="1">
        <v>8</v>
      </c>
      <c r="B47" s="1" t="s">
        <v>181</v>
      </c>
      <c r="C47" s="1">
        <v>1135</v>
      </c>
      <c r="D47" s="99">
        <f t="shared" si="0"/>
        <v>1100</v>
      </c>
      <c r="E47" s="18">
        <f t="shared" si="2"/>
        <v>5.3472912554120712E-2</v>
      </c>
      <c r="G47" s="1" t="s">
        <v>36</v>
      </c>
      <c r="H47" s="1">
        <v>3045</v>
      </c>
      <c r="I47" s="99">
        <f t="shared" si="1"/>
        <v>3000</v>
      </c>
      <c r="J47" s="18">
        <f t="shared" si="3"/>
        <v>5.0897007523396744E-2</v>
      </c>
    </row>
    <row r="48" spans="1:10" hidden="1" x14ac:dyDescent="0.25">
      <c r="A48" s="1">
        <v>9</v>
      </c>
      <c r="B48" s="1" t="s">
        <v>28</v>
      </c>
      <c r="C48" s="1">
        <v>926</v>
      </c>
      <c r="D48" s="99" t="str">
        <f t="shared" si="0"/>
        <v>&lt;1,000</v>
      </c>
      <c r="E48" s="18">
        <f t="shared" si="2"/>
        <v>4.3626358612436807E-2</v>
      </c>
      <c r="G48" s="1" t="s">
        <v>28</v>
      </c>
      <c r="H48" s="1">
        <v>2815</v>
      </c>
      <c r="I48" s="99">
        <f t="shared" si="1"/>
        <v>2800</v>
      </c>
      <c r="J48" s="18">
        <f t="shared" si="3"/>
        <v>4.7052570173517848E-2</v>
      </c>
    </row>
    <row r="49" spans="1:10" hidden="1" x14ac:dyDescent="0.25">
      <c r="A49" s="1">
        <v>10</v>
      </c>
      <c r="B49" s="1" t="s">
        <v>24</v>
      </c>
      <c r="C49" s="1">
        <v>827</v>
      </c>
      <c r="D49" s="99" t="str">
        <f t="shared" si="0"/>
        <v>&lt;1,000</v>
      </c>
      <c r="E49" s="18">
        <f t="shared" si="2"/>
        <v>3.896220148216549E-2</v>
      </c>
      <c r="G49" s="1" t="s">
        <v>29</v>
      </c>
      <c r="H49" s="1">
        <v>2705</v>
      </c>
      <c r="I49" s="99">
        <f t="shared" si="1"/>
        <v>2700</v>
      </c>
      <c r="J49" s="18">
        <f t="shared" si="3"/>
        <v>4.5213926223575764E-2</v>
      </c>
    </row>
    <row r="50" spans="1:10" hidden="1" x14ac:dyDescent="0.25">
      <c r="A50" s="1">
        <v>11</v>
      </c>
      <c r="B50" s="1" t="s">
        <v>77</v>
      </c>
      <c r="C50" s="1">
        <v>770</v>
      </c>
      <c r="D50" s="99" t="str">
        <f t="shared" si="0"/>
        <v>&lt;1,000</v>
      </c>
      <c r="E50" s="18">
        <f t="shared" si="2"/>
        <v>3.6276777679888059E-2</v>
      </c>
      <c r="G50" s="1" t="s">
        <v>86</v>
      </c>
      <c r="H50" s="1">
        <v>1755</v>
      </c>
      <c r="I50" s="99">
        <f t="shared" si="1"/>
        <v>1800</v>
      </c>
      <c r="J50" s="18">
        <f t="shared" si="3"/>
        <v>2.9334728474075956E-2</v>
      </c>
    </row>
    <row r="51" spans="1:10" hidden="1" x14ac:dyDescent="0.25">
      <c r="A51" s="1">
        <v>12</v>
      </c>
      <c r="B51" s="1" t="s">
        <v>29</v>
      </c>
      <c r="C51" s="1">
        <v>530</v>
      </c>
      <c r="D51" s="99" t="str">
        <f t="shared" si="0"/>
        <v>&lt;1,000</v>
      </c>
      <c r="E51" s="18">
        <f t="shared" si="2"/>
        <v>2.4969730091351523E-2</v>
      </c>
      <c r="G51" s="1" t="s">
        <v>77</v>
      </c>
      <c r="H51" s="1">
        <v>1449</v>
      </c>
      <c r="I51" s="99">
        <f t="shared" si="1"/>
        <v>1400</v>
      </c>
      <c r="J51" s="18">
        <f t="shared" si="3"/>
        <v>2.4219955304237071E-2</v>
      </c>
    </row>
    <row r="52" spans="1:10" hidden="1" x14ac:dyDescent="0.25">
      <c r="A52" s="1">
        <v>13</v>
      </c>
      <c r="B52" s="1" t="s">
        <v>179</v>
      </c>
      <c r="C52" s="1">
        <v>425.08440000000002</v>
      </c>
      <c r="D52" s="99" t="str">
        <f t="shared" si="0"/>
        <v>&lt;500</v>
      </c>
      <c r="E52" s="18">
        <f t="shared" si="2"/>
        <v>2.0026873083102088E-2</v>
      </c>
      <c r="G52" s="1" t="s">
        <v>61</v>
      </c>
      <c r="H52" s="1">
        <v>1380</v>
      </c>
      <c r="I52" s="99">
        <f t="shared" si="1"/>
        <v>1400</v>
      </c>
      <c r="J52" s="18">
        <f t="shared" si="3"/>
        <v>2.3066624099273403E-2</v>
      </c>
    </row>
    <row r="53" spans="1:10" hidden="1" x14ac:dyDescent="0.25">
      <c r="A53" s="1">
        <v>14</v>
      </c>
      <c r="B53" s="1" t="s">
        <v>71</v>
      </c>
      <c r="C53" s="1">
        <v>356</v>
      </c>
      <c r="D53" s="99" t="str">
        <f t="shared" si="0"/>
        <v>&lt;500</v>
      </c>
      <c r="E53" s="18">
        <f t="shared" si="2"/>
        <v>1.6772120589662532E-2</v>
      </c>
      <c r="G53" s="1" t="s">
        <v>71</v>
      </c>
      <c r="H53" s="1">
        <v>1129</v>
      </c>
      <c r="I53" s="99">
        <f t="shared" si="1"/>
        <v>1100</v>
      </c>
      <c r="J53" s="18">
        <f t="shared" si="3"/>
        <v>1.8871172904405559E-2</v>
      </c>
    </row>
    <row r="54" spans="1:10" hidden="1" x14ac:dyDescent="0.25">
      <c r="A54" s="1">
        <v>15</v>
      </c>
      <c r="B54" s="1" t="s">
        <v>61</v>
      </c>
      <c r="C54" s="1">
        <v>351</v>
      </c>
      <c r="D54" s="99" t="str">
        <f t="shared" si="0"/>
        <v>&lt;500</v>
      </c>
      <c r="E54" s="18">
        <f t="shared" si="2"/>
        <v>1.6536557098234688E-2</v>
      </c>
      <c r="G54" s="1" t="s">
        <v>65</v>
      </c>
      <c r="H54" s="1">
        <v>608</v>
      </c>
      <c r="I54" s="99" t="str">
        <f t="shared" si="1"/>
        <v>&lt;1,000</v>
      </c>
      <c r="J54" s="18">
        <f t="shared" si="3"/>
        <v>1.0162686559679876E-2</v>
      </c>
    </row>
    <row r="55" spans="1:10" hidden="1" x14ac:dyDescent="0.25">
      <c r="A55" s="1">
        <v>16</v>
      </c>
      <c r="B55" s="1" t="s">
        <v>59</v>
      </c>
      <c r="C55" s="1">
        <v>341</v>
      </c>
      <c r="D55" s="99" t="str">
        <f t="shared" si="0"/>
        <v>&lt;500</v>
      </c>
      <c r="E55" s="18">
        <f t="shared" si="2"/>
        <v>1.6065430115378997E-2</v>
      </c>
      <c r="G55" s="1" t="s">
        <v>94</v>
      </c>
      <c r="H55" s="1">
        <v>589</v>
      </c>
      <c r="I55" s="99" t="str">
        <f t="shared" si="1"/>
        <v>&lt;1,000</v>
      </c>
      <c r="J55" s="18">
        <f t="shared" si="3"/>
        <v>9.8451026046898794E-3</v>
      </c>
    </row>
    <row r="56" spans="1:10" hidden="1" x14ac:dyDescent="0.25">
      <c r="A56" s="1">
        <v>17</v>
      </c>
      <c r="B56" s="1" t="s">
        <v>31</v>
      </c>
      <c r="C56" s="1">
        <v>267</v>
      </c>
      <c r="D56" s="99" t="str">
        <f t="shared" si="0"/>
        <v>&lt;500</v>
      </c>
      <c r="E56" s="18">
        <f t="shared" si="2"/>
        <v>1.2579090442246898E-2</v>
      </c>
      <c r="G56" s="1" t="s">
        <v>64</v>
      </c>
      <c r="H56" s="1">
        <v>561</v>
      </c>
      <c r="I56" s="99" t="str">
        <f t="shared" si="1"/>
        <v>&lt;1,000</v>
      </c>
      <c r="J56" s="18">
        <f t="shared" si="3"/>
        <v>9.3770841447046224E-3</v>
      </c>
    </row>
    <row r="57" spans="1:10" hidden="1" x14ac:dyDescent="0.25">
      <c r="A57" s="1">
        <v>18</v>
      </c>
      <c r="B57" s="1" t="s">
        <v>56</v>
      </c>
      <c r="C57" s="1">
        <v>263</v>
      </c>
      <c r="D57" s="99" t="str">
        <f t="shared" si="0"/>
        <v>&lt;500</v>
      </c>
      <c r="E57" s="18">
        <f t="shared" si="2"/>
        <v>1.2390639649104623E-2</v>
      </c>
      <c r="G57" s="1" t="s">
        <v>31</v>
      </c>
      <c r="H57" s="1">
        <v>548</v>
      </c>
      <c r="I57" s="99" t="str">
        <f t="shared" si="1"/>
        <v>&lt;1,000</v>
      </c>
      <c r="J57" s="18">
        <f t="shared" si="3"/>
        <v>9.1597898597114667E-3</v>
      </c>
    </row>
    <row r="58" spans="1:10" hidden="1" x14ac:dyDescent="0.25">
      <c r="A58" s="1">
        <v>19</v>
      </c>
      <c r="B58" s="1" t="s">
        <v>175</v>
      </c>
      <c r="C58" s="1">
        <v>214</v>
      </c>
      <c r="D58" s="99" t="str">
        <f t="shared" si="0"/>
        <v>&lt;500</v>
      </c>
      <c r="E58" s="18">
        <f t="shared" si="2"/>
        <v>1.0082117433111746E-2</v>
      </c>
      <c r="G58" s="1" t="s">
        <v>59</v>
      </c>
      <c r="H58" s="1">
        <v>477</v>
      </c>
      <c r="I58" s="99" t="str">
        <f t="shared" si="1"/>
        <v>&lt;500</v>
      </c>
      <c r="J58" s="18">
        <f t="shared" si="3"/>
        <v>7.9730287647488494E-3</v>
      </c>
    </row>
    <row r="59" spans="1:10" hidden="1" x14ac:dyDescent="0.25">
      <c r="A59" s="1">
        <v>20</v>
      </c>
      <c r="B59" s="1" t="s">
        <v>60</v>
      </c>
      <c r="C59" s="1">
        <v>206</v>
      </c>
      <c r="D59" s="99" t="str">
        <f t="shared" si="0"/>
        <v>&lt;500</v>
      </c>
      <c r="E59" s="18">
        <f t="shared" si="2"/>
        <v>9.7052158468271948E-3</v>
      </c>
      <c r="G59" s="1" t="s">
        <v>20</v>
      </c>
      <c r="H59" s="1">
        <v>471</v>
      </c>
      <c r="I59" s="99" t="str">
        <f t="shared" si="1"/>
        <v>&lt;500</v>
      </c>
      <c r="J59" s="18">
        <f t="shared" si="3"/>
        <v>7.8727390947520084E-3</v>
      </c>
    </row>
    <row r="60" spans="1:10" hidden="1" x14ac:dyDescent="0.25">
      <c r="B60" s="1" t="s">
        <v>210</v>
      </c>
      <c r="C60" s="31">
        <f>SUM(C63:C204)</f>
        <v>2934.125</v>
      </c>
      <c r="D60" s="99">
        <f t="shared" si="0"/>
        <v>2900</v>
      </c>
      <c r="E60" s="18">
        <f t="shared" si="2"/>
        <v>0.13823454585714487</v>
      </c>
      <c r="G60" s="1" t="s">
        <v>319</v>
      </c>
      <c r="H60" s="1">
        <f>SUM(H63:H204)</f>
        <v>8190.6759999999986</v>
      </c>
      <c r="I60" s="99">
        <f>(IF(ISNUMBER(H60),(IF(H60&lt;100,"&lt;100",IF(H60&lt;200,"&lt;200",IF(H60&lt;500,"&lt;500",IF(H60&lt;1000,"&lt;1,000",IF(H60&lt;10000,(ROUND(H60,-2)),IF(H60&lt;100000,(ROUND(H60,-3)),IF(H60&lt;1000000,(ROUND(H60,-4)),IF(H60&gt;=1000000,(ROUND(H60,-5))))))))))),"-"))</f>
        <v>8200</v>
      </c>
      <c r="J60" s="18">
        <f t="shared" si="3"/>
        <v>0.13690669884850742</v>
      </c>
    </row>
    <row r="61" spans="1:10" hidden="1" x14ac:dyDescent="0.25">
      <c r="B61" s="1" t="s">
        <v>16</v>
      </c>
      <c r="C61" s="1">
        <v>21225.7</v>
      </c>
      <c r="D61" s="99">
        <f t="shared" si="0"/>
        <v>21000</v>
      </c>
      <c r="E61" s="18">
        <f t="shared" si="2"/>
        <v>1</v>
      </c>
      <c r="G61" s="1" t="s">
        <v>16</v>
      </c>
      <c r="H61" s="1">
        <v>59826.7</v>
      </c>
      <c r="I61" s="99">
        <f>(IF(ISNUMBER(H61),(IF(H61&lt;100,"&lt;100",IF(H61&lt;200,"&lt;200",IF(H61&lt;500,"&lt;500",IF(H61&lt;1000,"&lt;1,000",IF(H61&lt;10000,(ROUND(H61,-2)),IF(H61&lt;100000,(ROUND(H61,-3)),IF(H61&lt;1000000,(ROUND(H61,-4)),IF(H61&gt;=1000000,(ROUND(H61,-5))))))))))),"-"))</f>
        <v>60000</v>
      </c>
      <c r="J61" s="18">
        <f t="shared" si="3"/>
        <v>1</v>
      </c>
    </row>
    <row r="62" spans="1:10" hidden="1" x14ac:dyDescent="0.25">
      <c r="C62" s="31"/>
      <c r="D62" s="31"/>
      <c r="E62" s="31"/>
      <c r="H62" s="31"/>
      <c r="I62" s="31"/>
    </row>
    <row r="63" spans="1:10" hidden="1" x14ac:dyDescent="0.25">
      <c r="B63" s="1" t="s">
        <v>94</v>
      </c>
      <c r="C63" s="1">
        <v>195</v>
      </c>
      <c r="G63" s="1" t="s">
        <v>26</v>
      </c>
      <c r="H63" s="1">
        <v>430</v>
      </c>
    </row>
    <row r="64" spans="1:10" hidden="1" x14ac:dyDescent="0.25">
      <c r="B64" s="1" t="s">
        <v>166</v>
      </c>
      <c r="C64" s="1">
        <v>170</v>
      </c>
      <c r="G64" s="1" t="s">
        <v>105</v>
      </c>
      <c r="H64" s="1">
        <v>401</v>
      </c>
    </row>
    <row r="65" spans="2:8" hidden="1" x14ac:dyDescent="0.25">
      <c r="B65" s="1" t="s">
        <v>126</v>
      </c>
      <c r="C65" s="1">
        <v>159</v>
      </c>
      <c r="G65" s="1" t="s">
        <v>21</v>
      </c>
      <c r="H65" s="1">
        <v>400</v>
      </c>
    </row>
    <row r="66" spans="2:8" hidden="1" x14ac:dyDescent="0.25">
      <c r="B66" s="1" t="s">
        <v>122</v>
      </c>
      <c r="C66" s="1">
        <v>143</v>
      </c>
      <c r="G66" s="1" t="s">
        <v>122</v>
      </c>
      <c r="H66" s="1">
        <v>382</v>
      </c>
    </row>
    <row r="67" spans="2:8" hidden="1" x14ac:dyDescent="0.25">
      <c r="B67" s="1" t="s">
        <v>64</v>
      </c>
      <c r="C67" s="1">
        <v>137</v>
      </c>
      <c r="G67" s="1" t="s">
        <v>22</v>
      </c>
      <c r="H67" s="1">
        <v>369</v>
      </c>
    </row>
    <row r="68" spans="2:8" hidden="1" x14ac:dyDescent="0.25">
      <c r="B68" s="1" t="s">
        <v>69</v>
      </c>
      <c r="C68" s="1">
        <v>131</v>
      </c>
      <c r="G68" s="1" t="s">
        <v>56</v>
      </c>
      <c r="H68" s="1">
        <v>365</v>
      </c>
    </row>
    <row r="69" spans="2:8" hidden="1" x14ac:dyDescent="0.25">
      <c r="B69" s="1" t="s">
        <v>65</v>
      </c>
      <c r="C69" s="1">
        <v>124</v>
      </c>
      <c r="G69" s="1" t="s">
        <v>34</v>
      </c>
      <c r="H69" s="1">
        <v>346</v>
      </c>
    </row>
    <row r="70" spans="2:8" hidden="1" x14ac:dyDescent="0.25">
      <c r="B70" s="1" t="s">
        <v>21</v>
      </c>
      <c r="C70" s="1">
        <v>114</v>
      </c>
      <c r="G70" s="1" t="s">
        <v>30</v>
      </c>
      <c r="H70" s="1">
        <v>310</v>
      </c>
    </row>
    <row r="71" spans="2:8" hidden="1" x14ac:dyDescent="0.25">
      <c r="B71" s="1" t="s">
        <v>100</v>
      </c>
      <c r="C71" s="1">
        <v>112</v>
      </c>
      <c r="G71" s="1" t="s">
        <v>69</v>
      </c>
      <c r="H71" s="1">
        <v>301</v>
      </c>
    </row>
    <row r="72" spans="2:8" hidden="1" x14ac:dyDescent="0.25">
      <c r="B72" s="1" t="s">
        <v>143</v>
      </c>
      <c r="C72" s="1">
        <v>96</v>
      </c>
      <c r="G72" s="1" t="s">
        <v>35</v>
      </c>
      <c r="H72" s="1">
        <v>300</v>
      </c>
    </row>
    <row r="73" spans="2:8" hidden="1" x14ac:dyDescent="0.25">
      <c r="B73" s="1" t="s">
        <v>22</v>
      </c>
      <c r="C73" s="1">
        <v>80</v>
      </c>
      <c r="G73" s="1" t="s">
        <v>97</v>
      </c>
      <c r="H73" s="1">
        <v>290</v>
      </c>
    </row>
    <row r="74" spans="2:8" hidden="1" x14ac:dyDescent="0.25">
      <c r="B74" s="1" t="s">
        <v>20</v>
      </c>
      <c r="C74" s="1">
        <v>79</v>
      </c>
      <c r="G74" s="1" t="s">
        <v>169</v>
      </c>
      <c r="H74" s="1">
        <v>289</v>
      </c>
    </row>
    <row r="75" spans="2:8" hidden="1" x14ac:dyDescent="0.25">
      <c r="B75" s="1" t="s">
        <v>68</v>
      </c>
      <c r="C75" s="1">
        <v>73</v>
      </c>
      <c r="G75" s="1" t="s">
        <v>100</v>
      </c>
      <c r="H75" s="1">
        <v>274</v>
      </c>
    </row>
    <row r="76" spans="2:8" hidden="1" x14ac:dyDescent="0.25">
      <c r="B76" s="1" t="s">
        <v>173</v>
      </c>
      <c r="C76" s="1">
        <v>69</v>
      </c>
      <c r="G76" s="1" t="s">
        <v>135</v>
      </c>
      <c r="H76" s="1">
        <v>240</v>
      </c>
    </row>
    <row r="77" spans="2:8" hidden="1" x14ac:dyDescent="0.25">
      <c r="B77" s="1" t="s">
        <v>130</v>
      </c>
      <c r="C77" s="1">
        <v>65</v>
      </c>
      <c r="G77" s="1" t="s">
        <v>179</v>
      </c>
      <c r="H77" s="1">
        <v>240</v>
      </c>
    </row>
    <row r="78" spans="2:8" hidden="1" x14ac:dyDescent="0.25">
      <c r="B78" s="1" t="s">
        <v>169</v>
      </c>
      <c r="C78" s="1">
        <v>65</v>
      </c>
      <c r="G78" s="1" t="s">
        <v>52</v>
      </c>
      <c r="H78" s="1">
        <v>193</v>
      </c>
    </row>
    <row r="79" spans="2:8" hidden="1" x14ac:dyDescent="0.25">
      <c r="B79" s="1" t="s">
        <v>35</v>
      </c>
      <c r="C79" s="1">
        <v>64</v>
      </c>
      <c r="G79" s="1" t="s">
        <v>130</v>
      </c>
      <c r="H79" s="1">
        <v>182</v>
      </c>
    </row>
    <row r="80" spans="2:8" hidden="1" x14ac:dyDescent="0.25">
      <c r="B80" s="1" t="s">
        <v>26</v>
      </c>
      <c r="C80" s="1">
        <v>61</v>
      </c>
      <c r="G80" s="1" t="s">
        <v>60</v>
      </c>
      <c r="H80" s="1">
        <v>161</v>
      </c>
    </row>
    <row r="81" spans="2:8" hidden="1" x14ac:dyDescent="0.25">
      <c r="B81" s="1" t="s">
        <v>80</v>
      </c>
      <c r="C81" s="1">
        <v>60</v>
      </c>
      <c r="G81" s="1" t="s">
        <v>27</v>
      </c>
      <c r="H81" s="1">
        <v>148</v>
      </c>
    </row>
    <row r="82" spans="2:8" hidden="1" x14ac:dyDescent="0.25">
      <c r="B82" s="1" t="s">
        <v>101</v>
      </c>
      <c r="C82" s="1">
        <v>59</v>
      </c>
      <c r="G82" s="1" t="s">
        <v>175</v>
      </c>
      <c r="H82" s="1">
        <v>138</v>
      </c>
    </row>
    <row r="83" spans="2:8" hidden="1" x14ac:dyDescent="0.25">
      <c r="B83" s="1" t="s">
        <v>97</v>
      </c>
      <c r="C83" s="1">
        <v>53</v>
      </c>
      <c r="G83" s="1" t="s">
        <v>68</v>
      </c>
      <c r="H83" s="1">
        <v>129</v>
      </c>
    </row>
    <row r="84" spans="2:8" hidden="1" x14ac:dyDescent="0.25">
      <c r="B84" s="1" t="s">
        <v>135</v>
      </c>
      <c r="C84" s="1">
        <v>51</v>
      </c>
      <c r="G84" s="1" t="s">
        <v>80</v>
      </c>
      <c r="H84" s="1">
        <v>122</v>
      </c>
    </row>
    <row r="85" spans="2:8" hidden="1" x14ac:dyDescent="0.25">
      <c r="B85" s="1" t="s">
        <v>30</v>
      </c>
      <c r="C85" s="1">
        <v>50</v>
      </c>
      <c r="G85" s="1" t="s">
        <v>166</v>
      </c>
      <c r="H85" s="1">
        <v>115</v>
      </c>
    </row>
    <row r="86" spans="2:8" hidden="1" x14ac:dyDescent="0.25">
      <c r="B86" s="1" t="s">
        <v>67</v>
      </c>
      <c r="C86" s="1">
        <v>45</v>
      </c>
      <c r="G86" s="1" t="s">
        <v>67</v>
      </c>
      <c r="H86" s="1">
        <v>114</v>
      </c>
    </row>
    <row r="87" spans="2:8" hidden="1" x14ac:dyDescent="0.25">
      <c r="B87" s="1" t="s">
        <v>52</v>
      </c>
      <c r="C87" s="1">
        <v>38</v>
      </c>
      <c r="G87" s="1" t="s">
        <v>126</v>
      </c>
      <c r="H87" s="1">
        <v>108</v>
      </c>
    </row>
    <row r="88" spans="2:8" hidden="1" x14ac:dyDescent="0.25">
      <c r="B88" s="1" t="s">
        <v>152</v>
      </c>
      <c r="C88" s="1">
        <v>34</v>
      </c>
      <c r="G88" s="1" t="s">
        <v>150</v>
      </c>
      <c r="H88" s="1">
        <v>108</v>
      </c>
    </row>
    <row r="89" spans="2:8" hidden="1" x14ac:dyDescent="0.25">
      <c r="B89" s="1" t="s">
        <v>150</v>
      </c>
      <c r="C89" s="1">
        <v>33</v>
      </c>
      <c r="G89" s="1" t="s">
        <v>117</v>
      </c>
      <c r="H89" s="1">
        <v>106</v>
      </c>
    </row>
    <row r="90" spans="2:8" hidden="1" x14ac:dyDescent="0.25">
      <c r="B90" s="1" t="s">
        <v>105</v>
      </c>
      <c r="C90" s="1">
        <v>31.069500000000001</v>
      </c>
      <c r="G90" s="1" t="s">
        <v>173</v>
      </c>
      <c r="H90" s="1">
        <v>104</v>
      </c>
    </row>
    <row r="91" spans="2:8" hidden="1" x14ac:dyDescent="0.25">
      <c r="B91" s="1" t="s">
        <v>89</v>
      </c>
      <c r="C91" s="1">
        <v>31</v>
      </c>
      <c r="G91" s="1" t="s">
        <v>32</v>
      </c>
      <c r="H91" s="1">
        <v>103</v>
      </c>
    </row>
    <row r="92" spans="2:8" hidden="1" x14ac:dyDescent="0.25">
      <c r="B92" s="1" t="s">
        <v>41</v>
      </c>
      <c r="C92" s="1">
        <v>27</v>
      </c>
      <c r="G92" s="1" t="s">
        <v>90</v>
      </c>
      <c r="H92" s="1">
        <v>92</v>
      </c>
    </row>
    <row r="93" spans="2:8" hidden="1" x14ac:dyDescent="0.25">
      <c r="B93" s="1" t="s">
        <v>27</v>
      </c>
      <c r="C93" s="1">
        <v>26</v>
      </c>
      <c r="G93" s="1" t="s">
        <v>143</v>
      </c>
      <c r="H93" s="1">
        <v>82</v>
      </c>
    </row>
    <row r="94" spans="2:8" hidden="1" x14ac:dyDescent="0.25">
      <c r="B94" s="1" t="s">
        <v>178</v>
      </c>
      <c r="C94" s="1">
        <v>26</v>
      </c>
      <c r="G94" s="1" t="s">
        <v>154</v>
      </c>
      <c r="H94" s="1">
        <v>78</v>
      </c>
    </row>
    <row r="95" spans="2:8" hidden="1" x14ac:dyDescent="0.25">
      <c r="B95" s="1" t="s">
        <v>34</v>
      </c>
      <c r="C95" s="1">
        <v>21</v>
      </c>
      <c r="G95" s="1" t="s">
        <v>160</v>
      </c>
      <c r="H95" s="1">
        <v>76</v>
      </c>
    </row>
    <row r="96" spans="2:8" hidden="1" x14ac:dyDescent="0.25">
      <c r="B96" s="1" t="s">
        <v>120</v>
      </c>
      <c r="C96" s="1">
        <v>20.746600000000001</v>
      </c>
      <c r="G96" s="1" t="s">
        <v>98</v>
      </c>
      <c r="H96" s="1">
        <v>72</v>
      </c>
    </row>
    <row r="97" spans="2:8" hidden="1" x14ac:dyDescent="0.25">
      <c r="B97" s="1" t="s">
        <v>158</v>
      </c>
      <c r="C97" s="1">
        <v>19</v>
      </c>
      <c r="G97" s="1" t="s">
        <v>141</v>
      </c>
      <c r="H97" s="1">
        <v>68</v>
      </c>
    </row>
    <row r="98" spans="2:8" hidden="1" x14ac:dyDescent="0.25">
      <c r="B98" s="1" t="s">
        <v>90</v>
      </c>
      <c r="C98" s="1">
        <v>18</v>
      </c>
      <c r="G98" s="1" t="s">
        <v>152</v>
      </c>
      <c r="H98" s="1">
        <v>67</v>
      </c>
    </row>
    <row r="99" spans="2:8" hidden="1" x14ac:dyDescent="0.25">
      <c r="B99" s="1" t="s">
        <v>109</v>
      </c>
      <c r="C99" s="1">
        <v>18</v>
      </c>
      <c r="G99" s="1" t="s">
        <v>101</v>
      </c>
      <c r="H99" s="1">
        <v>66</v>
      </c>
    </row>
    <row r="100" spans="2:8" hidden="1" x14ac:dyDescent="0.25">
      <c r="B100" s="1" t="s">
        <v>110</v>
      </c>
      <c r="C100" s="1">
        <v>18</v>
      </c>
      <c r="G100" s="1" t="s">
        <v>23</v>
      </c>
      <c r="H100" s="1">
        <v>64</v>
      </c>
    </row>
    <row r="101" spans="2:8" hidden="1" x14ac:dyDescent="0.25">
      <c r="B101" s="1" t="s">
        <v>96</v>
      </c>
      <c r="C101" s="1">
        <v>17.165700000000001</v>
      </c>
      <c r="G101" s="1" t="s">
        <v>178</v>
      </c>
      <c r="H101" s="1">
        <v>64</v>
      </c>
    </row>
    <row r="102" spans="2:8" hidden="1" x14ac:dyDescent="0.25">
      <c r="B102" s="1" t="s">
        <v>134</v>
      </c>
      <c r="C102" s="1">
        <v>17</v>
      </c>
      <c r="G102" s="1" t="s">
        <v>124</v>
      </c>
      <c r="H102" s="1">
        <v>38</v>
      </c>
    </row>
    <row r="103" spans="2:8" hidden="1" x14ac:dyDescent="0.25">
      <c r="B103" s="1" t="s">
        <v>117</v>
      </c>
      <c r="C103" s="1">
        <v>15</v>
      </c>
      <c r="G103" s="1" t="s">
        <v>91</v>
      </c>
      <c r="H103" s="1">
        <v>37</v>
      </c>
    </row>
    <row r="104" spans="2:8" hidden="1" x14ac:dyDescent="0.25">
      <c r="B104" s="1" t="s">
        <v>160</v>
      </c>
      <c r="C104" s="1">
        <v>15</v>
      </c>
      <c r="G104" s="1" t="s">
        <v>96</v>
      </c>
      <c r="H104" s="1">
        <v>36</v>
      </c>
    </row>
    <row r="105" spans="2:8" hidden="1" x14ac:dyDescent="0.25">
      <c r="B105" s="1" t="s">
        <v>66</v>
      </c>
      <c r="C105" s="1">
        <v>14</v>
      </c>
      <c r="G105" s="1" t="s">
        <v>131</v>
      </c>
      <c r="H105" s="1">
        <v>31</v>
      </c>
    </row>
    <row r="106" spans="2:8" hidden="1" x14ac:dyDescent="0.25">
      <c r="B106" s="1" t="s">
        <v>23</v>
      </c>
      <c r="C106" s="1">
        <v>13</v>
      </c>
      <c r="G106" s="1" t="s">
        <v>41</v>
      </c>
      <c r="H106" s="1">
        <v>29</v>
      </c>
    </row>
    <row r="107" spans="2:8" hidden="1" x14ac:dyDescent="0.25">
      <c r="B107" s="1" t="s">
        <v>146</v>
      </c>
      <c r="C107" s="1">
        <v>13</v>
      </c>
      <c r="G107" s="1" t="s">
        <v>79</v>
      </c>
      <c r="H107" s="1">
        <v>29</v>
      </c>
    </row>
    <row r="108" spans="2:8" hidden="1" x14ac:dyDescent="0.25">
      <c r="B108" s="1" t="s">
        <v>62</v>
      </c>
      <c r="C108" s="1">
        <v>12</v>
      </c>
      <c r="G108" s="1" t="s">
        <v>110</v>
      </c>
      <c r="H108" s="1">
        <v>28</v>
      </c>
    </row>
    <row r="109" spans="2:8" hidden="1" x14ac:dyDescent="0.25">
      <c r="B109" s="1" t="s">
        <v>174</v>
      </c>
      <c r="C109" s="1">
        <v>12</v>
      </c>
      <c r="G109" s="1" t="s">
        <v>81</v>
      </c>
      <c r="H109" s="1">
        <v>26</v>
      </c>
    </row>
    <row r="110" spans="2:8" hidden="1" x14ac:dyDescent="0.25">
      <c r="B110" s="1" t="s">
        <v>81</v>
      </c>
      <c r="C110" s="1">
        <v>11</v>
      </c>
      <c r="G110" s="1" t="s">
        <v>120</v>
      </c>
      <c r="H110" s="1">
        <v>25</v>
      </c>
    </row>
    <row r="111" spans="2:8" hidden="1" x14ac:dyDescent="0.25">
      <c r="B111" s="1" t="s">
        <v>83</v>
      </c>
      <c r="C111" s="1">
        <v>10</v>
      </c>
      <c r="G111" s="1" t="s">
        <v>84</v>
      </c>
      <c r="H111" s="1">
        <v>24</v>
      </c>
    </row>
    <row r="112" spans="2:8" hidden="1" x14ac:dyDescent="0.25">
      <c r="B112" s="1" t="s">
        <v>140</v>
      </c>
      <c r="C112" s="1">
        <v>9.8345000000000002</v>
      </c>
      <c r="G112" s="1" t="s">
        <v>177</v>
      </c>
      <c r="H112" s="1">
        <v>22</v>
      </c>
    </row>
    <row r="113" spans="2:8" hidden="1" x14ac:dyDescent="0.25">
      <c r="B113" s="1" t="s">
        <v>124</v>
      </c>
      <c r="C113" s="1">
        <v>9</v>
      </c>
      <c r="G113" s="1" t="s">
        <v>139</v>
      </c>
      <c r="H113" s="1">
        <v>20</v>
      </c>
    </row>
    <row r="114" spans="2:8" hidden="1" x14ac:dyDescent="0.25">
      <c r="B114" s="1" t="s">
        <v>32</v>
      </c>
      <c r="C114" s="1">
        <v>9</v>
      </c>
      <c r="G114" s="1" t="s">
        <v>165</v>
      </c>
      <c r="H114" s="1">
        <v>20</v>
      </c>
    </row>
    <row r="115" spans="2:8" hidden="1" x14ac:dyDescent="0.25">
      <c r="B115" s="1" t="s">
        <v>93</v>
      </c>
      <c r="C115" s="1">
        <v>8</v>
      </c>
      <c r="G115" s="1" t="s">
        <v>174</v>
      </c>
      <c r="H115" s="1">
        <v>19.278099999999998</v>
      </c>
    </row>
    <row r="116" spans="2:8" hidden="1" x14ac:dyDescent="0.25">
      <c r="B116" s="1" t="s">
        <v>129</v>
      </c>
      <c r="C116" s="1">
        <v>7.6664000000000003</v>
      </c>
      <c r="G116" s="1" t="s">
        <v>144</v>
      </c>
      <c r="H116" s="1">
        <v>18</v>
      </c>
    </row>
    <row r="117" spans="2:8" hidden="1" x14ac:dyDescent="0.25">
      <c r="B117" s="1" t="s">
        <v>141</v>
      </c>
      <c r="C117" s="1">
        <v>7</v>
      </c>
      <c r="G117" s="1" t="s">
        <v>54</v>
      </c>
      <c r="H117" s="1">
        <v>16</v>
      </c>
    </row>
    <row r="118" spans="2:8" hidden="1" x14ac:dyDescent="0.25">
      <c r="B118" s="1" t="s">
        <v>131</v>
      </c>
      <c r="C118" s="1">
        <v>6.0101000000000004</v>
      </c>
      <c r="G118" s="1" t="s">
        <v>134</v>
      </c>
      <c r="H118" s="1">
        <v>15</v>
      </c>
    </row>
    <row r="119" spans="2:8" hidden="1" x14ac:dyDescent="0.25">
      <c r="B119" s="1" t="s">
        <v>98</v>
      </c>
      <c r="C119" s="1">
        <v>6</v>
      </c>
      <c r="G119" s="1" t="s">
        <v>89</v>
      </c>
      <c r="H119" s="1">
        <v>14</v>
      </c>
    </row>
    <row r="120" spans="2:8" hidden="1" x14ac:dyDescent="0.25">
      <c r="B120" s="1" t="s">
        <v>154</v>
      </c>
      <c r="C120" s="1">
        <v>5.3952999999999998</v>
      </c>
      <c r="G120" s="1" t="s">
        <v>129</v>
      </c>
      <c r="H120" s="1">
        <v>14</v>
      </c>
    </row>
    <row r="121" spans="2:8" hidden="1" x14ac:dyDescent="0.25">
      <c r="B121" s="1" t="s">
        <v>170</v>
      </c>
      <c r="C121" s="1">
        <v>4.8025000000000002</v>
      </c>
      <c r="G121" s="1" t="s">
        <v>66</v>
      </c>
      <c r="H121" s="1">
        <v>13.929500000000001</v>
      </c>
    </row>
    <row r="122" spans="2:8" hidden="1" x14ac:dyDescent="0.25">
      <c r="B122" s="1" t="s">
        <v>149</v>
      </c>
      <c r="C122" s="1">
        <v>4.4139999999999997</v>
      </c>
      <c r="G122" s="1" t="s">
        <v>114</v>
      </c>
      <c r="H122" s="1">
        <v>13</v>
      </c>
    </row>
    <row r="123" spans="2:8" hidden="1" x14ac:dyDescent="0.25">
      <c r="B123" s="1" t="s">
        <v>54</v>
      </c>
      <c r="C123" s="1">
        <v>4.3482000000000003</v>
      </c>
      <c r="G123" s="1" t="s">
        <v>62</v>
      </c>
      <c r="H123" s="1">
        <v>11</v>
      </c>
    </row>
    <row r="124" spans="2:8" hidden="1" x14ac:dyDescent="0.25">
      <c r="B124" s="1" t="s">
        <v>145</v>
      </c>
      <c r="C124" s="1">
        <v>3.7034000000000002</v>
      </c>
      <c r="G124" s="1" t="s">
        <v>83</v>
      </c>
      <c r="H124" s="1">
        <v>10</v>
      </c>
    </row>
    <row r="125" spans="2:8" hidden="1" x14ac:dyDescent="0.25">
      <c r="B125" s="1" t="s">
        <v>176</v>
      </c>
      <c r="C125" s="1">
        <v>3.1431</v>
      </c>
      <c r="G125" s="1" t="s">
        <v>106</v>
      </c>
      <c r="H125" s="1">
        <v>9</v>
      </c>
    </row>
    <row r="126" spans="2:8" hidden="1" x14ac:dyDescent="0.25">
      <c r="B126" s="1" t="s">
        <v>50</v>
      </c>
      <c r="C126" s="1">
        <v>3.1015000000000001</v>
      </c>
      <c r="G126" s="1" t="s">
        <v>142</v>
      </c>
      <c r="H126" s="1">
        <v>9</v>
      </c>
    </row>
    <row r="127" spans="2:8" hidden="1" x14ac:dyDescent="0.25">
      <c r="B127" s="1" t="s">
        <v>177</v>
      </c>
      <c r="C127" s="1">
        <v>3.0604</v>
      </c>
      <c r="G127" s="1" t="s">
        <v>109</v>
      </c>
      <c r="H127" s="1">
        <v>8.6698000000000004</v>
      </c>
    </row>
    <row r="128" spans="2:8" hidden="1" x14ac:dyDescent="0.25">
      <c r="B128" s="1" t="s">
        <v>114</v>
      </c>
      <c r="C128" s="1">
        <v>3.0061</v>
      </c>
      <c r="G128" s="1" t="s">
        <v>93</v>
      </c>
      <c r="H128" s="1">
        <v>8.2294</v>
      </c>
    </row>
    <row r="129" spans="2:8" hidden="1" x14ac:dyDescent="0.25">
      <c r="B129" s="1" t="s">
        <v>79</v>
      </c>
      <c r="C129" s="1">
        <v>3</v>
      </c>
      <c r="G129" s="1" t="s">
        <v>99</v>
      </c>
      <c r="H129" s="1">
        <v>8</v>
      </c>
    </row>
    <row r="130" spans="2:8" hidden="1" x14ac:dyDescent="0.25">
      <c r="B130" s="1" t="s">
        <v>106</v>
      </c>
      <c r="C130" s="1">
        <v>2.9967999999999999</v>
      </c>
      <c r="G130" s="1" t="s">
        <v>140</v>
      </c>
      <c r="H130" s="1">
        <v>8</v>
      </c>
    </row>
    <row r="131" spans="2:8" hidden="1" x14ac:dyDescent="0.25">
      <c r="B131" s="1" t="s">
        <v>142</v>
      </c>
      <c r="C131" s="1">
        <v>2.8860999999999999</v>
      </c>
      <c r="G131" s="1" t="s">
        <v>180</v>
      </c>
      <c r="H131" s="1">
        <v>8</v>
      </c>
    </row>
    <row r="132" spans="2:8" hidden="1" x14ac:dyDescent="0.25">
      <c r="B132" s="1" t="s">
        <v>91</v>
      </c>
      <c r="C132" s="1">
        <v>2.8729</v>
      </c>
      <c r="G132" s="1" t="s">
        <v>38</v>
      </c>
      <c r="H132" s="1">
        <v>7</v>
      </c>
    </row>
    <row r="133" spans="2:8" hidden="1" x14ac:dyDescent="0.25">
      <c r="B133" s="1" t="s">
        <v>163</v>
      </c>
      <c r="C133" s="1">
        <v>2.8565</v>
      </c>
      <c r="G133" s="1" t="s">
        <v>172</v>
      </c>
      <c r="H133" s="1">
        <v>6.4710999999999999</v>
      </c>
    </row>
    <row r="134" spans="2:8" hidden="1" x14ac:dyDescent="0.25">
      <c r="B134" s="1" t="s">
        <v>70</v>
      </c>
      <c r="C134" s="1">
        <v>2.7728000000000002</v>
      </c>
      <c r="G134" s="1" t="s">
        <v>158</v>
      </c>
      <c r="H134" s="1">
        <v>6.4692999999999996</v>
      </c>
    </row>
    <row r="135" spans="2:8" hidden="1" x14ac:dyDescent="0.25">
      <c r="B135" s="1" t="s">
        <v>180</v>
      </c>
      <c r="C135" s="1">
        <v>2.5758999999999999</v>
      </c>
      <c r="G135" s="1" t="s">
        <v>146</v>
      </c>
      <c r="H135" s="1">
        <v>5.2318999999999996</v>
      </c>
    </row>
    <row r="136" spans="2:8" hidden="1" x14ac:dyDescent="0.25">
      <c r="B136" s="1" t="s">
        <v>43</v>
      </c>
      <c r="C136" s="1">
        <v>2.5301</v>
      </c>
      <c r="G136" s="1" t="s">
        <v>40</v>
      </c>
      <c r="H136" s="1">
        <v>5</v>
      </c>
    </row>
    <row r="137" spans="2:8" hidden="1" x14ac:dyDescent="0.25">
      <c r="B137" s="1" t="s">
        <v>132</v>
      </c>
      <c r="C137" s="1">
        <v>2.2824</v>
      </c>
      <c r="G137" s="1" t="s">
        <v>82</v>
      </c>
      <c r="H137" s="1">
        <v>5</v>
      </c>
    </row>
    <row r="138" spans="2:8" hidden="1" x14ac:dyDescent="0.25">
      <c r="B138" s="1" t="s">
        <v>46</v>
      </c>
      <c r="C138" s="1">
        <v>2.2200000000000002</v>
      </c>
      <c r="G138" s="1" t="s">
        <v>112</v>
      </c>
      <c r="H138" s="1">
        <v>5</v>
      </c>
    </row>
    <row r="139" spans="2:8" hidden="1" x14ac:dyDescent="0.25">
      <c r="B139" s="1" t="s">
        <v>144</v>
      </c>
      <c r="C139" s="1">
        <v>2.1781000000000001</v>
      </c>
      <c r="G139" s="1" t="s">
        <v>47</v>
      </c>
      <c r="H139" s="1">
        <v>4</v>
      </c>
    </row>
    <row r="140" spans="2:8" hidden="1" x14ac:dyDescent="0.25">
      <c r="B140" s="1" t="s">
        <v>99</v>
      </c>
      <c r="C140" s="1">
        <v>2.0411000000000001</v>
      </c>
      <c r="G140" s="1" t="s">
        <v>125</v>
      </c>
      <c r="H140" s="1">
        <v>4</v>
      </c>
    </row>
    <row r="141" spans="2:8" hidden="1" x14ac:dyDescent="0.25">
      <c r="B141" s="1" t="s">
        <v>85</v>
      </c>
      <c r="C141" s="1">
        <v>2.0137999999999998</v>
      </c>
      <c r="G141" s="1" t="s">
        <v>149</v>
      </c>
      <c r="H141" s="1">
        <v>4</v>
      </c>
    </row>
    <row r="142" spans="2:8" hidden="1" x14ac:dyDescent="0.25">
      <c r="B142" s="1" t="s">
        <v>51</v>
      </c>
      <c r="C142" s="1">
        <v>2.0064000000000002</v>
      </c>
      <c r="G142" s="1" t="s">
        <v>73</v>
      </c>
      <c r="H142" s="1">
        <v>3.7303999999999999</v>
      </c>
    </row>
    <row r="143" spans="2:8" hidden="1" x14ac:dyDescent="0.25">
      <c r="B143" s="1" t="s">
        <v>63</v>
      </c>
      <c r="C143" s="1">
        <v>1.5901999999999998</v>
      </c>
      <c r="G143" s="1" t="s">
        <v>50</v>
      </c>
      <c r="H143" s="1">
        <v>3.0581999999999998</v>
      </c>
    </row>
    <row r="144" spans="2:8" hidden="1" x14ac:dyDescent="0.25">
      <c r="B144" s="1" t="s">
        <v>165</v>
      </c>
      <c r="C144" s="1">
        <v>1.5186999999999999</v>
      </c>
      <c r="G144" s="1" t="s">
        <v>43</v>
      </c>
      <c r="H144" s="1">
        <v>3.0207000000000002</v>
      </c>
    </row>
    <row r="145" spans="2:8" hidden="1" x14ac:dyDescent="0.25">
      <c r="B145" s="1" t="s">
        <v>44</v>
      </c>
      <c r="C145" s="1">
        <v>1.4652000000000001</v>
      </c>
      <c r="G145" s="1" t="s">
        <v>95</v>
      </c>
      <c r="H145" s="1">
        <v>3.0105</v>
      </c>
    </row>
    <row r="146" spans="2:8" hidden="1" x14ac:dyDescent="0.25">
      <c r="B146" s="1" t="s">
        <v>95</v>
      </c>
      <c r="C146" s="1">
        <v>1.4426999999999999</v>
      </c>
      <c r="G146" s="1" t="s">
        <v>70</v>
      </c>
      <c r="H146" s="1">
        <v>3</v>
      </c>
    </row>
    <row r="147" spans="2:8" hidden="1" x14ac:dyDescent="0.25">
      <c r="B147" s="1" t="s">
        <v>138</v>
      </c>
      <c r="C147" s="1">
        <v>1.2675000000000001</v>
      </c>
      <c r="G147" s="1" t="s">
        <v>161</v>
      </c>
      <c r="H147" s="1">
        <v>3</v>
      </c>
    </row>
    <row r="148" spans="2:8" hidden="1" x14ac:dyDescent="0.25">
      <c r="B148" s="1" t="s">
        <v>111</v>
      </c>
      <c r="C148" s="1">
        <v>1.2650000000000001</v>
      </c>
      <c r="G148" s="1" t="s">
        <v>170</v>
      </c>
      <c r="H148" s="1">
        <v>3</v>
      </c>
    </row>
    <row r="149" spans="2:8" hidden="1" x14ac:dyDescent="0.25">
      <c r="B149" s="1" t="s">
        <v>139</v>
      </c>
      <c r="C149" s="1">
        <v>1.2454000000000001</v>
      </c>
      <c r="G149" s="1" t="s">
        <v>45</v>
      </c>
      <c r="H149" s="1">
        <v>2.9306999999999999</v>
      </c>
    </row>
    <row r="150" spans="2:8" hidden="1" x14ac:dyDescent="0.25">
      <c r="B150" s="1" t="s">
        <v>162</v>
      </c>
      <c r="C150" s="1">
        <v>1.2328000000000001</v>
      </c>
      <c r="G150" s="1" t="s">
        <v>148</v>
      </c>
      <c r="H150" s="1">
        <v>2.9184999999999999</v>
      </c>
    </row>
    <row r="151" spans="2:8" hidden="1" x14ac:dyDescent="0.25">
      <c r="B151" s="1" t="s">
        <v>40</v>
      </c>
      <c r="C151" s="1">
        <v>1.2181999999999999</v>
      </c>
      <c r="G151" s="1" t="s">
        <v>49</v>
      </c>
      <c r="H151" s="1">
        <v>2.6595</v>
      </c>
    </row>
    <row r="152" spans="2:8" hidden="1" x14ac:dyDescent="0.25">
      <c r="B152" s="1" t="s">
        <v>108</v>
      </c>
      <c r="C152" s="1">
        <v>1.2006000000000001</v>
      </c>
      <c r="G152" s="1" t="s">
        <v>145</v>
      </c>
      <c r="H152" s="1">
        <v>2.2545999999999999</v>
      </c>
    </row>
    <row r="153" spans="2:8" hidden="1" x14ac:dyDescent="0.25">
      <c r="B153" s="1" t="s">
        <v>38</v>
      </c>
      <c r="C153" s="1">
        <v>1.1766999999999999</v>
      </c>
      <c r="G153" s="1" t="s">
        <v>132</v>
      </c>
      <c r="H153" s="1">
        <v>2.1076000000000001</v>
      </c>
    </row>
    <row r="154" spans="2:8" hidden="1" x14ac:dyDescent="0.25">
      <c r="B154" s="1" t="s">
        <v>84</v>
      </c>
      <c r="C154" s="1">
        <v>1.1562999999999999</v>
      </c>
      <c r="G154" s="1" t="s">
        <v>176</v>
      </c>
      <c r="H154" s="1">
        <v>2.1044999999999998</v>
      </c>
    </row>
    <row r="155" spans="2:8" hidden="1" x14ac:dyDescent="0.25">
      <c r="B155" s="1" t="s">
        <v>161</v>
      </c>
      <c r="C155" s="1">
        <v>1.1522000000000001</v>
      </c>
      <c r="G155" s="1" t="s">
        <v>163</v>
      </c>
      <c r="H155" s="1">
        <v>2.0691000000000002</v>
      </c>
    </row>
    <row r="156" spans="2:8" hidden="1" x14ac:dyDescent="0.25">
      <c r="B156" s="1" t="s">
        <v>82</v>
      </c>
      <c r="C156" s="1">
        <v>1.1424000000000001</v>
      </c>
      <c r="G156" s="1" t="s">
        <v>151</v>
      </c>
      <c r="H156" s="1">
        <v>1.911</v>
      </c>
    </row>
    <row r="157" spans="2:8" hidden="1" x14ac:dyDescent="0.25">
      <c r="B157" s="1" t="s">
        <v>112</v>
      </c>
      <c r="C157" s="1">
        <v>1.0951</v>
      </c>
      <c r="G157" s="1" t="s">
        <v>63</v>
      </c>
      <c r="H157" s="1">
        <v>1.9104000000000001</v>
      </c>
    </row>
    <row r="158" spans="2:8" hidden="1" x14ac:dyDescent="0.25">
      <c r="B158" s="1" t="s">
        <v>115</v>
      </c>
      <c r="C158" s="1">
        <v>1.0343</v>
      </c>
      <c r="G158" s="1" t="s">
        <v>113</v>
      </c>
      <c r="H158" s="1">
        <v>1.9001999999999999</v>
      </c>
    </row>
    <row r="159" spans="2:8" hidden="1" x14ac:dyDescent="0.25">
      <c r="B159" s="1" t="s">
        <v>148</v>
      </c>
      <c r="C159" s="1">
        <v>1.0201</v>
      </c>
      <c r="G159" s="1" t="s">
        <v>138</v>
      </c>
      <c r="H159" s="1">
        <v>1.6959</v>
      </c>
    </row>
    <row r="160" spans="2:8" hidden="1" x14ac:dyDescent="0.25">
      <c r="B160" s="1" t="s">
        <v>107</v>
      </c>
      <c r="C160" s="1">
        <v>0.99580000000000002</v>
      </c>
      <c r="G160" s="1" t="s">
        <v>46</v>
      </c>
      <c r="H160" s="1">
        <v>1.6358000000000001</v>
      </c>
    </row>
    <row r="161" spans="2:8" hidden="1" x14ac:dyDescent="0.25">
      <c r="B161" s="1" t="s">
        <v>73</v>
      </c>
      <c r="C161" s="1">
        <v>0.95510000000000006</v>
      </c>
      <c r="G161" s="1" t="s">
        <v>51</v>
      </c>
      <c r="H161" s="1">
        <v>1.6289</v>
      </c>
    </row>
    <row r="162" spans="2:8" hidden="1" x14ac:dyDescent="0.25">
      <c r="B162" s="1" t="s">
        <v>151</v>
      </c>
      <c r="C162" s="1">
        <v>0.92159999999999997</v>
      </c>
      <c r="G162" s="1" t="s">
        <v>53</v>
      </c>
      <c r="H162" s="1">
        <v>1.6166</v>
      </c>
    </row>
    <row r="163" spans="2:8" hidden="1" x14ac:dyDescent="0.25">
      <c r="B163" s="1" t="s">
        <v>78</v>
      </c>
      <c r="C163" s="1">
        <v>0.88900000000000001</v>
      </c>
      <c r="G163" s="1" t="s">
        <v>159</v>
      </c>
      <c r="H163" s="1">
        <v>1.3895</v>
      </c>
    </row>
    <row r="164" spans="2:8" hidden="1" x14ac:dyDescent="0.25">
      <c r="B164" s="1" t="s">
        <v>153</v>
      </c>
      <c r="C164" s="1">
        <v>0.83739999999999992</v>
      </c>
      <c r="G164" s="1" t="s">
        <v>92</v>
      </c>
      <c r="H164" s="1">
        <v>1.3174000000000001</v>
      </c>
    </row>
    <row r="165" spans="2:8" hidden="1" x14ac:dyDescent="0.25">
      <c r="B165" s="1" t="s">
        <v>172</v>
      </c>
      <c r="C165" s="1">
        <v>0.78359999999999996</v>
      </c>
      <c r="G165" s="1" t="s">
        <v>42</v>
      </c>
      <c r="H165" s="1">
        <v>1.2929999999999999</v>
      </c>
    </row>
    <row r="166" spans="2:8" hidden="1" x14ac:dyDescent="0.25">
      <c r="B166" s="1" t="s">
        <v>125</v>
      </c>
      <c r="C166" s="1">
        <v>0.76550000000000007</v>
      </c>
      <c r="G166" s="1" t="s">
        <v>85</v>
      </c>
      <c r="H166" s="1">
        <v>1.1594</v>
      </c>
    </row>
    <row r="167" spans="2:8" hidden="1" x14ac:dyDescent="0.25">
      <c r="B167" s="1" t="s">
        <v>45</v>
      </c>
      <c r="C167" s="1">
        <v>0.74309999999999998</v>
      </c>
      <c r="G167" s="1" t="s">
        <v>162</v>
      </c>
      <c r="H167" s="1">
        <v>1.0386</v>
      </c>
    </row>
    <row r="168" spans="2:8" hidden="1" x14ac:dyDescent="0.25">
      <c r="B168" s="1" t="s">
        <v>147</v>
      </c>
      <c r="C168" s="1">
        <v>0.68640000000000001</v>
      </c>
      <c r="G168" s="1" t="s">
        <v>107</v>
      </c>
      <c r="H168" s="1">
        <v>1.0202</v>
      </c>
    </row>
    <row r="169" spans="2:8" hidden="1" x14ac:dyDescent="0.25">
      <c r="B169" s="1" t="s">
        <v>92</v>
      </c>
      <c r="C169" s="1">
        <v>0.63350000000000006</v>
      </c>
      <c r="G169" s="1" t="s">
        <v>171</v>
      </c>
      <c r="H169" s="1">
        <v>1.0165999999999999</v>
      </c>
    </row>
    <row r="170" spans="2:8" hidden="1" x14ac:dyDescent="0.25">
      <c r="B170" s="1" t="s">
        <v>49</v>
      </c>
      <c r="C170" s="1">
        <v>0.63239999999999996</v>
      </c>
      <c r="G170" s="1" t="s">
        <v>44</v>
      </c>
      <c r="H170" s="1">
        <v>0.89979999999999993</v>
      </c>
    </row>
    <row r="171" spans="2:8" hidden="1" x14ac:dyDescent="0.25">
      <c r="B171" s="1" t="s">
        <v>42</v>
      </c>
      <c r="C171" s="1">
        <v>0.63190000000000002</v>
      </c>
      <c r="G171" s="1" t="s">
        <v>115</v>
      </c>
      <c r="H171" s="1">
        <v>0.88500000000000001</v>
      </c>
    </row>
    <row r="172" spans="2:8" hidden="1" x14ac:dyDescent="0.25">
      <c r="B172" s="1" t="s">
        <v>164</v>
      </c>
      <c r="C172" s="1">
        <v>0.50090000000000001</v>
      </c>
      <c r="G172" s="1" t="s">
        <v>164</v>
      </c>
      <c r="H172" s="1">
        <v>0.85220000000000007</v>
      </c>
    </row>
    <row r="173" spans="2:8" hidden="1" x14ac:dyDescent="0.25">
      <c r="B173" s="1" t="s">
        <v>88</v>
      </c>
      <c r="C173" s="1">
        <v>0.49830000000000002</v>
      </c>
      <c r="G173" s="1" t="s">
        <v>111</v>
      </c>
      <c r="H173" s="1">
        <v>0.8165</v>
      </c>
    </row>
    <row r="174" spans="2:8" hidden="1" x14ac:dyDescent="0.25">
      <c r="B174" s="1" t="s">
        <v>116</v>
      </c>
      <c r="C174" s="1">
        <v>0.46750000000000003</v>
      </c>
      <c r="G174" s="1" t="s">
        <v>78</v>
      </c>
      <c r="H174" s="1">
        <v>0.74890000000000001</v>
      </c>
    </row>
    <row r="175" spans="2:8" hidden="1" x14ac:dyDescent="0.25">
      <c r="B175" s="1" t="s">
        <v>48</v>
      </c>
      <c r="C175" s="1">
        <v>0.45090000000000002</v>
      </c>
      <c r="G175" s="1" t="s">
        <v>76</v>
      </c>
      <c r="H175" s="1">
        <v>0.61880000000000002</v>
      </c>
    </row>
    <row r="176" spans="2:8" hidden="1" x14ac:dyDescent="0.25">
      <c r="B176" s="1" t="s">
        <v>47</v>
      </c>
      <c r="C176" s="1">
        <v>0.41809999999999997</v>
      </c>
      <c r="G176" s="1" t="s">
        <v>39</v>
      </c>
      <c r="H176" s="1">
        <v>0.60929999999999995</v>
      </c>
    </row>
    <row r="177" spans="2:8" hidden="1" x14ac:dyDescent="0.25">
      <c r="B177" s="1" t="s">
        <v>159</v>
      </c>
      <c r="C177" s="1">
        <v>0.36099999999999999</v>
      </c>
      <c r="G177" s="1" t="s">
        <v>153</v>
      </c>
      <c r="H177" s="1">
        <v>0.60929999999999995</v>
      </c>
    </row>
    <row r="178" spans="2:8" hidden="1" x14ac:dyDescent="0.25">
      <c r="B178" s="1" t="s">
        <v>133</v>
      </c>
      <c r="C178" s="1">
        <v>0.35339999999999999</v>
      </c>
      <c r="G178" s="1" t="s">
        <v>75</v>
      </c>
      <c r="H178" s="1">
        <v>0.58800000000000008</v>
      </c>
    </row>
    <row r="179" spans="2:8" hidden="1" x14ac:dyDescent="0.25">
      <c r="B179" s="1" t="s">
        <v>171</v>
      </c>
      <c r="C179" s="1">
        <v>0.25590000000000002</v>
      </c>
      <c r="G179" s="1" t="s">
        <v>48</v>
      </c>
      <c r="H179" s="1">
        <v>0.58779999999999999</v>
      </c>
    </row>
    <row r="180" spans="2:8" hidden="1" x14ac:dyDescent="0.25">
      <c r="B180" s="1" t="s">
        <v>102</v>
      </c>
      <c r="C180" s="1">
        <v>0.25159999999999999</v>
      </c>
      <c r="G180" s="1" t="s">
        <v>116</v>
      </c>
      <c r="H180" s="1">
        <v>0.58279999999999998</v>
      </c>
    </row>
    <row r="181" spans="2:8" hidden="1" x14ac:dyDescent="0.25">
      <c r="B181" s="1" t="s">
        <v>118</v>
      </c>
      <c r="C181" s="1">
        <v>0.2482</v>
      </c>
      <c r="G181" s="1" t="s">
        <v>155</v>
      </c>
      <c r="H181" s="1">
        <v>0.53349999999999997</v>
      </c>
    </row>
    <row r="182" spans="2:8" hidden="1" x14ac:dyDescent="0.25">
      <c r="B182" s="1" t="s">
        <v>137</v>
      </c>
      <c r="C182" s="1">
        <v>0.19839999999999999</v>
      </c>
      <c r="G182" s="1" t="s">
        <v>88</v>
      </c>
      <c r="H182" s="1">
        <v>0.53339999999999999</v>
      </c>
    </row>
    <row r="183" spans="2:8" hidden="1" x14ac:dyDescent="0.25">
      <c r="B183" s="1" t="s">
        <v>113</v>
      </c>
      <c r="C183" s="1">
        <v>0.17730000000000001</v>
      </c>
      <c r="G183" s="1" t="s">
        <v>118</v>
      </c>
      <c r="H183" s="1">
        <v>0.50339999999999996</v>
      </c>
    </row>
    <row r="184" spans="2:8" hidden="1" x14ac:dyDescent="0.25">
      <c r="B184" s="1" t="s">
        <v>75</v>
      </c>
      <c r="C184" s="1">
        <v>0.1726</v>
      </c>
      <c r="G184" s="1" t="s">
        <v>108</v>
      </c>
      <c r="H184" s="1">
        <v>0.41880000000000001</v>
      </c>
    </row>
    <row r="185" spans="2:8" hidden="1" x14ac:dyDescent="0.25">
      <c r="B185" s="1" t="s">
        <v>155</v>
      </c>
      <c r="C185" s="1">
        <v>0.17199999999999999</v>
      </c>
      <c r="G185" s="1" t="s">
        <v>102</v>
      </c>
      <c r="H185" s="1">
        <v>0.4138</v>
      </c>
    </row>
    <row r="186" spans="2:8" hidden="1" x14ac:dyDescent="0.25">
      <c r="B186" s="1" t="s">
        <v>103</v>
      </c>
      <c r="C186" s="1">
        <v>0.17149999999999999</v>
      </c>
      <c r="G186" s="1" t="s">
        <v>147</v>
      </c>
      <c r="H186" s="1">
        <v>0.39610000000000001</v>
      </c>
    </row>
    <row r="187" spans="2:8" hidden="1" x14ac:dyDescent="0.25">
      <c r="B187" s="1" t="s">
        <v>53</v>
      </c>
      <c r="C187" s="1">
        <v>0.15629999999999999</v>
      </c>
      <c r="G187" s="1" t="s">
        <v>168</v>
      </c>
      <c r="H187" s="1">
        <v>0.38919999999999999</v>
      </c>
    </row>
    <row r="188" spans="2:8" hidden="1" x14ac:dyDescent="0.25">
      <c r="B188" s="1" t="s">
        <v>87</v>
      </c>
      <c r="C188" s="1">
        <v>0.13350000000000001</v>
      </c>
      <c r="G188" s="1" t="s">
        <v>58</v>
      </c>
      <c r="H188" s="1">
        <v>0.38650000000000001</v>
      </c>
    </row>
    <row r="189" spans="2:8" hidden="1" x14ac:dyDescent="0.25">
      <c r="B189" s="1" t="s">
        <v>72</v>
      </c>
      <c r="C189" s="1">
        <v>0.1173</v>
      </c>
      <c r="G189" s="1" t="s">
        <v>87</v>
      </c>
      <c r="H189" s="1">
        <v>0.38579999999999998</v>
      </c>
    </row>
    <row r="190" spans="2:8" hidden="1" x14ac:dyDescent="0.25">
      <c r="B190" s="1" t="s">
        <v>58</v>
      </c>
      <c r="C190" s="1">
        <v>9.64E-2</v>
      </c>
      <c r="G190" s="1" t="s">
        <v>156</v>
      </c>
      <c r="H190" s="1">
        <v>0.35340000000000005</v>
      </c>
    </row>
    <row r="191" spans="2:8" hidden="1" x14ac:dyDescent="0.25">
      <c r="B191" s="1" t="s">
        <v>157</v>
      </c>
      <c r="C191" s="1">
        <v>8.950000000000001E-2</v>
      </c>
      <c r="G191" s="1" t="s">
        <v>133</v>
      </c>
      <c r="H191" s="1">
        <v>0.34439999999999998</v>
      </c>
    </row>
    <row r="192" spans="2:8" hidden="1" x14ac:dyDescent="0.25">
      <c r="B192" s="1" t="s">
        <v>156</v>
      </c>
      <c r="C192" s="1">
        <v>7.5900000000000009E-2</v>
      </c>
      <c r="G192" s="1" t="s">
        <v>157</v>
      </c>
      <c r="H192" s="1">
        <v>0.31090000000000001</v>
      </c>
    </row>
    <row r="193" spans="2:8" hidden="1" x14ac:dyDescent="0.25">
      <c r="B193" s="1" t="s">
        <v>76</v>
      </c>
      <c r="C193" s="1">
        <v>7.1899999999999992E-2</v>
      </c>
      <c r="G193" s="1" t="s">
        <v>72</v>
      </c>
      <c r="H193" s="1">
        <v>0.25509999999999999</v>
      </c>
    </row>
    <row r="194" spans="2:8" hidden="1" x14ac:dyDescent="0.25">
      <c r="B194" s="1" t="s">
        <v>119</v>
      </c>
      <c r="C194" s="1">
        <v>7.17E-2</v>
      </c>
      <c r="G194" s="1" t="s">
        <v>137</v>
      </c>
      <c r="H194" s="1">
        <v>0.23900000000000002</v>
      </c>
    </row>
    <row r="195" spans="2:8" hidden="1" x14ac:dyDescent="0.25">
      <c r="B195" s="1" t="s">
        <v>121</v>
      </c>
      <c r="C195" s="1">
        <v>4.3200000000000002E-2</v>
      </c>
      <c r="G195" s="1" t="s">
        <v>55</v>
      </c>
      <c r="H195" s="1">
        <v>0.17800000000000002</v>
      </c>
    </row>
    <row r="196" spans="2:8" hidden="1" x14ac:dyDescent="0.25">
      <c r="B196" s="1" t="s">
        <v>127</v>
      </c>
      <c r="C196" s="1">
        <v>3.7900000000000003E-2</v>
      </c>
      <c r="G196" s="1" t="s">
        <v>127</v>
      </c>
      <c r="H196" s="1">
        <v>0.12959999999999999</v>
      </c>
    </row>
    <row r="197" spans="2:8" hidden="1" x14ac:dyDescent="0.25">
      <c r="B197" s="1" t="s">
        <v>39</v>
      </c>
      <c r="C197" s="1">
        <v>3.6900000000000002E-2</v>
      </c>
      <c r="G197" s="1" t="s">
        <v>103</v>
      </c>
      <c r="H197" s="1">
        <v>0.12939999999999999</v>
      </c>
    </row>
    <row r="198" spans="2:8" hidden="1" x14ac:dyDescent="0.25">
      <c r="B198" s="1" t="s">
        <v>123</v>
      </c>
      <c r="C198" s="1">
        <v>2.6599999999999999E-2</v>
      </c>
      <c r="G198" s="1" t="s">
        <v>119</v>
      </c>
      <c r="H198" s="1">
        <v>0.10999999999999999</v>
      </c>
    </row>
    <row r="199" spans="2:8" hidden="1" x14ac:dyDescent="0.25">
      <c r="B199" s="1" t="s">
        <v>128</v>
      </c>
      <c r="C199" s="1">
        <v>2.3400000000000001E-2</v>
      </c>
      <c r="G199" s="1" t="s">
        <v>128</v>
      </c>
      <c r="H199" s="1">
        <v>7.1000000000000008E-2</v>
      </c>
    </row>
    <row r="200" spans="2:8" hidden="1" x14ac:dyDescent="0.25">
      <c r="B200" s="1" t="s">
        <v>55</v>
      </c>
      <c r="C200" s="1">
        <v>2.0799999999999999E-2</v>
      </c>
      <c r="G200" s="1" t="s">
        <v>121</v>
      </c>
      <c r="H200" s="1">
        <v>3.1399999999999997E-2</v>
      </c>
    </row>
    <row r="201" spans="2:8" hidden="1" x14ac:dyDescent="0.25">
      <c r="B201" s="1" t="s">
        <v>74</v>
      </c>
      <c r="C201" s="1">
        <v>1.61E-2</v>
      </c>
      <c r="G201" s="1" t="s">
        <v>123</v>
      </c>
      <c r="H201" s="1">
        <v>3.1399999999999997E-2</v>
      </c>
    </row>
    <row r="202" spans="2:8" hidden="1" x14ac:dyDescent="0.25">
      <c r="B202" s="1" t="s">
        <v>167</v>
      </c>
      <c r="C202" s="1">
        <v>8.0999999999999996E-3</v>
      </c>
      <c r="G202" s="1" t="s">
        <v>167</v>
      </c>
      <c r="H202" s="1">
        <v>3.0100000000000002E-2</v>
      </c>
    </row>
    <row r="203" spans="2:8" hidden="1" x14ac:dyDescent="0.25">
      <c r="B203" s="1" t="s">
        <v>168</v>
      </c>
      <c r="C203" s="1">
        <v>2.0999999999999999E-3</v>
      </c>
      <c r="G203" s="1" t="s">
        <v>74</v>
      </c>
      <c r="H203" s="1">
        <v>1.3600000000000001E-2</v>
      </c>
    </row>
    <row r="204" spans="2:8" hidden="1" x14ac:dyDescent="0.25">
      <c r="B204" s="1" t="s">
        <v>57</v>
      </c>
      <c r="C204" s="1">
        <v>8.9999999999999998E-4</v>
      </c>
      <c r="G204" s="1" t="s">
        <v>57</v>
      </c>
      <c r="H204" s="1">
        <v>1.2900000000000002E-2</v>
      </c>
    </row>
    <row r="205" spans="2:8" hidden="1" x14ac:dyDescent="0.25"/>
  </sheetData>
  <sheetProtection algorithmName="SHA-512" hashValue="IgjgErKM8gzlT047LMljAAR8+Y3iGTp1kvoKWikPZb1JG3M6xS4uKXmbE6fghqw06VOyRSEk0JjbvY1VZ2DxnA==" saltValue="MLBtylMqVZ5vHLa9210W2Q==" spinCount="100000" sheet="1" scenarios="1"/>
  <mergeCells count="1">
    <mergeCell ref="A1:T1"/>
  </mergeCell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1"/>
  <dimension ref="A1:O49"/>
  <sheetViews>
    <sheetView showGridLines="0" showRowColHeaders="0" zoomScale="70" zoomScaleNormal="70" workbookViewId="0"/>
  </sheetViews>
  <sheetFormatPr defaultRowHeight="15.75" x14ac:dyDescent="0.25"/>
  <cols>
    <col min="1" max="16384" width="9" style="50"/>
  </cols>
  <sheetData>
    <row r="1" spans="1:1" ht="15.75" customHeight="1" x14ac:dyDescent="0.25">
      <c r="A1" s="49"/>
    </row>
    <row r="12" spans="1:1" x14ac:dyDescent="0.25">
      <c r="A12" s="51"/>
    </row>
    <row r="13" spans="1:1" x14ac:dyDescent="0.25">
      <c r="A13" s="51"/>
    </row>
    <row r="14" spans="1:1" x14ac:dyDescent="0.25">
      <c r="A14" s="51"/>
    </row>
    <row r="15" spans="1:1" x14ac:dyDescent="0.25">
      <c r="A15" s="51"/>
    </row>
    <row r="29" spans="5:15" x14ac:dyDescent="0.25">
      <c r="E29" s="52"/>
      <c r="F29" s="52"/>
      <c r="G29" s="52"/>
      <c r="H29" s="52"/>
      <c r="I29" s="52"/>
      <c r="J29" s="52"/>
      <c r="K29" s="52"/>
      <c r="L29" s="52"/>
      <c r="M29" s="52"/>
      <c r="N29" s="52"/>
      <c r="O29" s="52"/>
    </row>
    <row r="33" spans="1:4" x14ac:dyDescent="0.25">
      <c r="A33" s="53" t="s">
        <v>245</v>
      </c>
    </row>
    <row r="37" spans="1:4" hidden="1" x14ac:dyDescent="0.25"/>
    <row r="38" spans="1:4" ht="15.75" hidden="1" customHeight="1" x14ac:dyDescent="0.25">
      <c r="A38" s="54" t="s">
        <v>182</v>
      </c>
      <c r="B38" s="54" t="s">
        <v>246</v>
      </c>
    </row>
    <row r="39" spans="1:4" ht="15.75" hidden="1" customHeight="1" x14ac:dyDescent="0.25">
      <c r="A39" s="51" t="s">
        <v>192</v>
      </c>
      <c r="B39" s="50">
        <v>35137</v>
      </c>
      <c r="C39" s="87">
        <f t="shared" ref="C39:C48" si="0">(IF(ISNUMBER(B39),(IF(B39&lt;100,"&lt;100",IF(B39&lt;200,"&lt;200",IF(B39&lt;500,"&lt;500",IF(B39&lt;1000,"&lt;1,000",IF(B39&lt;10000,(ROUND(B39,-2)),IF(B39&lt;100000,(ROUND(B39,-3)),IF(B39&lt;1000000,(ROUND(B39,-4)),IF(B39&gt;=1000000,(ROUND(B39,-5))))))))))),"-"))</f>
        <v>35000</v>
      </c>
      <c r="D39" s="65">
        <f t="shared" ref="D39:D46" si="1">B39/$B$48</f>
        <v>0.58731302244649963</v>
      </c>
    </row>
    <row r="40" spans="1:4" ht="15.75" hidden="1" customHeight="1" x14ac:dyDescent="0.25">
      <c r="A40" s="51" t="s">
        <v>193</v>
      </c>
      <c r="B40" s="50">
        <v>15871.82</v>
      </c>
      <c r="C40" s="87">
        <f t="shared" si="0"/>
        <v>16000</v>
      </c>
      <c r="D40" s="65">
        <f t="shared" si="1"/>
        <v>0.26529659834154318</v>
      </c>
    </row>
    <row r="41" spans="1:4" ht="15.75" hidden="1" customHeight="1" x14ac:dyDescent="0.25">
      <c r="A41" s="51" t="s">
        <v>196</v>
      </c>
      <c r="B41" s="50">
        <v>5315.08</v>
      </c>
      <c r="C41" s="87">
        <f t="shared" si="0"/>
        <v>5300</v>
      </c>
      <c r="D41" s="65">
        <f t="shared" si="1"/>
        <v>8.8841269867801498E-2</v>
      </c>
    </row>
    <row r="42" spans="1:4" ht="15.75" hidden="1" customHeight="1" x14ac:dyDescent="0.25">
      <c r="A42" s="51" t="s">
        <v>197</v>
      </c>
      <c r="B42" s="50">
        <v>1427.6170000000002</v>
      </c>
      <c r="C42" s="87">
        <f t="shared" si="0"/>
        <v>1400</v>
      </c>
      <c r="D42" s="65">
        <f t="shared" si="1"/>
        <v>2.3862539635313335E-2</v>
      </c>
    </row>
    <row r="43" spans="1:4" ht="15.75" hidden="1" customHeight="1" x14ac:dyDescent="0.25">
      <c r="A43" s="51" t="s">
        <v>195</v>
      </c>
      <c r="B43" s="50">
        <v>1339.4659999999999</v>
      </c>
      <c r="C43" s="87">
        <f t="shared" si="0"/>
        <v>1300</v>
      </c>
      <c r="D43" s="65">
        <f t="shared" si="1"/>
        <v>2.2389100518664742E-2</v>
      </c>
    </row>
    <row r="44" spans="1:4" ht="15.75" hidden="1" customHeight="1" x14ac:dyDescent="0.25">
      <c r="A44" s="51" t="s">
        <v>316</v>
      </c>
      <c r="B44" s="50">
        <v>284.62900000000002</v>
      </c>
      <c r="C44" s="87" t="str">
        <f t="shared" si="0"/>
        <v>&lt;500</v>
      </c>
      <c r="D44" s="100">
        <f t="shared" si="1"/>
        <v>4.7575580802551379E-3</v>
      </c>
    </row>
    <row r="45" spans="1:4" ht="15.75" hidden="1" customHeight="1" x14ac:dyDescent="0.25">
      <c r="A45" s="51" t="s">
        <v>319</v>
      </c>
      <c r="B45" s="50">
        <v>236.95740000000001</v>
      </c>
      <c r="C45" s="87" t="str">
        <f t="shared" si="0"/>
        <v>&lt;500</v>
      </c>
      <c r="D45" s="65">
        <f t="shared" si="1"/>
        <v>3.9607299082182372E-3</v>
      </c>
    </row>
    <row r="46" spans="1:4" ht="15.75" hidden="1" customHeight="1" x14ac:dyDescent="0.25">
      <c r="A46" s="51" t="s">
        <v>194</v>
      </c>
      <c r="B46" s="50">
        <v>214.148</v>
      </c>
      <c r="C46" s="87" t="str">
        <f t="shared" si="0"/>
        <v>&lt;500</v>
      </c>
      <c r="D46" s="65">
        <f t="shared" si="1"/>
        <v>3.5794720417472469E-3</v>
      </c>
    </row>
    <row r="47" spans="1:4" ht="15.75" hidden="1" customHeight="1" x14ac:dyDescent="0.25">
      <c r="C47" s="87"/>
    </row>
    <row r="48" spans="1:4" ht="15.75" hidden="1" customHeight="1" x14ac:dyDescent="0.25">
      <c r="A48" s="50" t="s">
        <v>16</v>
      </c>
      <c r="B48" s="50">
        <v>59826.7</v>
      </c>
      <c r="C48" s="87">
        <f t="shared" si="0"/>
        <v>60000</v>
      </c>
      <c r="D48" s="65">
        <f>B48/$B$48</f>
        <v>1</v>
      </c>
    </row>
    <row r="49" hidden="1" x14ac:dyDescent="0.25"/>
  </sheetData>
  <sheetProtection algorithmName="SHA-512" hashValue="qnwsZ25PqsY0Rd7GgqkKFjZBBtkYQaX7RTJjyGtkfjL+7hfwjVm+dgd2R/tMdYuDgBBFRs9w1ldDIpbQ4GOx3Q==" saltValue="4/bP7auhzMamu64qRi8qxg==" spinCount="100000" sheet="1" scenarios="1"/>
  <pageMargins left="0.7" right="0.7" top="0.75" bottom="0.75" header="0.3" footer="0.3"/>
  <pageSetup paperSize="0" orientation="portrait" horizontalDpi="0" verticalDpi="0" copie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O65"/>
  <sheetViews>
    <sheetView showGridLines="0" showRowColHeaders="0" zoomScale="80" zoomScaleNormal="80" workbookViewId="0"/>
  </sheetViews>
  <sheetFormatPr defaultRowHeight="15.75" x14ac:dyDescent="0.25"/>
  <cols>
    <col min="1" max="16384" width="9" style="50"/>
  </cols>
  <sheetData>
    <row r="1" spans="1:1" ht="15.75" customHeight="1" x14ac:dyDescent="0.25">
      <c r="A1" s="49"/>
    </row>
    <row r="12" spans="1:1" x14ac:dyDescent="0.25">
      <c r="A12" s="51"/>
    </row>
    <row r="13" spans="1:1" x14ac:dyDescent="0.25">
      <c r="A13" s="51"/>
    </row>
    <row r="14" spans="1:1" x14ac:dyDescent="0.25">
      <c r="A14" s="51"/>
    </row>
    <row r="15" spans="1:1" x14ac:dyDescent="0.25">
      <c r="A15" s="51"/>
    </row>
    <row r="29" spans="5:15" x14ac:dyDescent="0.25">
      <c r="E29" s="52"/>
      <c r="F29" s="52"/>
      <c r="G29" s="52"/>
      <c r="H29" s="52"/>
      <c r="I29" s="52"/>
      <c r="J29" s="52"/>
      <c r="K29" s="52"/>
      <c r="L29" s="52"/>
      <c r="M29" s="52"/>
      <c r="N29" s="52"/>
      <c r="O29" s="52"/>
    </row>
    <row r="33" spans="1:4" x14ac:dyDescent="0.25">
      <c r="A33" s="53" t="s">
        <v>245</v>
      </c>
    </row>
    <row r="37" spans="1:4" hidden="1" x14ac:dyDescent="0.25"/>
    <row r="38" spans="1:4" hidden="1" x14ac:dyDescent="0.25">
      <c r="A38" s="54" t="s">
        <v>182</v>
      </c>
      <c r="B38" s="54" t="s">
        <v>246</v>
      </c>
    </row>
    <row r="39" spans="1:4" hidden="1" x14ac:dyDescent="0.25">
      <c r="A39" s="50" t="s">
        <v>136</v>
      </c>
      <c r="B39" s="50">
        <v>7097</v>
      </c>
      <c r="C39" s="87">
        <f t="shared" ref="C39:C62" si="0">(IF(ISNUMBER(B39),(IF(B39&lt;100,"&lt;100",IF(B39&lt;200,"&lt;200",IF(B39&lt;500,"&lt;500",IF(B39&lt;1000,"&lt;1,000",IF(B39&lt;10000,(ROUND(B39,-2)),IF(B39&lt;100000,(ROUND(B39,-3)),IF(B39&lt;1000000,(ROUND(B39,-4)),IF(B39&gt;=1000000,(ROUND(B39,-5))))))))))),"-"))</f>
        <v>7100</v>
      </c>
      <c r="D39" s="65">
        <f t="shared" ref="D39:D62" si="1">B39/$B$64</f>
        <v>0.44714468788078493</v>
      </c>
    </row>
    <row r="40" spans="1:4" hidden="1" x14ac:dyDescent="0.25">
      <c r="A40" s="50" t="s">
        <v>77</v>
      </c>
      <c r="B40" s="50">
        <v>1449</v>
      </c>
      <c r="C40" s="87">
        <f t="shared" si="0"/>
        <v>1400</v>
      </c>
      <c r="D40" s="65">
        <f t="shared" si="1"/>
        <v>9.1293878080774604E-2</v>
      </c>
    </row>
    <row r="41" spans="1:4" hidden="1" x14ac:dyDescent="0.25">
      <c r="A41" s="50" t="s">
        <v>61</v>
      </c>
      <c r="B41" s="50">
        <v>1380</v>
      </c>
      <c r="C41" s="87">
        <f t="shared" si="0"/>
        <v>1400</v>
      </c>
      <c r="D41" s="65">
        <f t="shared" si="1"/>
        <v>8.6946550553118673E-2</v>
      </c>
    </row>
    <row r="42" spans="1:4" hidden="1" x14ac:dyDescent="0.25">
      <c r="A42" s="50" t="s">
        <v>71</v>
      </c>
      <c r="B42" s="50">
        <v>1129</v>
      </c>
      <c r="C42" s="87">
        <f t="shared" si="0"/>
        <v>1100</v>
      </c>
      <c r="D42" s="65">
        <f t="shared" si="1"/>
        <v>7.1132359111935495E-2</v>
      </c>
    </row>
    <row r="43" spans="1:4" hidden="1" x14ac:dyDescent="0.25">
      <c r="A43" s="50" t="s">
        <v>65</v>
      </c>
      <c r="B43" s="50">
        <v>608</v>
      </c>
      <c r="C43" s="87" t="str">
        <f t="shared" si="0"/>
        <v>&lt;1,000</v>
      </c>
      <c r="D43" s="65">
        <f t="shared" si="1"/>
        <v>3.8306886040794311E-2</v>
      </c>
    </row>
    <row r="44" spans="1:4" hidden="1" x14ac:dyDescent="0.25">
      <c r="A44" s="50" t="s">
        <v>94</v>
      </c>
      <c r="B44" s="50">
        <v>589</v>
      </c>
      <c r="C44" s="87" t="str">
        <f t="shared" si="0"/>
        <v>&lt;1,000</v>
      </c>
      <c r="D44" s="65">
        <f t="shared" si="1"/>
        <v>3.7109795852019491E-2</v>
      </c>
    </row>
    <row r="45" spans="1:4" hidden="1" x14ac:dyDescent="0.25">
      <c r="A45" s="50" t="s">
        <v>64</v>
      </c>
      <c r="B45" s="50">
        <v>561</v>
      </c>
      <c r="C45" s="87" t="str">
        <f t="shared" si="0"/>
        <v>&lt;1,000</v>
      </c>
      <c r="D45" s="65">
        <f t="shared" si="1"/>
        <v>3.5345662942246073E-2</v>
      </c>
    </row>
    <row r="46" spans="1:4" hidden="1" x14ac:dyDescent="0.25">
      <c r="A46" s="50" t="s">
        <v>59</v>
      </c>
      <c r="B46" s="50">
        <v>477</v>
      </c>
      <c r="C46" s="87" t="str">
        <f t="shared" si="0"/>
        <v>&lt;500</v>
      </c>
      <c r="D46" s="65">
        <f t="shared" si="1"/>
        <v>3.0053264212925802E-2</v>
      </c>
    </row>
    <row r="47" spans="1:4" hidden="1" x14ac:dyDescent="0.25">
      <c r="A47" s="50" t="s">
        <v>122</v>
      </c>
      <c r="B47" s="50">
        <v>382</v>
      </c>
      <c r="C47" s="87" t="str">
        <f t="shared" si="0"/>
        <v>&lt;500</v>
      </c>
      <c r="D47" s="65">
        <f t="shared" si="1"/>
        <v>2.4067813269051691E-2</v>
      </c>
    </row>
    <row r="48" spans="1:4" hidden="1" x14ac:dyDescent="0.25">
      <c r="A48" s="50" t="s">
        <v>69</v>
      </c>
      <c r="B48" s="50">
        <v>301</v>
      </c>
      <c r="C48" s="87" t="str">
        <f t="shared" si="0"/>
        <v>&lt;500</v>
      </c>
      <c r="D48" s="65">
        <f t="shared" si="1"/>
        <v>1.8964428780064289E-2</v>
      </c>
    </row>
    <row r="49" spans="1:4" hidden="1" x14ac:dyDescent="0.25">
      <c r="A49" s="50" t="s">
        <v>97</v>
      </c>
      <c r="B49" s="50">
        <v>290</v>
      </c>
      <c r="C49" s="87" t="str">
        <f t="shared" si="0"/>
        <v>&lt;500</v>
      </c>
      <c r="D49" s="65">
        <f t="shared" si="1"/>
        <v>1.8271376565510446E-2</v>
      </c>
    </row>
    <row r="50" spans="1:4" hidden="1" x14ac:dyDescent="0.25">
      <c r="A50" s="50" t="s">
        <v>169</v>
      </c>
      <c r="B50" s="50">
        <v>289</v>
      </c>
      <c r="C50" s="87" t="str">
        <f t="shared" si="0"/>
        <v>&lt;500</v>
      </c>
      <c r="D50" s="65">
        <f t="shared" si="1"/>
        <v>1.8208371818732822E-2</v>
      </c>
    </row>
    <row r="51" spans="1:4" hidden="1" x14ac:dyDescent="0.25">
      <c r="A51" s="50" t="s">
        <v>135</v>
      </c>
      <c r="B51" s="50">
        <v>240</v>
      </c>
      <c r="C51" s="87" t="str">
        <f t="shared" si="0"/>
        <v>&lt;500</v>
      </c>
      <c r="D51" s="65">
        <f t="shared" si="1"/>
        <v>1.5121139226629334E-2</v>
      </c>
    </row>
    <row r="52" spans="1:4" hidden="1" x14ac:dyDescent="0.25">
      <c r="A52" s="50" t="s">
        <v>52</v>
      </c>
      <c r="B52" s="50">
        <v>193</v>
      </c>
      <c r="C52" s="87" t="str">
        <f t="shared" si="0"/>
        <v>&lt;200</v>
      </c>
      <c r="D52" s="65">
        <f t="shared" si="1"/>
        <v>1.2159916128081091E-2</v>
      </c>
    </row>
    <row r="53" spans="1:4" hidden="1" x14ac:dyDescent="0.25">
      <c r="A53" s="50" t="s">
        <v>117</v>
      </c>
      <c r="B53" s="50">
        <v>106</v>
      </c>
      <c r="C53" s="87" t="str">
        <f t="shared" si="0"/>
        <v>&lt;200</v>
      </c>
      <c r="D53" s="65">
        <f t="shared" si="1"/>
        <v>6.6785031584279562E-3</v>
      </c>
    </row>
    <row r="54" spans="1:4" hidden="1" x14ac:dyDescent="0.25">
      <c r="A54" s="50" t="s">
        <v>90</v>
      </c>
      <c r="B54" s="50">
        <v>92</v>
      </c>
      <c r="C54" s="87" t="str">
        <f t="shared" si="0"/>
        <v>&lt;100</v>
      </c>
      <c r="D54" s="65">
        <f t="shared" si="1"/>
        <v>5.7964367035412447E-3</v>
      </c>
    </row>
    <row r="55" spans="1:4" hidden="1" x14ac:dyDescent="0.25">
      <c r="A55" s="50" t="s">
        <v>154</v>
      </c>
      <c r="B55" s="50">
        <v>78</v>
      </c>
      <c r="C55" s="87" t="str">
        <f t="shared" si="0"/>
        <v>&lt;100</v>
      </c>
      <c r="D55" s="65">
        <f t="shared" si="1"/>
        <v>4.914370248654534E-3</v>
      </c>
    </row>
    <row r="56" spans="1:4" hidden="1" x14ac:dyDescent="0.25">
      <c r="A56" s="50" t="s">
        <v>98</v>
      </c>
      <c r="B56" s="50">
        <v>72</v>
      </c>
      <c r="C56" s="87" t="str">
        <f t="shared" si="0"/>
        <v>&lt;100</v>
      </c>
      <c r="D56" s="65">
        <f t="shared" si="1"/>
        <v>4.5363417679888003E-3</v>
      </c>
    </row>
    <row r="57" spans="1:4" hidden="1" x14ac:dyDescent="0.25">
      <c r="A57" s="50" t="s">
        <v>152</v>
      </c>
      <c r="B57" s="50">
        <v>67</v>
      </c>
      <c r="C57" s="87" t="str">
        <f t="shared" si="0"/>
        <v>&lt;100</v>
      </c>
      <c r="D57" s="65">
        <f t="shared" si="1"/>
        <v>4.2213180341006892E-3</v>
      </c>
    </row>
    <row r="58" spans="1:4" hidden="1" x14ac:dyDescent="0.25">
      <c r="A58" s="50" t="s">
        <v>124</v>
      </c>
      <c r="B58" s="50">
        <v>38</v>
      </c>
      <c r="C58" s="87" t="str">
        <f t="shared" si="0"/>
        <v>&lt;100</v>
      </c>
      <c r="D58" s="65">
        <f t="shared" si="1"/>
        <v>2.3941803775496444E-3</v>
      </c>
    </row>
    <row r="59" spans="1:4" hidden="1" x14ac:dyDescent="0.25">
      <c r="A59" s="50" t="s">
        <v>91</v>
      </c>
      <c r="B59" s="50">
        <v>37</v>
      </c>
      <c r="C59" s="87" t="str">
        <f t="shared" si="0"/>
        <v>&lt;100</v>
      </c>
      <c r="D59" s="65">
        <f t="shared" si="1"/>
        <v>2.3311756307720223E-3</v>
      </c>
    </row>
    <row r="60" spans="1:4" hidden="1" x14ac:dyDescent="0.25">
      <c r="A60" s="50" t="s">
        <v>84</v>
      </c>
      <c r="B60" s="50">
        <v>24</v>
      </c>
      <c r="C60" s="87" t="str">
        <f t="shared" si="0"/>
        <v>&lt;100</v>
      </c>
      <c r="D60" s="65">
        <f t="shared" si="1"/>
        <v>1.5121139226629335E-3</v>
      </c>
    </row>
    <row r="61" spans="1:4" hidden="1" x14ac:dyDescent="0.25">
      <c r="A61" s="50" t="s">
        <v>151</v>
      </c>
      <c r="B61" s="50">
        <v>1.911</v>
      </c>
      <c r="C61" s="87" t="str">
        <f t="shared" si="0"/>
        <v>&lt;100</v>
      </c>
      <c r="D61" s="65">
        <f t="shared" si="1"/>
        <v>1.2040207109203608E-4</v>
      </c>
    </row>
    <row r="62" spans="1:4" hidden="1" x14ac:dyDescent="0.25">
      <c r="A62" s="50" t="s">
        <v>63</v>
      </c>
      <c r="B62" s="50">
        <v>1.9104000000000001</v>
      </c>
      <c r="C62" s="87" t="str">
        <f t="shared" si="0"/>
        <v>&lt;100</v>
      </c>
      <c r="D62" s="65">
        <f t="shared" si="1"/>
        <v>1.2036426824396951E-4</v>
      </c>
    </row>
    <row r="63" spans="1:4" hidden="1" x14ac:dyDescent="0.25"/>
    <row r="64" spans="1:4" hidden="1" x14ac:dyDescent="0.25">
      <c r="A64" s="50" t="s">
        <v>340</v>
      </c>
      <c r="B64" s="50">
        <v>15871.82</v>
      </c>
      <c r="C64" s="87">
        <f>(IF(ISNUMBER(B64),(IF(B64&lt;100,"&lt;100",IF(B64&lt;200,"&lt;200",IF(B64&lt;500,"&lt;500",IF(B64&lt;1000,"&lt;1,000",IF(B64&lt;10000,(ROUND(B64,-2)),IF(B64&lt;100000,(ROUND(B64,-3)),IF(B64&lt;1000000,(ROUND(B64,-4)),IF(B64&gt;=1000000,(ROUND(B64,-5))))))))))),"-"))</f>
        <v>16000</v>
      </c>
      <c r="D64" s="65">
        <f>B64/$B$64</f>
        <v>1</v>
      </c>
    </row>
    <row r="65" hidden="1" x14ac:dyDescent="0.25"/>
  </sheetData>
  <sheetProtection algorithmName="SHA-512" hashValue="LA2mw1Tkxs3cFjIy3loSgvezMOCsJGPHxbmK6YioIZpcblInX26OFD07nhocQVT7L2Sj+PMDtz/JBRmSJpnG7Q==" saltValue="i9pETlQpUzeLZCWizintFA==" spinCount="100000" sheet="1" scenarios="1"/>
  <sortState ref="A38:D62">
    <sortCondition descending="1" ref="B39"/>
  </sortState>
  <pageMargins left="0.7" right="0.7" top="0.75" bottom="0.75" header="0.3" footer="0.3"/>
  <pageSetup paperSize="0" orientation="portrait" horizontalDpi="0" verticalDpi="0" copie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30:U187"/>
  <sheetViews>
    <sheetView showRowColHeaders="0" zoomScale="80" zoomScaleNormal="80" workbookViewId="0"/>
  </sheetViews>
  <sheetFormatPr defaultRowHeight="15.75" x14ac:dyDescent="0.25"/>
  <cols>
    <col min="1" max="2" width="9" style="1"/>
    <col min="3" max="3" width="27.625" style="1" bestFit="1" customWidth="1"/>
    <col min="4" max="16384" width="9" style="1"/>
  </cols>
  <sheetData>
    <row r="30" spans="1:11" x14ac:dyDescent="0.25">
      <c r="A30" s="115" t="s">
        <v>275</v>
      </c>
      <c r="B30" s="115"/>
      <c r="C30" s="115"/>
      <c r="D30" s="115"/>
      <c r="E30" s="115"/>
      <c r="F30" s="115"/>
      <c r="G30" s="115"/>
      <c r="H30" s="115"/>
      <c r="I30" s="115"/>
      <c r="J30" s="115"/>
      <c r="K30" s="115"/>
    </row>
    <row r="31" spans="1:11" x14ac:dyDescent="0.25">
      <c r="A31" s="115" t="s">
        <v>321</v>
      </c>
      <c r="B31" s="115"/>
      <c r="C31" s="115"/>
      <c r="D31" s="115"/>
      <c r="E31" s="115"/>
      <c r="F31" s="115"/>
      <c r="G31" s="115"/>
      <c r="H31" s="115"/>
      <c r="I31" s="115"/>
      <c r="J31" s="115"/>
      <c r="K31" s="115"/>
    </row>
    <row r="32" spans="1:11" x14ac:dyDescent="0.25">
      <c r="A32" s="116"/>
      <c r="B32" s="116"/>
      <c r="C32" s="116"/>
      <c r="D32" s="116"/>
      <c r="E32" s="116"/>
      <c r="F32" s="116"/>
      <c r="G32" s="116"/>
      <c r="H32" s="116"/>
      <c r="I32" s="116"/>
      <c r="J32" s="116"/>
      <c r="K32" s="116"/>
    </row>
    <row r="33" spans="1:11" x14ac:dyDescent="0.25">
      <c r="A33" s="116"/>
      <c r="B33" s="116"/>
      <c r="C33" s="116"/>
      <c r="D33" s="116"/>
      <c r="E33" s="116"/>
      <c r="F33" s="116"/>
      <c r="G33" s="116"/>
      <c r="H33" s="116"/>
      <c r="I33" s="116"/>
      <c r="J33" s="116"/>
      <c r="K33" s="116"/>
    </row>
    <row r="34" spans="1:11" hidden="1" x14ac:dyDescent="0.25"/>
    <row r="35" spans="1:11" hidden="1" x14ac:dyDescent="0.25">
      <c r="B35" s="1" t="s">
        <v>198</v>
      </c>
      <c r="C35" s="1" t="s">
        <v>195</v>
      </c>
      <c r="D35" s="1" t="s">
        <v>192</v>
      </c>
      <c r="E35" s="1" t="s">
        <v>197</v>
      </c>
      <c r="F35" s="1" t="s">
        <v>194</v>
      </c>
      <c r="G35" s="1" t="s">
        <v>196</v>
      </c>
      <c r="H35" s="1" t="s">
        <v>193</v>
      </c>
    </row>
    <row r="36" spans="1:11" hidden="1" x14ac:dyDescent="0.25">
      <c r="A36" s="1">
        <v>1</v>
      </c>
      <c r="B36" s="18">
        <v>3.968253968253968E-2</v>
      </c>
      <c r="C36" s="18">
        <v>0.62307807135393345</v>
      </c>
      <c r="D36" s="18">
        <v>0.60278525990028087</v>
      </c>
      <c r="E36" s="18">
        <v>0.19784172661870503</v>
      </c>
      <c r="F36" s="18">
        <v>0.40206185567010311</v>
      </c>
      <c r="G36" s="18">
        <v>2.0618556701030927E-2</v>
      </c>
      <c r="H36" s="18">
        <v>0.25966850828729282</v>
      </c>
      <c r="I36" s="18"/>
    </row>
    <row r="37" spans="1:11" hidden="1" x14ac:dyDescent="0.25">
      <c r="A37" s="1">
        <v>2</v>
      </c>
      <c r="B37" s="18">
        <v>5.1150895140664966E-3</v>
      </c>
      <c r="C37" s="18">
        <v>0</v>
      </c>
      <c r="D37" s="18">
        <v>0.31535898212662827</v>
      </c>
      <c r="E37" s="18">
        <v>0.32432432432432434</v>
      </c>
      <c r="F37" s="18">
        <v>3.272727272727273E-2</v>
      </c>
      <c r="G37" s="18">
        <v>0.29411764705882354</v>
      </c>
      <c r="H37" s="18">
        <v>0.39178541492036884</v>
      </c>
      <c r="I37" s="18"/>
    </row>
    <row r="38" spans="1:11" hidden="1" x14ac:dyDescent="0.25">
      <c r="A38" s="1">
        <v>3</v>
      </c>
      <c r="B38" s="18">
        <v>0.69741697416974169</v>
      </c>
      <c r="C38" s="18">
        <v>4.6627872276932256E-2</v>
      </c>
      <c r="D38" s="18">
        <v>0.18292682926829268</v>
      </c>
      <c r="E38" s="18">
        <v>0.11835973904939422</v>
      </c>
      <c r="F38" s="18">
        <v>0.13186813186813187</v>
      </c>
      <c r="G38" s="18">
        <v>2.1126760563380281E-2</v>
      </c>
      <c r="H38" s="18">
        <v>0.19642624233728967</v>
      </c>
      <c r="I38" s="18"/>
    </row>
    <row r="39" spans="1:11" hidden="1" x14ac:dyDescent="0.25">
      <c r="A39" s="1">
        <v>4</v>
      </c>
      <c r="B39" s="18">
        <v>0.15011093197873226</v>
      </c>
      <c r="C39" s="18">
        <v>5.3478086047446721E-2</v>
      </c>
      <c r="D39" s="18">
        <v>0.50912576969875745</v>
      </c>
      <c r="E39" s="18">
        <v>0.27711602697422322</v>
      </c>
      <c r="F39" s="18">
        <v>8.771929824561403E-2</v>
      </c>
      <c r="G39" s="18">
        <v>0</v>
      </c>
      <c r="H39" s="18">
        <v>0.56848772763262079</v>
      </c>
      <c r="I39" s="18"/>
    </row>
    <row r="40" spans="1:11" hidden="1" x14ac:dyDescent="0.25">
      <c r="A40" s="1">
        <v>5</v>
      </c>
      <c r="B40" s="18">
        <v>0.22826359880389877</v>
      </c>
      <c r="C40" s="18">
        <v>2.5952140208965285E-2</v>
      </c>
      <c r="D40" s="18"/>
      <c r="E40" s="18">
        <v>9.7560975609756101E-2</v>
      </c>
      <c r="F40" s="18">
        <v>0.21848739495798319</v>
      </c>
      <c r="G40" s="18">
        <v>0.42601828761429761</v>
      </c>
      <c r="H40" s="18">
        <v>4.7935316199826737E-2</v>
      </c>
      <c r="I40" s="18"/>
    </row>
    <row r="41" spans="1:11" hidden="1" x14ac:dyDescent="0.25">
      <c r="A41" s="1">
        <v>6</v>
      </c>
      <c r="B41" s="18">
        <v>0.13392857142857142</v>
      </c>
      <c r="C41" s="18">
        <v>5.8139534883720929E-2</v>
      </c>
      <c r="D41" s="18"/>
      <c r="E41" s="18">
        <v>0.2469528351881293</v>
      </c>
      <c r="F41" s="18">
        <v>7.2675790467201504E-2</v>
      </c>
      <c r="G41" s="18">
        <v>5.9171597633136092E-2</v>
      </c>
      <c r="H41" s="18">
        <v>0</v>
      </c>
      <c r="I41" s="18"/>
    </row>
    <row r="42" spans="1:11" hidden="1" x14ac:dyDescent="0.25">
      <c r="A42" s="1">
        <v>7</v>
      </c>
      <c r="B42" s="18">
        <v>0.38613861386138615</v>
      </c>
      <c r="C42" s="18">
        <v>0.94856309870887134</v>
      </c>
      <c r="D42" s="18"/>
      <c r="E42" s="18">
        <v>0.13968481375358166</v>
      </c>
      <c r="F42" s="18"/>
      <c r="G42" s="18"/>
      <c r="H42" s="18">
        <v>0.2431237721021611</v>
      </c>
      <c r="I42" s="18"/>
    </row>
    <row r="43" spans="1:11" hidden="1" x14ac:dyDescent="0.25">
      <c r="A43" s="1">
        <v>8</v>
      </c>
      <c r="B43" s="18">
        <v>0.56164383561643838</v>
      </c>
      <c r="C43" s="18">
        <v>0.20895522388059701</v>
      </c>
      <c r="D43" s="18"/>
      <c r="E43" s="18">
        <v>0.22583600549702246</v>
      </c>
      <c r="F43" s="18"/>
      <c r="G43" s="18"/>
      <c r="H43" s="18">
        <v>0.12952665129526653</v>
      </c>
      <c r="I43" s="18"/>
    </row>
    <row r="44" spans="1:11" hidden="1" x14ac:dyDescent="0.25">
      <c r="A44" s="1">
        <v>9</v>
      </c>
      <c r="B44" s="18">
        <v>0.15958635217516198</v>
      </c>
      <c r="C44" s="18"/>
      <c r="D44" s="18"/>
      <c r="E44" s="18">
        <v>0.30539682539682539</v>
      </c>
      <c r="F44" s="18"/>
      <c r="G44" s="18"/>
      <c r="H44" s="18"/>
      <c r="I44" s="18"/>
    </row>
    <row r="45" spans="1:11" hidden="1" x14ac:dyDescent="0.25">
      <c r="A45" s="1">
        <v>10</v>
      </c>
      <c r="B45" s="18">
        <v>0.18779342723004694</v>
      </c>
      <c r="C45" s="18"/>
      <c r="D45" s="18"/>
      <c r="E45" s="18">
        <v>0.15384615384615385</v>
      </c>
      <c r="F45" s="18"/>
      <c r="G45" s="18"/>
      <c r="H45" s="18"/>
      <c r="I45" s="18"/>
    </row>
    <row r="46" spans="1:11" hidden="1" x14ac:dyDescent="0.25">
      <c r="A46" s="1">
        <v>11</v>
      </c>
      <c r="B46" s="18">
        <v>0.95258620689655171</v>
      </c>
      <c r="C46" s="18"/>
      <c r="D46" s="18"/>
      <c r="E46" s="18">
        <v>0.1339366515837104</v>
      </c>
      <c r="F46" s="18"/>
      <c r="G46" s="18"/>
      <c r="H46" s="18"/>
      <c r="I46" s="18"/>
    </row>
    <row r="47" spans="1:11" hidden="1" x14ac:dyDescent="0.25">
      <c r="A47" s="1">
        <v>12</v>
      </c>
      <c r="B47" s="18">
        <v>8.9333333333333334E-2</v>
      </c>
      <c r="C47" s="18"/>
      <c r="D47" s="18"/>
      <c r="E47" s="18"/>
      <c r="F47" s="18"/>
      <c r="G47" s="18"/>
      <c r="H47" s="18"/>
      <c r="I47" s="18"/>
    </row>
    <row r="48" spans="1:11" hidden="1" x14ac:dyDescent="0.25"/>
    <row r="49" spans="2:21" hidden="1" x14ac:dyDescent="0.25"/>
    <row r="50" spans="2:21" hidden="1" x14ac:dyDescent="0.25"/>
    <row r="51" spans="2:21" hidden="1" x14ac:dyDescent="0.25"/>
    <row r="52" spans="2:21" hidden="1" x14ac:dyDescent="0.25"/>
    <row r="53" spans="2:21" hidden="1" x14ac:dyDescent="0.25"/>
    <row r="54" spans="2:21" hidden="1" x14ac:dyDescent="0.25"/>
    <row r="55" spans="2:21" hidden="1" x14ac:dyDescent="0.25">
      <c r="B55" s="1" t="s">
        <v>274</v>
      </c>
      <c r="C55" s="1" t="s">
        <v>277</v>
      </c>
      <c r="D55" s="1" t="s">
        <v>278</v>
      </c>
      <c r="E55" s="1" t="s">
        <v>279</v>
      </c>
      <c r="F55" s="1" t="s">
        <v>280</v>
      </c>
      <c r="G55" s="1" t="s">
        <v>281</v>
      </c>
      <c r="H55" s="1" t="s">
        <v>282</v>
      </c>
      <c r="I55" s="1" t="s">
        <v>283</v>
      </c>
      <c r="J55" s="1" t="s">
        <v>284</v>
      </c>
      <c r="K55" s="1" t="s">
        <v>285</v>
      </c>
      <c r="L55" s="1" t="s">
        <v>286</v>
      </c>
      <c r="M55" s="1" t="s">
        <v>287</v>
      </c>
      <c r="N55" s="1" t="s">
        <v>288</v>
      </c>
      <c r="O55" s="1" t="s">
        <v>289</v>
      </c>
      <c r="P55" s="1" t="s">
        <v>284</v>
      </c>
      <c r="Q55" s="1" t="s">
        <v>285</v>
      </c>
      <c r="R55" s="1" t="s">
        <v>286</v>
      </c>
      <c r="S55" s="1" t="s">
        <v>287</v>
      </c>
      <c r="T55" s="1" t="s">
        <v>288</v>
      </c>
      <c r="U55" s="1" t="s">
        <v>289</v>
      </c>
    </row>
    <row r="56" spans="2:21" hidden="1" x14ac:dyDescent="0.25">
      <c r="B56" s="114" t="s">
        <v>198</v>
      </c>
      <c r="C56" s="1" t="s">
        <v>42</v>
      </c>
      <c r="D56" s="18">
        <f t="shared" ref="D56:D87" si="0">SUM(M56:N56)/SUM(S56:T56)</f>
        <v>3.968253968253968E-2</v>
      </c>
      <c r="E56" s="1">
        <v>2014</v>
      </c>
      <c r="F56" s="71">
        <v>41640</v>
      </c>
      <c r="G56" s="71">
        <v>42004</v>
      </c>
      <c r="H56" s="1">
        <v>0</v>
      </c>
      <c r="I56" s="1">
        <v>5</v>
      </c>
      <c r="J56" s="1">
        <f t="shared" ref="J56:J87" si="1">SUM(H56:I56)</f>
        <v>5</v>
      </c>
      <c r="K56" s="1">
        <v>10</v>
      </c>
      <c r="L56" s="1">
        <f>SUM(M56:N56)</f>
        <v>5</v>
      </c>
      <c r="M56" s="1">
        <v>4</v>
      </c>
      <c r="N56" s="1">
        <v>1</v>
      </c>
      <c r="O56" s="1">
        <v>9</v>
      </c>
      <c r="P56" s="1">
        <v>11</v>
      </c>
      <c r="Q56" s="1">
        <v>18</v>
      </c>
      <c r="R56" s="1">
        <f>SUM(S56:T56)</f>
        <v>126</v>
      </c>
      <c r="S56" s="1">
        <v>13</v>
      </c>
      <c r="T56" s="1">
        <v>113</v>
      </c>
      <c r="U56" s="1">
        <v>378</v>
      </c>
    </row>
    <row r="57" spans="2:21" hidden="1" x14ac:dyDescent="0.25">
      <c r="B57" s="114"/>
      <c r="C57" s="1" t="s">
        <v>290</v>
      </c>
      <c r="D57" s="18">
        <f t="shared" si="0"/>
        <v>5.1150895140664966E-3</v>
      </c>
      <c r="E57" s="1" t="s">
        <v>291</v>
      </c>
      <c r="F57" s="71">
        <v>41640</v>
      </c>
      <c r="G57" s="71">
        <v>41820</v>
      </c>
      <c r="H57" s="1">
        <v>0</v>
      </c>
      <c r="I57" s="1">
        <v>5</v>
      </c>
      <c r="J57" s="1">
        <f t="shared" si="1"/>
        <v>5</v>
      </c>
      <c r="K57" s="1">
        <v>11</v>
      </c>
      <c r="L57" s="1">
        <f t="shared" ref="L57:L118" si="2">SUM(M57:N57)</f>
        <v>2</v>
      </c>
      <c r="M57" s="1">
        <v>0</v>
      </c>
      <c r="N57" s="1">
        <v>2</v>
      </c>
      <c r="O57" s="1">
        <v>17</v>
      </c>
      <c r="P57" s="1">
        <v>65</v>
      </c>
      <c r="Q57" s="1">
        <v>46</v>
      </c>
      <c r="R57" s="1">
        <f t="shared" ref="R57:R118" si="3">SUM(S57:T57)</f>
        <v>391</v>
      </c>
      <c r="S57" s="1">
        <v>21</v>
      </c>
      <c r="T57" s="1">
        <v>370</v>
      </c>
      <c r="U57" s="1">
        <v>1142</v>
      </c>
    </row>
    <row r="58" spans="2:21" hidden="1" x14ac:dyDescent="0.25">
      <c r="B58" s="114"/>
      <c r="C58" s="1" t="s">
        <v>49</v>
      </c>
      <c r="D58" s="18">
        <f t="shared" si="0"/>
        <v>0.69741697416974169</v>
      </c>
      <c r="E58" s="1">
        <v>2014</v>
      </c>
      <c r="F58" s="71">
        <v>41640</v>
      </c>
      <c r="G58" s="71">
        <v>42004</v>
      </c>
      <c r="H58" s="1">
        <v>0</v>
      </c>
      <c r="I58" s="1">
        <v>0</v>
      </c>
      <c r="J58" s="1">
        <f t="shared" si="1"/>
        <v>0</v>
      </c>
      <c r="K58" s="1">
        <v>0</v>
      </c>
      <c r="L58" s="1">
        <f t="shared" si="2"/>
        <v>189</v>
      </c>
      <c r="M58" s="1">
        <v>189</v>
      </c>
      <c r="N58" s="1">
        <v>0</v>
      </c>
      <c r="O58" s="1">
        <v>0</v>
      </c>
      <c r="P58" s="1">
        <v>9</v>
      </c>
      <c r="Q58" s="1">
        <v>47</v>
      </c>
      <c r="R58" s="1">
        <f t="shared" si="3"/>
        <v>271</v>
      </c>
      <c r="S58" s="1">
        <v>43</v>
      </c>
      <c r="T58" s="1">
        <v>228</v>
      </c>
      <c r="U58" s="1">
        <v>1502</v>
      </c>
    </row>
    <row r="59" spans="2:21" hidden="1" x14ac:dyDescent="0.25">
      <c r="B59" s="114"/>
      <c r="C59" s="1" t="s">
        <v>292</v>
      </c>
      <c r="D59" s="18">
        <f t="shared" si="0"/>
        <v>0.15011093197873226</v>
      </c>
      <c r="E59" s="1" t="s">
        <v>291</v>
      </c>
      <c r="F59" s="71">
        <v>41640</v>
      </c>
      <c r="G59" s="71">
        <v>41820</v>
      </c>
      <c r="H59" s="1">
        <v>0</v>
      </c>
      <c r="I59" s="1">
        <v>2</v>
      </c>
      <c r="J59" s="1">
        <f t="shared" si="1"/>
        <v>2</v>
      </c>
      <c r="K59" s="1">
        <v>4</v>
      </c>
      <c r="L59" s="1">
        <f t="shared" si="2"/>
        <v>10</v>
      </c>
      <c r="M59" s="1">
        <v>4</v>
      </c>
      <c r="N59" s="1">
        <v>6</v>
      </c>
      <c r="O59" s="1">
        <v>29</v>
      </c>
      <c r="P59" s="1">
        <v>2</v>
      </c>
      <c r="Q59" s="1">
        <v>4</v>
      </c>
      <c r="R59" s="1">
        <f t="shared" si="3"/>
        <v>66.617400000000004</v>
      </c>
      <c r="S59" s="1">
        <v>0.61739999999999995</v>
      </c>
      <c r="T59" s="1">
        <v>66</v>
      </c>
      <c r="U59" s="1">
        <v>211</v>
      </c>
    </row>
    <row r="60" spans="2:21" hidden="1" x14ac:dyDescent="0.25">
      <c r="B60" s="114"/>
      <c r="C60" s="1" t="s">
        <v>293</v>
      </c>
      <c r="D60" s="18">
        <f t="shared" si="0"/>
        <v>0.22826359880389877</v>
      </c>
      <c r="E60" s="1" t="s">
        <v>291</v>
      </c>
      <c r="F60" s="71">
        <v>41640</v>
      </c>
      <c r="G60" s="71">
        <v>41820</v>
      </c>
      <c r="H60" s="1">
        <v>0</v>
      </c>
      <c r="I60" s="1">
        <v>1</v>
      </c>
      <c r="J60" s="1">
        <f t="shared" si="1"/>
        <v>1</v>
      </c>
      <c r="K60" s="1">
        <v>1</v>
      </c>
      <c r="L60" s="1">
        <f t="shared" si="2"/>
        <v>8</v>
      </c>
      <c r="M60" s="1">
        <v>4</v>
      </c>
      <c r="N60" s="1">
        <v>4</v>
      </c>
      <c r="O60" s="1">
        <v>9</v>
      </c>
      <c r="P60" s="1">
        <v>0.35620000000000002</v>
      </c>
      <c r="Q60" s="1">
        <v>6.5199999999999994E-2</v>
      </c>
      <c r="R60" s="1">
        <f t="shared" si="3"/>
        <v>35.047199999999997</v>
      </c>
      <c r="S60" s="1">
        <v>4.7199999999999999E-2</v>
      </c>
      <c r="T60" s="1">
        <v>35</v>
      </c>
      <c r="U60" s="1">
        <v>100</v>
      </c>
    </row>
    <row r="61" spans="2:21" hidden="1" x14ac:dyDescent="0.25">
      <c r="B61" s="114"/>
      <c r="C61" s="1" t="s">
        <v>294</v>
      </c>
      <c r="D61" s="18">
        <f t="shared" si="0"/>
        <v>0.13392857142857142</v>
      </c>
      <c r="E61" s="1" t="s">
        <v>291</v>
      </c>
      <c r="F61" s="71">
        <v>41640</v>
      </c>
      <c r="G61" s="71">
        <v>41820</v>
      </c>
      <c r="H61" s="1">
        <v>0</v>
      </c>
      <c r="I61" s="1">
        <v>7</v>
      </c>
      <c r="J61" s="1">
        <f t="shared" si="1"/>
        <v>7</v>
      </c>
      <c r="K61" s="1">
        <v>21</v>
      </c>
      <c r="L61" s="1">
        <f t="shared" si="2"/>
        <v>30</v>
      </c>
      <c r="M61" s="1">
        <v>21</v>
      </c>
      <c r="N61" s="1">
        <v>9</v>
      </c>
      <c r="O61" s="1">
        <v>59</v>
      </c>
      <c r="P61" s="1">
        <v>20</v>
      </c>
      <c r="Q61" s="1">
        <v>31</v>
      </c>
      <c r="R61" s="1">
        <f t="shared" si="3"/>
        <v>224</v>
      </c>
      <c r="S61" s="1">
        <v>12</v>
      </c>
      <c r="T61" s="1">
        <v>212</v>
      </c>
      <c r="U61" s="1">
        <v>733</v>
      </c>
    </row>
    <row r="62" spans="2:21" hidden="1" x14ac:dyDescent="0.25">
      <c r="B62" s="114"/>
      <c r="C62" s="1" t="s">
        <v>112</v>
      </c>
      <c r="D62" s="18">
        <f t="shared" si="0"/>
        <v>0.38613861386138615</v>
      </c>
      <c r="E62" s="1">
        <v>2014</v>
      </c>
      <c r="F62" s="71">
        <v>41640</v>
      </c>
      <c r="G62" s="71">
        <v>42004</v>
      </c>
      <c r="H62" s="1">
        <v>7</v>
      </c>
      <c r="I62" s="1">
        <v>73</v>
      </c>
      <c r="J62" s="1">
        <f t="shared" si="1"/>
        <v>80</v>
      </c>
      <c r="K62" s="1">
        <v>180</v>
      </c>
      <c r="L62" s="1">
        <f t="shared" si="2"/>
        <v>117</v>
      </c>
      <c r="M62" s="1">
        <v>101</v>
      </c>
      <c r="N62" s="1">
        <v>16</v>
      </c>
      <c r="O62" s="1">
        <v>93</v>
      </c>
      <c r="P62" s="1">
        <v>156</v>
      </c>
      <c r="Q62" s="1">
        <v>217</v>
      </c>
      <c r="R62" s="1">
        <f t="shared" si="3"/>
        <v>303</v>
      </c>
      <c r="S62" s="1">
        <v>76</v>
      </c>
      <c r="T62" s="1">
        <v>227</v>
      </c>
      <c r="U62" s="1">
        <v>1308</v>
      </c>
    </row>
    <row r="63" spans="2:21" hidden="1" x14ac:dyDescent="0.25">
      <c r="B63" s="114"/>
      <c r="C63" s="1" t="s">
        <v>113</v>
      </c>
      <c r="D63" s="18">
        <f t="shared" si="0"/>
        <v>0.56164383561643838</v>
      </c>
      <c r="E63" s="1">
        <v>2014</v>
      </c>
      <c r="F63" s="71">
        <v>41640</v>
      </c>
      <c r="G63" s="71">
        <v>42004</v>
      </c>
      <c r="H63" s="1">
        <v>0</v>
      </c>
      <c r="I63" s="1">
        <v>17</v>
      </c>
      <c r="J63" s="1">
        <f t="shared" si="1"/>
        <v>17</v>
      </c>
      <c r="K63" s="1">
        <v>284</v>
      </c>
      <c r="L63" s="1">
        <f t="shared" si="2"/>
        <v>82</v>
      </c>
      <c r="M63" s="1">
        <v>74</v>
      </c>
      <c r="N63" s="1">
        <v>8</v>
      </c>
      <c r="O63" s="1">
        <v>63</v>
      </c>
      <c r="P63" s="1">
        <v>228</v>
      </c>
      <c r="Q63" s="1">
        <v>142</v>
      </c>
      <c r="R63" s="1">
        <f t="shared" si="3"/>
        <v>146</v>
      </c>
      <c r="S63" s="1">
        <v>24</v>
      </c>
      <c r="T63" s="1">
        <v>122</v>
      </c>
      <c r="U63" s="1">
        <v>736</v>
      </c>
    </row>
    <row r="64" spans="2:21" hidden="1" x14ac:dyDescent="0.25">
      <c r="B64" s="114"/>
      <c r="C64" s="1" t="s">
        <v>128</v>
      </c>
      <c r="D64" s="18">
        <f t="shared" si="0"/>
        <v>0.15958635217516198</v>
      </c>
      <c r="E64" s="1">
        <v>2014</v>
      </c>
      <c r="F64" s="71">
        <v>41640</v>
      </c>
      <c r="G64" s="71">
        <v>42004</v>
      </c>
      <c r="H64" s="1">
        <v>0</v>
      </c>
      <c r="I64" s="1">
        <v>0</v>
      </c>
      <c r="J64" s="1">
        <f t="shared" si="1"/>
        <v>0</v>
      </c>
      <c r="K64" s="1">
        <v>0</v>
      </c>
      <c r="L64" s="1">
        <f t="shared" si="2"/>
        <v>1</v>
      </c>
      <c r="M64" s="1">
        <v>1</v>
      </c>
      <c r="N64" s="1">
        <v>0</v>
      </c>
      <c r="O64" s="1">
        <v>1</v>
      </c>
      <c r="P64" s="1">
        <v>0.69610000000000005</v>
      </c>
      <c r="Q64" s="1">
        <v>0.39500000000000002</v>
      </c>
      <c r="R64" s="1">
        <f t="shared" si="3"/>
        <v>6.2661999999999995</v>
      </c>
      <c r="S64" s="1">
        <v>0.26619999999999999</v>
      </c>
      <c r="T64" s="1">
        <v>6</v>
      </c>
      <c r="U64" s="1">
        <v>18</v>
      </c>
    </row>
    <row r="65" spans="2:21" hidden="1" x14ac:dyDescent="0.25">
      <c r="B65" s="114"/>
      <c r="C65" s="1" t="s">
        <v>148</v>
      </c>
      <c r="D65" s="18">
        <f t="shared" si="0"/>
        <v>0.18779342723004694</v>
      </c>
      <c r="E65" s="1">
        <v>2014</v>
      </c>
      <c r="F65" s="71">
        <v>41640</v>
      </c>
      <c r="G65" s="71">
        <v>42004</v>
      </c>
      <c r="H65" s="1">
        <v>3</v>
      </c>
      <c r="I65" s="1">
        <v>22</v>
      </c>
      <c r="J65" s="1">
        <f t="shared" si="1"/>
        <v>25</v>
      </c>
      <c r="K65" s="1">
        <v>50</v>
      </c>
      <c r="L65" s="1">
        <f t="shared" si="2"/>
        <v>40</v>
      </c>
      <c r="M65" s="1">
        <v>23</v>
      </c>
      <c r="N65" s="1">
        <v>17</v>
      </c>
      <c r="O65" s="1">
        <v>134</v>
      </c>
      <c r="P65" s="1">
        <v>59</v>
      </c>
      <c r="Q65" s="1">
        <v>47</v>
      </c>
      <c r="R65" s="1">
        <f t="shared" si="3"/>
        <v>213</v>
      </c>
      <c r="S65" s="1">
        <v>41</v>
      </c>
      <c r="T65" s="1">
        <v>172</v>
      </c>
      <c r="U65" s="1">
        <v>1017</v>
      </c>
    </row>
    <row r="66" spans="2:21" hidden="1" x14ac:dyDescent="0.25">
      <c r="B66" s="114"/>
      <c r="C66" s="1" t="s">
        <v>149</v>
      </c>
      <c r="D66" s="18">
        <f t="shared" si="0"/>
        <v>0.95258620689655171</v>
      </c>
      <c r="E66" s="1">
        <v>2014</v>
      </c>
      <c r="F66" s="71">
        <v>41640</v>
      </c>
      <c r="G66" s="71">
        <v>42004</v>
      </c>
      <c r="H66" s="1">
        <v>11</v>
      </c>
      <c r="I66" s="1">
        <v>53</v>
      </c>
      <c r="J66" s="1">
        <f t="shared" si="1"/>
        <v>64</v>
      </c>
      <c r="K66" s="1">
        <v>77</v>
      </c>
      <c r="L66" s="1">
        <f t="shared" si="2"/>
        <v>221</v>
      </c>
      <c r="M66" s="1">
        <v>81</v>
      </c>
      <c r="N66" s="1">
        <v>140</v>
      </c>
      <c r="O66" s="1">
        <v>918</v>
      </c>
      <c r="P66" s="1">
        <v>5</v>
      </c>
      <c r="Q66" s="1">
        <v>81</v>
      </c>
      <c r="R66" s="1">
        <f t="shared" si="3"/>
        <v>232</v>
      </c>
      <c r="S66" s="1">
        <v>56</v>
      </c>
      <c r="T66" s="1">
        <v>176</v>
      </c>
      <c r="U66" s="1">
        <v>519</v>
      </c>
    </row>
    <row r="67" spans="2:21" hidden="1" x14ac:dyDescent="0.25">
      <c r="B67" s="114"/>
      <c r="C67" s="1" t="s">
        <v>165</v>
      </c>
      <c r="D67" s="18">
        <f t="shared" si="0"/>
        <v>8.9333333333333334E-2</v>
      </c>
      <c r="E67" s="1">
        <v>2014</v>
      </c>
      <c r="F67" s="71">
        <v>41640</v>
      </c>
      <c r="G67" s="71">
        <v>42004</v>
      </c>
      <c r="H67" s="1">
        <v>3</v>
      </c>
      <c r="I67" s="1">
        <v>139</v>
      </c>
      <c r="J67" s="1">
        <f t="shared" si="1"/>
        <v>142</v>
      </c>
      <c r="K67" s="1">
        <v>193</v>
      </c>
      <c r="L67" s="1">
        <f t="shared" si="2"/>
        <v>67</v>
      </c>
      <c r="M67" s="1">
        <v>57</v>
      </c>
      <c r="N67" s="1">
        <v>10</v>
      </c>
      <c r="O67" s="1">
        <v>83</v>
      </c>
      <c r="P67" s="1">
        <v>447</v>
      </c>
      <c r="Q67" s="1">
        <v>349</v>
      </c>
      <c r="R67" s="1">
        <f t="shared" si="3"/>
        <v>750</v>
      </c>
      <c r="S67" s="1">
        <v>273</v>
      </c>
      <c r="T67" s="1">
        <v>477</v>
      </c>
      <c r="U67" s="1">
        <v>1478</v>
      </c>
    </row>
    <row r="68" spans="2:21" hidden="1" x14ac:dyDescent="0.25">
      <c r="B68" s="114" t="s">
        <v>195</v>
      </c>
      <c r="C68" s="1" t="s">
        <v>67</v>
      </c>
      <c r="D68" s="18">
        <f t="shared" si="0"/>
        <v>0.62307807135393345</v>
      </c>
      <c r="E68" s="1">
        <v>2014</v>
      </c>
      <c r="F68" s="71">
        <v>41640</v>
      </c>
      <c r="G68" s="71">
        <v>42004</v>
      </c>
      <c r="H68" s="1">
        <v>10</v>
      </c>
      <c r="I68" s="1">
        <v>463</v>
      </c>
      <c r="J68" s="1">
        <f t="shared" si="1"/>
        <v>473</v>
      </c>
      <c r="K68" s="1">
        <v>1693</v>
      </c>
      <c r="L68" s="1">
        <f t="shared" si="2"/>
        <v>4174</v>
      </c>
      <c r="M68" s="1">
        <v>1688</v>
      </c>
      <c r="N68" s="1">
        <v>2486</v>
      </c>
      <c r="O68" s="1">
        <v>13171</v>
      </c>
      <c r="P68" s="1">
        <v>2444</v>
      </c>
      <c r="Q68" s="1">
        <v>2439</v>
      </c>
      <c r="R68" s="1">
        <f t="shared" si="3"/>
        <v>6699</v>
      </c>
      <c r="S68" s="1">
        <v>1675</v>
      </c>
      <c r="T68" s="1">
        <v>5024</v>
      </c>
      <c r="U68" s="1">
        <v>30413</v>
      </c>
    </row>
    <row r="69" spans="2:21" hidden="1" x14ac:dyDescent="0.25">
      <c r="B69" s="114"/>
      <c r="C69" s="1" t="s">
        <v>259</v>
      </c>
      <c r="D69" s="18">
        <f t="shared" si="0"/>
        <v>0</v>
      </c>
      <c r="E69" s="1">
        <v>2014</v>
      </c>
      <c r="F69" s="71">
        <v>41640</v>
      </c>
      <c r="G69" s="71">
        <v>42004</v>
      </c>
      <c r="H69" s="1">
        <v>0</v>
      </c>
      <c r="I69" s="1">
        <v>0</v>
      </c>
      <c r="J69" s="1">
        <f t="shared" si="1"/>
        <v>0</v>
      </c>
      <c r="K69" s="1">
        <v>0</v>
      </c>
      <c r="L69" s="1">
        <f t="shared" si="2"/>
        <v>0</v>
      </c>
      <c r="M69" s="1">
        <v>0</v>
      </c>
      <c r="N69" s="1">
        <v>0</v>
      </c>
      <c r="O69" s="1">
        <v>0</v>
      </c>
      <c r="P69" s="1">
        <v>395</v>
      </c>
      <c r="Q69" s="1">
        <v>353</v>
      </c>
      <c r="R69" s="1">
        <f t="shared" si="3"/>
        <v>725</v>
      </c>
      <c r="S69" s="1">
        <v>153</v>
      </c>
      <c r="T69" s="1">
        <v>572</v>
      </c>
      <c r="U69" s="1">
        <v>1626</v>
      </c>
    </row>
    <row r="70" spans="2:21" hidden="1" x14ac:dyDescent="0.25">
      <c r="B70" s="114"/>
      <c r="C70" s="1" t="s">
        <v>295</v>
      </c>
      <c r="D70" s="18">
        <f t="shared" si="0"/>
        <v>4.6627872276932256E-2</v>
      </c>
      <c r="E70" s="1" t="s">
        <v>291</v>
      </c>
      <c r="F70" s="71">
        <v>41640</v>
      </c>
      <c r="G70" s="71">
        <v>41820</v>
      </c>
      <c r="H70" s="1">
        <v>0</v>
      </c>
      <c r="I70" s="1">
        <v>0</v>
      </c>
      <c r="J70" s="1">
        <f t="shared" si="1"/>
        <v>0</v>
      </c>
      <c r="K70" s="1">
        <v>0</v>
      </c>
      <c r="L70" s="1">
        <f t="shared" si="2"/>
        <v>1</v>
      </c>
      <c r="M70" s="1">
        <v>0</v>
      </c>
      <c r="N70" s="1">
        <v>1</v>
      </c>
      <c r="O70" s="1">
        <v>9</v>
      </c>
      <c r="P70" s="1">
        <v>0.28060000000000002</v>
      </c>
      <c r="Q70" s="1">
        <v>0.46879999999999999</v>
      </c>
      <c r="R70" s="1">
        <f t="shared" si="3"/>
        <v>21.446400000000001</v>
      </c>
      <c r="S70" s="1">
        <v>0.44640000000000002</v>
      </c>
      <c r="T70" s="1">
        <v>21</v>
      </c>
      <c r="U70" s="1">
        <v>55</v>
      </c>
    </row>
    <row r="71" spans="2:21" hidden="1" x14ac:dyDescent="0.25">
      <c r="B71" s="114"/>
      <c r="C71" s="1" t="s">
        <v>296</v>
      </c>
      <c r="D71" s="18">
        <f t="shared" si="0"/>
        <v>5.3478086047446721E-2</v>
      </c>
      <c r="E71" s="1" t="s">
        <v>291</v>
      </c>
      <c r="F71" s="71">
        <v>41640</v>
      </c>
      <c r="G71" s="71">
        <v>41820</v>
      </c>
      <c r="H71" s="1">
        <v>38</v>
      </c>
      <c r="I71" s="1">
        <v>27</v>
      </c>
      <c r="J71" s="1">
        <f t="shared" si="1"/>
        <v>65</v>
      </c>
      <c r="K71" s="1">
        <v>19</v>
      </c>
      <c r="L71" s="1">
        <f t="shared" si="2"/>
        <v>133</v>
      </c>
      <c r="M71" s="1">
        <v>9</v>
      </c>
      <c r="N71" s="1">
        <v>124</v>
      </c>
      <c r="O71" s="1">
        <v>334</v>
      </c>
      <c r="P71" s="1">
        <v>1350</v>
      </c>
      <c r="Q71" s="1">
        <v>1635</v>
      </c>
      <c r="R71" s="1">
        <f t="shared" si="3"/>
        <v>2487</v>
      </c>
      <c r="S71" s="1">
        <v>1327</v>
      </c>
      <c r="T71" s="1">
        <v>1160</v>
      </c>
      <c r="U71" s="1">
        <v>1741</v>
      </c>
    </row>
    <row r="72" spans="2:21" hidden="1" x14ac:dyDescent="0.25">
      <c r="B72" s="114"/>
      <c r="C72" s="1" t="s">
        <v>144</v>
      </c>
      <c r="D72" s="18">
        <f t="shared" si="0"/>
        <v>2.5952140208965285E-2</v>
      </c>
      <c r="E72" s="1">
        <v>2014</v>
      </c>
      <c r="F72" s="71">
        <v>41640</v>
      </c>
      <c r="G72" s="71">
        <v>42004</v>
      </c>
      <c r="H72" s="1">
        <v>1</v>
      </c>
      <c r="I72" s="1">
        <v>4</v>
      </c>
      <c r="J72" s="1">
        <f t="shared" si="1"/>
        <v>5</v>
      </c>
      <c r="K72" s="1">
        <v>10</v>
      </c>
      <c r="L72" s="1">
        <f t="shared" si="2"/>
        <v>77</v>
      </c>
      <c r="M72" s="1">
        <v>10</v>
      </c>
      <c r="N72" s="1">
        <v>67</v>
      </c>
      <c r="O72" s="1">
        <v>917</v>
      </c>
      <c r="P72" s="1">
        <v>241</v>
      </c>
      <c r="Q72" s="1">
        <v>133</v>
      </c>
      <c r="R72" s="1">
        <f t="shared" si="3"/>
        <v>2967</v>
      </c>
      <c r="S72" s="1">
        <v>74</v>
      </c>
      <c r="T72" s="1">
        <v>2893</v>
      </c>
      <c r="U72" s="1">
        <v>6182</v>
      </c>
    </row>
    <row r="73" spans="2:21" hidden="1" x14ac:dyDescent="0.25">
      <c r="B73" s="114"/>
      <c r="C73" s="1" t="s">
        <v>297</v>
      </c>
      <c r="D73" s="18">
        <f t="shared" si="0"/>
        <v>5.8139534883720929E-2</v>
      </c>
      <c r="E73" s="1" t="s">
        <v>291</v>
      </c>
      <c r="F73" s="71">
        <v>41640</v>
      </c>
      <c r="G73" s="71">
        <v>41820</v>
      </c>
      <c r="H73" s="1">
        <v>0</v>
      </c>
      <c r="I73" s="1">
        <v>0</v>
      </c>
      <c r="J73" s="1">
        <f t="shared" si="1"/>
        <v>0</v>
      </c>
      <c r="K73" s="1">
        <v>0</v>
      </c>
      <c r="L73" s="1">
        <f t="shared" si="2"/>
        <v>5</v>
      </c>
      <c r="M73" s="1">
        <v>0</v>
      </c>
      <c r="N73" s="1">
        <v>5</v>
      </c>
      <c r="O73" s="1">
        <v>55</v>
      </c>
      <c r="P73" s="1">
        <v>16</v>
      </c>
      <c r="Q73" s="1">
        <v>23</v>
      </c>
      <c r="R73" s="1">
        <f t="shared" si="3"/>
        <v>86</v>
      </c>
      <c r="S73" s="1">
        <v>29</v>
      </c>
      <c r="T73" s="1">
        <v>57</v>
      </c>
      <c r="U73" s="1">
        <v>126</v>
      </c>
    </row>
    <row r="74" spans="2:21" hidden="1" x14ac:dyDescent="0.25">
      <c r="B74" s="114"/>
      <c r="C74" s="1" t="s">
        <v>166</v>
      </c>
      <c r="D74" s="18">
        <f t="shared" si="0"/>
        <v>0.94856309870887134</v>
      </c>
      <c r="E74" s="1">
        <v>2014</v>
      </c>
      <c r="F74" s="71">
        <v>41548</v>
      </c>
      <c r="G74" s="71">
        <v>41912</v>
      </c>
      <c r="H74" s="1">
        <v>41</v>
      </c>
      <c r="I74" s="1">
        <v>302</v>
      </c>
      <c r="J74" s="1">
        <f t="shared" si="1"/>
        <v>343</v>
      </c>
      <c r="K74" s="1">
        <v>982</v>
      </c>
      <c r="L74" s="1">
        <f t="shared" si="2"/>
        <v>9110</v>
      </c>
      <c r="M74" s="1">
        <v>3177</v>
      </c>
      <c r="N74" s="1">
        <v>5933</v>
      </c>
      <c r="O74" s="1">
        <v>7024</v>
      </c>
      <c r="P74" s="1">
        <v>423</v>
      </c>
      <c r="Q74" s="1">
        <v>2582</v>
      </c>
      <c r="R74" s="1">
        <f t="shared" si="3"/>
        <v>9604</v>
      </c>
      <c r="S74" s="1">
        <v>3869</v>
      </c>
      <c r="T74" s="1">
        <v>5735</v>
      </c>
      <c r="U74" s="1">
        <v>20813</v>
      </c>
    </row>
    <row r="75" spans="2:21" hidden="1" x14ac:dyDescent="0.25">
      <c r="B75" s="114"/>
      <c r="C75" s="1" t="s">
        <v>168</v>
      </c>
      <c r="D75" s="18">
        <f t="shared" si="0"/>
        <v>0.20895522388059701</v>
      </c>
      <c r="E75" s="1">
        <v>2014</v>
      </c>
      <c r="F75" s="71">
        <v>41640</v>
      </c>
      <c r="G75" s="71">
        <v>42004</v>
      </c>
      <c r="H75" s="1">
        <v>0</v>
      </c>
      <c r="I75" s="1">
        <v>4</v>
      </c>
      <c r="J75" s="1">
        <f t="shared" si="1"/>
        <v>4</v>
      </c>
      <c r="K75" s="1">
        <v>4</v>
      </c>
      <c r="L75" s="1">
        <f t="shared" si="2"/>
        <v>14</v>
      </c>
      <c r="M75" s="1">
        <v>4</v>
      </c>
      <c r="N75" s="1">
        <v>10</v>
      </c>
      <c r="O75" s="1">
        <v>29</v>
      </c>
      <c r="P75" s="1">
        <v>34</v>
      </c>
      <c r="Q75" s="1">
        <v>12</v>
      </c>
      <c r="R75" s="1">
        <f t="shared" si="3"/>
        <v>67</v>
      </c>
      <c r="S75" s="1">
        <v>2</v>
      </c>
      <c r="T75" s="1">
        <v>65</v>
      </c>
      <c r="U75" s="1">
        <v>113</v>
      </c>
    </row>
    <row r="76" spans="2:21" hidden="1" x14ac:dyDescent="0.25">
      <c r="B76" s="114" t="s">
        <v>192</v>
      </c>
      <c r="C76" s="1" t="s">
        <v>21</v>
      </c>
      <c r="D76" s="18">
        <f t="shared" si="0"/>
        <v>0.60278525990028087</v>
      </c>
      <c r="E76" s="1">
        <v>2014</v>
      </c>
      <c r="F76" s="71">
        <v>41640</v>
      </c>
      <c r="G76" s="71">
        <v>42004</v>
      </c>
      <c r="H76" s="1">
        <v>410</v>
      </c>
      <c r="I76" s="1">
        <v>912</v>
      </c>
      <c r="J76" s="1">
        <f t="shared" si="1"/>
        <v>1322</v>
      </c>
      <c r="K76" s="1">
        <v>2211</v>
      </c>
      <c r="L76" s="1">
        <f t="shared" si="2"/>
        <v>10518</v>
      </c>
      <c r="M76" s="1">
        <v>5045</v>
      </c>
      <c r="N76" s="1">
        <v>5473</v>
      </c>
      <c r="O76" s="1">
        <v>7105</v>
      </c>
      <c r="P76" s="1">
        <v>2970</v>
      </c>
      <c r="Q76" s="1">
        <v>5403</v>
      </c>
      <c r="R76" s="1">
        <f t="shared" si="3"/>
        <v>17449</v>
      </c>
      <c r="S76" s="1">
        <v>7757</v>
      </c>
      <c r="T76" s="1">
        <v>9692</v>
      </c>
      <c r="U76" s="1">
        <v>20660</v>
      </c>
    </row>
    <row r="77" spans="2:21" hidden="1" x14ac:dyDescent="0.25">
      <c r="B77" s="114"/>
      <c r="C77" s="1" t="s">
        <v>22</v>
      </c>
      <c r="D77" s="18">
        <f t="shared" si="0"/>
        <v>0.31535898212662827</v>
      </c>
      <c r="E77" s="1">
        <v>2014</v>
      </c>
      <c r="F77" s="71">
        <v>41640</v>
      </c>
      <c r="G77" s="71">
        <v>42004</v>
      </c>
      <c r="H77" s="1">
        <v>38</v>
      </c>
      <c r="I77" s="1">
        <v>414</v>
      </c>
      <c r="J77" s="1">
        <f t="shared" si="1"/>
        <v>452</v>
      </c>
      <c r="K77" s="1">
        <v>443</v>
      </c>
      <c r="L77" s="1">
        <f t="shared" si="2"/>
        <v>3123</v>
      </c>
      <c r="M77" s="1">
        <v>1544</v>
      </c>
      <c r="N77" s="1">
        <v>1579</v>
      </c>
      <c r="O77" s="1">
        <v>2128</v>
      </c>
      <c r="P77" s="1">
        <v>3437</v>
      </c>
      <c r="Q77" s="1">
        <v>5338</v>
      </c>
      <c r="R77" s="1">
        <f t="shared" si="3"/>
        <v>9903</v>
      </c>
      <c r="S77" s="1">
        <v>5556</v>
      </c>
      <c r="T77" s="1">
        <v>4347</v>
      </c>
      <c r="U77" s="1">
        <v>3337</v>
      </c>
    </row>
    <row r="78" spans="2:21" hidden="1" x14ac:dyDescent="0.25">
      <c r="B78" s="114"/>
      <c r="C78" s="1" t="s">
        <v>125</v>
      </c>
      <c r="D78" s="18">
        <f t="shared" si="0"/>
        <v>0.18292682926829268</v>
      </c>
      <c r="E78" s="1">
        <v>2014</v>
      </c>
      <c r="F78" s="71">
        <v>41640</v>
      </c>
      <c r="G78" s="71">
        <v>42004</v>
      </c>
      <c r="H78" s="1">
        <v>1</v>
      </c>
      <c r="I78" s="1">
        <v>6</v>
      </c>
      <c r="J78" s="1">
        <f t="shared" si="1"/>
        <v>7</v>
      </c>
      <c r="K78" s="1">
        <v>8</v>
      </c>
      <c r="L78" s="1">
        <f t="shared" si="2"/>
        <v>30</v>
      </c>
      <c r="M78" s="1">
        <v>7</v>
      </c>
      <c r="N78" s="1">
        <v>23</v>
      </c>
      <c r="O78" s="1">
        <v>123</v>
      </c>
      <c r="P78" s="1">
        <v>5</v>
      </c>
      <c r="Q78" s="1">
        <v>64</v>
      </c>
      <c r="R78" s="1">
        <f t="shared" si="3"/>
        <v>164</v>
      </c>
      <c r="S78" s="1">
        <v>83</v>
      </c>
      <c r="T78" s="1">
        <v>81</v>
      </c>
      <c r="U78" s="1">
        <v>249</v>
      </c>
    </row>
    <row r="79" spans="2:21" hidden="1" x14ac:dyDescent="0.25">
      <c r="B79" s="114"/>
      <c r="C79" s="1" t="s">
        <v>181</v>
      </c>
      <c r="D79" s="18">
        <f t="shared" si="0"/>
        <v>0.50912576969875745</v>
      </c>
      <c r="E79" s="1">
        <v>2014</v>
      </c>
      <c r="F79" s="71">
        <v>41640</v>
      </c>
      <c r="G79" s="71">
        <v>42004</v>
      </c>
      <c r="H79" s="1">
        <v>2163</v>
      </c>
      <c r="I79" s="1">
        <v>12558</v>
      </c>
      <c r="J79" s="1">
        <f t="shared" si="1"/>
        <v>14721</v>
      </c>
      <c r="K79" s="1">
        <v>17544</v>
      </c>
      <c r="L79" s="1">
        <f t="shared" si="2"/>
        <v>55232</v>
      </c>
      <c r="M79" s="1">
        <v>22796</v>
      </c>
      <c r="N79" s="1">
        <v>32436</v>
      </c>
      <c r="O79" s="1">
        <v>72825</v>
      </c>
      <c r="P79" s="1">
        <v>41080</v>
      </c>
      <c r="Q79" s="1">
        <v>57787</v>
      </c>
      <c r="R79" s="1">
        <f t="shared" si="3"/>
        <v>108484</v>
      </c>
      <c r="S79" s="1">
        <v>47957</v>
      </c>
      <c r="T79" s="1">
        <v>60527</v>
      </c>
      <c r="U79" s="1">
        <v>117299</v>
      </c>
    </row>
    <row r="80" spans="2:21" hidden="1" x14ac:dyDescent="0.25">
      <c r="B80" s="114" t="s">
        <v>276</v>
      </c>
      <c r="C80" s="1" t="s">
        <v>95</v>
      </c>
      <c r="D80" s="18">
        <f t="shared" si="0"/>
        <v>6.5875284910607235E-2</v>
      </c>
      <c r="E80" s="1">
        <v>2014</v>
      </c>
      <c r="F80" s="71">
        <v>41640</v>
      </c>
      <c r="G80" s="71">
        <v>42004</v>
      </c>
      <c r="H80" s="1">
        <v>1</v>
      </c>
      <c r="I80" s="1">
        <v>5</v>
      </c>
      <c r="J80" s="1">
        <f t="shared" si="1"/>
        <v>6</v>
      </c>
      <c r="K80" s="1">
        <v>6</v>
      </c>
      <c r="L80" s="1">
        <f t="shared" si="2"/>
        <v>21</v>
      </c>
      <c r="M80" s="1">
        <v>5</v>
      </c>
      <c r="N80" s="1">
        <v>16</v>
      </c>
      <c r="O80" s="1">
        <v>114</v>
      </c>
      <c r="P80" s="1">
        <v>1</v>
      </c>
      <c r="Q80" s="1">
        <v>0.7964</v>
      </c>
      <c r="R80" s="1">
        <f t="shared" si="3"/>
        <v>318.7842</v>
      </c>
      <c r="S80" s="1">
        <v>0.78420000000000001</v>
      </c>
      <c r="T80" s="1">
        <v>318</v>
      </c>
      <c r="U80" s="1">
        <v>772</v>
      </c>
    </row>
    <row r="81" spans="2:21" hidden="1" x14ac:dyDescent="0.25">
      <c r="B81" s="114"/>
      <c r="C81" s="1" t="s">
        <v>102</v>
      </c>
      <c r="D81" s="18">
        <f t="shared" si="0"/>
        <v>1.2195121951219513E-2</v>
      </c>
      <c r="E81" s="1">
        <v>2014</v>
      </c>
      <c r="F81" s="71">
        <v>41640</v>
      </c>
      <c r="G81" s="71">
        <v>42004</v>
      </c>
      <c r="H81" s="1">
        <v>0</v>
      </c>
      <c r="I81" s="1">
        <v>3</v>
      </c>
      <c r="J81" s="1">
        <f t="shared" si="1"/>
        <v>3</v>
      </c>
      <c r="K81" s="1">
        <v>5</v>
      </c>
      <c r="L81" s="1">
        <f t="shared" si="2"/>
        <v>1</v>
      </c>
      <c r="M81" s="1">
        <v>1</v>
      </c>
      <c r="N81" s="1">
        <v>0</v>
      </c>
      <c r="O81" s="1">
        <v>31</v>
      </c>
      <c r="P81" s="1">
        <v>0.33150000000000002</v>
      </c>
      <c r="Q81" s="1">
        <v>3</v>
      </c>
      <c r="R81" s="1">
        <f t="shared" si="3"/>
        <v>82</v>
      </c>
      <c r="S81" s="1">
        <v>1</v>
      </c>
      <c r="T81" s="1">
        <v>81</v>
      </c>
      <c r="U81" s="1">
        <v>255</v>
      </c>
    </row>
    <row r="82" spans="2:21" hidden="1" x14ac:dyDescent="0.25">
      <c r="B82" s="114"/>
      <c r="C82" s="1" t="s">
        <v>118</v>
      </c>
      <c r="D82" s="18">
        <f t="shared" si="0"/>
        <v>1.5527853864261712E-2</v>
      </c>
      <c r="E82" s="1">
        <v>2014</v>
      </c>
      <c r="F82" s="71">
        <v>41640</v>
      </c>
      <c r="G82" s="71">
        <v>42004</v>
      </c>
      <c r="H82" s="1">
        <v>1</v>
      </c>
      <c r="I82" s="1">
        <v>3</v>
      </c>
      <c r="J82" s="1">
        <f t="shared" si="1"/>
        <v>4</v>
      </c>
      <c r="K82" s="1">
        <v>0</v>
      </c>
      <c r="L82" s="1">
        <f t="shared" si="2"/>
        <v>1</v>
      </c>
      <c r="M82" s="1">
        <v>1</v>
      </c>
      <c r="N82" s="1">
        <v>0</v>
      </c>
      <c r="O82" s="1">
        <v>16</v>
      </c>
      <c r="P82" s="1">
        <v>1</v>
      </c>
      <c r="Q82" s="1">
        <v>0.66990000000000005</v>
      </c>
      <c r="R82" s="1">
        <f t="shared" si="3"/>
        <v>64.400400000000005</v>
      </c>
      <c r="S82" s="1">
        <v>0.40039999999999998</v>
      </c>
      <c r="T82" s="1">
        <v>64</v>
      </c>
      <c r="U82" s="1">
        <v>221</v>
      </c>
    </row>
    <row r="83" spans="2:21" hidden="1" x14ac:dyDescent="0.25">
      <c r="B83" s="114"/>
      <c r="C83" s="1" t="s">
        <v>298</v>
      </c>
      <c r="D83" s="18">
        <f t="shared" si="0"/>
        <v>0.24523327815584575</v>
      </c>
      <c r="E83" s="1" t="s">
        <v>291</v>
      </c>
      <c r="F83" s="71">
        <v>41640</v>
      </c>
      <c r="G83" s="71">
        <v>41820</v>
      </c>
      <c r="H83" s="1">
        <v>0</v>
      </c>
      <c r="I83" s="1">
        <v>0</v>
      </c>
      <c r="J83" s="1">
        <f t="shared" si="1"/>
        <v>0</v>
      </c>
      <c r="K83" s="1">
        <v>0</v>
      </c>
      <c r="L83" s="1">
        <f t="shared" si="2"/>
        <v>2</v>
      </c>
      <c r="M83" s="1">
        <v>1</v>
      </c>
      <c r="N83" s="1">
        <v>1</v>
      </c>
      <c r="O83" s="1">
        <v>6</v>
      </c>
      <c r="P83" s="1">
        <v>0.29160000000000003</v>
      </c>
      <c r="Q83" s="1">
        <v>0.18190000000000001</v>
      </c>
      <c r="R83" s="1">
        <f t="shared" si="3"/>
        <v>8.1555</v>
      </c>
      <c r="S83" s="1">
        <v>0.1555</v>
      </c>
      <c r="T83" s="1">
        <v>8</v>
      </c>
      <c r="U83" s="1">
        <v>42</v>
      </c>
    </row>
    <row r="84" spans="2:21" hidden="1" x14ac:dyDescent="0.25">
      <c r="B84" s="114"/>
      <c r="C84" s="1" t="s">
        <v>299</v>
      </c>
      <c r="D84" s="18">
        <f t="shared" si="0"/>
        <v>0</v>
      </c>
      <c r="E84" s="1" t="s">
        <v>291</v>
      </c>
      <c r="F84" s="71">
        <v>41640</v>
      </c>
      <c r="G84" s="71">
        <v>41820</v>
      </c>
      <c r="H84" s="1">
        <v>0</v>
      </c>
      <c r="I84" s="1">
        <v>0</v>
      </c>
      <c r="J84" s="1">
        <f t="shared" si="1"/>
        <v>0</v>
      </c>
      <c r="K84" s="1">
        <v>1</v>
      </c>
      <c r="L84" s="1">
        <f t="shared" si="2"/>
        <v>0</v>
      </c>
      <c r="M84" s="1">
        <v>0</v>
      </c>
      <c r="P84" s="1">
        <v>5.28E-2</v>
      </c>
      <c r="Q84" s="1">
        <v>3.3399999999999999E-2</v>
      </c>
      <c r="R84" s="1">
        <f t="shared" si="3"/>
        <v>2.0285000000000002</v>
      </c>
      <c r="S84" s="1">
        <v>2.8500000000000001E-2</v>
      </c>
      <c r="T84" s="1">
        <v>2</v>
      </c>
      <c r="U84" s="1">
        <v>13</v>
      </c>
    </row>
    <row r="85" spans="2:21" hidden="1" x14ac:dyDescent="0.25">
      <c r="B85" s="114"/>
      <c r="C85" s="1" t="s">
        <v>300</v>
      </c>
      <c r="D85" s="18">
        <f t="shared" si="0"/>
        <v>0.52148156388844469</v>
      </c>
      <c r="E85" s="1" t="s">
        <v>291</v>
      </c>
      <c r="F85" s="71">
        <v>41640</v>
      </c>
      <c r="G85" s="71">
        <v>41820</v>
      </c>
      <c r="H85" s="1">
        <v>4</v>
      </c>
      <c r="I85" s="1">
        <v>0</v>
      </c>
      <c r="J85" s="1">
        <f t="shared" si="1"/>
        <v>4</v>
      </c>
      <c r="K85" s="1">
        <v>5</v>
      </c>
      <c r="L85" s="1">
        <f t="shared" si="2"/>
        <v>30</v>
      </c>
      <c r="M85" s="1">
        <v>11</v>
      </c>
      <c r="N85" s="1">
        <v>19</v>
      </c>
      <c r="O85" s="1">
        <v>23</v>
      </c>
      <c r="P85" s="1">
        <v>9</v>
      </c>
      <c r="Q85" s="1">
        <v>0.71460000000000001</v>
      </c>
      <c r="R85" s="1">
        <f t="shared" si="3"/>
        <v>57.528399999999998</v>
      </c>
      <c r="S85" s="1">
        <v>0.52839999999999998</v>
      </c>
      <c r="T85" s="1">
        <v>57</v>
      </c>
      <c r="U85" s="1">
        <v>169</v>
      </c>
    </row>
    <row r="86" spans="2:21" hidden="1" x14ac:dyDescent="0.25">
      <c r="B86" s="114"/>
      <c r="C86" s="1" t="s">
        <v>145</v>
      </c>
      <c r="D86" s="18">
        <f t="shared" si="0"/>
        <v>0.25449101796407186</v>
      </c>
      <c r="E86" s="1">
        <v>2014</v>
      </c>
      <c r="F86" s="71">
        <v>41640</v>
      </c>
      <c r="G86" s="71">
        <v>42004</v>
      </c>
      <c r="H86" s="1">
        <v>2</v>
      </c>
      <c r="I86" s="1">
        <v>3</v>
      </c>
      <c r="J86" s="1">
        <f t="shared" si="1"/>
        <v>5</v>
      </c>
      <c r="K86" s="1">
        <v>34</v>
      </c>
      <c r="L86" s="1">
        <f t="shared" si="2"/>
        <v>85</v>
      </c>
      <c r="M86" s="1">
        <v>42</v>
      </c>
      <c r="N86" s="1">
        <v>43</v>
      </c>
      <c r="O86" s="1">
        <v>152</v>
      </c>
      <c r="P86" s="1">
        <v>48</v>
      </c>
      <c r="Q86" s="1">
        <v>47</v>
      </c>
      <c r="R86" s="1">
        <f t="shared" si="3"/>
        <v>334</v>
      </c>
      <c r="S86" s="1">
        <v>21</v>
      </c>
      <c r="T86" s="1">
        <v>313</v>
      </c>
      <c r="U86" s="1">
        <v>1048</v>
      </c>
    </row>
    <row r="87" spans="2:21" hidden="1" x14ac:dyDescent="0.25">
      <c r="B87" s="114"/>
      <c r="C87" s="1" t="s">
        <v>301</v>
      </c>
      <c r="D87" s="18">
        <f t="shared" si="0"/>
        <v>5.2572089477696295E-2</v>
      </c>
      <c r="E87" s="1" t="s">
        <v>291</v>
      </c>
      <c r="F87" s="71">
        <v>41640</v>
      </c>
      <c r="G87" s="71">
        <v>41820</v>
      </c>
      <c r="H87" s="1">
        <v>0</v>
      </c>
      <c r="I87" s="1">
        <v>0</v>
      </c>
      <c r="J87" s="1">
        <f t="shared" si="1"/>
        <v>0</v>
      </c>
      <c r="K87" s="1">
        <v>0</v>
      </c>
      <c r="L87" s="1">
        <f t="shared" si="2"/>
        <v>1</v>
      </c>
      <c r="M87" s="1">
        <v>0</v>
      </c>
      <c r="N87" s="1">
        <v>1</v>
      </c>
      <c r="O87" s="1">
        <v>21</v>
      </c>
      <c r="P87" s="1">
        <v>0.37790000000000001</v>
      </c>
      <c r="Q87" s="1">
        <v>2.4500000000000001E-2</v>
      </c>
      <c r="R87" s="1">
        <f t="shared" si="3"/>
        <v>19.0215</v>
      </c>
      <c r="S87" s="1">
        <v>2.1499999999999998E-2</v>
      </c>
      <c r="T87" s="1">
        <v>19</v>
      </c>
      <c r="U87" s="1">
        <v>51</v>
      </c>
    </row>
    <row r="88" spans="2:21" hidden="1" x14ac:dyDescent="0.25">
      <c r="B88" s="114" t="s">
        <v>197</v>
      </c>
      <c r="C88" s="1" t="s">
        <v>302</v>
      </c>
      <c r="D88" s="18">
        <f t="shared" ref="D88:D118" si="4">SUM(M88:N88)/SUM(S88:T88)</f>
        <v>0.19784172661870503</v>
      </c>
      <c r="E88" s="1">
        <v>2014</v>
      </c>
      <c r="F88" s="71">
        <v>41640</v>
      </c>
      <c r="G88" s="71">
        <v>42004</v>
      </c>
      <c r="H88" s="1">
        <v>2</v>
      </c>
      <c r="I88" s="1">
        <v>10</v>
      </c>
      <c r="J88" s="1">
        <f t="shared" ref="J88:J118" si="5">SUM(H88:I88)</f>
        <v>12</v>
      </c>
      <c r="K88" s="1">
        <v>16</v>
      </c>
      <c r="L88" s="1">
        <f t="shared" si="2"/>
        <v>55</v>
      </c>
      <c r="M88" s="1">
        <v>25</v>
      </c>
      <c r="N88" s="1">
        <v>30</v>
      </c>
      <c r="O88" s="1">
        <v>93</v>
      </c>
      <c r="P88" s="1">
        <v>31</v>
      </c>
      <c r="Q88" s="1">
        <v>35</v>
      </c>
      <c r="R88" s="1">
        <f t="shared" si="3"/>
        <v>278</v>
      </c>
      <c r="S88" s="1">
        <v>52</v>
      </c>
      <c r="T88" s="1">
        <v>226</v>
      </c>
      <c r="U88" s="1">
        <v>619</v>
      </c>
    </row>
    <row r="89" spans="2:21" hidden="1" x14ac:dyDescent="0.25">
      <c r="B89" s="114"/>
      <c r="C89" s="1" t="s">
        <v>48</v>
      </c>
      <c r="D89" s="18">
        <f t="shared" si="4"/>
        <v>0.32432432432432434</v>
      </c>
      <c r="E89" s="1">
        <v>2014</v>
      </c>
      <c r="F89" s="71">
        <v>41640</v>
      </c>
      <c r="G89" s="71">
        <v>42004</v>
      </c>
      <c r="H89" s="1">
        <v>0</v>
      </c>
      <c r="I89" s="1">
        <v>2</v>
      </c>
      <c r="J89" s="1">
        <f t="shared" si="5"/>
        <v>2</v>
      </c>
      <c r="K89" s="1">
        <v>1</v>
      </c>
      <c r="L89" s="1">
        <f t="shared" si="2"/>
        <v>12</v>
      </c>
      <c r="M89" s="1">
        <v>5</v>
      </c>
      <c r="N89" s="1">
        <v>7</v>
      </c>
      <c r="O89" s="1">
        <v>32</v>
      </c>
      <c r="P89" s="1">
        <v>1</v>
      </c>
      <c r="Q89" s="1">
        <v>11</v>
      </c>
      <c r="R89" s="1">
        <f t="shared" si="3"/>
        <v>37</v>
      </c>
      <c r="S89" s="1">
        <v>6</v>
      </c>
      <c r="T89" s="1">
        <v>31</v>
      </c>
      <c r="U89" s="1">
        <v>94</v>
      </c>
    </row>
    <row r="90" spans="2:21" hidden="1" x14ac:dyDescent="0.25">
      <c r="B90" s="114"/>
      <c r="C90" s="1" t="s">
        <v>54</v>
      </c>
      <c r="D90" s="18">
        <f t="shared" si="4"/>
        <v>0.11835973904939422</v>
      </c>
      <c r="E90" s="1">
        <v>2014</v>
      </c>
      <c r="F90" s="71">
        <v>41640</v>
      </c>
      <c r="G90" s="71">
        <v>42004</v>
      </c>
      <c r="H90" s="1">
        <v>21</v>
      </c>
      <c r="I90" s="1">
        <v>15</v>
      </c>
      <c r="J90" s="1">
        <f t="shared" si="5"/>
        <v>36</v>
      </c>
      <c r="K90" s="1">
        <v>57</v>
      </c>
      <c r="L90" s="1">
        <f t="shared" si="2"/>
        <v>127</v>
      </c>
      <c r="M90" s="1">
        <v>19</v>
      </c>
      <c r="N90" s="1">
        <v>108</v>
      </c>
      <c r="O90" s="1">
        <v>460</v>
      </c>
      <c r="P90" s="1">
        <v>153</v>
      </c>
      <c r="Q90" s="1">
        <v>220</v>
      </c>
      <c r="R90" s="1">
        <f t="shared" si="3"/>
        <v>1073</v>
      </c>
      <c r="S90" s="1">
        <v>156</v>
      </c>
      <c r="T90" s="1">
        <v>917</v>
      </c>
      <c r="U90" s="1">
        <v>2433</v>
      </c>
    </row>
    <row r="91" spans="2:21" hidden="1" x14ac:dyDescent="0.25">
      <c r="B91" s="114"/>
      <c r="C91" s="1" t="s">
        <v>56</v>
      </c>
      <c r="D91" s="18">
        <f t="shared" si="4"/>
        <v>0.27711602697422322</v>
      </c>
      <c r="E91" s="1">
        <v>2014</v>
      </c>
      <c r="F91" s="71">
        <v>41640</v>
      </c>
      <c r="G91" s="71">
        <v>42004</v>
      </c>
      <c r="H91" s="1">
        <v>159</v>
      </c>
      <c r="I91" s="1">
        <v>1019</v>
      </c>
      <c r="J91" s="1">
        <f t="shared" si="5"/>
        <v>1178</v>
      </c>
      <c r="K91" s="1">
        <v>1716</v>
      </c>
      <c r="L91" s="1">
        <f t="shared" si="2"/>
        <v>8794</v>
      </c>
      <c r="M91" s="1">
        <v>2874</v>
      </c>
      <c r="N91" s="1">
        <v>5920</v>
      </c>
      <c r="O91" s="1">
        <v>14433</v>
      </c>
      <c r="P91" s="1">
        <v>2016</v>
      </c>
      <c r="Q91" s="1">
        <v>3700</v>
      </c>
      <c r="R91" s="1">
        <f t="shared" si="3"/>
        <v>31734</v>
      </c>
      <c r="S91" s="1">
        <v>6951</v>
      </c>
      <c r="T91" s="1">
        <v>24783</v>
      </c>
      <c r="U91" s="1">
        <v>58092</v>
      </c>
    </row>
    <row r="92" spans="2:21" hidden="1" x14ac:dyDescent="0.25">
      <c r="B92" s="114"/>
      <c r="C92" s="1" t="s">
        <v>73</v>
      </c>
      <c r="D92" s="18">
        <f t="shared" si="4"/>
        <v>9.7560975609756101E-2</v>
      </c>
      <c r="E92" s="1">
        <v>2014</v>
      </c>
      <c r="F92" s="71">
        <v>36892</v>
      </c>
      <c r="G92" s="71">
        <v>42004</v>
      </c>
      <c r="H92" s="1">
        <v>0</v>
      </c>
      <c r="I92" s="1">
        <v>5</v>
      </c>
      <c r="J92" s="1">
        <f t="shared" si="5"/>
        <v>5</v>
      </c>
      <c r="K92" s="1">
        <v>9</v>
      </c>
      <c r="L92" s="1">
        <f t="shared" si="2"/>
        <v>72</v>
      </c>
      <c r="M92" s="1">
        <v>14</v>
      </c>
      <c r="N92" s="1">
        <v>58</v>
      </c>
      <c r="O92" s="1">
        <v>564</v>
      </c>
      <c r="P92" s="1">
        <v>3</v>
      </c>
      <c r="Q92" s="1">
        <v>14</v>
      </c>
      <c r="R92" s="1">
        <f t="shared" si="3"/>
        <v>738</v>
      </c>
      <c r="S92" s="1">
        <v>25</v>
      </c>
      <c r="T92" s="1">
        <v>713</v>
      </c>
      <c r="U92" s="1">
        <v>1758</v>
      </c>
    </row>
    <row r="93" spans="2:21" hidden="1" x14ac:dyDescent="0.25">
      <c r="B93" s="114"/>
      <c r="C93" s="1" t="s">
        <v>303</v>
      </c>
      <c r="D93" s="18">
        <f t="shared" si="4"/>
        <v>0.2469528351881293</v>
      </c>
      <c r="E93" s="1">
        <v>2014</v>
      </c>
      <c r="F93" s="71">
        <v>41640</v>
      </c>
      <c r="G93" s="71">
        <v>42004</v>
      </c>
      <c r="H93" s="1">
        <v>10</v>
      </c>
      <c r="I93" s="1">
        <v>153</v>
      </c>
      <c r="J93" s="1">
        <f t="shared" si="5"/>
        <v>163</v>
      </c>
      <c r="K93" s="1">
        <v>344</v>
      </c>
      <c r="L93" s="1">
        <f t="shared" si="2"/>
        <v>932</v>
      </c>
      <c r="M93" s="1">
        <v>389</v>
      </c>
      <c r="N93" s="1">
        <v>543</v>
      </c>
      <c r="O93" s="1">
        <v>1059</v>
      </c>
      <c r="P93" s="1">
        <v>399</v>
      </c>
      <c r="Q93" s="1">
        <v>1374</v>
      </c>
      <c r="R93" s="1">
        <f t="shared" si="3"/>
        <v>3774</v>
      </c>
      <c r="S93" s="1">
        <v>1383</v>
      </c>
      <c r="T93" s="1">
        <v>2391</v>
      </c>
      <c r="U93" s="1">
        <v>4571</v>
      </c>
    </row>
    <row r="94" spans="2:21" hidden="1" x14ac:dyDescent="0.25">
      <c r="B94" s="114"/>
      <c r="C94" s="1" t="s">
        <v>304</v>
      </c>
      <c r="D94" s="18">
        <f t="shared" si="4"/>
        <v>0.13968481375358166</v>
      </c>
      <c r="E94" s="1" t="s">
        <v>291</v>
      </c>
      <c r="F94" s="71">
        <v>41913</v>
      </c>
      <c r="G94" s="71">
        <v>41913</v>
      </c>
      <c r="H94" s="1">
        <v>7</v>
      </c>
      <c r="I94" s="1">
        <v>135</v>
      </c>
      <c r="J94" s="1">
        <f t="shared" si="5"/>
        <v>142</v>
      </c>
      <c r="K94" s="1">
        <v>340</v>
      </c>
      <c r="L94" s="1">
        <f t="shared" si="2"/>
        <v>390</v>
      </c>
      <c r="M94" s="1">
        <v>282</v>
      </c>
      <c r="N94" s="1">
        <v>108</v>
      </c>
      <c r="O94" s="1">
        <v>886</v>
      </c>
      <c r="P94" s="1">
        <v>1225</v>
      </c>
      <c r="Q94" s="1">
        <v>795</v>
      </c>
      <c r="R94" s="1">
        <f t="shared" si="3"/>
        <v>2792</v>
      </c>
      <c r="S94" s="1">
        <v>779</v>
      </c>
      <c r="T94" s="1">
        <v>2013</v>
      </c>
      <c r="U94" s="1">
        <v>4966</v>
      </c>
    </row>
    <row r="95" spans="2:21" hidden="1" x14ac:dyDescent="0.25">
      <c r="B95" s="114"/>
      <c r="C95" s="1" t="s">
        <v>305</v>
      </c>
      <c r="D95" s="18">
        <f t="shared" si="4"/>
        <v>0.22583600549702246</v>
      </c>
      <c r="E95" s="1" t="s">
        <v>291</v>
      </c>
      <c r="F95" s="71">
        <v>37408</v>
      </c>
      <c r="G95" s="71">
        <v>41820</v>
      </c>
      <c r="H95" s="1">
        <v>55</v>
      </c>
      <c r="I95" s="1">
        <v>138</v>
      </c>
      <c r="J95" s="1">
        <f t="shared" si="5"/>
        <v>193</v>
      </c>
      <c r="K95" s="1">
        <v>342</v>
      </c>
      <c r="L95" s="1">
        <f t="shared" si="2"/>
        <v>493</v>
      </c>
      <c r="M95" s="1">
        <v>166</v>
      </c>
      <c r="N95" s="1">
        <v>327</v>
      </c>
      <c r="O95" s="1">
        <v>1700</v>
      </c>
      <c r="P95" s="1">
        <v>351</v>
      </c>
      <c r="Q95" s="1">
        <v>591</v>
      </c>
      <c r="R95" s="1">
        <f t="shared" si="3"/>
        <v>2183</v>
      </c>
      <c r="S95" s="1">
        <v>935</v>
      </c>
      <c r="T95" s="1">
        <v>1248</v>
      </c>
      <c r="U95" s="1">
        <v>1818</v>
      </c>
    </row>
    <row r="96" spans="2:21" hidden="1" x14ac:dyDescent="0.25">
      <c r="B96" s="114"/>
      <c r="C96" s="1" t="s">
        <v>126</v>
      </c>
      <c r="D96" s="18">
        <f t="shared" si="4"/>
        <v>0.30539682539682539</v>
      </c>
      <c r="E96" s="1">
        <v>2014</v>
      </c>
      <c r="F96" s="71">
        <v>41640</v>
      </c>
      <c r="G96" s="71">
        <v>42004</v>
      </c>
      <c r="H96" s="1">
        <v>122</v>
      </c>
      <c r="I96" s="1">
        <v>465</v>
      </c>
      <c r="J96" s="1">
        <f t="shared" si="5"/>
        <v>587</v>
      </c>
      <c r="K96" s="1">
        <v>658</v>
      </c>
      <c r="L96" s="1">
        <f t="shared" si="2"/>
        <v>1924</v>
      </c>
      <c r="M96" s="1">
        <v>704</v>
      </c>
      <c r="N96" s="1">
        <v>1220</v>
      </c>
      <c r="O96" s="1">
        <v>5974</v>
      </c>
      <c r="P96" s="1">
        <v>570</v>
      </c>
      <c r="Q96" s="1">
        <v>1119</v>
      </c>
      <c r="R96" s="1">
        <f t="shared" si="3"/>
        <v>6300</v>
      </c>
      <c r="S96" s="1">
        <v>1212</v>
      </c>
      <c r="T96" s="1">
        <v>5088</v>
      </c>
      <c r="U96" s="1">
        <v>12040</v>
      </c>
    </row>
    <row r="97" spans="2:21" hidden="1" x14ac:dyDescent="0.25">
      <c r="B97" s="114"/>
      <c r="C97" s="1" t="s">
        <v>134</v>
      </c>
      <c r="D97" s="18">
        <f t="shared" si="4"/>
        <v>0.15384615384615385</v>
      </c>
      <c r="E97" s="1">
        <v>2014</v>
      </c>
      <c r="F97" s="71">
        <v>41640</v>
      </c>
      <c r="G97" s="71">
        <v>42004</v>
      </c>
      <c r="H97" s="1">
        <v>0</v>
      </c>
      <c r="I97" s="1">
        <v>20</v>
      </c>
      <c r="J97" s="1">
        <f t="shared" si="5"/>
        <v>20</v>
      </c>
      <c r="K97" s="1">
        <v>50</v>
      </c>
      <c r="L97" s="1">
        <f t="shared" si="2"/>
        <v>106</v>
      </c>
      <c r="M97" s="1">
        <v>45</v>
      </c>
      <c r="N97" s="1">
        <v>61</v>
      </c>
      <c r="O97" s="1">
        <v>259</v>
      </c>
      <c r="P97" s="1">
        <v>47</v>
      </c>
      <c r="Q97" s="1">
        <v>122</v>
      </c>
      <c r="R97" s="1">
        <f t="shared" si="3"/>
        <v>689</v>
      </c>
      <c r="S97" s="1">
        <v>156</v>
      </c>
      <c r="T97" s="1">
        <v>533</v>
      </c>
      <c r="U97" s="1">
        <v>1146</v>
      </c>
    </row>
    <row r="98" spans="2:21" hidden="1" x14ac:dyDescent="0.25">
      <c r="B98" s="114"/>
      <c r="C98" s="1" t="s">
        <v>142</v>
      </c>
      <c r="D98" s="18">
        <f t="shared" si="4"/>
        <v>0.1339366515837104</v>
      </c>
      <c r="E98" s="1">
        <v>2014</v>
      </c>
      <c r="F98" s="71">
        <v>41640</v>
      </c>
      <c r="G98" s="71">
        <v>42004</v>
      </c>
      <c r="H98" s="1">
        <v>4</v>
      </c>
      <c r="I98" s="1">
        <v>37</v>
      </c>
      <c r="J98" s="1">
        <f t="shared" si="5"/>
        <v>41</v>
      </c>
      <c r="K98" s="1">
        <v>56</v>
      </c>
      <c r="L98" s="1">
        <f t="shared" si="2"/>
        <v>148</v>
      </c>
      <c r="M98" s="1">
        <v>78</v>
      </c>
      <c r="N98" s="1">
        <v>70</v>
      </c>
      <c r="O98" s="1">
        <v>260</v>
      </c>
      <c r="P98" s="1">
        <v>172</v>
      </c>
      <c r="Q98" s="1">
        <v>108</v>
      </c>
      <c r="R98" s="1">
        <f t="shared" si="3"/>
        <v>1105</v>
      </c>
      <c r="S98" s="1">
        <v>84</v>
      </c>
      <c r="T98" s="1">
        <v>1021</v>
      </c>
      <c r="U98" s="1">
        <v>2383</v>
      </c>
    </row>
    <row r="99" spans="2:21" hidden="1" x14ac:dyDescent="0.25">
      <c r="B99" s="114" t="s">
        <v>194</v>
      </c>
      <c r="C99" s="1" t="s">
        <v>40</v>
      </c>
      <c r="D99" s="18">
        <f t="shared" si="4"/>
        <v>0.40206185567010311</v>
      </c>
      <c r="E99" s="1">
        <v>2014</v>
      </c>
      <c r="F99" s="71">
        <v>41640</v>
      </c>
      <c r="G99" s="71">
        <v>42004</v>
      </c>
      <c r="H99" s="1">
        <v>21</v>
      </c>
      <c r="I99" s="1">
        <v>151</v>
      </c>
      <c r="J99" s="1">
        <f t="shared" si="5"/>
        <v>172</v>
      </c>
      <c r="K99" s="1">
        <v>182</v>
      </c>
      <c r="L99" s="1">
        <f t="shared" si="2"/>
        <v>195</v>
      </c>
      <c r="M99" s="1">
        <v>157</v>
      </c>
      <c r="N99" s="1">
        <v>38</v>
      </c>
      <c r="O99" s="1">
        <v>448</v>
      </c>
      <c r="P99" s="1">
        <v>229</v>
      </c>
      <c r="Q99" s="1">
        <v>114</v>
      </c>
      <c r="R99" s="1">
        <f t="shared" si="3"/>
        <v>485</v>
      </c>
      <c r="S99" s="1">
        <v>33</v>
      </c>
      <c r="T99" s="1">
        <v>452</v>
      </c>
      <c r="U99" s="1">
        <v>1327</v>
      </c>
    </row>
    <row r="100" spans="2:21" hidden="1" x14ac:dyDescent="0.25">
      <c r="B100" s="114"/>
      <c r="C100" s="1" t="s">
        <v>79</v>
      </c>
      <c r="D100" s="18">
        <f t="shared" si="4"/>
        <v>3.272727272727273E-2</v>
      </c>
      <c r="E100" s="1">
        <v>2014</v>
      </c>
      <c r="F100" s="71">
        <v>41640</v>
      </c>
      <c r="G100" s="71">
        <v>42004</v>
      </c>
      <c r="H100" s="1">
        <v>0</v>
      </c>
      <c r="I100" s="1">
        <v>12</v>
      </c>
      <c r="J100" s="1">
        <f t="shared" si="5"/>
        <v>12</v>
      </c>
      <c r="K100" s="1">
        <v>13</v>
      </c>
      <c r="L100" s="1">
        <f t="shared" si="2"/>
        <v>27</v>
      </c>
      <c r="M100" s="1">
        <v>10</v>
      </c>
      <c r="N100" s="1">
        <v>17</v>
      </c>
      <c r="O100" s="1">
        <v>53</v>
      </c>
      <c r="P100" s="1">
        <v>357</v>
      </c>
      <c r="Q100" s="1">
        <v>384</v>
      </c>
      <c r="R100" s="1">
        <f t="shared" si="3"/>
        <v>825</v>
      </c>
      <c r="S100" s="1">
        <v>403</v>
      </c>
      <c r="T100" s="1">
        <v>422</v>
      </c>
      <c r="U100" s="1">
        <v>684</v>
      </c>
    </row>
    <row r="101" spans="2:21" hidden="1" x14ac:dyDescent="0.25">
      <c r="B101" s="114"/>
      <c r="C101" s="1" t="s">
        <v>306</v>
      </c>
      <c r="D101" s="18">
        <f t="shared" si="4"/>
        <v>0.13186813186813187</v>
      </c>
      <c r="E101" s="1">
        <v>2014</v>
      </c>
      <c r="F101" s="71">
        <v>41539</v>
      </c>
      <c r="G101" s="71">
        <v>41904</v>
      </c>
      <c r="H101" s="1">
        <v>2</v>
      </c>
      <c r="I101" s="1">
        <v>57</v>
      </c>
      <c r="J101" s="1">
        <f t="shared" si="5"/>
        <v>59</v>
      </c>
      <c r="K101" s="1">
        <v>85</v>
      </c>
      <c r="L101" s="1">
        <f t="shared" si="2"/>
        <v>84</v>
      </c>
      <c r="M101" s="1">
        <v>64</v>
      </c>
      <c r="N101" s="1">
        <v>20</v>
      </c>
      <c r="O101" s="1">
        <v>63</v>
      </c>
      <c r="P101" s="1">
        <v>430</v>
      </c>
      <c r="Q101" s="1">
        <v>302</v>
      </c>
      <c r="R101" s="1">
        <f t="shared" si="3"/>
        <v>637</v>
      </c>
      <c r="S101" s="1">
        <v>146</v>
      </c>
      <c r="T101" s="1">
        <v>491</v>
      </c>
      <c r="U101" s="1">
        <v>3549</v>
      </c>
    </row>
    <row r="102" spans="2:21" hidden="1" x14ac:dyDescent="0.25">
      <c r="B102" s="114"/>
      <c r="C102" s="1" t="s">
        <v>116</v>
      </c>
      <c r="D102" s="18">
        <f t="shared" si="4"/>
        <v>8.771929824561403E-2</v>
      </c>
      <c r="E102" s="1">
        <v>2014</v>
      </c>
      <c r="F102" s="71">
        <v>41640</v>
      </c>
      <c r="G102" s="71">
        <v>42004</v>
      </c>
      <c r="H102" s="1">
        <v>0</v>
      </c>
      <c r="I102" s="1">
        <v>1</v>
      </c>
      <c r="J102" s="1">
        <f t="shared" si="5"/>
        <v>1</v>
      </c>
      <c r="K102" s="1">
        <v>0</v>
      </c>
      <c r="L102" s="1">
        <f t="shared" si="2"/>
        <v>5</v>
      </c>
      <c r="M102" s="1">
        <v>5</v>
      </c>
      <c r="N102" s="1">
        <v>0</v>
      </c>
      <c r="O102" s="1">
        <v>22</v>
      </c>
      <c r="P102" s="1">
        <v>4</v>
      </c>
      <c r="Q102" s="1">
        <v>8</v>
      </c>
      <c r="R102" s="1">
        <f t="shared" si="3"/>
        <v>57</v>
      </c>
      <c r="S102" s="1">
        <v>5</v>
      </c>
      <c r="T102" s="1">
        <v>52</v>
      </c>
      <c r="U102" s="1">
        <v>138</v>
      </c>
    </row>
    <row r="103" spans="2:21" hidden="1" x14ac:dyDescent="0.25">
      <c r="B103" s="114"/>
      <c r="C103" s="1" t="s">
        <v>138</v>
      </c>
      <c r="D103" s="18">
        <f t="shared" si="4"/>
        <v>0.21848739495798319</v>
      </c>
      <c r="E103" s="1">
        <v>2014</v>
      </c>
      <c r="F103" s="71">
        <v>41640</v>
      </c>
      <c r="G103" s="71">
        <v>42004</v>
      </c>
      <c r="H103" s="1">
        <v>0</v>
      </c>
      <c r="I103" s="1">
        <v>2</v>
      </c>
      <c r="J103" s="1">
        <f t="shared" si="5"/>
        <v>2</v>
      </c>
      <c r="K103" s="1">
        <v>12</v>
      </c>
      <c r="L103" s="1">
        <f t="shared" si="2"/>
        <v>26</v>
      </c>
      <c r="M103" s="1">
        <v>11</v>
      </c>
      <c r="N103" s="1">
        <v>15</v>
      </c>
      <c r="O103" s="1">
        <v>52</v>
      </c>
      <c r="P103" s="1">
        <v>31</v>
      </c>
      <c r="Q103" s="1">
        <v>32</v>
      </c>
      <c r="R103" s="1">
        <f t="shared" si="3"/>
        <v>119</v>
      </c>
      <c r="S103" s="1">
        <v>19</v>
      </c>
      <c r="T103" s="1">
        <v>100</v>
      </c>
      <c r="U103" s="1">
        <v>268</v>
      </c>
    </row>
    <row r="104" spans="2:21" hidden="1" x14ac:dyDescent="0.25">
      <c r="B104" s="114"/>
      <c r="C104" s="1" t="s">
        <v>307</v>
      </c>
      <c r="D104" s="18">
        <f t="shared" si="4"/>
        <v>7.2675790467201504E-2</v>
      </c>
      <c r="E104" s="1" t="s">
        <v>291</v>
      </c>
      <c r="F104" s="71">
        <v>41670</v>
      </c>
      <c r="G104" s="71">
        <v>41820</v>
      </c>
      <c r="H104" s="1">
        <v>0</v>
      </c>
      <c r="I104" s="1">
        <v>0</v>
      </c>
      <c r="J104" s="1">
        <f t="shared" si="5"/>
        <v>0</v>
      </c>
      <c r="K104" s="1">
        <v>0</v>
      </c>
      <c r="L104" s="1">
        <f t="shared" si="2"/>
        <v>308</v>
      </c>
      <c r="M104" s="1">
        <v>308</v>
      </c>
      <c r="N104" s="1">
        <v>0</v>
      </c>
      <c r="O104" s="1">
        <v>0</v>
      </c>
      <c r="P104" s="1">
        <v>2117</v>
      </c>
      <c r="Q104" s="1">
        <v>1385</v>
      </c>
      <c r="R104" s="1">
        <f t="shared" si="3"/>
        <v>4238</v>
      </c>
      <c r="S104" s="1">
        <v>838</v>
      </c>
      <c r="T104" s="1">
        <v>3400</v>
      </c>
      <c r="U104" s="1">
        <v>7767</v>
      </c>
    </row>
    <row r="105" spans="2:21" hidden="1" x14ac:dyDescent="0.25">
      <c r="B105" s="114" t="s">
        <v>196</v>
      </c>
      <c r="C105" s="1" t="s">
        <v>38</v>
      </c>
      <c r="D105" s="18">
        <f t="shared" si="4"/>
        <v>2.0618556701030927E-2</v>
      </c>
      <c r="E105" s="1">
        <v>2014</v>
      </c>
      <c r="F105" s="71">
        <v>41640</v>
      </c>
      <c r="G105" s="71">
        <v>42004</v>
      </c>
      <c r="H105" s="1">
        <v>5</v>
      </c>
      <c r="I105" s="1">
        <v>7</v>
      </c>
      <c r="J105" s="1">
        <f t="shared" si="5"/>
        <v>12</v>
      </c>
      <c r="K105" s="1">
        <v>6</v>
      </c>
      <c r="L105" s="1">
        <f t="shared" si="2"/>
        <v>6</v>
      </c>
      <c r="M105" s="1">
        <v>0</v>
      </c>
      <c r="N105" s="1">
        <v>6</v>
      </c>
      <c r="O105" s="1">
        <v>35</v>
      </c>
      <c r="P105" s="1">
        <v>188</v>
      </c>
      <c r="Q105" s="1">
        <v>113</v>
      </c>
      <c r="R105" s="1">
        <f t="shared" si="3"/>
        <v>291</v>
      </c>
      <c r="S105" s="1">
        <v>76</v>
      </c>
      <c r="T105" s="1">
        <v>215</v>
      </c>
      <c r="U105" s="1">
        <v>674</v>
      </c>
    </row>
    <row r="106" spans="2:21" hidden="1" x14ac:dyDescent="0.25">
      <c r="B106" s="114"/>
      <c r="C106" s="1" t="s">
        <v>47</v>
      </c>
      <c r="D106" s="18">
        <f t="shared" si="4"/>
        <v>0.29411764705882354</v>
      </c>
      <c r="E106" s="1">
        <v>2014</v>
      </c>
      <c r="F106" s="71">
        <v>41640</v>
      </c>
      <c r="G106" s="71">
        <v>42004</v>
      </c>
      <c r="H106" s="1">
        <v>0</v>
      </c>
      <c r="I106" s="1">
        <v>13</v>
      </c>
      <c r="J106" s="1">
        <f t="shared" si="5"/>
        <v>13</v>
      </c>
      <c r="K106" s="1">
        <v>36</v>
      </c>
      <c r="L106" s="1">
        <f t="shared" si="2"/>
        <v>45</v>
      </c>
      <c r="M106" s="1">
        <v>30</v>
      </c>
      <c r="N106" s="1">
        <v>15</v>
      </c>
      <c r="O106" s="1">
        <v>57</v>
      </c>
      <c r="P106" s="1">
        <v>177</v>
      </c>
      <c r="Q106" s="1">
        <v>98</v>
      </c>
      <c r="R106" s="1">
        <f t="shared" si="3"/>
        <v>153</v>
      </c>
      <c r="S106" s="1">
        <v>35</v>
      </c>
      <c r="T106" s="1">
        <v>118</v>
      </c>
      <c r="U106" s="1">
        <v>679</v>
      </c>
    </row>
    <row r="107" spans="2:21" hidden="1" x14ac:dyDescent="0.25">
      <c r="B107" s="114"/>
      <c r="C107" s="1" t="s">
        <v>53</v>
      </c>
      <c r="D107" s="18">
        <f t="shared" si="4"/>
        <v>2.1126760563380281E-2</v>
      </c>
      <c r="E107" s="1">
        <v>2014</v>
      </c>
      <c r="F107" s="71">
        <v>41640</v>
      </c>
      <c r="G107" s="71">
        <v>42004</v>
      </c>
      <c r="H107" s="1">
        <v>0</v>
      </c>
      <c r="I107" s="1">
        <v>7</v>
      </c>
      <c r="J107" s="1">
        <f t="shared" si="5"/>
        <v>7</v>
      </c>
      <c r="K107" s="1">
        <v>3</v>
      </c>
      <c r="L107" s="1">
        <f t="shared" si="2"/>
        <v>3</v>
      </c>
      <c r="M107" s="1">
        <v>0</v>
      </c>
      <c r="N107" s="1">
        <v>3</v>
      </c>
      <c r="O107" s="1">
        <v>20</v>
      </c>
      <c r="P107" s="1">
        <v>61</v>
      </c>
      <c r="Q107" s="1">
        <v>41</v>
      </c>
      <c r="R107" s="1">
        <f t="shared" si="3"/>
        <v>142</v>
      </c>
      <c r="S107" s="1">
        <v>20</v>
      </c>
      <c r="T107" s="1">
        <v>122</v>
      </c>
      <c r="U107" s="1">
        <v>344</v>
      </c>
    </row>
    <row r="108" spans="2:21" hidden="1" x14ac:dyDescent="0.25">
      <c r="B108" s="114"/>
      <c r="C108" s="1" t="s">
        <v>308</v>
      </c>
      <c r="D108" s="18">
        <f t="shared" si="4"/>
        <v>0</v>
      </c>
      <c r="E108" s="1" t="s">
        <v>291</v>
      </c>
      <c r="F108" s="71">
        <v>41640</v>
      </c>
      <c r="G108" s="71">
        <v>41820</v>
      </c>
      <c r="H108" s="1">
        <v>0</v>
      </c>
      <c r="I108" s="1">
        <v>0</v>
      </c>
      <c r="J108" s="1">
        <f t="shared" si="5"/>
        <v>0</v>
      </c>
      <c r="K108" s="1">
        <v>0</v>
      </c>
      <c r="L108" s="1">
        <f t="shared" si="2"/>
        <v>0</v>
      </c>
      <c r="M108" s="1">
        <v>0</v>
      </c>
      <c r="N108" s="1">
        <v>0</v>
      </c>
      <c r="O108" s="1">
        <v>2</v>
      </c>
      <c r="P108" s="1">
        <v>0.4052</v>
      </c>
      <c r="Q108" s="1">
        <v>0.34649999999999997</v>
      </c>
      <c r="R108" s="1">
        <f t="shared" si="3"/>
        <v>1.2328999999999999</v>
      </c>
      <c r="S108" s="1">
        <v>0.31559999999999999</v>
      </c>
      <c r="T108" s="1">
        <v>0.9173</v>
      </c>
      <c r="U108" s="1">
        <v>3</v>
      </c>
    </row>
    <row r="109" spans="2:21" hidden="1" x14ac:dyDescent="0.25">
      <c r="B109" s="114"/>
      <c r="C109" s="1" t="s">
        <v>309</v>
      </c>
      <c r="D109" s="18">
        <f t="shared" si="4"/>
        <v>0.42601828761429761</v>
      </c>
      <c r="E109" s="1" t="s">
        <v>291</v>
      </c>
      <c r="F109" s="71">
        <v>41640</v>
      </c>
      <c r="G109" s="71">
        <v>41820</v>
      </c>
      <c r="H109" s="1">
        <v>8</v>
      </c>
      <c r="I109" s="1">
        <v>17</v>
      </c>
      <c r="J109" s="1">
        <f t="shared" si="5"/>
        <v>25</v>
      </c>
      <c r="K109" s="1">
        <v>26</v>
      </c>
      <c r="L109" s="1">
        <f t="shared" si="2"/>
        <v>1025</v>
      </c>
      <c r="M109" s="1">
        <v>47</v>
      </c>
      <c r="N109" s="1">
        <v>978</v>
      </c>
      <c r="O109" s="1">
        <v>965</v>
      </c>
      <c r="P109" s="1">
        <v>1432</v>
      </c>
      <c r="Q109" s="1">
        <v>487</v>
      </c>
      <c r="R109" s="1">
        <f t="shared" si="3"/>
        <v>2406</v>
      </c>
      <c r="S109" s="1">
        <v>177</v>
      </c>
      <c r="T109" s="1">
        <v>2229</v>
      </c>
      <c r="U109" s="1">
        <v>9974</v>
      </c>
    </row>
    <row r="110" spans="2:21" hidden="1" x14ac:dyDescent="0.25">
      <c r="B110" s="114"/>
      <c r="C110" s="1" t="s">
        <v>159</v>
      </c>
      <c r="D110" s="18">
        <f t="shared" si="4"/>
        <v>5.9171597633136092E-2</v>
      </c>
      <c r="E110" s="1">
        <v>2014</v>
      </c>
      <c r="F110" s="71">
        <v>41640</v>
      </c>
      <c r="G110" s="71">
        <v>42004</v>
      </c>
      <c r="H110" s="1">
        <v>3</v>
      </c>
      <c r="I110" s="1">
        <v>18</v>
      </c>
      <c r="J110" s="1">
        <f t="shared" si="5"/>
        <v>21</v>
      </c>
      <c r="K110" s="1">
        <v>7</v>
      </c>
      <c r="L110" s="1">
        <f t="shared" si="2"/>
        <v>10</v>
      </c>
      <c r="M110" s="1">
        <v>6</v>
      </c>
      <c r="N110" s="1">
        <v>4</v>
      </c>
      <c r="O110" s="1">
        <v>24</v>
      </c>
      <c r="P110" s="1">
        <v>50</v>
      </c>
      <c r="Q110" s="1">
        <v>30</v>
      </c>
      <c r="R110" s="1">
        <f t="shared" si="3"/>
        <v>169</v>
      </c>
      <c r="S110" s="1">
        <v>11</v>
      </c>
      <c r="T110" s="1">
        <v>158</v>
      </c>
      <c r="U110" s="1">
        <v>399</v>
      </c>
    </row>
    <row r="111" spans="2:21" hidden="1" x14ac:dyDescent="0.25">
      <c r="B111" s="114" t="s">
        <v>193</v>
      </c>
      <c r="C111" s="1" t="s">
        <v>310</v>
      </c>
      <c r="D111" s="18">
        <f t="shared" si="4"/>
        <v>0.25966850828729282</v>
      </c>
      <c r="E111" s="1">
        <v>2014</v>
      </c>
      <c r="F111" s="71">
        <v>41640</v>
      </c>
      <c r="G111" s="71">
        <v>42004</v>
      </c>
      <c r="H111" s="1">
        <v>2</v>
      </c>
      <c r="I111" s="1">
        <v>7</v>
      </c>
      <c r="J111" s="1">
        <f t="shared" si="5"/>
        <v>9</v>
      </c>
      <c r="K111" s="1">
        <v>24</v>
      </c>
      <c r="L111" s="1">
        <f t="shared" si="2"/>
        <v>47</v>
      </c>
      <c r="M111" s="1">
        <v>34</v>
      </c>
      <c r="N111" s="1">
        <v>13</v>
      </c>
      <c r="O111" s="1">
        <v>33</v>
      </c>
      <c r="P111" s="1">
        <v>44</v>
      </c>
      <c r="Q111" s="1">
        <v>57</v>
      </c>
      <c r="R111" s="1">
        <f t="shared" si="3"/>
        <v>181</v>
      </c>
      <c r="S111" s="1">
        <v>32</v>
      </c>
      <c r="T111" s="1">
        <v>149</v>
      </c>
      <c r="U111" s="1">
        <v>394</v>
      </c>
    </row>
    <row r="112" spans="2:21" hidden="1" x14ac:dyDescent="0.25">
      <c r="B112" s="114"/>
      <c r="C112" s="1" t="s">
        <v>311</v>
      </c>
      <c r="D112" s="18">
        <f t="shared" si="4"/>
        <v>0.39178541492036884</v>
      </c>
      <c r="E112" s="1">
        <v>2014</v>
      </c>
      <c r="F112" s="71">
        <v>41640</v>
      </c>
      <c r="G112" s="71">
        <v>42004</v>
      </c>
      <c r="H112" s="1">
        <v>276</v>
      </c>
      <c r="I112" s="1">
        <v>319</v>
      </c>
      <c r="J112" s="1">
        <f t="shared" si="5"/>
        <v>595</v>
      </c>
      <c r="K112" s="1">
        <v>501</v>
      </c>
      <c r="L112" s="1">
        <f t="shared" si="2"/>
        <v>4674</v>
      </c>
      <c r="M112" s="1">
        <v>467</v>
      </c>
      <c r="N112" s="1">
        <v>4207</v>
      </c>
      <c r="O112" s="1">
        <v>3452</v>
      </c>
      <c r="P112" s="1">
        <v>4656</v>
      </c>
      <c r="Q112" s="1">
        <v>4673</v>
      </c>
      <c r="R112" s="1">
        <f t="shared" si="3"/>
        <v>11930</v>
      </c>
      <c r="S112" s="1">
        <v>5519</v>
      </c>
      <c r="T112" s="1">
        <v>6411</v>
      </c>
      <c r="U112" s="1">
        <v>10385</v>
      </c>
    </row>
    <row r="113" spans="2:21" hidden="1" x14ac:dyDescent="0.25">
      <c r="B113" s="114"/>
      <c r="C113" s="1" t="s">
        <v>312</v>
      </c>
      <c r="D113" s="18">
        <f t="shared" si="4"/>
        <v>0.19642624233728967</v>
      </c>
      <c r="E113" s="1" t="s">
        <v>291</v>
      </c>
      <c r="F113" s="71">
        <v>41640</v>
      </c>
      <c r="G113" s="71">
        <v>41820</v>
      </c>
      <c r="H113" s="1">
        <v>0</v>
      </c>
      <c r="I113" s="1">
        <v>0</v>
      </c>
      <c r="J113" s="1">
        <f t="shared" si="5"/>
        <v>0</v>
      </c>
      <c r="K113" s="1">
        <v>0</v>
      </c>
      <c r="L113" s="1">
        <f t="shared" si="2"/>
        <v>1506</v>
      </c>
      <c r="M113" s="1">
        <v>1198</v>
      </c>
      <c r="N113" s="1">
        <v>308</v>
      </c>
      <c r="O113" s="1">
        <v>545</v>
      </c>
      <c r="P113" s="1">
        <v>3409</v>
      </c>
      <c r="Q113" s="1">
        <v>3621</v>
      </c>
      <c r="R113" s="1">
        <f t="shared" si="3"/>
        <v>7667</v>
      </c>
      <c r="S113" s="1">
        <v>3644</v>
      </c>
      <c r="T113" s="1">
        <v>4023</v>
      </c>
      <c r="U113" s="1">
        <v>5901</v>
      </c>
    </row>
    <row r="114" spans="2:21" hidden="1" x14ac:dyDescent="0.25">
      <c r="B114" s="114"/>
      <c r="C114" s="1" t="s">
        <v>90</v>
      </c>
      <c r="D114" s="18">
        <f t="shared" si="4"/>
        <v>0.56848772763262079</v>
      </c>
      <c r="E114" s="1">
        <v>2014</v>
      </c>
      <c r="F114" s="71">
        <v>41640</v>
      </c>
      <c r="G114" s="71">
        <v>42004</v>
      </c>
      <c r="H114" s="1">
        <v>21</v>
      </c>
      <c r="I114" s="1">
        <v>108</v>
      </c>
      <c r="J114" s="1">
        <f t="shared" si="5"/>
        <v>129</v>
      </c>
      <c r="K114" s="1">
        <v>172</v>
      </c>
      <c r="L114" s="1">
        <f t="shared" si="2"/>
        <v>1436</v>
      </c>
      <c r="M114" s="1">
        <v>790</v>
      </c>
      <c r="N114" s="1">
        <v>646</v>
      </c>
      <c r="O114" s="1">
        <v>1230</v>
      </c>
      <c r="P114" s="1">
        <v>1088</v>
      </c>
      <c r="Q114" s="1">
        <v>1540</v>
      </c>
      <c r="R114" s="1">
        <f t="shared" si="3"/>
        <v>2526</v>
      </c>
      <c r="S114" s="1">
        <v>1334</v>
      </c>
      <c r="T114" s="1">
        <v>1192</v>
      </c>
      <c r="U114" s="1">
        <v>2154</v>
      </c>
    </row>
    <row r="115" spans="2:21" hidden="1" x14ac:dyDescent="0.25">
      <c r="B115" s="114"/>
      <c r="C115" s="1" t="s">
        <v>313</v>
      </c>
      <c r="D115" s="18">
        <f t="shared" si="4"/>
        <v>4.7935316199826737E-2</v>
      </c>
      <c r="E115" s="1" t="s">
        <v>291</v>
      </c>
      <c r="F115" s="71">
        <v>41640</v>
      </c>
      <c r="G115" s="71">
        <v>41820</v>
      </c>
      <c r="H115" s="1">
        <v>266</v>
      </c>
      <c r="I115" s="1">
        <v>613</v>
      </c>
      <c r="J115" s="1">
        <f t="shared" si="5"/>
        <v>879</v>
      </c>
      <c r="K115" s="1">
        <v>842</v>
      </c>
      <c r="L115" s="1">
        <f t="shared" si="2"/>
        <v>498</v>
      </c>
      <c r="M115" s="1">
        <v>498</v>
      </c>
      <c r="P115" s="1">
        <v>7719</v>
      </c>
      <c r="Q115" s="1">
        <v>5715</v>
      </c>
      <c r="R115" s="1">
        <f t="shared" si="3"/>
        <v>10389</v>
      </c>
      <c r="S115" s="1">
        <v>4369</v>
      </c>
      <c r="T115" s="1">
        <v>6020</v>
      </c>
      <c r="U115" s="1">
        <v>12499</v>
      </c>
    </row>
    <row r="116" spans="2:21" hidden="1" x14ac:dyDescent="0.25">
      <c r="B116" s="114"/>
      <c r="C116" s="1" t="s">
        <v>314</v>
      </c>
      <c r="D116" s="18">
        <f t="shared" si="4"/>
        <v>0</v>
      </c>
      <c r="E116" s="1" t="s">
        <v>291</v>
      </c>
      <c r="F116" s="71">
        <v>41640</v>
      </c>
      <c r="G116" s="71">
        <v>41820</v>
      </c>
      <c r="H116" s="1">
        <v>1</v>
      </c>
      <c r="I116" s="1">
        <v>0</v>
      </c>
      <c r="J116" s="1">
        <f t="shared" si="5"/>
        <v>1</v>
      </c>
      <c r="K116" s="1">
        <v>0</v>
      </c>
      <c r="L116" s="1">
        <f t="shared" si="2"/>
        <v>0</v>
      </c>
      <c r="M116" s="1">
        <v>0</v>
      </c>
      <c r="N116" s="1">
        <v>0</v>
      </c>
      <c r="O116" s="1">
        <v>0</v>
      </c>
      <c r="P116" s="1">
        <v>15</v>
      </c>
      <c r="Q116" s="1">
        <v>28</v>
      </c>
      <c r="R116" s="1">
        <f t="shared" si="3"/>
        <v>56</v>
      </c>
      <c r="S116" s="1">
        <v>29</v>
      </c>
      <c r="T116" s="1">
        <v>27</v>
      </c>
      <c r="U116" s="1">
        <v>43</v>
      </c>
    </row>
    <row r="117" spans="2:21" hidden="1" x14ac:dyDescent="0.25">
      <c r="B117" s="114"/>
      <c r="C117" s="1" t="s">
        <v>152</v>
      </c>
      <c r="D117" s="18">
        <f t="shared" si="4"/>
        <v>0.2431237721021611</v>
      </c>
      <c r="E117" s="1">
        <v>2014</v>
      </c>
      <c r="F117" s="71">
        <v>41640</v>
      </c>
      <c r="G117" s="71">
        <v>42004</v>
      </c>
      <c r="H117" s="1">
        <v>53</v>
      </c>
      <c r="I117" s="1">
        <v>281</v>
      </c>
      <c r="J117" s="1">
        <f t="shared" si="5"/>
        <v>334</v>
      </c>
      <c r="K117" s="1">
        <v>391</v>
      </c>
      <c r="L117" s="1">
        <f t="shared" si="2"/>
        <v>495</v>
      </c>
      <c r="M117" s="1">
        <v>254</v>
      </c>
      <c r="N117" s="1">
        <v>241</v>
      </c>
      <c r="O117" s="1">
        <v>582</v>
      </c>
      <c r="P117" s="1">
        <v>1189</v>
      </c>
      <c r="Q117" s="1">
        <v>1388</v>
      </c>
      <c r="R117" s="1">
        <f t="shared" si="3"/>
        <v>2036</v>
      </c>
      <c r="S117" s="1">
        <v>1118</v>
      </c>
      <c r="T117" s="1">
        <v>918</v>
      </c>
      <c r="U117" s="1">
        <v>1962</v>
      </c>
    </row>
    <row r="118" spans="2:21" hidden="1" x14ac:dyDescent="0.25">
      <c r="B118" s="114"/>
      <c r="C118" s="1" t="s">
        <v>169</v>
      </c>
      <c r="D118" s="18">
        <f t="shared" si="4"/>
        <v>0.12952665129526653</v>
      </c>
      <c r="E118" s="1">
        <v>2014</v>
      </c>
      <c r="F118" s="71">
        <v>41640</v>
      </c>
      <c r="G118" s="71">
        <v>42004</v>
      </c>
      <c r="H118" s="1">
        <v>51</v>
      </c>
      <c r="I118" s="1">
        <v>1173</v>
      </c>
      <c r="J118" s="1">
        <f t="shared" si="5"/>
        <v>1224</v>
      </c>
      <c r="K118" s="1">
        <v>1010</v>
      </c>
      <c r="L118" s="1">
        <f t="shared" si="2"/>
        <v>955</v>
      </c>
      <c r="M118" s="1">
        <v>627</v>
      </c>
      <c r="N118" s="1">
        <v>328</v>
      </c>
      <c r="O118" s="1">
        <v>889</v>
      </c>
      <c r="P118" s="1">
        <v>2920</v>
      </c>
      <c r="Q118" s="1">
        <v>5192</v>
      </c>
      <c r="R118" s="1">
        <f t="shared" si="3"/>
        <v>7373</v>
      </c>
      <c r="S118" s="1">
        <v>3757</v>
      </c>
      <c r="T118" s="1">
        <v>3616</v>
      </c>
      <c r="U118" s="1">
        <v>6305</v>
      </c>
    </row>
    <row r="119" spans="2:21" hidden="1" x14ac:dyDescent="0.25">
      <c r="C119" s="1" t="s">
        <v>315</v>
      </c>
      <c r="D119" s="18">
        <f>SUM(L56:L79,L88:L118)/SUM(R56:R79,R88:R118)</f>
        <v>0.40782835432336517</v>
      </c>
      <c r="R119" s="1">
        <f>SUM(R56:R118)</f>
        <v>264690.52859999996</v>
      </c>
    </row>
    <row r="120" spans="2:21" hidden="1" x14ac:dyDescent="0.25">
      <c r="D120" s="14">
        <f>MEDIAN(D56:D79,D88:D118)</f>
        <v>0.18292682926829268</v>
      </c>
      <c r="L120" s="1">
        <f>SUM(R56:R79,R88:R118)</f>
        <v>263804.61009999999</v>
      </c>
      <c r="R120" s="1">
        <v>2003854</v>
      </c>
    </row>
    <row r="121" spans="2:21" hidden="1" x14ac:dyDescent="0.25">
      <c r="L121" s="1">
        <f>791593+980157</f>
        <v>1771750</v>
      </c>
      <c r="R121" s="18">
        <f>R119/R120</f>
        <v>0.13209072547201542</v>
      </c>
    </row>
    <row r="122" spans="2:21" hidden="1" x14ac:dyDescent="0.25">
      <c r="L122" s="18">
        <f>L120/L121</f>
        <v>0.14889494008748413</v>
      </c>
    </row>
    <row r="123" spans="2:21" hidden="1" x14ac:dyDescent="0.25"/>
    <row r="124" spans="2:21" hidden="1" x14ac:dyDescent="0.25"/>
    <row r="125" spans="2:21" hidden="1" x14ac:dyDescent="0.25"/>
    <row r="126" spans="2:21" hidden="1" x14ac:dyDescent="0.25"/>
    <row r="127" spans="2:21" hidden="1" x14ac:dyDescent="0.25"/>
    <row r="128" spans="2:21" hidden="1" x14ac:dyDescent="0.25"/>
    <row r="129" spans="4:5" hidden="1" x14ac:dyDescent="0.25">
      <c r="D129" s="18">
        <v>0</v>
      </c>
    </row>
    <row r="130" spans="4:5" hidden="1" x14ac:dyDescent="0.25">
      <c r="D130" s="18">
        <v>0</v>
      </c>
    </row>
    <row r="131" spans="4:5" hidden="1" x14ac:dyDescent="0.25">
      <c r="D131" s="18">
        <v>0</v>
      </c>
    </row>
    <row r="132" spans="4:5" hidden="1" x14ac:dyDescent="0.25">
      <c r="D132" s="18">
        <v>5.1150895140664966E-3</v>
      </c>
    </row>
    <row r="133" spans="4:5" hidden="1" x14ac:dyDescent="0.25">
      <c r="D133" s="18">
        <v>2.0618556701030927E-2</v>
      </c>
    </row>
    <row r="134" spans="4:5" hidden="1" x14ac:dyDescent="0.25">
      <c r="D134" s="18">
        <v>2.1126760563380281E-2</v>
      </c>
    </row>
    <row r="135" spans="4:5" hidden="1" x14ac:dyDescent="0.25">
      <c r="D135" s="18">
        <v>2.5952140208965285E-2</v>
      </c>
    </row>
    <row r="136" spans="4:5" hidden="1" x14ac:dyDescent="0.25">
      <c r="D136" s="18">
        <v>3.272727272727273E-2</v>
      </c>
    </row>
    <row r="137" spans="4:5" hidden="1" x14ac:dyDescent="0.25">
      <c r="D137" s="18">
        <v>3.968253968253968E-2</v>
      </c>
    </row>
    <row r="138" spans="4:5" hidden="1" x14ac:dyDescent="0.25">
      <c r="D138" s="18">
        <v>4.6627872276932256E-2</v>
      </c>
    </row>
    <row r="139" spans="4:5" hidden="1" x14ac:dyDescent="0.25">
      <c r="D139" s="18">
        <v>4.7935316199826737E-2</v>
      </c>
    </row>
    <row r="140" spans="4:5" hidden="1" x14ac:dyDescent="0.25">
      <c r="D140" s="18">
        <v>5.3478086047446721E-2</v>
      </c>
    </row>
    <row r="141" spans="4:5" hidden="1" x14ac:dyDescent="0.25">
      <c r="D141" s="18">
        <v>5.8139534883720929E-2</v>
      </c>
    </row>
    <row r="142" spans="4:5" hidden="1" x14ac:dyDescent="0.25">
      <c r="D142" s="18">
        <v>5.9171597633136092E-2</v>
      </c>
    </row>
    <row r="143" spans="4:5" hidden="1" x14ac:dyDescent="0.25">
      <c r="D143" s="18">
        <v>7.2675790467201504E-2</v>
      </c>
      <c r="E143" s="1" t="s">
        <v>322</v>
      </c>
    </row>
    <row r="144" spans="4:5" hidden="1" x14ac:dyDescent="0.25">
      <c r="D144" s="18">
        <v>8.771929824561403E-2</v>
      </c>
    </row>
    <row r="145" spans="4:5" hidden="1" x14ac:dyDescent="0.25">
      <c r="D145" s="18">
        <v>8.9333333333333334E-2</v>
      </c>
    </row>
    <row r="146" spans="4:5" hidden="1" x14ac:dyDescent="0.25">
      <c r="D146" s="18">
        <v>9.7560975609756101E-2</v>
      </c>
    </row>
    <row r="147" spans="4:5" hidden="1" x14ac:dyDescent="0.25">
      <c r="D147" s="18">
        <v>0.11835973904939422</v>
      </c>
    </row>
    <row r="148" spans="4:5" hidden="1" x14ac:dyDescent="0.25">
      <c r="D148" s="18">
        <v>0.12952665129526653</v>
      </c>
    </row>
    <row r="149" spans="4:5" hidden="1" x14ac:dyDescent="0.25">
      <c r="D149" s="18">
        <v>0.13186813186813187</v>
      </c>
    </row>
    <row r="150" spans="4:5" hidden="1" x14ac:dyDescent="0.25">
      <c r="D150" s="18">
        <v>0.13392857142857142</v>
      </c>
    </row>
    <row r="151" spans="4:5" hidden="1" x14ac:dyDescent="0.25">
      <c r="D151" s="18">
        <v>0.1339366515837104</v>
      </c>
    </row>
    <row r="152" spans="4:5" hidden="1" x14ac:dyDescent="0.25">
      <c r="D152" s="18">
        <v>0.13968481375358166</v>
      </c>
    </row>
    <row r="153" spans="4:5" hidden="1" x14ac:dyDescent="0.25">
      <c r="D153" s="18">
        <v>0.15011093197873226</v>
      </c>
    </row>
    <row r="154" spans="4:5" hidden="1" x14ac:dyDescent="0.25">
      <c r="D154" s="18">
        <v>0.15384615384615385</v>
      </c>
    </row>
    <row r="155" spans="4:5" hidden="1" x14ac:dyDescent="0.25">
      <c r="D155" s="18">
        <v>0.15958635217516198</v>
      </c>
    </row>
    <row r="156" spans="4:5" hidden="1" x14ac:dyDescent="0.25">
      <c r="D156" s="18">
        <v>0.18292682926829268</v>
      </c>
    </row>
    <row r="157" spans="4:5" hidden="1" x14ac:dyDescent="0.25">
      <c r="D157" s="14">
        <v>0.18292682926829268</v>
      </c>
      <c r="E157" s="1" t="s">
        <v>323</v>
      </c>
    </row>
    <row r="158" spans="4:5" hidden="1" x14ac:dyDescent="0.25">
      <c r="D158" s="18">
        <v>0.18779342723004694</v>
      </c>
    </row>
    <row r="159" spans="4:5" hidden="1" x14ac:dyDescent="0.25">
      <c r="D159" s="18">
        <v>0.19642624233728967</v>
      </c>
    </row>
    <row r="160" spans="4:5" hidden="1" x14ac:dyDescent="0.25">
      <c r="D160" s="18">
        <v>0.19784172661870503</v>
      </c>
    </row>
    <row r="161" spans="4:5" hidden="1" x14ac:dyDescent="0.25">
      <c r="D161" s="18">
        <v>0.20895522388059701</v>
      </c>
    </row>
    <row r="162" spans="4:5" hidden="1" x14ac:dyDescent="0.25">
      <c r="D162" s="18">
        <v>0.21848739495798319</v>
      </c>
    </row>
    <row r="163" spans="4:5" hidden="1" x14ac:dyDescent="0.25">
      <c r="D163" s="18">
        <v>0.22583600549702246</v>
      </c>
    </row>
    <row r="164" spans="4:5" hidden="1" x14ac:dyDescent="0.25">
      <c r="D164" s="18">
        <v>0.22826359880389877</v>
      </c>
    </row>
    <row r="165" spans="4:5" hidden="1" x14ac:dyDescent="0.25">
      <c r="D165" s="18">
        <v>0.2431237721021611</v>
      </c>
    </row>
    <row r="166" spans="4:5" hidden="1" x14ac:dyDescent="0.25">
      <c r="D166" s="18">
        <v>0.2469528351881293</v>
      </c>
    </row>
    <row r="167" spans="4:5" hidden="1" x14ac:dyDescent="0.25">
      <c r="D167" s="18">
        <v>0.25966850828729282</v>
      </c>
    </row>
    <row r="168" spans="4:5" hidden="1" x14ac:dyDescent="0.25">
      <c r="D168" s="18">
        <v>0.27711602697422322</v>
      </c>
    </row>
    <row r="169" spans="4:5" hidden="1" x14ac:dyDescent="0.25">
      <c r="D169" s="18">
        <v>0.29411764705882354</v>
      </c>
    </row>
    <row r="170" spans="4:5" hidden="1" x14ac:dyDescent="0.25">
      <c r="D170" s="18">
        <v>0.30539682539682539</v>
      </c>
    </row>
    <row r="171" spans="4:5" hidden="1" x14ac:dyDescent="0.25">
      <c r="D171" s="18">
        <v>0.31535898212662827</v>
      </c>
      <c r="E171" s="1" t="s">
        <v>324</v>
      </c>
    </row>
    <row r="172" spans="4:5" hidden="1" x14ac:dyDescent="0.25">
      <c r="D172" s="18">
        <v>0.32432432432432434</v>
      </c>
    </row>
    <row r="173" spans="4:5" hidden="1" x14ac:dyDescent="0.25">
      <c r="D173" s="18">
        <v>0.38613861386138615</v>
      </c>
    </row>
    <row r="174" spans="4:5" hidden="1" x14ac:dyDescent="0.25">
      <c r="D174" s="18">
        <v>0.39178541492036884</v>
      </c>
    </row>
    <row r="175" spans="4:5" hidden="1" x14ac:dyDescent="0.25">
      <c r="D175" s="18">
        <v>0.40206185567010311</v>
      </c>
    </row>
    <row r="176" spans="4:5" hidden="1" x14ac:dyDescent="0.25">
      <c r="D176" s="18">
        <v>0.40782835432336517</v>
      </c>
    </row>
    <row r="177" spans="4:4" hidden="1" x14ac:dyDescent="0.25">
      <c r="D177" s="18">
        <v>0.42601828761429761</v>
      </c>
    </row>
    <row r="178" spans="4:4" hidden="1" x14ac:dyDescent="0.25">
      <c r="D178" s="18">
        <v>0.50912576969875745</v>
      </c>
    </row>
    <row r="179" spans="4:4" hidden="1" x14ac:dyDescent="0.25">
      <c r="D179" s="18">
        <v>0.56164383561643838</v>
      </c>
    </row>
    <row r="180" spans="4:4" hidden="1" x14ac:dyDescent="0.25">
      <c r="D180" s="18">
        <v>0.56848772763262079</v>
      </c>
    </row>
    <row r="181" spans="4:4" hidden="1" x14ac:dyDescent="0.25">
      <c r="D181" s="18">
        <v>0.60278525990028087</v>
      </c>
    </row>
    <row r="182" spans="4:4" hidden="1" x14ac:dyDescent="0.25">
      <c r="D182" s="18">
        <v>0.62307807135393345</v>
      </c>
    </row>
    <row r="183" spans="4:4" hidden="1" x14ac:dyDescent="0.25">
      <c r="D183" s="18">
        <v>0.69741697416974169</v>
      </c>
    </row>
    <row r="184" spans="4:4" hidden="1" x14ac:dyDescent="0.25">
      <c r="D184" s="18">
        <v>0.94856309870887134</v>
      </c>
    </row>
    <row r="185" spans="4:4" hidden="1" x14ac:dyDescent="0.25">
      <c r="D185" s="18">
        <v>0.95258620689655171</v>
      </c>
    </row>
    <row r="186" spans="4:4" hidden="1" x14ac:dyDescent="0.25"/>
    <row r="187" spans="4:4" hidden="1" x14ac:dyDescent="0.25"/>
  </sheetData>
  <sheetProtection algorithmName="SHA-512" hashValue="FxQowb/EpkyeMdlVBPitNlZlQRZN2O5XHP5swIgq87Monl+Lwm27G2pXaO8ebskXsflJMOs9Lq8FiT3Q5uXnZA==" saltValue="73rDeu7wAjg48LDg7rkVJg==" spinCount="100000" sheet="1" scenarios="1"/>
  <mergeCells count="10">
    <mergeCell ref="B88:B98"/>
    <mergeCell ref="B99:B104"/>
    <mergeCell ref="B105:B110"/>
    <mergeCell ref="B111:B118"/>
    <mergeCell ref="A30:K30"/>
    <mergeCell ref="A31:K33"/>
    <mergeCell ref="B56:B67"/>
    <mergeCell ref="B68:B75"/>
    <mergeCell ref="B76:B79"/>
    <mergeCell ref="B80:B87"/>
  </mergeCells>
  <conditionalFormatting sqref="C56:C119">
    <cfRule type="duplicateValues" dxfId="3" priority="4"/>
  </conditionalFormatting>
  <conditionalFormatting sqref="D56:D119">
    <cfRule type="cellIs" dxfId="2" priority="3" operator="between">
      <formula>0.95</formula>
      <formula>9999999999999</formula>
    </cfRule>
  </conditionalFormatting>
  <conditionalFormatting sqref="D129:D152">
    <cfRule type="cellIs" dxfId="1" priority="2" operator="between">
      <formula>0.95</formula>
      <formula>9999999999999</formula>
    </cfRule>
  </conditionalFormatting>
  <conditionalFormatting sqref="D153:D184">
    <cfRule type="cellIs" dxfId="0" priority="1" operator="between">
      <formula>0.95</formula>
      <formula>9999999999999</formula>
    </cfRule>
  </conditionalFormatting>
  <pageMargins left="0.25" right="0.25" top="0.75" bottom="0.75" header="0.3" footer="0.3"/>
  <pageSetup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29:A30"/>
  <sheetViews>
    <sheetView showRowColHeaders="0" zoomScale="80" zoomScaleNormal="80" workbookViewId="0"/>
  </sheetViews>
  <sheetFormatPr defaultRowHeight="15.75" x14ac:dyDescent="0.25"/>
  <cols>
    <col min="1" max="16384" width="9" style="1"/>
  </cols>
  <sheetData>
    <row r="29" spans="1:1" x14ac:dyDescent="0.25">
      <c r="A29" s="1" t="s">
        <v>333</v>
      </c>
    </row>
    <row r="30" spans="1:1" x14ac:dyDescent="0.25">
      <c r="A30" s="1" t="s">
        <v>332</v>
      </c>
    </row>
  </sheetData>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29"/>
  <sheetViews>
    <sheetView showRowColHeaders="0" zoomScale="80" zoomScaleNormal="80" workbookViewId="0"/>
  </sheetViews>
  <sheetFormatPr defaultRowHeight="15.75" x14ac:dyDescent="0.25"/>
  <cols>
    <col min="1" max="16384" width="9" style="1"/>
  </cols>
  <sheetData>
    <row r="29" spans="1:1" x14ac:dyDescent="0.25">
      <c r="A29" s="1" t="s">
        <v>333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4:N123"/>
  <sheetViews>
    <sheetView showGridLines="0" showRowColHeaders="0" zoomScale="80" zoomScaleNormal="80" workbookViewId="0"/>
  </sheetViews>
  <sheetFormatPr defaultRowHeight="15.75" x14ac:dyDescent="0.25"/>
  <cols>
    <col min="1" max="16384" width="9" style="1"/>
  </cols>
  <sheetData>
    <row r="34" spans="1:14" x14ac:dyDescent="0.25">
      <c r="A34" s="1" t="s">
        <v>228</v>
      </c>
    </row>
    <row r="35" spans="1:14" x14ac:dyDescent="0.25">
      <c r="A35" s="1" t="s">
        <v>344</v>
      </c>
    </row>
    <row r="39" spans="1:14" hidden="1" x14ac:dyDescent="0.25"/>
    <row r="40" spans="1:14" hidden="1" x14ac:dyDescent="0.25">
      <c r="B40" s="1">
        <v>2009</v>
      </c>
      <c r="C40" s="1">
        <v>2014</v>
      </c>
      <c r="D40" s="1" t="s">
        <v>191</v>
      </c>
      <c r="E40" s="1" t="s">
        <v>226</v>
      </c>
    </row>
    <row r="41" spans="1:14" hidden="1" x14ac:dyDescent="0.25">
      <c r="A41" s="1" t="s">
        <v>122</v>
      </c>
      <c r="B41" s="1">
        <v>2798</v>
      </c>
      <c r="C41" s="1">
        <v>3117</v>
      </c>
      <c r="D41" s="14">
        <f t="shared" ref="D41:D58" si="0">-((C41-B41)/B41)</f>
        <v>-0.11401000714796283</v>
      </c>
      <c r="E41" s="14">
        <f t="shared" ref="E41:E58" si="1">1-D41</f>
        <v>1.1140100071479628</v>
      </c>
      <c r="K41" s="29"/>
      <c r="L41" s="29"/>
      <c r="M41" s="29"/>
      <c r="N41" s="18"/>
    </row>
    <row r="42" spans="1:14" hidden="1" x14ac:dyDescent="0.25">
      <c r="A42" s="1" t="s">
        <v>91</v>
      </c>
      <c r="B42" s="1">
        <v>433</v>
      </c>
      <c r="C42" s="1">
        <v>387</v>
      </c>
      <c r="D42" s="14">
        <f t="shared" si="0"/>
        <v>0.10623556581986143</v>
      </c>
      <c r="E42" s="14">
        <f t="shared" si="1"/>
        <v>0.89376443418013851</v>
      </c>
      <c r="K42" s="29"/>
      <c r="L42" s="29"/>
      <c r="M42" s="29"/>
      <c r="N42" s="18"/>
    </row>
    <row r="43" spans="1:14" hidden="1" x14ac:dyDescent="0.25">
      <c r="A43" s="1" t="s">
        <v>69</v>
      </c>
      <c r="B43" s="1">
        <v>1647</v>
      </c>
      <c r="C43" s="1">
        <v>1438</v>
      </c>
      <c r="D43" s="14">
        <f t="shared" si="0"/>
        <v>0.12689738919247115</v>
      </c>
      <c r="E43" s="14">
        <f t="shared" si="1"/>
        <v>0.87310261080752882</v>
      </c>
      <c r="K43" s="29"/>
      <c r="L43" s="29"/>
      <c r="M43" s="29"/>
      <c r="N43" s="18"/>
    </row>
    <row r="44" spans="1:14" hidden="1" x14ac:dyDescent="0.25">
      <c r="A44" s="1" t="s">
        <v>136</v>
      </c>
      <c r="B44" s="1">
        <v>68827</v>
      </c>
      <c r="C44" s="1">
        <v>58331</v>
      </c>
      <c r="D44" s="14">
        <f t="shared" si="0"/>
        <v>0.15249829282113125</v>
      </c>
      <c r="E44" s="14">
        <f t="shared" si="1"/>
        <v>0.84750170717886875</v>
      </c>
      <c r="K44" s="29"/>
      <c r="L44" s="29"/>
      <c r="M44" s="29"/>
      <c r="N44" s="18"/>
    </row>
    <row r="45" spans="1:14" hidden="1" x14ac:dyDescent="0.25">
      <c r="A45" s="1" t="s">
        <v>152</v>
      </c>
      <c r="B45" s="1">
        <v>533</v>
      </c>
      <c r="C45" s="1">
        <v>441</v>
      </c>
      <c r="D45" s="14">
        <f t="shared" si="0"/>
        <v>0.17260787992495311</v>
      </c>
      <c r="E45" s="14">
        <f t="shared" si="1"/>
        <v>0.82739212007504692</v>
      </c>
      <c r="K45" s="29"/>
      <c r="L45" s="29"/>
      <c r="M45" s="29"/>
      <c r="N45" s="18"/>
    </row>
    <row r="46" spans="1:14" hidden="1" x14ac:dyDescent="0.25">
      <c r="A46" s="1" t="s">
        <v>65</v>
      </c>
      <c r="B46" s="1">
        <v>5193</v>
      </c>
      <c r="C46" s="1">
        <v>4187</v>
      </c>
      <c r="D46" s="14">
        <f t="shared" si="0"/>
        <v>0.19372231850568072</v>
      </c>
      <c r="E46" s="14">
        <f t="shared" si="1"/>
        <v>0.80627768149431933</v>
      </c>
      <c r="K46" s="29"/>
      <c r="L46" s="29"/>
      <c r="M46" s="29"/>
      <c r="N46" s="18"/>
    </row>
    <row r="47" spans="1:14" hidden="1" x14ac:dyDescent="0.25">
      <c r="A47" s="1" t="s">
        <v>98</v>
      </c>
      <c r="B47" s="1">
        <v>1013</v>
      </c>
      <c r="C47" s="1">
        <v>815</v>
      </c>
      <c r="D47" s="14">
        <f t="shared" si="0"/>
        <v>0.19545903257650543</v>
      </c>
      <c r="E47" s="14">
        <f t="shared" si="1"/>
        <v>0.80454096742349457</v>
      </c>
      <c r="K47" s="29"/>
      <c r="L47" s="29"/>
      <c r="M47" s="29"/>
      <c r="N47" s="18"/>
    </row>
    <row r="48" spans="1:14" hidden="1" x14ac:dyDescent="0.25">
      <c r="A48" s="1" t="s">
        <v>71</v>
      </c>
      <c r="B48" s="1">
        <v>6340</v>
      </c>
      <c r="C48" s="1">
        <v>4686</v>
      </c>
      <c r="D48" s="14">
        <f t="shared" si="0"/>
        <v>0.26088328075709777</v>
      </c>
      <c r="E48" s="14">
        <f t="shared" si="1"/>
        <v>0.73911671924290223</v>
      </c>
      <c r="K48" s="29"/>
      <c r="L48" s="29"/>
      <c r="M48" s="29"/>
      <c r="N48" s="18"/>
    </row>
    <row r="49" spans="1:14" hidden="1" x14ac:dyDescent="0.25">
      <c r="A49" s="1" t="s">
        <v>77</v>
      </c>
      <c r="B49" s="1">
        <v>10975</v>
      </c>
      <c r="C49" s="1">
        <v>8050</v>
      </c>
      <c r="D49" s="14">
        <f t="shared" si="0"/>
        <v>0.26651480637813213</v>
      </c>
      <c r="E49" s="14">
        <f t="shared" si="1"/>
        <v>0.73348519362186781</v>
      </c>
      <c r="K49" s="29"/>
      <c r="L49" s="29"/>
      <c r="M49" s="29"/>
      <c r="N49" s="18"/>
    </row>
    <row r="50" spans="1:14" hidden="1" x14ac:dyDescent="0.25">
      <c r="A50" s="1" t="s">
        <v>61</v>
      </c>
      <c r="B50" s="1">
        <v>10346</v>
      </c>
      <c r="C50" s="1">
        <v>7540</v>
      </c>
      <c r="D50" s="14">
        <f t="shared" si="0"/>
        <v>0.27121592886139573</v>
      </c>
      <c r="E50" s="14">
        <f t="shared" si="1"/>
        <v>0.72878407113860422</v>
      </c>
      <c r="K50" s="29"/>
      <c r="L50" s="29"/>
      <c r="M50" s="29"/>
      <c r="N50" s="18"/>
    </row>
    <row r="51" spans="1:14" hidden="1" x14ac:dyDescent="0.25">
      <c r="A51" s="1" t="s">
        <v>64</v>
      </c>
      <c r="B51" s="1">
        <v>2384</v>
      </c>
      <c r="C51" s="1">
        <v>1668</v>
      </c>
      <c r="D51" s="14">
        <f t="shared" si="0"/>
        <v>0.30033557046979864</v>
      </c>
      <c r="E51" s="14">
        <f t="shared" si="1"/>
        <v>0.69966442953020136</v>
      </c>
      <c r="K51" s="29"/>
      <c r="L51" s="29"/>
      <c r="M51" s="29"/>
      <c r="N51" s="18"/>
    </row>
    <row r="52" spans="1:14" hidden="1" x14ac:dyDescent="0.25">
      <c r="A52" s="1" t="s">
        <v>52</v>
      </c>
      <c r="B52" s="1">
        <v>1238</v>
      </c>
      <c r="C52" s="1">
        <v>847</v>
      </c>
      <c r="D52" s="14">
        <f t="shared" si="0"/>
        <v>0.31583198707592891</v>
      </c>
      <c r="E52" s="14">
        <f t="shared" si="1"/>
        <v>0.68416801292407103</v>
      </c>
      <c r="K52" s="29"/>
      <c r="L52" s="29"/>
      <c r="M52" s="29"/>
      <c r="N52" s="18"/>
    </row>
    <row r="53" spans="1:14" hidden="1" x14ac:dyDescent="0.25">
      <c r="A53" s="1" t="s">
        <v>59</v>
      </c>
      <c r="B53" s="1">
        <v>1890</v>
      </c>
      <c r="C53" s="1">
        <v>1064</v>
      </c>
      <c r="D53" s="14">
        <f t="shared" si="0"/>
        <v>0.43703703703703706</v>
      </c>
      <c r="E53" s="14">
        <f t="shared" si="1"/>
        <v>0.56296296296296289</v>
      </c>
      <c r="K53" s="29"/>
      <c r="L53" s="29"/>
      <c r="M53" s="29"/>
      <c r="N53" s="18"/>
    </row>
    <row r="54" spans="1:14" hidden="1" x14ac:dyDescent="0.25">
      <c r="A54" s="1" t="s">
        <v>117</v>
      </c>
      <c r="B54" s="1">
        <v>630</v>
      </c>
      <c r="C54" s="1">
        <v>312</v>
      </c>
      <c r="D54" s="14">
        <f t="shared" si="0"/>
        <v>0.50476190476190474</v>
      </c>
      <c r="E54" s="14">
        <f t="shared" si="1"/>
        <v>0.49523809523809526</v>
      </c>
      <c r="K54" s="29"/>
      <c r="L54" s="29"/>
      <c r="M54" s="29"/>
      <c r="N54" s="18"/>
    </row>
    <row r="55" spans="1:14" hidden="1" x14ac:dyDescent="0.25">
      <c r="A55" s="1" t="s">
        <v>94</v>
      </c>
      <c r="B55" s="1">
        <v>3870</v>
      </c>
      <c r="C55" s="1">
        <v>1889</v>
      </c>
      <c r="D55" s="14">
        <f t="shared" si="0"/>
        <v>0.51188630490956077</v>
      </c>
      <c r="E55" s="14">
        <f t="shared" si="1"/>
        <v>0.48811369509043923</v>
      </c>
      <c r="K55" s="29"/>
      <c r="L55" s="29"/>
      <c r="M55" s="29"/>
      <c r="N55" s="18"/>
    </row>
    <row r="56" spans="1:14" hidden="1" x14ac:dyDescent="0.25">
      <c r="A56" s="1" t="s">
        <v>90</v>
      </c>
      <c r="B56" s="1">
        <v>649</v>
      </c>
      <c r="C56" s="1">
        <v>240</v>
      </c>
      <c r="D56" s="14">
        <f t="shared" si="0"/>
        <v>0.63020030816640982</v>
      </c>
      <c r="E56" s="14">
        <f t="shared" si="1"/>
        <v>0.36979969183359018</v>
      </c>
      <c r="K56" s="29"/>
      <c r="L56" s="29"/>
      <c r="M56" s="29"/>
      <c r="N56" s="18"/>
    </row>
    <row r="57" spans="1:14" hidden="1" x14ac:dyDescent="0.25">
      <c r="A57" s="1" t="s">
        <v>169</v>
      </c>
      <c r="B57" s="1">
        <v>2396</v>
      </c>
      <c r="C57" s="1">
        <v>729</v>
      </c>
      <c r="D57" s="14">
        <f t="shared" si="0"/>
        <v>0.69574290484140233</v>
      </c>
      <c r="E57" s="14">
        <f t="shared" si="1"/>
        <v>0.30425709515859767</v>
      </c>
      <c r="K57" s="29"/>
      <c r="L57" s="29"/>
      <c r="M57" s="29"/>
      <c r="N57" s="18"/>
    </row>
    <row r="58" spans="1:14" hidden="1" x14ac:dyDescent="0.25">
      <c r="A58" s="1" t="s">
        <v>154</v>
      </c>
      <c r="B58" s="1">
        <v>942</v>
      </c>
      <c r="C58" s="1">
        <v>255</v>
      </c>
      <c r="D58" s="14">
        <f t="shared" si="0"/>
        <v>0.72929936305732479</v>
      </c>
      <c r="E58" s="14">
        <f t="shared" si="1"/>
        <v>0.27070063694267521</v>
      </c>
      <c r="K58" s="29"/>
      <c r="L58" s="29"/>
      <c r="M58" s="29"/>
      <c r="N58" s="18"/>
    </row>
    <row r="59" spans="1:14" x14ac:dyDescent="0.25">
      <c r="A59" s="103"/>
    </row>
    <row r="60" spans="1:14" x14ac:dyDescent="0.25">
      <c r="A60" s="103"/>
    </row>
    <row r="61" spans="1:14" x14ac:dyDescent="0.25">
      <c r="A61" s="64"/>
    </row>
    <row r="62" spans="1:14" x14ac:dyDescent="0.25">
      <c r="A62" s="103"/>
    </row>
    <row r="63" spans="1:14" x14ac:dyDescent="0.25">
      <c r="A63" s="103"/>
    </row>
    <row r="64" spans="1:14" x14ac:dyDescent="0.25">
      <c r="A64" s="64"/>
    </row>
    <row r="65" spans="1:1" x14ac:dyDescent="0.25">
      <c r="A65" s="103"/>
    </row>
    <row r="66" spans="1:1" x14ac:dyDescent="0.25">
      <c r="A66" s="103"/>
    </row>
    <row r="67" spans="1:1" x14ac:dyDescent="0.25">
      <c r="A67" s="64"/>
    </row>
    <row r="68" spans="1:1" x14ac:dyDescent="0.25">
      <c r="A68" s="103"/>
    </row>
    <row r="69" spans="1:1" x14ac:dyDescent="0.25">
      <c r="A69" s="103"/>
    </row>
    <row r="70" spans="1:1" x14ac:dyDescent="0.25">
      <c r="A70" s="64"/>
    </row>
    <row r="71" spans="1:1" x14ac:dyDescent="0.25">
      <c r="A71" s="103"/>
    </row>
    <row r="72" spans="1:1" x14ac:dyDescent="0.25">
      <c r="A72" s="103"/>
    </row>
    <row r="73" spans="1:1" x14ac:dyDescent="0.25">
      <c r="A73" s="64"/>
    </row>
    <row r="74" spans="1:1" x14ac:dyDescent="0.25">
      <c r="A74" s="103"/>
    </row>
    <row r="75" spans="1:1" x14ac:dyDescent="0.25">
      <c r="A75" s="103"/>
    </row>
    <row r="76" spans="1:1" x14ac:dyDescent="0.25">
      <c r="A76" s="64"/>
    </row>
    <row r="77" spans="1:1" x14ac:dyDescent="0.25">
      <c r="A77" s="103"/>
    </row>
    <row r="78" spans="1:1" x14ac:dyDescent="0.25">
      <c r="A78" s="103"/>
    </row>
    <row r="79" spans="1:1" x14ac:dyDescent="0.25">
      <c r="A79" s="64"/>
    </row>
    <row r="80" spans="1:1" x14ac:dyDescent="0.25">
      <c r="A80" s="103"/>
    </row>
    <row r="81" spans="1:1" x14ac:dyDescent="0.25">
      <c r="A81" s="103"/>
    </row>
    <row r="82" spans="1:1" x14ac:dyDescent="0.25">
      <c r="A82" s="64"/>
    </row>
    <row r="83" spans="1:1" x14ac:dyDescent="0.25">
      <c r="A83" s="103"/>
    </row>
    <row r="84" spans="1:1" x14ac:dyDescent="0.25">
      <c r="A84" s="103"/>
    </row>
    <row r="85" spans="1:1" x14ac:dyDescent="0.25">
      <c r="A85" s="64"/>
    </row>
    <row r="86" spans="1:1" x14ac:dyDescent="0.25">
      <c r="A86" s="103"/>
    </row>
    <row r="87" spans="1:1" x14ac:dyDescent="0.25">
      <c r="A87" s="103"/>
    </row>
    <row r="88" spans="1:1" x14ac:dyDescent="0.25">
      <c r="A88" s="64"/>
    </row>
    <row r="89" spans="1:1" x14ac:dyDescent="0.25">
      <c r="A89" s="103"/>
    </row>
    <row r="90" spans="1:1" x14ac:dyDescent="0.25">
      <c r="A90" s="103"/>
    </row>
    <row r="91" spans="1:1" x14ac:dyDescent="0.25">
      <c r="A91" s="64"/>
    </row>
    <row r="92" spans="1:1" x14ac:dyDescent="0.25">
      <c r="A92" s="103"/>
    </row>
    <row r="93" spans="1:1" x14ac:dyDescent="0.25">
      <c r="A93" s="103"/>
    </row>
    <row r="94" spans="1:1" x14ac:dyDescent="0.25">
      <c r="A94" s="64"/>
    </row>
    <row r="95" spans="1:1" x14ac:dyDescent="0.25">
      <c r="A95" s="103"/>
    </row>
    <row r="96" spans="1:1" x14ac:dyDescent="0.25">
      <c r="A96" s="103"/>
    </row>
    <row r="97" spans="1:1" x14ac:dyDescent="0.25">
      <c r="A97" s="64"/>
    </row>
    <row r="98" spans="1:1" x14ac:dyDescent="0.25">
      <c r="A98" s="103"/>
    </row>
    <row r="99" spans="1:1" x14ac:dyDescent="0.25">
      <c r="A99" s="103"/>
    </row>
    <row r="100" spans="1:1" x14ac:dyDescent="0.25">
      <c r="A100" s="64"/>
    </row>
    <row r="101" spans="1:1" x14ac:dyDescent="0.25">
      <c r="A101" s="103"/>
    </row>
    <row r="102" spans="1:1" x14ac:dyDescent="0.25">
      <c r="A102" s="103"/>
    </row>
    <row r="103" spans="1:1" x14ac:dyDescent="0.25">
      <c r="A103" s="64"/>
    </row>
    <row r="104" spans="1:1" x14ac:dyDescent="0.25">
      <c r="A104" s="103"/>
    </row>
    <row r="105" spans="1:1" x14ac:dyDescent="0.25">
      <c r="A105" s="103"/>
    </row>
    <row r="106" spans="1:1" x14ac:dyDescent="0.25">
      <c r="A106" s="64"/>
    </row>
    <row r="107" spans="1:1" x14ac:dyDescent="0.25">
      <c r="A107" s="103"/>
    </row>
    <row r="108" spans="1:1" x14ac:dyDescent="0.25">
      <c r="A108" s="103"/>
    </row>
    <row r="109" spans="1:1" x14ac:dyDescent="0.25">
      <c r="A109" s="64"/>
    </row>
    <row r="110" spans="1:1" x14ac:dyDescent="0.25">
      <c r="A110" s="103"/>
    </row>
    <row r="111" spans="1:1" x14ac:dyDescent="0.25">
      <c r="A111" s="103"/>
    </row>
    <row r="112" spans="1:1" x14ac:dyDescent="0.25">
      <c r="A112" s="64"/>
    </row>
    <row r="113" spans="1:1" x14ac:dyDescent="0.25">
      <c r="A113" s="103"/>
    </row>
    <row r="114" spans="1:1" x14ac:dyDescent="0.25">
      <c r="A114" s="103"/>
    </row>
    <row r="115" spans="1:1" x14ac:dyDescent="0.25">
      <c r="A115" s="64"/>
    </row>
    <row r="116" spans="1:1" x14ac:dyDescent="0.25">
      <c r="A116" s="103"/>
    </row>
    <row r="117" spans="1:1" x14ac:dyDescent="0.25">
      <c r="A117" s="103"/>
    </row>
    <row r="118" spans="1:1" x14ac:dyDescent="0.25">
      <c r="A118" s="64"/>
    </row>
    <row r="119" spans="1:1" x14ac:dyDescent="0.25">
      <c r="A119" s="103"/>
    </row>
    <row r="120" spans="1:1" x14ac:dyDescent="0.25">
      <c r="A120" s="103"/>
    </row>
    <row r="121" spans="1:1" x14ac:dyDescent="0.25">
      <c r="A121" s="64"/>
    </row>
    <row r="122" spans="1:1" x14ac:dyDescent="0.25">
      <c r="A122" s="103"/>
    </row>
    <row r="123" spans="1:1" x14ac:dyDescent="0.25">
      <c r="A123" s="103"/>
    </row>
  </sheetData>
  <sheetProtection algorithmName="SHA-512" hashValue="hG3YeVm4n9uc5FK1ZHOKKUMGAejbjqTld7hiCYMpsEOty/KNSGtHMzomUQrDTgLlCNOxXTEdDkAtDQkCRIznng==" saltValue="wz58rgLob+WUc4FDOCg9Gg==" spinCount="100000" sheet="1" scenarios="1"/>
  <sortState ref="A41:E64">
    <sortCondition ref="D41"/>
  </sortState>
  <mergeCells count="22">
    <mergeCell ref="A113:A114"/>
    <mergeCell ref="A116:A117"/>
    <mergeCell ref="A119:A120"/>
    <mergeCell ref="A122:A123"/>
    <mergeCell ref="A95:A96"/>
    <mergeCell ref="A98:A99"/>
    <mergeCell ref="A101:A102"/>
    <mergeCell ref="A104:A105"/>
    <mergeCell ref="A107:A108"/>
    <mergeCell ref="A110:A111"/>
    <mergeCell ref="A92:A93"/>
    <mergeCell ref="A59:A60"/>
    <mergeCell ref="A62:A63"/>
    <mergeCell ref="A65:A66"/>
    <mergeCell ref="A68:A69"/>
    <mergeCell ref="A71:A72"/>
    <mergeCell ref="A74:A75"/>
    <mergeCell ref="A77:A78"/>
    <mergeCell ref="A80:A81"/>
    <mergeCell ref="A83:A84"/>
    <mergeCell ref="A86:A87"/>
    <mergeCell ref="A89:A90"/>
  </mergeCell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29"/>
  <sheetViews>
    <sheetView showRowColHeaders="0" zoomScale="80" zoomScaleNormal="80" workbookViewId="0"/>
  </sheetViews>
  <sheetFormatPr defaultRowHeight="15.75" x14ac:dyDescent="0.25"/>
  <cols>
    <col min="1" max="16384" width="9" style="1"/>
  </cols>
  <sheetData>
    <row r="29" spans="1:1" x14ac:dyDescent="0.25">
      <c r="A29" s="1" t="s">
        <v>333</v>
      </c>
    </row>
  </sheetData>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29"/>
  <sheetViews>
    <sheetView showRowColHeaders="0" zoomScale="80" zoomScaleNormal="80" workbookViewId="0"/>
  </sheetViews>
  <sheetFormatPr defaultRowHeight="15.75" x14ac:dyDescent="0.25"/>
  <cols>
    <col min="1" max="16384" width="9" style="1"/>
  </cols>
  <sheetData>
    <row r="29" spans="1:1" x14ac:dyDescent="0.25">
      <c r="A29" s="1" t="s">
        <v>333</v>
      </c>
    </row>
  </sheetData>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29:A30"/>
  <sheetViews>
    <sheetView showRowColHeaders="0" zoomScale="80" zoomScaleNormal="80" workbookViewId="0"/>
  </sheetViews>
  <sheetFormatPr defaultRowHeight="15.75" x14ac:dyDescent="0.25"/>
  <cols>
    <col min="1" max="16384" width="9" style="1"/>
  </cols>
  <sheetData>
    <row r="29" spans="1:1" x14ac:dyDescent="0.25">
      <c r="A29" s="1" t="s">
        <v>333</v>
      </c>
    </row>
    <row r="30" spans="1:1" x14ac:dyDescent="0.25">
      <c r="A30" s="1" t="s">
        <v>334</v>
      </c>
    </row>
  </sheetData>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29:A30"/>
  <sheetViews>
    <sheetView showRowColHeaders="0" zoomScale="80" zoomScaleNormal="80" workbookViewId="0"/>
  </sheetViews>
  <sheetFormatPr defaultRowHeight="15.75" x14ac:dyDescent="0.25"/>
  <cols>
    <col min="1" max="16384" width="9" style="1"/>
  </cols>
  <sheetData>
    <row r="29" spans="1:1" x14ac:dyDescent="0.25">
      <c r="A29" s="1" t="s">
        <v>333</v>
      </c>
    </row>
    <row r="30" spans="1:1" x14ac:dyDescent="0.25">
      <c r="A30" s="1" t="s">
        <v>334</v>
      </c>
    </row>
  </sheetData>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29"/>
  <sheetViews>
    <sheetView showRowColHeaders="0" zoomScale="80" zoomScaleNormal="80" workbookViewId="0">
      <selection sqref="A1:D1"/>
    </sheetView>
  </sheetViews>
  <sheetFormatPr defaultRowHeight="15.75" x14ac:dyDescent="0.25"/>
  <cols>
    <col min="1" max="16384" width="9" style="1"/>
  </cols>
  <sheetData>
    <row r="29" spans="1:1" x14ac:dyDescent="0.25">
      <c r="A29" s="1" t="s">
        <v>333</v>
      </c>
    </row>
  </sheetData>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29"/>
  <sheetViews>
    <sheetView showRowColHeaders="0" zoomScale="80" zoomScaleNormal="80" workbookViewId="0">
      <selection sqref="A1:D1"/>
    </sheetView>
  </sheetViews>
  <sheetFormatPr defaultRowHeight="15.75" x14ac:dyDescent="0.25"/>
  <cols>
    <col min="1" max="16384" width="9" style="1"/>
  </cols>
  <sheetData>
    <row r="29" spans="1:1" x14ac:dyDescent="0.25">
      <c r="A29" s="1" t="s">
        <v>333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32:U61"/>
  <sheetViews>
    <sheetView showGridLines="0" showRowColHeaders="0" zoomScale="80" zoomScaleNormal="80" workbookViewId="0">
      <selection sqref="A1:D1"/>
    </sheetView>
  </sheetViews>
  <sheetFormatPr defaultRowHeight="15.75" x14ac:dyDescent="0.25"/>
  <cols>
    <col min="1" max="1" width="5.5" style="1" bestFit="1" customWidth="1"/>
    <col min="2" max="2" width="8.25" style="1" customWidth="1"/>
    <col min="3" max="3" width="11.375" style="19" bestFit="1" customWidth="1"/>
    <col min="4" max="4" width="13" style="19" bestFit="1" customWidth="1"/>
    <col min="5" max="5" width="11.375" style="19" bestFit="1" customWidth="1"/>
    <col min="6" max="6" width="8.75" style="19" bestFit="1" customWidth="1"/>
    <col min="7" max="7" width="10" style="19" bestFit="1" customWidth="1"/>
    <col min="8" max="8" width="11.375" style="19" bestFit="1" customWidth="1"/>
    <col min="9" max="9" width="16.875" style="19" bestFit="1" customWidth="1"/>
    <col min="10" max="10" width="17.125" style="19" bestFit="1" customWidth="1"/>
    <col min="11" max="11" width="18.25" style="19" bestFit="1" customWidth="1"/>
    <col min="12" max="12" width="21.75" style="19" bestFit="1" customWidth="1"/>
    <col min="13" max="15" width="16.875" style="19" bestFit="1" customWidth="1"/>
    <col min="16" max="16" width="18.875" style="19" bestFit="1" customWidth="1"/>
    <col min="17" max="17" width="22.875" style="19" bestFit="1" customWidth="1"/>
    <col min="18" max="18" width="23" style="19" bestFit="1" customWidth="1"/>
    <col min="19" max="19" width="15.875" style="1" bestFit="1" customWidth="1"/>
    <col min="20" max="16384" width="9" style="1"/>
  </cols>
  <sheetData>
    <row r="32" spans="1:11" x14ac:dyDescent="0.25">
      <c r="A32" s="104" t="s">
        <v>228</v>
      </c>
      <c r="B32" s="104"/>
      <c r="C32" s="104"/>
      <c r="D32" s="104"/>
      <c r="E32" s="104"/>
      <c r="F32" s="104"/>
      <c r="G32" s="104"/>
      <c r="H32" s="104"/>
      <c r="I32" s="104"/>
      <c r="J32" s="104"/>
      <c r="K32" s="104"/>
    </row>
    <row r="33" spans="1:18" x14ac:dyDescent="0.25">
      <c r="A33" s="104" t="s">
        <v>273</v>
      </c>
      <c r="B33" s="104"/>
      <c r="C33" s="104"/>
      <c r="D33" s="104"/>
      <c r="E33" s="104"/>
      <c r="F33" s="104"/>
      <c r="G33" s="104"/>
      <c r="H33" s="104"/>
      <c r="I33" s="104"/>
      <c r="J33" s="104"/>
      <c r="K33" s="104"/>
    </row>
    <row r="34" spans="1:18" x14ac:dyDescent="0.25">
      <c r="A34" s="104"/>
      <c r="B34" s="104"/>
      <c r="C34" s="104"/>
      <c r="D34" s="104"/>
      <c r="E34" s="104"/>
      <c r="F34" s="104"/>
      <c r="G34" s="104"/>
      <c r="H34" s="104"/>
      <c r="I34" s="104"/>
      <c r="J34" s="104"/>
      <c r="K34" s="104"/>
    </row>
    <row r="35" spans="1:18" ht="33" hidden="1" customHeight="1" x14ac:dyDescent="0.25">
      <c r="A35" s="66" t="s">
        <v>5</v>
      </c>
      <c r="B35" s="66" t="s">
        <v>6</v>
      </c>
      <c r="C35" s="66" t="s">
        <v>0</v>
      </c>
      <c r="D35" s="66" t="s">
        <v>13</v>
      </c>
      <c r="F35" s="66"/>
      <c r="K35" s="1"/>
      <c r="L35" s="1"/>
      <c r="M35" s="1"/>
      <c r="N35" s="1"/>
      <c r="O35" s="1"/>
      <c r="P35" s="1"/>
      <c r="Q35" s="1"/>
      <c r="R35" s="1"/>
    </row>
    <row r="36" spans="1:18" hidden="1" x14ac:dyDescent="0.25">
      <c r="A36" s="66">
        <v>2000</v>
      </c>
      <c r="B36" s="66" t="s">
        <v>340</v>
      </c>
      <c r="C36" s="42">
        <v>134375</v>
      </c>
      <c r="D36" s="88">
        <v>0</v>
      </c>
      <c r="E36" s="88"/>
      <c r="F36" s="66"/>
      <c r="K36" s="1"/>
      <c r="L36" s="1"/>
      <c r="M36" s="1"/>
      <c r="N36" s="1"/>
      <c r="O36" s="1"/>
      <c r="P36" s="1"/>
      <c r="Q36" s="1"/>
      <c r="R36" s="1"/>
    </row>
    <row r="37" spans="1:18" hidden="1" x14ac:dyDescent="0.25">
      <c r="A37" s="66">
        <v>2001</v>
      </c>
      <c r="B37" s="66" t="s">
        <v>340</v>
      </c>
      <c r="C37" s="42">
        <v>137996</v>
      </c>
      <c r="D37" s="88">
        <v>0</v>
      </c>
      <c r="E37" s="88"/>
      <c r="F37" s="66"/>
      <c r="K37" s="1"/>
      <c r="L37" s="1"/>
      <c r="M37" s="1"/>
      <c r="N37" s="1"/>
      <c r="O37" s="1"/>
      <c r="P37" s="1"/>
      <c r="Q37" s="1"/>
      <c r="R37" s="1"/>
    </row>
    <row r="38" spans="1:18" hidden="1" x14ac:dyDescent="0.25">
      <c r="A38" s="66">
        <v>2002</v>
      </c>
      <c r="B38" s="66" t="s">
        <v>340</v>
      </c>
      <c r="C38" s="42">
        <v>140195</v>
      </c>
      <c r="D38" s="88">
        <v>3.8987088551777543E-4</v>
      </c>
      <c r="E38" s="88"/>
      <c r="F38" s="66"/>
      <c r="K38" s="1"/>
      <c r="L38" s="1"/>
      <c r="M38" s="1"/>
      <c r="N38" s="1"/>
      <c r="O38" s="1"/>
      <c r="P38" s="1"/>
      <c r="Q38" s="1"/>
      <c r="R38" s="1"/>
    </row>
    <row r="39" spans="1:18" hidden="1" x14ac:dyDescent="0.25">
      <c r="A39" s="66">
        <v>2003</v>
      </c>
      <c r="B39" s="66" t="s">
        <v>340</v>
      </c>
      <c r="C39" s="42">
        <v>141588</v>
      </c>
      <c r="D39" s="88">
        <v>6.6867800765795524E-4</v>
      </c>
      <c r="E39" s="88"/>
      <c r="F39" s="66"/>
      <c r="K39" s="1"/>
      <c r="L39" s="1"/>
      <c r="M39" s="1"/>
      <c r="N39" s="1"/>
      <c r="O39" s="1"/>
      <c r="P39" s="1"/>
      <c r="Q39" s="1"/>
      <c r="R39" s="1"/>
    </row>
    <row r="40" spans="1:18" hidden="1" x14ac:dyDescent="0.25">
      <c r="A40" s="66">
        <v>2004</v>
      </c>
      <c r="B40" s="66" t="s">
        <v>340</v>
      </c>
      <c r="C40" s="42">
        <v>141971</v>
      </c>
      <c r="D40" s="88">
        <v>1.9698154746386259E-3</v>
      </c>
      <c r="E40" s="88"/>
      <c r="F40" s="66"/>
      <c r="K40" s="1"/>
      <c r="L40" s="1"/>
      <c r="M40" s="1"/>
      <c r="N40" s="1"/>
      <c r="O40" s="1"/>
      <c r="P40" s="1"/>
      <c r="Q40" s="1"/>
      <c r="R40" s="1"/>
    </row>
    <row r="41" spans="1:18" hidden="1" x14ac:dyDescent="0.25">
      <c r="A41" s="66">
        <v>2005</v>
      </c>
      <c r="B41" s="66" t="s">
        <v>340</v>
      </c>
      <c r="C41" s="42">
        <v>141804</v>
      </c>
      <c r="D41" s="88">
        <v>3.4992417436491121E-3</v>
      </c>
      <c r="E41" s="88"/>
      <c r="F41" s="66"/>
      <c r="K41" s="1"/>
      <c r="L41" s="1"/>
      <c r="M41" s="1"/>
      <c r="N41" s="1"/>
      <c r="O41" s="1"/>
      <c r="P41" s="1"/>
      <c r="Q41" s="1"/>
      <c r="R41" s="1"/>
    </row>
    <row r="42" spans="1:18" hidden="1" x14ac:dyDescent="0.25">
      <c r="A42" s="66">
        <v>2006</v>
      </c>
      <c r="B42" s="66" t="s">
        <v>340</v>
      </c>
      <c r="C42" s="42">
        <v>139766</v>
      </c>
      <c r="D42" s="88">
        <v>3.5141858241051878E-2</v>
      </c>
      <c r="E42" s="88"/>
      <c r="F42" s="66"/>
      <c r="K42" s="1"/>
      <c r="L42" s="1"/>
      <c r="M42" s="1"/>
      <c r="N42" s="1"/>
      <c r="O42" s="1"/>
      <c r="P42" s="1"/>
      <c r="Q42" s="1"/>
      <c r="R42" s="1"/>
    </row>
    <row r="43" spans="1:18" hidden="1" x14ac:dyDescent="0.25">
      <c r="A43" s="66">
        <v>2007</v>
      </c>
      <c r="B43" s="66" t="s">
        <v>340</v>
      </c>
      <c r="C43" s="42">
        <v>137057</v>
      </c>
      <c r="D43" s="88">
        <v>8.6985041238514374E-2</v>
      </c>
      <c r="E43" s="88"/>
      <c r="F43" s="66"/>
      <c r="K43" s="1"/>
      <c r="L43" s="1"/>
      <c r="M43" s="1"/>
      <c r="N43" s="1"/>
      <c r="O43" s="1"/>
      <c r="P43" s="1"/>
      <c r="Q43" s="1"/>
      <c r="R43" s="1"/>
    </row>
    <row r="44" spans="1:18" hidden="1" x14ac:dyDescent="0.25">
      <c r="A44" s="66">
        <v>2008</v>
      </c>
      <c r="B44" s="66" t="s">
        <v>340</v>
      </c>
      <c r="C44" s="42">
        <v>132486</v>
      </c>
      <c r="D44" s="88">
        <v>0.139583420622617</v>
      </c>
      <c r="E44" s="88"/>
      <c r="F44" s="66"/>
      <c r="K44" s="1"/>
      <c r="L44" s="1"/>
      <c r="M44" s="1"/>
      <c r="N44" s="1"/>
      <c r="O44" s="1"/>
      <c r="P44" s="1"/>
      <c r="Q44" s="1"/>
      <c r="R44" s="1"/>
    </row>
    <row r="45" spans="1:18" hidden="1" x14ac:dyDescent="0.25">
      <c r="A45" s="66">
        <v>2009</v>
      </c>
      <c r="B45" s="66" t="s">
        <v>340</v>
      </c>
      <c r="C45" s="42">
        <v>129397</v>
      </c>
      <c r="D45" s="88">
        <v>0.16519916142557653</v>
      </c>
      <c r="E45" s="88"/>
      <c r="F45" s="66"/>
      <c r="K45" s="1"/>
      <c r="L45" s="1"/>
      <c r="M45" s="1"/>
      <c r="N45" s="1"/>
      <c r="O45" s="1"/>
      <c r="P45" s="1"/>
      <c r="Q45" s="1"/>
      <c r="R45" s="1"/>
    </row>
    <row r="46" spans="1:18" hidden="1" x14ac:dyDescent="0.25">
      <c r="A46" s="66">
        <v>2010</v>
      </c>
      <c r="B46" s="66" t="s">
        <v>340</v>
      </c>
      <c r="C46" s="42">
        <v>125269</v>
      </c>
      <c r="D46" s="88">
        <v>0.21243008893604201</v>
      </c>
      <c r="E46" s="88"/>
      <c r="F46" s="66"/>
      <c r="K46" s="1"/>
      <c r="L46" s="1"/>
      <c r="M46" s="1"/>
      <c r="N46" s="1"/>
      <c r="O46" s="1"/>
      <c r="P46" s="1"/>
      <c r="Q46" s="1"/>
      <c r="R46" s="1"/>
    </row>
    <row r="47" spans="1:18" hidden="1" x14ac:dyDescent="0.25">
      <c r="A47" s="66">
        <v>2011</v>
      </c>
      <c r="B47" s="66" t="s">
        <v>340</v>
      </c>
      <c r="C47" s="42">
        <v>121173</v>
      </c>
      <c r="D47" s="88">
        <v>0.25904532649371398</v>
      </c>
      <c r="E47" s="88"/>
      <c r="F47" s="66"/>
      <c r="K47" s="1"/>
      <c r="L47" s="1"/>
      <c r="M47" s="1"/>
      <c r="N47" s="1"/>
      <c r="O47" s="1"/>
      <c r="P47" s="1"/>
      <c r="Q47" s="1"/>
      <c r="R47" s="1"/>
    </row>
    <row r="48" spans="1:18" hidden="1" x14ac:dyDescent="0.25">
      <c r="A48" s="66">
        <v>2012</v>
      </c>
      <c r="B48" s="66" t="s">
        <v>340</v>
      </c>
      <c r="C48" s="42">
        <v>116852</v>
      </c>
      <c r="D48" s="88">
        <v>0.28297365907207733</v>
      </c>
      <c r="E48" s="88"/>
      <c r="F48" s="66"/>
      <c r="K48" s="1"/>
      <c r="L48" s="1"/>
      <c r="M48" s="1"/>
      <c r="N48" s="1"/>
      <c r="O48" s="1"/>
      <c r="P48" s="1"/>
      <c r="Q48" s="1"/>
      <c r="R48" s="1"/>
    </row>
    <row r="49" spans="1:21" hidden="1" x14ac:dyDescent="0.25">
      <c r="A49" s="66">
        <v>2013</v>
      </c>
      <c r="B49" s="66" t="s">
        <v>340</v>
      </c>
      <c r="C49" s="42">
        <v>105583</v>
      </c>
      <c r="D49" s="88">
        <v>0.38555115776996995</v>
      </c>
      <c r="E49" s="88"/>
      <c r="F49" s="66"/>
      <c r="K49" s="1"/>
      <c r="L49" s="1"/>
      <c r="M49" s="1"/>
      <c r="N49" s="1"/>
      <c r="O49" s="1"/>
      <c r="P49" s="1"/>
      <c r="Q49" s="1"/>
      <c r="R49" s="1"/>
    </row>
    <row r="50" spans="1:21" hidden="1" x14ac:dyDescent="0.25">
      <c r="A50" s="66">
        <v>2014</v>
      </c>
      <c r="B50" s="66" t="s">
        <v>340</v>
      </c>
      <c r="C50" s="42">
        <v>98813</v>
      </c>
      <c r="D50" s="88">
        <v>0.42259843461390245</v>
      </c>
      <c r="E50" s="88"/>
      <c r="F50" s="66"/>
      <c r="K50" s="1"/>
      <c r="L50" s="1"/>
      <c r="M50" s="1"/>
      <c r="N50" s="1"/>
      <c r="O50" s="1"/>
      <c r="P50" s="1"/>
      <c r="Q50" s="1"/>
      <c r="R50" s="1"/>
    </row>
    <row r="51" spans="1:21" hidden="1" x14ac:dyDescent="0.25">
      <c r="I51" s="1"/>
      <c r="J51" s="1"/>
      <c r="K51" s="1"/>
      <c r="L51" s="1"/>
      <c r="M51" s="1"/>
      <c r="N51" s="1"/>
      <c r="O51" s="1"/>
      <c r="P51" s="1"/>
      <c r="Q51" s="1"/>
      <c r="R51" s="1"/>
      <c r="T51" s="26"/>
      <c r="U51" s="26"/>
    </row>
    <row r="52" spans="1:21" x14ac:dyDescent="0.25">
      <c r="A52" s="19"/>
      <c r="B52" s="19"/>
      <c r="I52" s="1"/>
      <c r="J52" s="1"/>
      <c r="K52" s="1"/>
      <c r="L52" s="1"/>
      <c r="M52" s="1"/>
      <c r="N52" s="1"/>
      <c r="O52" s="1"/>
      <c r="P52" s="1"/>
      <c r="Q52" s="1"/>
      <c r="R52" s="1"/>
      <c r="T52" s="26"/>
      <c r="U52" s="26"/>
    </row>
    <row r="53" spans="1:21" ht="21" customHeight="1" x14ac:dyDescent="0.25">
      <c r="A53" s="19"/>
      <c r="B53" s="19"/>
      <c r="K53" s="24"/>
      <c r="L53" s="24"/>
      <c r="M53" s="25"/>
      <c r="N53" s="25"/>
      <c r="P53" s="25"/>
      <c r="T53" s="26"/>
      <c r="U53" s="26"/>
    </row>
    <row r="54" spans="1:21" x14ac:dyDescent="0.25">
      <c r="A54" s="19"/>
      <c r="B54" s="19"/>
      <c r="H54" s="24"/>
      <c r="K54" s="24"/>
      <c r="L54" s="24"/>
      <c r="M54" s="25"/>
      <c r="N54" s="25"/>
      <c r="P54" s="25"/>
      <c r="T54" s="26"/>
      <c r="U54" s="26"/>
    </row>
    <row r="55" spans="1:21" ht="16.5" customHeight="1" x14ac:dyDescent="0.25">
      <c r="A55" s="19"/>
      <c r="B55" s="19"/>
      <c r="H55" s="24"/>
      <c r="K55" s="24"/>
      <c r="L55" s="24"/>
      <c r="M55" s="25"/>
      <c r="N55" s="25"/>
      <c r="P55" s="25"/>
      <c r="T55" s="26"/>
      <c r="U55" s="26"/>
    </row>
    <row r="56" spans="1:21" x14ac:dyDescent="0.25">
      <c r="A56" s="19"/>
      <c r="B56" s="19"/>
      <c r="H56" s="24"/>
      <c r="K56" s="24"/>
      <c r="L56" s="24"/>
      <c r="M56" s="25"/>
      <c r="N56" s="25"/>
      <c r="P56" s="25"/>
      <c r="T56" s="26"/>
      <c r="U56" s="26"/>
    </row>
    <row r="57" spans="1:21" x14ac:dyDescent="0.25">
      <c r="A57" s="19"/>
      <c r="B57" s="19"/>
    </row>
    <row r="58" spans="1:21" x14ac:dyDescent="0.25">
      <c r="A58" s="19"/>
      <c r="B58" s="19"/>
    </row>
    <row r="59" spans="1:21" x14ac:dyDescent="0.25">
      <c r="A59" s="19"/>
      <c r="B59" s="19"/>
    </row>
    <row r="60" spans="1:21" x14ac:dyDescent="0.25">
      <c r="A60" s="19"/>
      <c r="B60" s="19"/>
    </row>
    <row r="61" spans="1:21" x14ac:dyDescent="0.25">
      <c r="A61" s="19"/>
      <c r="B61" s="19"/>
    </row>
  </sheetData>
  <sheetProtection algorithmName="SHA-512" hashValue="hajNV+GqUseNcxzOk09E53FPW1XKBX6dCgHZcl/P1gmRYBtoXUbuI6CvcywuHj2NpfI7sscQYpvUTDh4P1pA6Q==" saltValue="qk8quBEW8QAGl9GT2/STAQ==" spinCount="100000" sheet="1" scenarios="1"/>
  <mergeCells count="3">
    <mergeCell ref="A32:K32"/>
    <mergeCell ref="A34:K34"/>
    <mergeCell ref="A33:K33"/>
  </mergeCells>
  <pageMargins left="0.25" right="0.25" top="0.75" bottom="0.75" header="0.3" footer="0.3"/>
  <pageSetup scale="3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62"/>
  <sheetViews>
    <sheetView showGridLines="0" showRowColHeaders="0" zoomScale="80" zoomScaleNormal="80" workbookViewId="0">
      <selection sqref="A1:D1"/>
    </sheetView>
  </sheetViews>
  <sheetFormatPr defaultRowHeight="15.75" x14ac:dyDescent="0.25"/>
  <cols>
    <col min="1" max="1" width="9" style="4"/>
    <col min="2" max="10" width="9.25" style="4" bestFit="1" customWidth="1"/>
    <col min="11" max="14" width="9.5" style="4" bestFit="1" customWidth="1"/>
    <col min="15" max="16" width="10.25" style="4" bestFit="1" customWidth="1"/>
    <col min="17" max="17" width="11.125" style="4" bestFit="1" customWidth="1"/>
    <col min="18" max="19" width="10.125" style="4" customWidth="1"/>
    <col min="20" max="21" width="9.125" style="4" bestFit="1" customWidth="1"/>
    <col min="22" max="16384" width="9" style="4"/>
  </cols>
  <sheetData>
    <row r="1" spans="1:13" s="1" customFormat="1" x14ac:dyDescent="0.25">
      <c r="A1"/>
      <c r="B1"/>
      <c r="C1"/>
      <c r="D1"/>
      <c r="E1"/>
      <c r="F1"/>
      <c r="G1"/>
      <c r="H1"/>
      <c r="I1"/>
      <c r="J1"/>
      <c r="K1"/>
      <c r="L1"/>
      <c r="M1"/>
    </row>
    <row r="2" spans="1:13" s="1" customFormat="1" x14ac:dyDescent="0.25">
      <c r="A2"/>
      <c r="B2"/>
      <c r="C2"/>
      <c r="D2"/>
      <c r="E2"/>
      <c r="F2"/>
      <c r="G2"/>
      <c r="H2"/>
      <c r="I2"/>
      <c r="J2"/>
      <c r="K2"/>
      <c r="L2"/>
      <c r="M2"/>
    </row>
    <row r="3" spans="1:13" s="1" customFormat="1" x14ac:dyDescent="0.25">
      <c r="A3"/>
      <c r="B3"/>
      <c r="C3"/>
      <c r="D3"/>
      <c r="E3"/>
      <c r="F3"/>
      <c r="G3"/>
      <c r="H3"/>
      <c r="I3"/>
      <c r="J3"/>
      <c r="K3"/>
      <c r="L3"/>
      <c r="M3"/>
    </row>
    <row r="4" spans="1:13" s="1" customFormat="1" x14ac:dyDescent="0.25">
      <c r="A4"/>
      <c r="B4"/>
      <c r="C4"/>
      <c r="D4"/>
      <c r="E4"/>
      <c r="F4"/>
      <c r="G4"/>
      <c r="H4"/>
      <c r="I4"/>
      <c r="J4"/>
      <c r="K4"/>
      <c r="L4"/>
      <c r="M4"/>
    </row>
    <row r="5" spans="1:13" s="1" customFormat="1" x14ac:dyDescent="0.25">
      <c r="A5"/>
      <c r="B5"/>
      <c r="C5"/>
      <c r="D5"/>
      <c r="E5"/>
      <c r="F5"/>
      <c r="G5"/>
      <c r="H5"/>
      <c r="I5"/>
      <c r="J5"/>
      <c r="K5"/>
      <c r="L5"/>
      <c r="M5"/>
    </row>
    <row r="6" spans="1:13" s="1" customFormat="1" x14ac:dyDescent="0.25">
      <c r="A6"/>
      <c r="B6"/>
      <c r="C6"/>
      <c r="D6"/>
      <c r="E6"/>
      <c r="F6"/>
      <c r="G6"/>
      <c r="H6"/>
      <c r="I6"/>
      <c r="J6"/>
      <c r="K6"/>
      <c r="L6"/>
      <c r="M6"/>
    </row>
    <row r="7" spans="1:13" s="1" customFormat="1" x14ac:dyDescent="0.25">
      <c r="A7"/>
      <c r="B7"/>
      <c r="C7"/>
      <c r="D7"/>
      <c r="E7"/>
      <c r="F7"/>
      <c r="G7"/>
      <c r="H7"/>
      <c r="I7"/>
      <c r="J7"/>
      <c r="K7"/>
      <c r="L7"/>
      <c r="M7"/>
    </row>
    <row r="8" spans="1:13" s="1" customFormat="1" x14ac:dyDescent="0.25">
      <c r="A8"/>
      <c r="B8"/>
      <c r="C8"/>
      <c r="D8"/>
      <c r="E8"/>
      <c r="F8"/>
      <c r="G8"/>
      <c r="H8"/>
      <c r="I8"/>
      <c r="J8"/>
      <c r="K8"/>
      <c r="L8"/>
      <c r="M8"/>
    </row>
    <row r="9" spans="1:13" s="1" customFormat="1" x14ac:dyDescent="0.25">
      <c r="A9"/>
      <c r="B9"/>
      <c r="C9"/>
      <c r="D9"/>
      <c r="E9"/>
      <c r="F9"/>
      <c r="G9"/>
      <c r="H9"/>
      <c r="I9"/>
      <c r="J9"/>
      <c r="K9"/>
      <c r="L9"/>
      <c r="M9"/>
    </row>
    <row r="10" spans="1:13" s="1" customFormat="1" x14ac:dyDescent="0.25">
      <c r="A10"/>
      <c r="B10"/>
      <c r="C10"/>
      <c r="D10"/>
      <c r="E10"/>
      <c r="F10"/>
      <c r="G10"/>
      <c r="H10"/>
      <c r="I10"/>
      <c r="J10"/>
      <c r="K10"/>
      <c r="L10"/>
      <c r="M10"/>
    </row>
    <row r="11" spans="1:13" s="1" customFormat="1" x14ac:dyDescent="0.25">
      <c r="A11"/>
      <c r="B11"/>
      <c r="C11"/>
      <c r="D11"/>
      <c r="E11"/>
      <c r="F11"/>
      <c r="G11"/>
      <c r="H11"/>
      <c r="I11"/>
      <c r="J11"/>
      <c r="K11"/>
      <c r="L11"/>
      <c r="M11"/>
    </row>
    <row r="12" spans="1:13" s="1" customFormat="1" x14ac:dyDescent="0.25">
      <c r="A12"/>
      <c r="B12"/>
      <c r="C12"/>
      <c r="D12"/>
      <c r="E12"/>
      <c r="F12"/>
      <c r="G12"/>
      <c r="H12"/>
      <c r="I12"/>
      <c r="J12"/>
      <c r="K12"/>
      <c r="L12"/>
      <c r="M12"/>
    </row>
    <row r="13" spans="1:13" s="1" customFormat="1" x14ac:dyDescent="0.25">
      <c r="A13"/>
      <c r="B13"/>
      <c r="C13"/>
      <c r="D13"/>
      <c r="E13"/>
      <c r="F13"/>
      <c r="G13"/>
      <c r="H13"/>
      <c r="I13"/>
      <c r="J13"/>
      <c r="K13"/>
      <c r="L13"/>
      <c r="M13"/>
    </row>
    <row r="14" spans="1:13" s="1" customFormat="1" x14ac:dyDescent="0.25">
      <c r="A14"/>
      <c r="B14"/>
      <c r="C14"/>
      <c r="D14"/>
      <c r="E14"/>
      <c r="F14"/>
      <c r="G14"/>
      <c r="H14"/>
      <c r="I14"/>
      <c r="J14"/>
      <c r="K14"/>
      <c r="L14"/>
      <c r="M14"/>
    </row>
    <row r="15" spans="1:13" s="1" customFormat="1" x14ac:dyDescent="0.25">
      <c r="A15"/>
      <c r="B15"/>
      <c r="C15"/>
      <c r="D15"/>
      <c r="E15"/>
      <c r="F15"/>
      <c r="G15"/>
      <c r="H15"/>
      <c r="I15"/>
      <c r="J15"/>
      <c r="K15"/>
      <c r="L15"/>
      <c r="M15"/>
    </row>
    <row r="16" spans="1:13" s="1" customFormat="1" x14ac:dyDescent="0.25">
      <c r="A16"/>
      <c r="B16"/>
      <c r="C16"/>
      <c r="D16"/>
      <c r="E16"/>
      <c r="F16"/>
      <c r="G16"/>
      <c r="H16"/>
      <c r="I16"/>
      <c r="J16"/>
      <c r="K16"/>
      <c r="L16"/>
      <c r="M16"/>
    </row>
    <row r="17" spans="1:21" s="1" customFormat="1" x14ac:dyDescent="0.25">
      <c r="A17"/>
      <c r="B17"/>
      <c r="C17"/>
      <c r="D17"/>
      <c r="E17"/>
      <c r="F17"/>
      <c r="G17"/>
      <c r="H17"/>
      <c r="I17"/>
      <c r="J17"/>
      <c r="K17"/>
      <c r="L17"/>
      <c r="M17"/>
    </row>
    <row r="18" spans="1:21" s="1" customFormat="1" x14ac:dyDescent="0.25">
      <c r="A18"/>
      <c r="B18"/>
      <c r="C18"/>
      <c r="D18"/>
      <c r="E18"/>
      <c r="F18"/>
      <c r="G18"/>
      <c r="H18"/>
      <c r="I18"/>
      <c r="J18"/>
      <c r="K18"/>
      <c r="L18"/>
      <c r="M18"/>
    </row>
    <row r="19" spans="1:21" s="1" customFormat="1" x14ac:dyDescent="0.25">
      <c r="A19"/>
      <c r="B19"/>
      <c r="C19"/>
      <c r="D19"/>
      <c r="E19"/>
      <c r="F19"/>
      <c r="G19"/>
      <c r="H19"/>
      <c r="I19"/>
      <c r="J19"/>
      <c r="K19"/>
      <c r="L19"/>
      <c r="M19"/>
    </row>
    <row r="20" spans="1:21" s="1" customFormat="1" x14ac:dyDescent="0.25">
      <c r="A20"/>
      <c r="B20"/>
      <c r="C20"/>
      <c r="D20"/>
      <c r="E20"/>
      <c r="F20"/>
      <c r="G20"/>
      <c r="H20"/>
      <c r="I20"/>
      <c r="J20"/>
      <c r="K20"/>
      <c r="L20"/>
      <c r="M20"/>
    </row>
    <row r="21" spans="1:21" s="1" customFormat="1" x14ac:dyDescent="0.25">
      <c r="A21"/>
      <c r="B21"/>
      <c r="C21"/>
      <c r="D21"/>
      <c r="E21"/>
      <c r="F21"/>
      <c r="G21"/>
      <c r="H21"/>
      <c r="I21"/>
      <c r="J21"/>
      <c r="K21"/>
      <c r="L21"/>
      <c r="M21"/>
    </row>
    <row r="22" spans="1:21" s="1" customFormat="1" x14ac:dyDescent="0.25">
      <c r="A22"/>
      <c r="B22"/>
      <c r="C22"/>
      <c r="D22"/>
      <c r="E22"/>
      <c r="F22"/>
      <c r="G22"/>
      <c r="H22"/>
      <c r="I22"/>
      <c r="J22"/>
      <c r="K22"/>
      <c r="L22"/>
      <c r="M22"/>
    </row>
    <row r="23" spans="1:21" s="1" customFormat="1" x14ac:dyDescent="0.25">
      <c r="A23"/>
      <c r="B23"/>
      <c r="C23"/>
      <c r="D23"/>
      <c r="E23"/>
      <c r="F23"/>
      <c r="G23"/>
      <c r="H23"/>
      <c r="I23"/>
      <c r="J23"/>
      <c r="K23"/>
      <c r="L23"/>
      <c r="M23"/>
    </row>
    <row r="24" spans="1:21" s="1" customFormat="1" x14ac:dyDescent="0.25">
      <c r="A24"/>
      <c r="B24"/>
      <c r="C24"/>
      <c r="D24"/>
      <c r="E24"/>
      <c r="F24"/>
      <c r="G24"/>
      <c r="H24"/>
      <c r="I24"/>
      <c r="J24"/>
      <c r="K24"/>
      <c r="L24"/>
      <c r="M24"/>
    </row>
    <row r="25" spans="1:21" s="1" customFormat="1" x14ac:dyDescent="0.25">
      <c r="A25"/>
      <c r="B25"/>
      <c r="C25"/>
      <c r="D25"/>
      <c r="E25"/>
      <c r="F25"/>
      <c r="G25"/>
      <c r="H25"/>
      <c r="I25"/>
      <c r="J25"/>
      <c r="K25"/>
      <c r="L25"/>
      <c r="M25"/>
    </row>
    <row r="26" spans="1:21" s="1" customFormat="1" x14ac:dyDescent="0.25">
      <c r="A26"/>
      <c r="B26"/>
      <c r="C26"/>
      <c r="D26"/>
      <c r="E26"/>
      <c r="F26"/>
      <c r="G26"/>
      <c r="H26"/>
      <c r="I26"/>
      <c r="J26"/>
      <c r="K26"/>
      <c r="L26"/>
      <c r="M26"/>
    </row>
    <row r="27" spans="1:21" s="1" customFormat="1" x14ac:dyDescent="0.25">
      <c r="A27"/>
      <c r="B27"/>
      <c r="C27"/>
      <c r="D27"/>
      <c r="E27"/>
      <c r="F27"/>
      <c r="G27"/>
      <c r="H27"/>
      <c r="I27"/>
      <c r="J27"/>
      <c r="K27"/>
      <c r="L27"/>
      <c r="M27"/>
    </row>
    <row r="28" spans="1:21" s="1" customFormat="1" x14ac:dyDescent="0.25">
      <c r="A28"/>
      <c r="B28"/>
      <c r="C28"/>
      <c r="D28"/>
      <c r="E28"/>
      <c r="F28"/>
    </row>
    <row r="29" spans="1:21" s="1" customFormat="1" x14ac:dyDescent="0.25">
      <c r="A29" s="2" t="s">
        <v>266</v>
      </c>
    </row>
    <row r="31" spans="1:21" x14ac:dyDescent="0.25">
      <c r="A31" s="3"/>
      <c r="B31" s="3"/>
      <c r="C31" s="3"/>
      <c r="D31" s="3"/>
      <c r="E31" s="3"/>
      <c r="F31" s="3"/>
      <c r="G31" s="3"/>
      <c r="H31" s="3"/>
      <c r="I31" s="3"/>
      <c r="J31" s="3"/>
      <c r="K31" s="3"/>
      <c r="L31" s="3"/>
      <c r="M31" s="3"/>
      <c r="N31" s="3"/>
      <c r="O31" s="3"/>
      <c r="P31" s="3"/>
      <c r="Q31" s="3"/>
      <c r="R31" s="3"/>
      <c r="S31" s="3"/>
      <c r="T31" s="3"/>
      <c r="U31" s="3"/>
    </row>
    <row r="32" spans="1:21" x14ac:dyDescent="0.25">
      <c r="A32" s="3"/>
      <c r="B32" s="3"/>
      <c r="C32" s="3"/>
      <c r="D32" s="3"/>
      <c r="E32" s="3"/>
      <c r="F32" s="3"/>
      <c r="G32" s="3"/>
      <c r="H32" s="3"/>
      <c r="I32" s="3"/>
      <c r="J32" s="3"/>
      <c r="K32" s="3"/>
      <c r="L32" s="3"/>
      <c r="M32" s="3"/>
      <c r="N32" s="3"/>
      <c r="O32" s="3"/>
      <c r="P32" s="3"/>
      <c r="Q32" s="3"/>
      <c r="R32" s="3"/>
      <c r="S32" s="3"/>
      <c r="T32" s="3"/>
      <c r="U32" s="3"/>
    </row>
    <row r="33" spans="1:33" x14ac:dyDescent="0.25">
      <c r="A33" s="3"/>
      <c r="Q33" s="3"/>
      <c r="R33" s="3"/>
      <c r="S33" s="3"/>
      <c r="T33" s="3"/>
      <c r="U33" s="3"/>
      <c r="V33" s="3"/>
      <c r="W33" s="3"/>
      <c r="X33" s="3"/>
      <c r="Y33" s="3"/>
      <c r="AC33" s="3"/>
      <c r="AD33" s="3"/>
      <c r="AE33" s="3"/>
      <c r="AF33" s="3"/>
      <c r="AG33" s="3"/>
    </row>
    <row r="34" spans="1:33" x14ac:dyDescent="0.25">
      <c r="A34" s="3"/>
      <c r="B34" s="3"/>
      <c r="C34" s="3"/>
      <c r="D34" s="3"/>
      <c r="E34" s="3"/>
      <c r="F34" s="3"/>
      <c r="G34" s="3"/>
      <c r="H34" s="3"/>
      <c r="I34" s="3"/>
      <c r="J34" s="3"/>
      <c r="K34" s="3"/>
      <c r="L34" s="3"/>
      <c r="M34" s="3"/>
      <c r="N34" s="3"/>
      <c r="O34" s="3"/>
      <c r="P34" s="3"/>
      <c r="Q34" s="8"/>
      <c r="R34" s="8"/>
      <c r="S34" s="8"/>
      <c r="T34" s="8"/>
      <c r="U34" s="8"/>
      <c r="V34" s="8"/>
      <c r="W34" s="8"/>
      <c r="X34" s="8"/>
      <c r="Y34" s="8"/>
      <c r="AC34" s="5"/>
      <c r="AD34" s="5"/>
      <c r="AE34" s="5"/>
      <c r="AF34" s="6"/>
      <c r="AG34" s="6"/>
    </row>
    <row r="35" spans="1:33" x14ac:dyDescent="0.25">
      <c r="A35" s="3"/>
      <c r="B35" s="7"/>
      <c r="C35" s="7"/>
      <c r="D35" s="7"/>
      <c r="E35" s="7"/>
      <c r="F35" s="7"/>
      <c r="G35" s="7"/>
      <c r="H35" s="7"/>
      <c r="I35" s="7"/>
      <c r="J35" s="7"/>
      <c r="K35" s="7"/>
      <c r="L35" s="7"/>
      <c r="M35" s="7"/>
      <c r="N35" s="7"/>
      <c r="O35" s="7"/>
      <c r="P35" s="7"/>
      <c r="Q35" s="8"/>
      <c r="R35" s="8"/>
      <c r="S35" s="8"/>
      <c r="T35" s="8"/>
      <c r="U35" s="8"/>
      <c r="V35" s="8"/>
      <c r="W35" s="8"/>
      <c r="X35" s="8"/>
      <c r="Y35" s="8"/>
      <c r="AC35" s="5"/>
      <c r="AD35" s="5"/>
      <c r="AE35" s="5"/>
      <c r="AF35" s="6"/>
      <c r="AG35" s="6"/>
    </row>
    <row r="36" spans="1:33" hidden="1" x14ac:dyDescent="0.25">
      <c r="A36" s="3"/>
      <c r="B36" s="6"/>
      <c r="C36" s="6"/>
      <c r="D36" s="6"/>
      <c r="E36" s="6"/>
      <c r="F36" s="6"/>
      <c r="G36" s="6"/>
      <c r="H36" s="6"/>
      <c r="I36" s="6"/>
      <c r="J36" s="6"/>
      <c r="K36" s="6"/>
      <c r="L36" s="6"/>
      <c r="M36" s="6"/>
      <c r="N36" s="6"/>
      <c r="O36" s="6"/>
      <c r="P36" s="6"/>
      <c r="Q36" s="6"/>
      <c r="R36" s="6"/>
      <c r="S36" s="6"/>
      <c r="T36" s="6"/>
      <c r="U36" s="6"/>
      <c r="V36" s="6"/>
      <c r="W36" s="6"/>
      <c r="X36" s="6"/>
      <c r="Y36" s="6"/>
    </row>
    <row r="37" spans="1:33" hidden="1" x14ac:dyDescent="0.25">
      <c r="A37" s="3"/>
      <c r="B37" s="3">
        <v>2000</v>
      </c>
      <c r="C37" s="3">
        <v>2001</v>
      </c>
      <c r="D37" s="3">
        <v>2002</v>
      </c>
      <c r="E37" s="3">
        <v>2003</v>
      </c>
      <c r="F37" s="3">
        <v>2004</v>
      </c>
      <c r="G37" s="3">
        <v>2005</v>
      </c>
      <c r="H37" s="3">
        <v>2006</v>
      </c>
      <c r="I37" s="3">
        <v>2007</v>
      </c>
      <c r="J37" s="3">
        <v>2008</v>
      </c>
      <c r="K37" s="3">
        <v>2009</v>
      </c>
      <c r="L37" s="3">
        <v>2010</v>
      </c>
      <c r="M37" s="3">
        <v>2011</v>
      </c>
      <c r="N37" s="3">
        <v>2012</v>
      </c>
      <c r="O37" s="3">
        <v>2013</v>
      </c>
      <c r="P37" s="3">
        <v>2014</v>
      </c>
      <c r="Q37" s="3"/>
      <c r="R37" s="3"/>
      <c r="S37" s="3"/>
      <c r="T37" s="3"/>
      <c r="U37" s="3"/>
      <c r="W37" s="3"/>
      <c r="X37" s="3"/>
      <c r="Y37" s="3"/>
    </row>
    <row r="38" spans="1:33" hidden="1" x14ac:dyDescent="0.25">
      <c r="A38" s="3" t="s">
        <v>230</v>
      </c>
      <c r="B38" s="6">
        <v>0.38011837424160866</v>
      </c>
      <c r="C38" s="6">
        <v>0.37824609699677958</v>
      </c>
      <c r="D38" s="6">
        <v>0.37625555534113342</v>
      </c>
      <c r="E38" s="6">
        <v>0.37517907425081648</v>
      </c>
      <c r="F38" s="6">
        <v>0.37349256534846226</v>
      </c>
      <c r="G38" s="6">
        <v>0.37136887153903453</v>
      </c>
      <c r="H38" s="6">
        <v>0.36514899959951935</v>
      </c>
      <c r="I38" s="6">
        <v>0.35797917347790487</v>
      </c>
      <c r="J38" s="6">
        <v>0.34680145085711844</v>
      </c>
      <c r="K38" s="6">
        <v>0.3389504854601938</v>
      </c>
      <c r="L38" s="6">
        <v>0.32848864264969346</v>
      </c>
      <c r="M38" s="6">
        <v>0.31879451614882148</v>
      </c>
      <c r="N38" s="6">
        <v>0.30878598904700366</v>
      </c>
      <c r="O38" s="6">
        <v>0.27976505847169675</v>
      </c>
      <c r="P38" s="6">
        <v>0.26312160911873395</v>
      </c>
      <c r="Q38" s="6"/>
      <c r="R38" s="6"/>
      <c r="S38" s="6"/>
      <c r="T38" s="6"/>
      <c r="U38" s="6"/>
      <c r="V38" s="6"/>
      <c r="W38" s="6"/>
      <c r="X38" s="9"/>
      <c r="Y38" s="9"/>
    </row>
    <row r="39" spans="1:33" hidden="1" x14ac:dyDescent="0.25">
      <c r="A39" s="3" t="s">
        <v>231</v>
      </c>
      <c r="B39" s="6">
        <v>0.19020380003200885</v>
      </c>
      <c r="C39" s="6">
        <v>0.19158150620282374</v>
      </c>
      <c r="D39" s="6">
        <v>0.19264574947895419</v>
      </c>
      <c r="E39" s="6">
        <v>0.19326635505632647</v>
      </c>
      <c r="F39" s="6">
        <v>0.19307690248019457</v>
      </c>
      <c r="G39" s="6">
        <v>0.19228093662420889</v>
      </c>
      <c r="H39" s="6">
        <v>0.18584674809771726</v>
      </c>
      <c r="I39" s="6">
        <v>0.17814532191267565</v>
      </c>
      <c r="J39" s="6">
        <v>0.16866336752556413</v>
      </c>
      <c r="K39" s="6">
        <v>0.16367064359141875</v>
      </c>
      <c r="L39" s="6">
        <v>0.15535969264024321</v>
      </c>
      <c r="M39" s="6">
        <v>0.14816280876669366</v>
      </c>
      <c r="N39" s="6">
        <v>0.14151265079097541</v>
      </c>
      <c r="O39" s="6">
        <v>0.12287707897162703</v>
      </c>
      <c r="P39" s="6">
        <v>0.11255969189308404</v>
      </c>
      <c r="Q39" s="3"/>
      <c r="R39" s="3"/>
      <c r="S39" s="3"/>
      <c r="T39" s="3"/>
      <c r="U39" s="3"/>
    </row>
    <row r="40" spans="1:33" hidden="1" x14ac:dyDescent="0.25">
      <c r="A40" s="3"/>
      <c r="B40" s="3"/>
      <c r="C40" s="3"/>
      <c r="D40" s="3"/>
      <c r="E40" s="3"/>
      <c r="F40" s="3"/>
      <c r="G40" s="3"/>
      <c r="H40" s="3"/>
      <c r="I40" s="3"/>
      <c r="J40" s="3"/>
      <c r="K40" s="3"/>
      <c r="L40" s="3"/>
      <c r="M40" s="3"/>
      <c r="N40" s="3"/>
      <c r="O40" s="3"/>
      <c r="P40" s="3"/>
      <c r="Q40" s="3"/>
      <c r="R40" s="3"/>
      <c r="S40" s="3"/>
      <c r="T40" s="3"/>
      <c r="U40" s="3"/>
    </row>
    <row r="41" spans="1:33" x14ac:dyDescent="0.25">
      <c r="A41" s="3"/>
      <c r="B41" s="3"/>
      <c r="C41" s="3"/>
      <c r="D41" s="3"/>
      <c r="E41" s="3"/>
      <c r="F41" s="3"/>
      <c r="G41" s="3"/>
      <c r="H41" s="3"/>
      <c r="I41" s="3"/>
      <c r="J41" s="3"/>
      <c r="K41" s="3"/>
      <c r="L41" s="3"/>
      <c r="M41" s="3"/>
      <c r="N41" s="3"/>
      <c r="O41" s="3"/>
      <c r="P41" s="3"/>
      <c r="Q41" s="3"/>
      <c r="R41" s="3"/>
      <c r="S41" s="3"/>
      <c r="T41" s="3"/>
      <c r="U41" s="3"/>
    </row>
    <row r="42" spans="1:33" x14ac:dyDescent="0.25">
      <c r="A42" s="3"/>
      <c r="B42" s="3"/>
      <c r="C42" s="3"/>
      <c r="D42" s="3"/>
      <c r="E42" s="3"/>
      <c r="F42" s="3"/>
      <c r="G42" s="3"/>
      <c r="H42" s="3"/>
      <c r="I42" s="3"/>
      <c r="J42" s="3"/>
      <c r="K42" s="3"/>
      <c r="L42" s="3"/>
      <c r="M42" s="3"/>
      <c r="N42" s="3"/>
      <c r="O42" s="3"/>
      <c r="P42" s="3"/>
      <c r="Q42" s="3"/>
      <c r="R42" s="3"/>
      <c r="S42" s="3"/>
      <c r="T42" s="3"/>
      <c r="U42" s="3"/>
    </row>
    <row r="43" spans="1:33" x14ac:dyDescent="0.25">
      <c r="A43" s="3"/>
      <c r="B43" s="3"/>
      <c r="C43" s="3"/>
      <c r="D43" s="3"/>
      <c r="E43" s="3"/>
      <c r="F43" s="3"/>
      <c r="G43" s="3"/>
      <c r="H43" s="3"/>
      <c r="I43" s="3"/>
      <c r="J43" s="3"/>
      <c r="K43" s="3"/>
      <c r="L43" s="3"/>
      <c r="M43" s="3"/>
      <c r="N43" s="3"/>
      <c r="O43" s="3"/>
      <c r="P43" s="3"/>
      <c r="Q43" s="3"/>
    </row>
    <row r="44" spans="1:33" x14ac:dyDescent="0.25">
      <c r="A44" s="3"/>
      <c r="B44" s="3"/>
      <c r="C44" s="3"/>
      <c r="D44" s="3"/>
      <c r="E44" s="3"/>
      <c r="F44" s="3"/>
      <c r="G44" s="3"/>
      <c r="H44" s="3"/>
      <c r="I44" s="3"/>
      <c r="J44" s="3"/>
      <c r="K44" s="3"/>
      <c r="L44" s="3"/>
      <c r="M44" s="3"/>
      <c r="N44" s="3"/>
      <c r="O44" s="3"/>
      <c r="P44" s="3"/>
      <c r="Q44" s="3"/>
    </row>
    <row r="45" spans="1:33" x14ac:dyDescent="0.25">
      <c r="A45" s="3"/>
      <c r="B45" s="3"/>
      <c r="C45" s="3"/>
      <c r="D45" s="3"/>
      <c r="E45" s="3"/>
      <c r="F45" s="3"/>
      <c r="G45" s="3"/>
      <c r="H45" s="3"/>
      <c r="I45" s="3"/>
      <c r="J45" s="3"/>
      <c r="K45" s="3"/>
      <c r="L45" s="3"/>
      <c r="M45" s="3"/>
      <c r="N45" s="3"/>
      <c r="O45" s="3"/>
      <c r="P45" s="3"/>
      <c r="Q45" s="3"/>
    </row>
    <row r="46" spans="1:33" x14ac:dyDescent="0.25">
      <c r="A46" s="3"/>
      <c r="B46" s="3"/>
      <c r="C46" s="3"/>
      <c r="D46" s="3"/>
      <c r="E46" s="3"/>
      <c r="F46" s="3"/>
      <c r="G46" s="3"/>
      <c r="H46" s="3"/>
      <c r="I46" s="3"/>
      <c r="J46" s="3"/>
      <c r="K46" s="3"/>
      <c r="L46" s="3"/>
      <c r="M46" s="3"/>
      <c r="N46" s="3"/>
      <c r="O46" s="3"/>
      <c r="P46" s="3"/>
      <c r="Q46" s="3"/>
    </row>
    <row r="47" spans="1:33" x14ac:dyDescent="0.25">
      <c r="A47" s="3"/>
      <c r="B47" s="3"/>
      <c r="C47" s="3"/>
      <c r="D47" s="3"/>
      <c r="E47" s="3"/>
      <c r="F47" s="3"/>
      <c r="G47" s="3"/>
      <c r="H47" s="3"/>
      <c r="I47" s="3"/>
      <c r="J47" s="3"/>
      <c r="K47" s="3"/>
      <c r="L47" s="3"/>
      <c r="M47" s="3"/>
      <c r="N47" s="3"/>
      <c r="O47" s="3"/>
      <c r="P47" s="3"/>
      <c r="Q47" s="3"/>
    </row>
    <row r="48" spans="1:33" x14ac:dyDescent="0.25">
      <c r="A48" s="3"/>
      <c r="B48" s="3"/>
      <c r="C48" s="3"/>
      <c r="D48" s="3"/>
      <c r="E48" s="3"/>
      <c r="F48" s="3"/>
      <c r="G48" s="3"/>
      <c r="H48" s="3"/>
      <c r="I48" s="3"/>
      <c r="J48" s="3"/>
      <c r="K48" s="3"/>
      <c r="L48" s="3"/>
      <c r="M48" s="3"/>
      <c r="N48" s="3"/>
      <c r="O48" s="3"/>
      <c r="P48" s="3"/>
      <c r="Q48" s="3"/>
    </row>
    <row r="49" spans="1:17" x14ac:dyDescent="0.25">
      <c r="A49" s="3"/>
      <c r="B49" s="3"/>
      <c r="C49" s="3"/>
      <c r="D49" s="3"/>
      <c r="E49" s="3"/>
      <c r="F49" s="3"/>
      <c r="G49" s="3"/>
      <c r="H49" s="3"/>
      <c r="I49" s="3"/>
      <c r="J49" s="3"/>
      <c r="K49" s="3"/>
      <c r="L49" s="3"/>
      <c r="M49" s="3"/>
      <c r="N49" s="3"/>
      <c r="O49" s="3"/>
      <c r="P49" s="3"/>
      <c r="Q49" s="3"/>
    </row>
    <row r="50" spans="1:17" x14ac:dyDescent="0.25">
      <c r="A50" s="3"/>
      <c r="B50" s="3"/>
      <c r="C50" s="3"/>
      <c r="D50" s="3"/>
      <c r="E50" s="3"/>
      <c r="F50" s="3"/>
      <c r="G50" s="3"/>
      <c r="H50" s="3"/>
      <c r="I50" s="3"/>
      <c r="J50" s="3"/>
      <c r="K50" s="3"/>
      <c r="L50" s="3"/>
      <c r="M50" s="3"/>
      <c r="N50" s="3"/>
      <c r="O50" s="3"/>
      <c r="P50" s="3"/>
      <c r="Q50" s="3"/>
    </row>
    <row r="51" spans="1:17" x14ac:dyDescent="0.25">
      <c r="B51" s="3"/>
    </row>
    <row r="52" spans="1:17" x14ac:dyDescent="0.25">
      <c r="B52" s="3"/>
    </row>
    <row r="53" spans="1:17" x14ac:dyDescent="0.25">
      <c r="B53" s="3"/>
    </row>
    <row r="54" spans="1:17" x14ac:dyDescent="0.25">
      <c r="B54" s="3"/>
    </row>
    <row r="55" spans="1:17" x14ac:dyDescent="0.25">
      <c r="B55" s="3"/>
    </row>
    <row r="56" spans="1:17" x14ac:dyDescent="0.25">
      <c r="B56" s="3"/>
    </row>
    <row r="57" spans="1:17" x14ac:dyDescent="0.25">
      <c r="B57" s="3"/>
    </row>
    <row r="58" spans="1:17" x14ac:dyDescent="0.25">
      <c r="B58" s="3"/>
    </row>
    <row r="59" spans="1:17" x14ac:dyDescent="0.25">
      <c r="B59" s="3"/>
    </row>
    <row r="60" spans="1:17" x14ac:dyDescent="0.25">
      <c r="B60" s="3"/>
    </row>
    <row r="61" spans="1:17" x14ac:dyDescent="0.25">
      <c r="B61" s="3"/>
    </row>
    <row r="62" spans="1:17" x14ac:dyDescent="0.25">
      <c r="B62" s="3"/>
    </row>
  </sheetData>
  <sheetProtection algorithmName="SHA-512" hashValue="cb6RjmRyYgo91Fxi77oP+WEO/Y2UlAvfk1TL1cIKb3thMn1CSFXvkDlEbMo2da9TGHZJ9Pj21BT0qJVCwbbNuw==" saltValue="/UJ+OaKqMWoAa4WcM+p79A==" spinCount="100000" sheet="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128"/>
  <sheetViews>
    <sheetView showGridLines="0" showRowColHeaders="0" zoomScale="80" zoomScaleNormal="80" workbookViewId="0">
      <selection sqref="A1:N3"/>
    </sheetView>
  </sheetViews>
  <sheetFormatPr defaultRowHeight="15.75" x14ac:dyDescent="0.25"/>
  <cols>
    <col min="1" max="1" width="9" style="4"/>
    <col min="2" max="7" width="9.25" style="4" bestFit="1" customWidth="1"/>
    <col min="8" max="8" width="9.25" style="4" customWidth="1"/>
    <col min="9" max="11" width="9.25" style="4" bestFit="1" customWidth="1"/>
    <col min="12" max="15" width="9.5" style="4" bestFit="1" customWidth="1"/>
    <col min="16" max="17" width="10.25" style="4" bestFit="1" customWidth="1"/>
    <col min="18" max="18" width="11.125" style="4" bestFit="1" customWidth="1"/>
    <col min="19" max="20" width="10.125" style="4" customWidth="1"/>
    <col min="21" max="22" width="9.125" style="4" bestFit="1" customWidth="1"/>
    <col min="23" max="16384" width="9" style="4"/>
  </cols>
  <sheetData>
    <row r="1" spans="1:18" s="1" customFormat="1" x14ac:dyDescent="0.25">
      <c r="A1" s="105" t="s">
        <v>348</v>
      </c>
      <c r="B1" s="105"/>
      <c r="C1" s="105"/>
      <c r="D1" s="105"/>
      <c r="E1" s="105"/>
      <c r="F1" s="105"/>
      <c r="G1" s="105"/>
      <c r="H1" s="105"/>
      <c r="I1" s="105"/>
      <c r="J1" s="105"/>
      <c r="K1" s="105"/>
      <c r="L1" s="105"/>
      <c r="M1" s="105"/>
      <c r="N1" s="105"/>
      <c r="O1" s="4"/>
      <c r="P1" s="4"/>
      <c r="Q1" s="4"/>
      <c r="R1" s="4"/>
    </row>
    <row r="2" spans="1:18" s="1" customFormat="1" ht="15.75" customHeight="1" x14ac:dyDescent="0.25">
      <c r="A2" s="105"/>
      <c r="B2" s="105"/>
      <c r="C2" s="105"/>
      <c r="D2" s="105"/>
      <c r="E2" s="105"/>
      <c r="F2" s="105"/>
      <c r="G2" s="105"/>
      <c r="H2" s="105"/>
      <c r="I2" s="105"/>
      <c r="J2" s="105"/>
      <c r="K2" s="105"/>
      <c r="L2" s="105"/>
      <c r="M2" s="105"/>
      <c r="N2" s="105"/>
      <c r="O2" s="4"/>
      <c r="P2" s="4"/>
      <c r="Q2" s="4"/>
      <c r="R2" s="4"/>
    </row>
    <row r="3" spans="1:18" s="1" customFormat="1" ht="16.5" thickBot="1" x14ac:dyDescent="0.3">
      <c r="A3" s="106"/>
      <c r="B3" s="106"/>
      <c r="C3" s="106"/>
      <c r="D3" s="106"/>
      <c r="E3" s="106"/>
      <c r="F3" s="106"/>
      <c r="G3" s="106"/>
      <c r="H3" s="106"/>
      <c r="I3" s="106"/>
      <c r="J3" s="106"/>
      <c r="K3" s="106"/>
      <c r="L3" s="106"/>
      <c r="M3" s="106"/>
      <c r="N3" s="106"/>
      <c r="O3" s="4"/>
      <c r="P3" s="4"/>
      <c r="Q3" s="4"/>
      <c r="R3" s="4"/>
    </row>
    <row r="4" spans="1:18" s="1" customFormat="1" ht="16.5" thickTop="1" x14ac:dyDescent="0.25">
      <c r="A4"/>
      <c r="B4"/>
      <c r="C4"/>
      <c r="D4"/>
      <c r="E4"/>
      <c r="F4"/>
      <c r="I4"/>
      <c r="J4"/>
      <c r="K4"/>
      <c r="L4"/>
      <c r="M4"/>
      <c r="N4"/>
      <c r="O4" s="4"/>
      <c r="P4" s="4"/>
      <c r="Q4" s="4"/>
      <c r="R4" s="4"/>
    </row>
    <row r="5" spans="1:18" s="1" customFormat="1" x14ac:dyDescent="0.25">
      <c r="A5"/>
      <c r="B5"/>
      <c r="C5"/>
      <c r="D5"/>
      <c r="E5"/>
      <c r="F5"/>
      <c r="I5"/>
      <c r="J5"/>
      <c r="K5"/>
      <c r="L5"/>
      <c r="M5"/>
      <c r="N5"/>
      <c r="O5" s="4"/>
      <c r="P5" s="4"/>
      <c r="Q5" s="4"/>
      <c r="R5" s="4"/>
    </row>
    <row r="6" spans="1:18" s="1" customFormat="1" x14ac:dyDescent="0.25">
      <c r="A6"/>
      <c r="B6"/>
      <c r="C6"/>
      <c r="D6"/>
      <c r="E6"/>
      <c r="F6"/>
      <c r="I6"/>
      <c r="J6"/>
      <c r="K6"/>
      <c r="L6"/>
      <c r="M6"/>
      <c r="N6"/>
      <c r="O6" s="4"/>
      <c r="P6" s="4"/>
      <c r="Q6" s="4"/>
      <c r="R6" s="4"/>
    </row>
    <row r="7" spans="1:18" s="1" customFormat="1" x14ac:dyDescent="0.25">
      <c r="A7"/>
      <c r="B7"/>
      <c r="C7"/>
      <c r="D7"/>
      <c r="E7"/>
      <c r="F7"/>
      <c r="I7"/>
      <c r="J7"/>
      <c r="K7"/>
      <c r="L7"/>
      <c r="M7"/>
      <c r="N7"/>
      <c r="O7" s="4"/>
      <c r="P7" s="4"/>
      <c r="Q7" s="4"/>
      <c r="R7" s="4"/>
    </row>
    <row r="8" spans="1:18" s="1" customFormat="1" x14ac:dyDescent="0.25">
      <c r="A8"/>
      <c r="B8"/>
      <c r="C8"/>
      <c r="D8"/>
      <c r="E8"/>
      <c r="F8"/>
      <c r="I8"/>
      <c r="J8"/>
      <c r="K8"/>
      <c r="L8"/>
      <c r="M8"/>
      <c r="N8"/>
      <c r="O8" s="4"/>
      <c r="P8" s="4"/>
      <c r="Q8" s="4"/>
      <c r="R8" s="4"/>
    </row>
    <row r="9" spans="1:18" s="1" customFormat="1" x14ac:dyDescent="0.25">
      <c r="A9"/>
      <c r="B9"/>
      <c r="C9"/>
      <c r="D9"/>
      <c r="E9"/>
      <c r="F9"/>
      <c r="I9"/>
      <c r="J9"/>
      <c r="K9"/>
      <c r="L9"/>
      <c r="M9"/>
      <c r="N9"/>
      <c r="O9" s="4"/>
      <c r="P9" s="4"/>
      <c r="Q9" s="4"/>
      <c r="R9" s="4"/>
    </row>
    <row r="10" spans="1:18" s="1" customFormat="1" x14ac:dyDescent="0.25">
      <c r="A10"/>
      <c r="B10"/>
      <c r="C10"/>
      <c r="D10"/>
      <c r="E10"/>
      <c r="F10"/>
      <c r="I10"/>
      <c r="J10"/>
      <c r="K10"/>
      <c r="L10"/>
      <c r="M10"/>
      <c r="N10"/>
      <c r="O10" s="4"/>
      <c r="P10" s="4"/>
      <c r="Q10" s="4"/>
      <c r="R10" s="4"/>
    </row>
    <row r="11" spans="1:18" s="1" customFormat="1" x14ac:dyDescent="0.25">
      <c r="A11"/>
      <c r="B11"/>
      <c r="C11"/>
      <c r="D11"/>
      <c r="E11"/>
      <c r="F11"/>
      <c r="I11"/>
      <c r="J11"/>
      <c r="K11"/>
      <c r="L11"/>
      <c r="M11"/>
      <c r="N11"/>
      <c r="O11" s="4"/>
      <c r="P11" s="4"/>
      <c r="Q11" s="4"/>
      <c r="R11" s="4"/>
    </row>
    <row r="12" spans="1:18" s="1" customFormat="1" x14ac:dyDescent="0.25">
      <c r="A12"/>
      <c r="B12"/>
      <c r="C12"/>
      <c r="D12"/>
      <c r="E12"/>
      <c r="F12"/>
      <c r="I12"/>
      <c r="J12"/>
      <c r="K12"/>
      <c r="L12"/>
      <c r="M12"/>
      <c r="N12"/>
      <c r="O12" s="4"/>
      <c r="P12" s="4"/>
      <c r="Q12" s="4"/>
      <c r="R12" s="4"/>
    </row>
    <row r="13" spans="1:18" s="1" customFormat="1" x14ac:dyDescent="0.25">
      <c r="A13"/>
      <c r="B13"/>
      <c r="C13"/>
      <c r="D13"/>
      <c r="E13"/>
      <c r="F13"/>
      <c r="I13"/>
      <c r="J13"/>
      <c r="K13"/>
      <c r="L13"/>
      <c r="M13"/>
      <c r="N13"/>
      <c r="O13" s="4"/>
      <c r="P13" s="4"/>
      <c r="Q13" s="4"/>
      <c r="R13" s="4"/>
    </row>
    <row r="14" spans="1:18" s="1" customFormat="1" x14ac:dyDescent="0.25">
      <c r="A14"/>
      <c r="B14"/>
      <c r="C14"/>
      <c r="D14"/>
      <c r="E14"/>
      <c r="F14"/>
      <c r="I14"/>
      <c r="J14"/>
      <c r="K14"/>
      <c r="L14"/>
      <c r="M14"/>
      <c r="N14"/>
      <c r="O14" s="4"/>
      <c r="P14" s="4"/>
      <c r="Q14" s="4"/>
      <c r="R14" s="4"/>
    </row>
    <row r="15" spans="1:18" s="1" customFormat="1" x14ac:dyDescent="0.25">
      <c r="A15"/>
      <c r="B15"/>
      <c r="C15"/>
      <c r="D15"/>
      <c r="E15"/>
      <c r="F15"/>
      <c r="I15"/>
      <c r="J15"/>
      <c r="K15"/>
      <c r="L15"/>
      <c r="M15"/>
      <c r="N15"/>
      <c r="O15" s="4"/>
      <c r="P15" s="4"/>
      <c r="Q15" s="4"/>
      <c r="R15" s="4"/>
    </row>
    <row r="16" spans="1:18" s="1" customFormat="1" x14ac:dyDescent="0.25">
      <c r="A16"/>
      <c r="B16"/>
      <c r="C16"/>
      <c r="D16"/>
      <c r="E16"/>
      <c r="F16"/>
      <c r="I16"/>
      <c r="J16"/>
      <c r="K16"/>
      <c r="L16"/>
      <c r="M16"/>
      <c r="N16"/>
      <c r="O16" s="4"/>
      <c r="P16" s="4"/>
      <c r="Q16" s="4"/>
      <c r="R16" s="4"/>
    </row>
    <row r="17" spans="1:18" s="1" customFormat="1" x14ac:dyDescent="0.25">
      <c r="A17"/>
      <c r="B17"/>
      <c r="C17"/>
      <c r="D17"/>
      <c r="E17"/>
      <c r="F17"/>
      <c r="I17"/>
      <c r="J17"/>
      <c r="K17"/>
      <c r="L17"/>
      <c r="M17"/>
      <c r="N17"/>
      <c r="O17" s="4"/>
      <c r="P17" s="4"/>
      <c r="Q17" s="4"/>
      <c r="R17" s="4"/>
    </row>
    <row r="18" spans="1:18" s="1" customFormat="1" x14ac:dyDescent="0.25">
      <c r="A18"/>
      <c r="B18"/>
      <c r="C18"/>
      <c r="D18"/>
      <c r="E18"/>
      <c r="F18"/>
      <c r="I18"/>
      <c r="J18"/>
      <c r="K18"/>
      <c r="L18"/>
      <c r="M18"/>
      <c r="N18"/>
      <c r="O18" s="4"/>
      <c r="P18" s="4"/>
      <c r="Q18" s="4"/>
      <c r="R18" s="4"/>
    </row>
    <row r="19" spans="1:18" s="1" customFormat="1" x14ac:dyDescent="0.25">
      <c r="A19"/>
      <c r="B19"/>
      <c r="C19"/>
      <c r="D19"/>
      <c r="E19"/>
      <c r="F19"/>
      <c r="I19"/>
      <c r="J19"/>
      <c r="K19"/>
      <c r="L19"/>
      <c r="M19"/>
      <c r="N19"/>
      <c r="O19" s="4"/>
      <c r="P19" s="4"/>
      <c r="Q19" s="4"/>
      <c r="R19" s="4"/>
    </row>
    <row r="20" spans="1:18" s="1" customFormat="1" x14ac:dyDescent="0.25">
      <c r="A20"/>
      <c r="B20"/>
      <c r="C20"/>
      <c r="D20"/>
      <c r="E20"/>
      <c r="F20"/>
      <c r="I20"/>
      <c r="J20"/>
      <c r="K20"/>
      <c r="L20"/>
      <c r="M20"/>
      <c r="N20"/>
      <c r="O20" s="4"/>
      <c r="P20" s="4"/>
      <c r="Q20" s="4"/>
      <c r="R20" s="4"/>
    </row>
    <row r="21" spans="1:18" s="1" customFormat="1" x14ac:dyDescent="0.25">
      <c r="A21"/>
      <c r="B21"/>
      <c r="C21"/>
      <c r="D21"/>
      <c r="E21"/>
      <c r="F21"/>
      <c r="I21"/>
      <c r="J21"/>
      <c r="K21"/>
      <c r="L21"/>
      <c r="M21"/>
      <c r="N21"/>
      <c r="O21" s="4"/>
      <c r="P21" s="4"/>
      <c r="Q21" s="4"/>
      <c r="R21" s="4"/>
    </row>
    <row r="22" spans="1:18" s="1" customFormat="1" x14ac:dyDescent="0.25">
      <c r="A22"/>
      <c r="B22"/>
      <c r="C22"/>
      <c r="D22"/>
      <c r="E22"/>
      <c r="F22"/>
      <c r="I22"/>
      <c r="J22"/>
      <c r="K22"/>
      <c r="L22"/>
      <c r="M22"/>
      <c r="N22"/>
      <c r="O22" s="4"/>
      <c r="P22" s="4"/>
      <c r="Q22" s="4"/>
      <c r="R22" s="4"/>
    </row>
    <row r="23" spans="1:18" s="1" customFormat="1" x14ac:dyDescent="0.25">
      <c r="A23"/>
      <c r="B23"/>
      <c r="C23"/>
      <c r="D23"/>
      <c r="E23"/>
      <c r="F23"/>
      <c r="I23"/>
      <c r="J23"/>
      <c r="K23"/>
      <c r="L23"/>
      <c r="M23"/>
      <c r="N23"/>
      <c r="O23" s="4"/>
      <c r="P23" s="4"/>
      <c r="Q23" s="4"/>
      <c r="R23" s="4"/>
    </row>
    <row r="24" spans="1:18" s="1" customFormat="1" x14ac:dyDescent="0.25">
      <c r="A24"/>
      <c r="B24"/>
      <c r="C24"/>
      <c r="D24"/>
      <c r="E24"/>
      <c r="F24"/>
      <c r="I24"/>
      <c r="J24"/>
      <c r="K24"/>
      <c r="L24"/>
      <c r="M24"/>
      <c r="N24"/>
      <c r="O24" s="4"/>
      <c r="P24" s="4"/>
      <c r="Q24" s="4"/>
      <c r="R24" s="4"/>
    </row>
    <row r="25" spans="1:18" s="1" customFormat="1" x14ac:dyDescent="0.25">
      <c r="A25"/>
      <c r="B25"/>
      <c r="C25"/>
      <c r="D25"/>
      <c r="E25"/>
      <c r="F25"/>
      <c r="I25"/>
      <c r="J25"/>
      <c r="K25"/>
      <c r="L25"/>
      <c r="M25"/>
      <c r="N25"/>
      <c r="O25" s="4"/>
      <c r="P25" s="4"/>
      <c r="Q25" s="4"/>
      <c r="R25" s="4"/>
    </row>
    <row r="26" spans="1:18" s="1" customFormat="1" x14ac:dyDescent="0.25">
      <c r="A26"/>
      <c r="B26"/>
      <c r="C26"/>
      <c r="D26"/>
      <c r="E26"/>
      <c r="F26"/>
      <c r="I26"/>
      <c r="J26"/>
      <c r="K26"/>
      <c r="L26"/>
      <c r="M26"/>
      <c r="N26"/>
      <c r="O26" s="4"/>
      <c r="P26" s="4"/>
      <c r="Q26" s="4"/>
      <c r="R26" s="4"/>
    </row>
    <row r="27" spans="1:18" s="1" customFormat="1" x14ac:dyDescent="0.25">
      <c r="A27"/>
      <c r="B27"/>
      <c r="C27"/>
      <c r="D27"/>
      <c r="E27"/>
      <c r="F27"/>
      <c r="I27"/>
      <c r="J27"/>
      <c r="K27"/>
      <c r="L27"/>
      <c r="M27"/>
      <c r="N27"/>
      <c r="O27" s="4"/>
      <c r="P27" s="4"/>
      <c r="Q27" s="4"/>
      <c r="R27" s="4"/>
    </row>
    <row r="28" spans="1:18" s="1" customFormat="1" x14ac:dyDescent="0.25">
      <c r="A28"/>
      <c r="B28"/>
      <c r="C28"/>
      <c r="D28"/>
      <c r="E28"/>
      <c r="F28"/>
      <c r="I28"/>
      <c r="J28"/>
      <c r="K28"/>
      <c r="L28"/>
      <c r="M28"/>
      <c r="N28"/>
      <c r="O28" s="4"/>
      <c r="P28" s="4"/>
      <c r="Q28" s="4"/>
      <c r="R28" s="4"/>
    </row>
    <row r="29" spans="1:18" s="1" customFormat="1" x14ac:dyDescent="0.25">
      <c r="O29" s="4"/>
      <c r="P29" s="4"/>
      <c r="Q29" s="4"/>
      <c r="R29" s="4"/>
    </row>
    <row r="30" spans="1:18" x14ac:dyDescent="0.25">
      <c r="A30" s="2" t="s">
        <v>266</v>
      </c>
    </row>
    <row r="31" spans="1:18" x14ac:dyDescent="0.25">
      <c r="A31" s="2" t="s">
        <v>349</v>
      </c>
    </row>
    <row r="32" spans="1:18" x14ac:dyDescent="0.25">
      <c r="A32" s="3"/>
      <c r="B32" s="3"/>
      <c r="C32" s="3"/>
      <c r="D32" s="3"/>
      <c r="E32" s="3"/>
    </row>
    <row r="33" spans="1:5" hidden="1" x14ac:dyDescent="0.25">
      <c r="A33" s="3"/>
      <c r="B33" s="3">
        <v>2000</v>
      </c>
      <c r="C33" s="3">
        <v>2014</v>
      </c>
      <c r="D33" s="3"/>
      <c r="E33" s="3"/>
    </row>
    <row r="34" spans="1:5" hidden="1" x14ac:dyDescent="0.25">
      <c r="A34" s="3" t="s">
        <v>17</v>
      </c>
      <c r="B34" s="7">
        <v>343655</v>
      </c>
      <c r="C34" s="7">
        <v>371806</v>
      </c>
      <c r="D34" s="5"/>
      <c r="E34" s="5"/>
    </row>
    <row r="35" spans="1:5" hidden="1" x14ac:dyDescent="0.25">
      <c r="A35" s="3" t="s">
        <v>18</v>
      </c>
      <c r="B35" s="7">
        <v>130629.57990000003</v>
      </c>
      <c r="C35" s="7">
        <v>97830.192999999999</v>
      </c>
      <c r="D35" s="5"/>
      <c r="E35" s="5"/>
    </row>
    <row r="36" spans="1:5" hidden="1" x14ac:dyDescent="0.25">
      <c r="A36" s="3"/>
      <c r="B36" s="3"/>
      <c r="C36" s="3"/>
      <c r="D36" s="3"/>
      <c r="E36" s="3"/>
    </row>
    <row r="37" spans="1:5" hidden="1" x14ac:dyDescent="0.25">
      <c r="A37" s="3"/>
      <c r="B37" s="3"/>
      <c r="C37" s="3"/>
      <c r="D37" s="3"/>
      <c r="E37" s="3"/>
    </row>
    <row r="38" spans="1:5" hidden="1" x14ac:dyDescent="0.25">
      <c r="A38" s="3" t="s">
        <v>19</v>
      </c>
      <c r="B38" s="6">
        <v>0.38011837424160866</v>
      </c>
      <c r="C38" s="6">
        <v>0.26312160911873395</v>
      </c>
      <c r="D38" s="3"/>
      <c r="E38" s="3"/>
    </row>
    <row r="39" spans="1:5" hidden="1" x14ac:dyDescent="0.25">
      <c r="A39" s="3" t="s">
        <v>183</v>
      </c>
      <c r="B39" s="6">
        <v>0.19020380003200885</v>
      </c>
      <c r="C39" s="6">
        <v>0.11255969189308404</v>
      </c>
      <c r="D39" s="3"/>
      <c r="E39" s="3"/>
    </row>
    <row r="40" spans="1:5" hidden="1" x14ac:dyDescent="0.25">
      <c r="A40" s="3" t="s">
        <v>184</v>
      </c>
      <c r="B40" s="10">
        <f>B38-B39</f>
        <v>0.18991457420959981</v>
      </c>
      <c r="C40" s="10">
        <f>C38-C39</f>
        <v>0.1505619172256499</v>
      </c>
      <c r="D40" s="3"/>
      <c r="E40" s="3"/>
    </row>
    <row r="41" spans="1:5" hidden="1" x14ac:dyDescent="0.25">
      <c r="A41" s="3"/>
      <c r="B41" s="3"/>
      <c r="C41" s="3"/>
      <c r="D41" s="3"/>
      <c r="E41" s="3"/>
    </row>
    <row r="42" spans="1:5" hidden="1" x14ac:dyDescent="0.25">
      <c r="A42" s="3" t="s">
        <v>19</v>
      </c>
      <c r="B42" s="8">
        <f>B35</f>
        <v>130629.57990000003</v>
      </c>
      <c r="C42" s="8">
        <f>C35</f>
        <v>97830.192999999999</v>
      </c>
      <c r="D42" s="3"/>
      <c r="E42" s="3"/>
    </row>
    <row r="43" spans="1:5" hidden="1" x14ac:dyDescent="0.25">
      <c r="A43" s="3" t="s">
        <v>183</v>
      </c>
      <c r="B43" s="8">
        <f>(B39/B38)*B35</f>
        <v>65364.486900000004</v>
      </c>
      <c r="C43" s="8">
        <f>(C39/C38)*C35</f>
        <v>41850.368804000005</v>
      </c>
      <c r="D43" s="3"/>
      <c r="E43" s="3"/>
    </row>
    <row r="44" spans="1:5" hidden="1" x14ac:dyDescent="0.25">
      <c r="A44" s="3" t="s">
        <v>184</v>
      </c>
      <c r="B44" s="8">
        <f>(B40/B38)*B35</f>
        <v>65265.093000000023</v>
      </c>
      <c r="C44" s="8">
        <f>(C40/C38)*C35</f>
        <v>55979.824195999994</v>
      </c>
      <c r="D44" s="3"/>
      <c r="E44" s="3"/>
    </row>
    <row r="45" spans="1:5" hidden="1" x14ac:dyDescent="0.25">
      <c r="A45" s="3"/>
      <c r="B45" s="3"/>
      <c r="C45" s="3"/>
      <c r="D45" s="3"/>
      <c r="E45" s="3"/>
    </row>
    <row r="46" spans="1:5" hidden="1" x14ac:dyDescent="0.25">
      <c r="A46" s="3"/>
      <c r="B46" s="8">
        <v>65000</v>
      </c>
      <c r="C46" s="8">
        <v>42000</v>
      </c>
      <c r="D46" s="3"/>
      <c r="E46" s="3"/>
    </row>
    <row r="47" spans="1:5" hidden="1" x14ac:dyDescent="0.25">
      <c r="A47" s="3"/>
      <c r="B47" s="8">
        <v>65000</v>
      </c>
      <c r="C47" s="8">
        <v>56000</v>
      </c>
      <c r="D47" s="3"/>
      <c r="E47" s="3"/>
    </row>
    <row r="48" spans="1:5" hidden="1" x14ac:dyDescent="0.25">
      <c r="A48" s="3"/>
      <c r="B48" s="4" t="s">
        <v>262</v>
      </c>
      <c r="C48" s="3"/>
      <c r="D48" s="3"/>
      <c r="E48" s="3"/>
    </row>
    <row r="49" spans="1:5" x14ac:dyDescent="0.25">
      <c r="A49" s="3"/>
      <c r="B49" s="3"/>
      <c r="C49" s="3"/>
      <c r="D49" s="3"/>
      <c r="E49" s="3"/>
    </row>
    <row r="50" spans="1:5" x14ac:dyDescent="0.25">
      <c r="A50" s="3"/>
      <c r="B50" s="3"/>
      <c r="C50" s="3"/>
      <c r="D50" s="3"/>
      <c r="E50" s="3"/>
    </row>
    <row r="103" spans="6:22" x14ac:dyDescent="0.25">
      <c r="F103" s="3"/>
      <c r="G103" s="3"/>
      <c r="H103" s="3"/>
      <c r="I103" s="3"/>
      <c r="J103" s="3"/>
      <c r="K103" s="3"/>
      <c r="L103" s="3"/>
      <c r="M103" s="3"/>
      <c r="N103" s="3"/>
      <c r="O103" s="3"/>
      <c r="P103" s="3"/>
      <c r="Q103" s="3"/>
    </row>
    <row r="104" spans="6:22" x14ac:dyDescent="0.25">
      <c r="F104" s="3"/>
      <c r="G104" s="3"/>
      <c r="H104" s="3"/>
      <c r="I104" s="3"/>
      <c r="J104" s="3"/>
      <c r="K104" s="3"/>
      <c r="L104" s="3"/>
      <c r="M104" s="3"/>
      <c r="N104" s="3"/>
      <c r="O104" s="3"/>
      <c r="P104" s="3"/>
      <c r="Q104" s="3"/>
    </row>
    <row r="105" spans="6:22" x14ac:dyDescent="0.25">
      <c r="F105" s="3"/>
      <c r="G105" s="3"/>
      <c r="H105" s="3"/>
      <c r="I105" s="3"/>
      <c r="J105" s="3"/>
      <c r="K105" s="3"/>
      <c r="L105" s="3"/>
      <c r="M105" s="3"/>
      <c r="N105" s="3"/>
      <c r="O105" s="3"/>
      <c r="P105" s="3"/>
      <c r="Q105" s="3"/>
      <c r="R105" s="3"/>
    </row>
    <row r="106" spans="6:22" x14ac:dyDescent="0.25">
      <c r="F106" s="3"/>
      <c r="G106" s="3"/>
      <c r="H106" s="3"/>
      <c r="I106" s="3"/>
      <c r="J106" s="3"/>
      <c r="K106" s="3"/>
      <c r="L106" s="3"/>
      <c r="M106" s="3"/>
      <c r="N106" s="3"/>
      <c r="O106" s="3"/>
      <c r="P106" s="3"/>
      <c r="Q106" s="3"/>
      <c r="R106" s="3"/>
    </row>
    <row r="107" spans="6:22" x14ac:dyDescent="0.25">
      <c r="F107" s="3"/>
      <c r="G107" s="3"/>
      <c r="H107" s="3"/>
      <c r="I107" s="3"/>
      <c r="J107" s="3"/>
      <c r="K107" s="3"/>
      <c r="L107" s="3"/>
      <c r="M107" s="3"/>
      <c r="N107" s="3"/>
      <c r="O107" s="3"/>
      <c r="P107" s="3"/>
      <c r="Q107" s="3"/>
      <c r="R107" s="3"/>
      <c r="S107" s="3"/>
      <c r="T107" s="3"/>
      <c r="U107" s="3"/>
      <c r="V107" s="3"/>
    </row>
    <row r="108" spans="6:22" x14ac:dyDescent="0.25">
      <c r="F108" s="3"/>
      <c r="G108" s="3"/>
      <c r="H108" s="3"/>
      <c r="I108" s="3"/>
      <c r="J108" s="3"/>
      <c r="K108" s="3"/>
      <c r="L108" s="3"/>
      <c r="M108" s="3"/>
      <c r="N108" s="3"/>
      <c r="O108" s="3"/>
      <c r="P108" s="3"/>
      <c r="Q108" s="3"/>
      <c r="R108" s="3"/>
      <c r="S108" s="3"/>
      <c r="T108" s="3"/>
      <c r="U108" s="3"/>
      <c r="V108" s="3"/>
    </row>
    <row r="109" spans="6:22" x14ac:dyDescent="0.25">
      <c r="F109" s="3"/>
      <c r="G109" s="3"/>
      <c r="H109" s="3"/>
      <c r="I109" s="3"/>
      <c r="J109" s="3"/>
      <c r="K109" s="3"/>
      <c r="L109" s="3"/>
      <c r="M109" s="3"/>
      <c r="N109" s="3"/>
      <c r="O109" s="3"/>
      <c r="P109" s="3"/>
      <c r="Q109" s="3"/>
      <c r="R109" s="3"/>
      <c r="S109" s="3"/>
      <c r="T109" s="3"/>
      <c r="U109" s="3"/>
      <c r="V109" s="3"/>
    </row>
    <row r="110" spans="6:22" x14ac:dyDescent="0.25">
      <c r="F110" s="3"/>
      <c r="G110" s="3"/>
      <c r="H110" s="3"/>
    </row>
    <row r="111" spans="6:22" x14ac:dyDescent="0.25">
      <c r="F111" s="3"/>
      <c r="G111" s="3"/>
      <c r="H111" s="3"/>
    </row>
    <row r="112" spans="6:22" x14ac:dyDescent="0.25">
      <c r="F112" s="5"/>
      <c r="G112" s="6"/>
      <c r="H112" s="6"/>
    </row>
    <row r="113" spans="6:22" x14ac:dyDescent="0.25">
      <c r="F113" s="5"/>
      <c r="G113" s="6"/>
      <c r="H113" s="6"/>
    </row>
    <row r="114" spans="6:22" x14ac:dyDescent="0.25">
      <c r="F114" s="3"/>
      <c r="G114" s="3"/>
      <c r="H114" s="3"/>
    </row>
    <row r="115" spans="6:22" x14ac:dyDescent="0.25">
      <c r="F115" s="3"/>
      <c r="G115" s="3"/>
      <c r="H115" s="3"/>
    </row>
    <row r="116" spans="6:22" x14ac:dyDescent="0.25">
      <c r="F116" s="3"/>
      <c r="G116" s="3"/>
      <c r="H116" s="3"/>
    </row>
    <row r="117" spans="6:22" x14ac:dyDescent="0.25">
      <c r="F117" s="3"/>
      <c r="G117" s="3"/>
      <c r="H117" s="3"/>
    </row>
    <row r="118" spans="6:22" x14ac:dyDescent="0.25">
      <c r="F118" s="3"/>
      <c r="G118" s="3"/>
      <c r="H118" s="3"/>
      <c r="I118" s="3"/>
      <c r="J118" s="3"/>
      <c r="K118" s="3"/>
      <c r="L118" s="3"/>
      <c r="M118" s="3"/>
      <c r="N118" s="3"/>
      <c r="O118" s="3"/>
      <c r="P118" s="3"/>
      <c r="Q118" s="3"/>
      <c r="R118" s="3"/>
      <c r="S118" s="3"/>
      <c r="T118" s="3"/>
      <c r="U118" s="3"/>
      <c r="V118" s="3"/>
    </row>
    <row r="119" spans="6:22" x14ac:dyDescent="0.25">
      <c r="F119" s="3"/>
      <c r="G119" s="3"/>
      <c r="H119" s="3"/>
      <c r="I119" s="3"/>
      <c r="J119" s="3"/>
      <c r="K119" s="3"/>
      <c r="L119" s="3"/>
      <c r="M119" s="3"/>
      <c r="N119" s="3"/>
      <c r="O119" s="3"/>
      <c r="P119" s="3"/>
      <c r="Q119" s="3"/>
      <c r="R119" s="3"/>
      <c r="S119" s="3"/>
      <c r="T119" s="3"/>
      <c r="U119" s="3"/>
      <c r="V119" s="3"/>
    </row>
    <row r="120" spans="6:22" x14ac:dyDescent="0.25">
      <c r="F120" s="3"/>
      <c r="G120" s="3"/>
      <c r="H120" s="3"/>
      <c r="I120" s="3"/>
      <c r="J120" s="3"/>
      <c r="K120" s="3"/>
      <c r="L120" s="3"/>
      <c r="M120" s="3"/>
      <c r="N120" s="3"/>
      <c r="O120" s="3"/>
      <c r="P120" s="3"/>
      <c r="Q120" s="3"/>
      <c r="R120" s="3"/>
      <c r="S120" s="3"/>
      <c r="T120" s="3"/>
      <c r="U120" s="3"/>
      <c r="V120" s="3"/>
    </row>
    <row r="121" spans="6:22" x14ac:dyDescent="0.25">
      <c r="F121" s="3"/>
      <c r="G121" s="3"/>
      <c r="H121" s="3"/>
      <c r="I121" s="3"/>
      <c r="J121" s="3"/>
      <c r="K121" s="3"/>
      <c r="L121" s="3"/>
      <c r="M121" s="3"/>
      <c r="N121" s="3"/>
      <c r="O121" s="3"/>
      <c r="P121" s="3"/>
      <c r="Q121" s="3"/>
      <c r="R121" s="3"/>
    </row>
    <row r="122" spans="6:22" x14ac:dyDescent="0.25">
      <c r="F122" s="3"/>
      <c r="G122" s="3"/>
      <c r="H122" s="3"/>
      <c r="I122" s="3"/>
      <c r="J122" s="3"/>
      <c r="K122" s="3"/>
      <c r="L122" s="3"/>
      <c r="M122" s="3"/>
      <c r="N122" s="3"/>
      <c r="O122" s="3"/>
      <c r="P122" s="3"/>
      <c r="Q122" s="3"/>
      <c r="R122" s="3"/>
    </row>
    <row r="123" spans="6:22" x14ac:dyDescent="0.25">
      <c r="F123" s="3"/>
      <c r="G123" s="3"/>
      <c r="H123" s="3"/>
      <c r="I123" s="3"/>
      <c r="J123" s="3"/>
      <c r="K123" s="3"/>
      <c r="L123" s="3"/>
      <c r="M123" s="3"/>
      <c r="N123" s="3"/>
      <c r="O123" s="3"/>
      <c r="P123" s="3"/>
      <c r="Q123" s="3"/>
      <c r="R123" s="3"/>
    </row>
    <row r="124" spans="6:22" x14ac:dyDescent="0.25">
      <c r="F124" s="3"/>
      <c r="G124" s="3"/>
      <c r="H124" s="3"/>
      <c r="I124" s="3"/>
      <c r="J124" s="3"/>
      <c r="K124" s="3"/>
      <c r="L124" s="3"/>
      <c r="M124" s="3"/>
      <c r="N124" s="3"/>
      <c r="O124" s="3"/>
      <c r="P124" s="3"/>
      <c r="Q124" s="3"/>
      <c r="R124" s="3"/>
    </row>
    <row r="125" spans="6:22" x14ac:dyDescent="0.25">
      <c r="F125" s="3"/>
      <c r="G125" s="3"/>
      <c r="H125" s="3"/>
      <c r="I125" s="3"/>
      <c r="J125" s="3"/>
      <c r="K125" s="3"/>
      <c r="L125" s="3"/>
      <c r="M125" s="3"/>
      <c r="N125" s="3"/>
      <c r="O125" s="3"/>
      <c r="P125" s="3"/>
      <c r="Q125" s="3"/>
      <c r="R125" s="3"/>
    </row>
    <row r="126" spans="6:22" x14ac:dyDescent="0.25">
      <c r="F126" s="3"/>
      <c r="G126" s="3"/>
      <c r="H126" s="3"/>
      <c r="I126" s="3"/>
      <c r="J126" s="3"/>
      <c r="K126" s="3"/>
      <c r="L126" s="3"/>
      <c r="M126" s="3"/>
      <c r="N126" s="3"/>
      <c r="O126" s="3"/>
      <c r="P126" s="3"/>
      <c r="Q126" s="3"/>
      <c r="R126" s="3"/>
    </row>
    <row r="127" spans="6:22" x14ac:dyDescent="0.25">
      <c r="F127" s="3"/>
      <c r="G127" s="3"/>
      <c r="H127" s="3"/>
      <c r="I127" s="3"/>
      <c r="J127" s="3"/>
      <c r="K127" s="3"/>
      <c r="L127" s="3"/>
      <c r="M127" s="3"/>
      <c r="N127" s="3"/>
      <c r="O127" s="3"/>
      <c r="P127" s="3"/>
      <c r="Q127" s="3"/>
      <c r="R127" s="3"/>
    </row>
    <row r="128" spans="6:22" x14ac:dyDescent="0.25">
      <c r="F128" s="3"/>
      <c r="G128" s="3"/>
      <c r="H128" s="3"/>
      <c r="I128" s="3"/>
      <c r="J128" s="3"/>
      <c r="K128" s="3"/>
      <c r="L128" s="3"/>
      <c r="M128" s="3"/>
      <c r="N128" s="3"/>
      <c r="O128" s="3"/>
      <c r="P128" s="3"/>
      <c r="Q128" s="3"/>
      <c r="R128" s="3"/>
    </row>
  </sheetData>
  <sheetProtection algorithmName="SHA-512" hashValue="NREnaA9ONrnWrZPlW6LABl0bLmuw78bD/xQGHsVldUODgx9hiuMYMJsnC3t3Q9EmKSzARqrYhbN8pv45IykYcw==" saltValue="nauzFWcnDHXTazsluug+JA==" spinCount="100000" sheet="1" scenarios="1"/>
  <mergeCells count="1">
    <mergeCell ref="A1:N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222"/>
  <sheetViews>
    <sheetView showGridLines="0" showRowColHeaders="0" zoomScale="60" zoomScaleNormal="60" zoomScaleSheetLayoutView="70" workbookViewId="0">
      <selection sqref="A1:X2"/>
    </sheetView>
  </sheetViews>
  <sheetFormatPr defaultRowHeight="15.75" x14ac:dyDescent="0.25"/>
  <cols>
    <col min="1" max="1" width="8.25" style="1" customWidth="1"/>
    <col min="2" max="2" width="9" style="1"/>
    <col min="3" max="3" width="11.125" style="1" bestFit="1" customWidth="1"/>
    <col min="4" max="4" width="12.625" style="1" bestFit="1" customWidth="1"/>
    <col min="5" max="5" width="15.125" style="1" bestFit="1" customWidth="1"/>
    <col min="6" max="7" width="9" style="1"/>
    <col min="8" max="8" width="12.875" style="1" customWidth="1"/>
    <col min="9" max="9" width="12.625" style="1" bestFit="1" customWidth="1"/>
    <col min="10" max="15" width="9" style="1"/>
    <col min="16" max="16" width="11.125" style="1" bestFit="1" customWidth="1"/>
    <col min="17" max="17" width="9" style="1"/>
    <col min="18" max="18" width="11.125" style="1" bestFit="1" customWidth="1"/>
    <col min="19" max="16384" width="9" style="1"/>
  </cols>
  <sheetData>
    <row r="1" spans="1:27" ht="15.75" customHeight="1" x14ac:dyDescent="0.25">
      <c r="A1" s="107" t="s">
        <v>351</v>
      </c>
      <c r="B1" s="107"/>
      <c r="C1" s="107"/>
      <c r="D1" s="107"/>
      <c r="E1" s="107"/>
      <c r="F1" s="107"/>
      <c r="G1" s="107"/>
      <c r="H1" s="107"/>
      <c r="I1" s="107"/>
      <c r="J1" s="107"/>
      <c r="K1" s="107"/>
      <c r="L1" s="107"/>
      <c r="M1" s="107"/>
      <c r="N1" s="107"/>
      <c r="O1" s="107"/>
      <c r="P1" s="107"/>
      <c r="Q1" s="107"/>
      <c r="R1" s="107"/>
      <c r="S1" s="107"/>
      <c r="T1" s="107"/>
      <c r="U1" s="107"/>
      <c r="V1" s="107"/>
      <c r="W1" s="107"/>
      <c r="X1" s="107"/>
      <c r="Y1" s="108" t="s">
        <v>265</v>
      </c>
      <c r="Z1" s="108"/>
      <c r="AA1" s="108"/>
    </row>
    <row r="2" spans="1:27" ht="15.75" customHeight="1" x14ac:dyDescent="0.25">
      <c r="A2" s="107"/>
      <c r="B2" s="107"/>
      <c r="C2" s="107"/>
      <c r="D2" s="107"/>
      <c r="E2" s="107"/>
      <c r="F2" s="107"/>
      <c r="G2" s="107"/>
      <c r="H2" s="107"/>
      <c r="I2" s="107"/>
      <c r="J2" s="107"/>
      <c r="K2" s="107"/>
      <c r="L2" s="107"/>
      <c r="M2" s="107"/>
      <c r="N2" s="107"/>
      <c r="O2" s="107"/>
      <c r="P2" s="107"/>
      <c r="Q2" s="107"/>
      <c r="R2" s="107"/>
      <c r="S2" s="107"/>
      <c r="T2" s="107"/>
      <c r="U2" s="107"/>
      <c r="V2" s="107"/>
      <c r="W2" s="107"/>
      <c r="X2" s="107"/>
      <c r="Y2" s="108"/>
      <c r="Z2" s="108"/>
      <c r="AA2" s="108"/>
    </row>
    <row r="3" spans="1:27" ht="15.75" customHeight="1" x14ac:dyDescent="0.25">
      <c r="X3" s="45"/>
      <c r="Y3" s="108"/>
      <c r="Z3" s="108"/>
      <c r="AA3" s="108"/>
    </row>
    <row r="4" spans="1:27" ht="15.75" customHeight="1" x14ac:dyDescent="0.25">
      <c r="X4" s="45"/>
      <c r="Y4" s="108"/>
      <c r="Z4" s="108"/>
      <c r="AA4" s="108"/>
    </row>
    <row r="5" spans="1:27" ht="15.75" customHeight="1" x14ac:dyDescent="0.25">
      <c r="X5" s="45"/>
      <c r="Y5" s="108"/>
      <c r="Z5" s="108"/>
      <c r="AA5" s="108"/>
    </row>
    <row r="6" spans="1:27" ht="15.75" customHeight="1" x14ac:dyDescent="0.25">
      <c r="X6" s="45"/>
      <c r="Y6" s="108"/>
      <c r="Z6" s="108"/>
      <c r="AA6" s="108"/>
    </row>
    <row r="7" spans="1:27" ht="15.75" customHeight="1" x14ac:dyDescent="0.25">
      <c r="X7" s="45"/>
      <c r="Y7" s="108"/>
      <c r="Z7" s="108"/>
      <c r="AA7" s="108"/>
    </row>
    <row r="8" spans="1:27" ht="15.75" customHeight="1" x14ac:dyDescent="0.25">
      <c r="X8" s="45"/>
      <c r="Y8" s="108"/>
      <c r="Z8" s="108"/>
      <c r="AA8" s="108"/>
    </row>
    <row r="9" spans="1:27" ht="15.75" customHeight="1" x14ac:dyDescent="0.25">
      <c r="X9" s="45"/>
      <c r="Y9" s="108"/>
      <c r="Z9" s="108"/>
      <c r="AA9" s="108"/>
    </row>
    <row r="10" spans="1:27" ht="15.75" customHeight="1" x14ac:dyDescent="0.25">
      <c r="X10" s="45"/>
      <c r="Y10" s="108"/>
      <c r="Z10" s="108"/>
      <c r="AA10" s="108"/>
    </row>
    <row r="11" spans="1:27" ht="15.75" customHeight="1" x14ac:dyDescent="0.25">
      <c r="X11" s="45"/>
      <c r="Y11" s="108"/>
      <c r="Z11" s="108"/>
      <c r="AA11" s="108"/>
    </row>
    <row r="12" spans="1:27" ht="15.75" customHeight="1" x14ac:dyDescent="0.25">
      <c r="X12" s="45"/>
      <c r="Y12" s="108"/>
      <c r="Z12" s="108"/>
      <c r="AA12" s="108"/>
    </row>
    <row r="13" spans="1:27" ht="15.75" customHeight="1" x14ac:dyDescent="0.25">
      <c r="X13" s="45"/>
      <c r="Y13" s="108"/>
      <c r="Z13" s="108"/>
      <c r="AA13" s="108"/>
    </row>
    <row r="34" spans="1:17" ht="18.75" x14ac:dyDescent="0.25">
      <c r="A34" s="40" t="s">
        <v>208</v>
      </c>
    </row>
    <row r="35" spans="1:17" x14ac:dyDescent="0.25">
      <c r="A35" s="46" t="s">
        <v>245</v>
      </c>
    </row>
    <row r="38" spans="1:17" hidden="1" x14ac:dyDescent="0.25"/>
    <row r="39" spans="1:17" hidden="1" x14ac:dyDescent="0.25">
      <c r="B39" s="30">
        <v>2000</v>
      </c>
      <c r="G39" s="30">
        <v>2014</v>
      </c>
    </row>
    <row r="40" spans="1:17" hidden="1" x14ac:dyDescent="0.25">
      <c r="B40" s="41" t="s">
        <v>182</v>
      </c>
      <c r="C40" s="41" t="s">
        <v>335</v>
      </c>
      <c r="G40" s="41" t="s">
        <v>182</v>
      </c>
      <c r="H40" s="41" t="s">
        <v>335</v>
      </c>
    </row>
    <row r="41" spans="1:17" hidden="1" x14ac:dyDescent="0.25">
      <c r="A41" s="1">
        <v>1</v>
      </c>
      <c r="B41" s="1" t="s">
        <v>25</v>
      </c>
      <c r="C41" s="1">
        <v>207283</v>
      </c>
      <c r="D41" s="43">
        <f t="shared" ref="D41:D62" si="0">(IF(ISNUMBER(C41),(IF(C41&lt;100,"&lt;100",IF(C41&lt;200,"&lt;200",IF(C41&lt;500,"&lt;500",IF(C41&lt;1000,"&lt;1,000",IF(C41&lt;10000,(ROUND(C41,-2)),IF(C41&lt;100000,(ROUND(C41,-3)),IF(C41&lt;1000000,(ROUND(C41,-4)),IF(C41&gt;=1000000,(ROUND(C41,-5))))))))))),"-"))</f>
        <v>210000</v>
      </c>
      <c r="E41" s="18">
        <f t="shared" ref="E41:E62" si="1">C41/$C$62</f>
        <v>0.10323012794015847</v>
      </c>
      <c r="F41" s="1">
        <v>1</v>
      </c>
      <c r="G41" s="1" t="s">
        <v>136</v>
      </c>
      <c r="H41" s="1">
        <v>379278</v>
      </c>
      <c r="I41" s="43">
        <f t="shared" ref="I41:I62" si="2">(IF(ISNUMBER(H41),(IF(H41&lt;100,"&lt;100",IF(H41&lt;200,"&lt;200",IF(H41&lt;500,"&lt;500",IF(H41&lt;1000,"&lt;1,000",IF(H41&lt;10000,(ROUND(H41,-2)),IF(H41&lt;100000,(ROUND(H41,-3)),IF(H41&lt;1000000,(ROUND(H41,-4)),IF(H41&gt;=1000000,(ROUND(H41,-5))))))))))),"-"))</f>
        <v>380000</v>
      </c>
      <c r="J41" s="18">
        <f>H41/$H$62</f>
        <v>0.14581894795118838</v>
      </c>
      <c r="O41" s="43"/>
      <c r="Q41" s="43"/>
    </row>
    <row r="42" spans="1:17" hidden="1" x14ac:dyDescent="0.25">
      <c r="A42" s="1">
        <v>2</v>
      </c>
      <c r="B42" s="1" t="s">
        <v>136</v>
      </c>
      <c r="C42" s="1">
        <v>185628</v>
      </c>
      <c r="D42" s="43">
        <f t="shared" si="0"/>
        <v>190000</v>
      </c>
      <c r="E42" s="18">
        <f t="shared" si="1"/>
        <v>9.2445604266996023E-2</v>
      </c>
      <c r="F42" s="1">
        <v>2</v>
      </c>
      <c r="G42" s="1" t="s">
        <v>33</v>
      </c>
      <c r="H42" s="1">
        <v>338224</v>
      </c>
      <c r="I42" s="43">
        <f t="shared" si="2"/>
        <v>340000</v>
      </c>
      <c r="J42" s="18">
        <f t="shared" ref="J42:J62" si="3">H42/$H$62</f>
        <v>0.13003514006043781</v>
      </c>
      <c r="O42" s="43"/>
      <c r="Q42" s="43"/>
    </row>
    <row r="43" spans="1:17" hidden="1" x14ac:dyDescent="0.25">
      <c r="A43" s="1">
        <v>3</v>
      </c>
      <c r="B43" s="1" t="s">
        <v>36</v>
      </c>
      <c r="C43" s="1">
        <v>169184</v>
      </c>
      <c r="D43" s="43">
        <f t="shared" si="0"/>
        <v>170000</v>
      </c>
      <c r="E43" s="18">
        <f t="shared" si="1"/>
        <v>8.4256238888031201E-2</v>
      </c>
      <c r="F43" s="1">
        <v>3</v>
      </c>
      <c r="G43" s="1" t="s">
        <v>29</v>
      </c>
      <c r="H43" s="1">
        <v>164439</v>
      </c>
      <c r="I43" s="43">
        <f t="shared" si="2"/>
        <v>160000</v>
      </c>
      <c r="J43" s="18">
        <f t="shared" si="3"/>
        <v>6.3220967159037605E-2</v>
      </c>
      <c r="O43" s="43"/>
      <c r="Q43" s="43"/>
    </row>
    <row r="44" spans="1:17" hidden="1" x14ac:dyDescent="0.25">
      <c r="A44" s="1">
        <v>4</v>
      </c>
      <c r="B44" s="1" t="s">
        <v>37</v>
      </c>
      <c r="C44" s="1">
        <v>158683</v>
      </c>
      <c r="D44" s="43">
        <f t="shared" si="0"/>
        <v>160000</v>
      </c>
      <c r="E44" s="18">
        <f t="shared" si="1"/>
        <v>7.9026579082356802E-2</v>
      </c>
      <c r="F44" s="1">
        <v>4</v>
      </c>
      <c r="G44" s="1" t="s">
        <v>25</v>
      </c>
      <c r="H44" s="1">
        <v>159731</v>
      </c>
      <c r="I44" s="43">
        <f t="shared" si="2"/>
        <v>160000</v>
      </c>
      <c r="J44" s="18">
        <f t="shared" si="3"/>
        <v>6.1410908028388861E-2</v>
      </c>
      <c r="Q44" s="43"/>
    </row>
    <row r="45" spans="1:17" hidden="1" x14ac:dyDescent="0.25">
      <c r="A45" s="1">
        <v>5</v>
      </c>
      <c r="B45" s="1" t="s">
        <v>33</v>
      </c>
      <c r="C45" s="1">
        <v>154485</v>
      </c>
      <c r="D45" s="43">
        <f t="shared" si="0"/>
        <v>150000</v>
      </c>
      <c r="E45" s="18">
        <f t="shared" si="1"/>
        <v>7.6935910397067681E-2</v>
      </c>
      <c r="F45" s="1">
        <v>5</v>
      </c>
      <c r="G45" s="1" t="s">
        <v>36</v>
      </c>
      <c r="H45" s="1">
        <v>147394</v>
      </c>
      <c r="I45" s="43">
        <f t="shared" si="2"/>
        <v>150000</v>
      </c>
      <c r="J45" s="18">
        <f t="shared" si="3"/>
        <v>5.6667768798394476E-2</v>
      </c>
      <c r="O45" s="43"/>
      <c r="Q45" s="43"/>
    </row>
    <row r="46" spans="1:17" hidden="1" x14ac:dyDescent="0.25">
      <c r="A46" s="1">
        <v>6</v>
      </c>
      <c r="B46" s="1" t="s">
        <v>181</v>
      </c>
      <c r="C46" s="1">
        <v>154008</v>
      </c>
      <c r="D46" s="43">
        <f t="shared" si="0"/>
        <v>150000</v>
      </c>
      <c r="E46" s="18">
        <f t="shared" si="1"/>
        <v>7.6698357047167043E-2</v>
      </c>
      <c r="F46" s="1">
        <v>6</v>
      </c>
      <c r="G46" s="1" t="s">
        <v>181</v>
      </c>
      <c r="H46" s="1">
        <v>146824</v>
      </c>
      <c r="I46" s="43">
        <f t="shared" si="2"/>
        <v>150000</v>
      </c>
      <c r="J46" s="18">
        <f t="shared" si="3"/>
        <v>5.6448624001353316E-2</v>
      </c>
      <c r="O46" s="43"/>
      <c r="Q46" s="43"/>
    </row>
    <row r="47" spans="1:17" hidden="1" x14ac:dyDescent="0.25">
      <c r="A47" s="1">
        <v>7</v>
      </c>
      <c r="B47" s="1" t="s">
        <v>24</v>
      </c>
      <c r="C47" s="1">
        <v>149547</v>
      </c>
      <c r="D47" s="43">
        <f t="shared" si="0"/>
        <v>150000</v>
      </c>
      <c r="E47" s="18">
        <f t="shared" si="1"/>
        <v>7.447671030941698E-2</v>
      </c>
      <c r="F47" s="1">
        <v>7</v>
      </c>
      <c r="G47" s="1" t="s">
        <v>37</v>
      </c>
      <c r="H47" s="1">
        <v>142721</v>
      </c>
      <c r="I47" s="43">
        <f t="shared" si="2"/>
        <v>140000</v>
      </c>
      <c r="J47" s="18">
        <f t="shared" si="3"/>
        <v>5.4871165927213167E-2</v>
      </c>
      <c r="O47" s="43"/>
      <c r="Q47" s="43"/>
    </row>
    <row r="48" spans="1:17" hidden="1" x14ac:dyDescent="0.25">
      <c r="A48" s="1">
        <v>8</v>
      </c>
      <c r="B48" s="1" t="s">
        <v>28</v>
      </c>
      <c r="C48" s="1">
        <v>115547</v>
      </c>
      <c r="D48" s="43">
        <f t="shared" si="0"/>
        <v>120000</v>
      </c>
      <c r="E48" s="18">
        <f t="shared" si="1"/>
        <v>5.7544186417127746E-2</v>
      </c>
      <c r="F48" s="1">
        <v>8</v>
      </c>
      <c r="G48" s="1" t="s">
        <v>104</v>
      </c>
      <c r="H48" s="1">
        <v>134898</v>
      </c>
      <c r="I48" s="43">
        <f t="shared" si="2"/>
        <v>130000</v>
      </c>
      <c r="J48" s="18">
        <f t="shared" si="3"/>
        <v>5.1863499703962292E-2</v>
      </c>
      <c r="O48" s="43"/>
      <c r="Q48" s="43"/>
    </row>
    <row r="49" spans="1:17" hidden="1" x14ac:dyDescent="0.25">
      <c r="A49" s="1">
        <v>9</v>
      </c>
      <c r="B49" s="1" t="s">
        <v>86</v>
      </c>
      <c r="C49" s="1">
        <v>82863</v>
      </c>
      <c r="D49" s="43">
        <f t="shared" si="0"/>
        <v>83000</v>
      </c>
      <c r="E49" s="18">
        <f t="shared" si="1"/>
        <v>4.126705080255183E-2</v>
      </c>
      <c r="F49" s="1">
        <v>9</v>
      </c>
      <c r="G49" s="1" t="s">
        <v>28</v>
      </c>
      <c r="H49" s="1">
        <v>133075</v>
      </c>
      <c r="I49" s="43">
        <f t="shared" si="2"/>
        <v>130000</v>
      </c>
      <c r="J49" s="18">
        <f t="shared" si="3"/>
        <v>5.1162620817986788E-2</v>
      </c>
      <c r="O49" s="43"/>
      <c r="Q49" s="43"/>
    </row>
    <row r="50" spans="1:17" hidden="1" x14ac:dyDescent="0.25">
      <c r="A50" s="1">
        <v>10</v>
      </c>
      <c r="B50" s="1" t="s">
        <v>104</v>
      </c>
      <c r="C50" s="1">
        <v>71386</v>
      </c>
      <c r="D50" s="43">
        <f t="shared" si="0"/>
        <v>71000</v>
      </c>
      <c r="E50" s="18">
        <f t="shared" si="1"/>
        <v>3.555132795808702E-2</v>
      </c>
      <c r="F50" s="1">
        <v>10</v>
      </c>
      <c r="G50" s="1" t="s">
        <v>24</v>
      </c>
      <c r="H50" s="1">
        <v>106811</v>
      </c>
      <c r="I50" s="43">
        <f t="shared" si="2"/>
        <v>110000</v>
      </c>
      <c r="J50" s="18">
        <f t="shared" si="3"/>
        <v>4.1065043713620041E-2</v>
      </c>
      <c r="O50" s="43"/>
      <c r="Q50" s="43"/>
    </row>
    <row r="51" spans="1:17" hidden="1" x14ac:dyDescent="0.25">
      <c r="A51" s="1">
        <v>11</v>
      </c>
      <c r="B51" s="1" t="s">
        <v>29</v>
      </c>
      <c r="C51" s="1">
        <v>67555</v>
      </c>
      <c r="D51" s="43">
        <f t="shared" si="0"/>
        <v>68000</v>
      </c>
      <c r="E51" s="18">
        <f t="shared" si="1"/>
        <v>3.3643430927752904E-2</v>
      </c>
      <c r="F51" s="1">
        <v>11</v>
      </c>
      <c r="G51" s="1" t="s">
        <v>86</v>
      </c>
      <c r="H51" s="1">
        <v>104354</v>
      </c>
      <c r="I51" s="43">
        <f t="shared" si="2"/>
        <v>100000</v>
      </c>
      <c r="J51" s="18">
        <f t="shared" si="3"/>
        <v>4.0120414299005772E-2</v>
      </c>
      <c r="O51" s="43"/>
      <c r="Q51" s="43"/>
    </row>
    <row r="52" spans="1:17" hidden="1" x14ac:dyDescent="0.25">
      <c r="A52" s="1">
        <v>12</v>
      </c>
      <c r="B52" s="1" t="s">
        <v>77</v>
      </c>
      <c r="C52" s="1">
        <v>56679</v>
      </c>
      <c r="D52" s="43">
        <f t="shared" si="0"/>
        <v>57000</v>
      </c>
      <c r="E52" s="18">
        <f t="shared" si="1"/>
        <v>2.8227015343854737E-2</v>
      </c>
      <c r="F52" s="1">
        <v>12</v>
      </c>
      <c r="G52" s="1" t="s">
        <v>77</v>
      </c>
      <c r="H52" s="1">
        <v>58666</v>
      </c>
      <c r="I52" s="43">
        <f t="shared" si="2"/>
        <v>59000</v>
      </c>
      <c r="J52" s="18">
        <f t="shared" si="3"/>
        <v>2.2554997654766207E-2</v>
      </c>
      <c r="O52" s="43"/>
      <c r="Q52" s="43"/>
    </row>
    <row r="53" spans="1:17" hidden="1" x14ac:dyDescent="0.25">
      <c r="A53" s="1">
        <v>13</v>
      </c>
      <c r="B53" s="1" t="s">
        <v>61</v>
      </c>
      <c r="C53" s="1">
        <v>40968</v>
      </c>
      <c r="D53" s="43">
        <f t="shared" si="0"/>
        <v>41000</v>
      </c>
      <c r="E53" s="18">
        <f t="shared" si="1"/>
        <v>2.0402695259391326E-2</v>
      </c>
      <c r="F53" s="1">
        <v>13</v>
      </c>
      <c r="G53" s="1" t="s">
        <v>61</v>
      </c>
      <c r="H53" s="1">
        <v>58009</v>
      </c>
      <c r="I53" s="43">
        <f t="shared" si="2"/>
        <v>58000</v>
      </c>
      <c r="J53" s="18">
        <f t="shared" si="3"/>
        <v>2.2302404441334554E-2</v>
      </c>
      <c r="O53" s="43"/>
      <c r="Q53" s="43"/>
    </row>
    <row r="54" spans="1:17" hidden="1" x14ac:dyDescent="0.25">
      <c r="A54" s="1">
        <v>14</v>
      </c>
      <c r="B54" s="1" t="s">
        <v>71</v>
      </c>
      <c r="C54" s="1">
        <v>40269</v>
      </c>
      <c r="D54" s="43">
        <f t="shared" si="0"/>
        <v>40000</v>
      </c>
      <c r="E54" s="18">
        <f t="shared" si="1"/>
        <v>2.0054582488782204E-2</v>
      </c>
      <c r="F54" s="1">
        <v>14</v>
      </c>
      <c r="G54" s="1" t="s">
        <v>71</v>
      </c>
      <c r="H54" s="1">
        <v>42207</v>
      </c>
      <c r="I54" s="43">
        <f t="shared" si="2"/>
        <v>42000</v>
      </c>
      <c r="J54" s="18">
        <f t="shared" si="3"/>
        <v>1.6227095524063637E-2</v>
      </c>
      <c r="O54" s="43"/>
      <c r="Q54" s="43"/>
    </row>
    <row r="55" spans="1:17" hidden="1" x14ac:dyDescent="0.25">
      <c r="A55" s="1">
        <v>15</v>
      </c>
      <c r="B55" s="1" t="s">
        <v>31</v>
      </c>
      <c r="C55" s="1">
        <v>31938</v>
      </c>
      <c r="D55" s="43">
        <f t="shared" si="0"/>
        <v>32000</v>
      </c>
      <c r="E55" s="18">
        <f t="shared" si="1"/>
        <v>1.5905616119762746E-2</v>
      </c>
      <c r="F55" s="1">
        <v>15</v>
      </c>
      <c r="G55" s="1" t="s">
        <v>20</v>
      </c>
      <c r="H55" s="1">
        <v>32259</v>
      </c>
      <c r="I55" s="43">
        <f t="shared" si="2"/>
        <v>32000</v>
      </c>
      <c r="J55" s="18">
        <f t="shared" si="3"/>
        <v>1.2402442118861063E-2</v>
      </c>
      <c r="O55" s="43"/>
      <c r="Q55" s="43"/>
    </row>
    <row r="56" spans="1:17" hidden="1" x14ac:dyDescent="0.25">
      <c r="A56" s="1">
        <v>16</v>
      </c>
      <c r="B56" s="1" t="s">
        <v>59</v>
      </c>
      <c r="C56" s="1">
        <v>25914</v>
      </c>
      <c r="D56" s="43">
        <f t="shared" si="0"/>
        <v>26000</v>
      </c>
      <c r="E56" s="18">
        <f t="shared" si="1"/>
        <v>1.2905571298375973E-2</v>
      </c>
      <c r="F56" s="1">
        <v>16</v>
      </c>
      <c r="G56" s="1" t="s">
        <v>65</v>
      </c>
      <c r="H56" s="1">
        <v>28747</v>
      </c>
      <c r="I56" s="43">
        <f t="shared" si="2"/>
        <v>29000</v>
      </c>
      <c r="J56" s="18">
        <f t="shared" si="3"/>
        <v>1.1052202597442542E-2</v>
      </c>
      <c r="O56" s="43"/>
      <c r="Q56" s="43"/>
    </row>
    <row r="57" spans="1:17" hidden="1" x14ac:dyDescent="0.25">
      <c r="A57" s="1">
        <v>17</v>
      </c>
      <c r="B57" s="1" t="s">
        <v>94</v>
      </c>
      <c r="C57" s="1">
        <v>20593</v>
      </c>
      <c r="D57" s="43">
        <f t="shared" si="0"/>
        <v>21000</v>
      </c>
      <c r="E57" s="18">
        <f t="shared" si="1"/>
        <v>1.0255631309232708E-2</v>
      </c>
      <c r="F57" s="1">
        <v>17</v>
      </c>
      <c r="G57" s="1" t="s">
        <v>31</v>
      </c>
      <c r="H57" s="1">
        <v>22092</v>
      </c>
      <c r="I57" s="43">
        <f t="shared" si="2"/>
        <v>22000</v>
      </c>
      <c r="J57" s="18">
        <f t="shared" si="3"/>
        <v>8.493590975847936E-3</v>
      </c>
      <c r="O57" s="43"/>
      <c r="Q57" s="43"/>
    </row>
    <row r="58" spans="1:17" hidden="1" x14ac:dyDescent="0.25">
      <c r="A58" s="1">
        <v>18</v>
      </c>
      <c r="B58" s="1" t="s">
        <v>21</v>
      </c>
      <c r="C58" s="1">
        <v>18572</v>
      </c>
      <c r="D58" s="43">
        <f t="shared" si="0"/>
        <v>19000</v>
      </c>
      <c r="E58" s="18">
        <f t="shared" si="1"/>
        <v>9.2491421684586916E-3</v>
      </c>
      <c r="F58" s="1">
        <v>18</v>
      </c>
      <c r="G58" s="1" t="s">
        <v>94</v>
      </c>
      <c r="H58" s="1">
        <v>21223</v>
      </c>
      <c r="I58" s="43">
        <f t="shared" si="2"/>
        <v>21000</v>
      </c>
      <c r="J58" s="18">
        <f t="shared" si="3"/>
        <v>8.159491276499219E-3</v>
      </c>
      <c r="O58" s="43"/>
      <c r="Q58" s="43"/>
    </row>
    <row r="59" spans="1:17" hidden="1" x14ac:dyDescent="0.25">
      <c r="A59" s="1">
        <v>19</v>
      </c>
      <c r="B59" s="1" t="s">
        <v>64</v>
      </c>
      <c r="C59" s="1">
        <v>18532</v>
      </c>
      <c r="D59" s="43">
        <f t="shared" si="0"/>
        <v>19000</v>
      </c>
      <c r="E59" s="18">
        <f t="shared" si="1"/>
        <v>9.2292215521148219E-3</v>
      </c>
      <c r="F59" s="1">
        <v>19</v>
      </c>
      <c r="G59" s="1" t="s">
        <v>105</v>
      </c>
      <c r="H59" s="1">
        <v>19417</v>
      </c>
      <c r="I59" s="43">
        <f t="shared" si="2"/>
        <v>19000</v>
      </c>
      <c r="J59" s="18">
        <f t="shared" si="3"/>
        <v>7.4651482879793309E-3</v>
      </c>
      <c r="O59" s="43"/>
      <c r="Q59" s="43"/>
    </row>
    <row r="60" spans="1:17" hidden="1" x14ac:dyDescent="0.25">
      <c r="A60" s="1">
        <v>20</v>
      </c>
      <c r="B60" s="1" t="s">
        <v>65</v>
      </c>
      <c r="C60" s="1">
        <v>15792</v>
      </c>
      <c r="D60" s="43">
        <f t="shared" si="0"/>
        <v>16000</v>
      </c>
      <c r="E60" s="18">
        <f t="shared" si="1"/>
        <v>7.8646593325597501E-3</v>
      </c>
      <c r="F60" s="1">
        <v>20</v>
      </c>
      <c r="G60" s="1" t="s">
        <v>26</v>
      </c>
      <c r="H60" s="1">
        <v>19299</v>
      </c>
      <c r="I60" s="43">
        <f t="shared" si="2"/>
        <v>19000</v>
      </c>
      <c r="J60" s="18">
        <f t="shared" si="3"/>
        <v>7.4197814703462484E-3</v>
      </c>
      <c r="O60" s="43"/>
      <c r="Q60" s="43"/>
    </row>
    <row r="61" spans="1:17" hidden="1" x14ac:dyDescent="0.25">
      <c r="B61" s="1" t="s">
        <v>319</v>
      </c>
      <c r="C61" s="1">
        <f>SUM(C64:C205)</f>
        <v>222540.65290000004</v>
      </c>
      <c r="D61" s="43">
        <f t="shared" si="0"/>
        <v>220000</v>
      </c>
      <c r="E61" s="18">
        <f t="shared" si="1"/>
        <v>0.11082867418337926</v>
      </c>
      <c r="G61" s="1" t="s">
        <v>319</v>
      </c>
      <c r="H61" s="1">
        <f>SUM(H64:H205)</f>
        <v>341351.77169999998</v>
      </c>
      <c r="I61" s="43">
        <f t="shared" si="2"/>
        <v>340000</v>
      </c>
      <c r="J61" s="18">
        <f t="shared" si="3"/>
        <v>0.13123765741901253</v>
      </c>
      <c r="O61" s="43"/>
      <c r="Q61" s="43"/>
    </row>
    <row r="62" spans="1:17" hidden="1" x14ac:dyDescent="0.25">
      <c r="B62" s="1" t="s">
        <v>16</v>
      </c>
      <c r="C62" s="1">
        <v>2007970</v>
      </c>
      <c r="D62" s="43">
        <f t="shared" si="0"/>
        <v>2000000</v>
      </c>
      <c r="E62" s="18">
        <f t="shared" si="1"/>
        <v>1</v>
      </c>
      <c r="G62" s="1" t="s">
        <v>16</v>
      </c>
      <c r="H62" s="1">
        <v>2601020</v>
      </c>
      <c r="I62" s="43">
        <f t="shared" si="2"/>
        <v>2600000</v>
      </c>
      <c r="J62" s="18">
        <f t="shared" si="3"/>
        <v>1</v>
      </c>
    </row>
    <row r="63" spans="1:17" hidden="1" x14ac:dyDescent="0.25">
      <c r="B63" s="1" t="s">
        <v>16</v>
      </c>
      <c r="C63" s="1">
        <v>2007970</v>
      </c>
    </row>
    <row r="64" spans="1:17" hidden="1" x14ac:dyDescent="0.25">
      <c r="B64" s="1" t="s">
        <v>122</v>
      </c>
      <c r="C64" s="1">
        <v>15199</v>
      </c>
      <c r="G64" s="1" t="s">
        <v>34</v>
      </c>
      <c r="H64" s="1">
        <v>18944</v>
      </c>
    </row>
    <row r="65" spans="2:8" hidden="1" x14ac:dyDescent="0.25">
      <c r="B65" s="1" t="s">
        <v>22</v>
      </c>
      <c r="C65" s="1">
        <v>13731</v>
      </c>
      <c r="G65" s="1" t="s">
        <v>35</v>
      </c>
      <c r="H65" s="1">
        <v>18525</v>
      </c>
    </row>
    <row r="66" spans="2:8" hidden="1" x14ac:dyDescent="0.25">
      <c r="B66" s="1" t="s">
        <v>100</v>
      </c>
      <c r="C66" s="1">
        <v>12661</v>
      </c>
      <c r="G66" s="1" t="s">
        <v>122</v>
      </c>
      <c r="H66" s="1">
        <v>17803</v>
      </c>
    </row>
    <row r="67" spans="2:8" hidden="1" x14ac:dyDescent="0.25">
      <c r="B67" s="1" t="s">
        <v>56</v>
      </c>
      <c r="C67" s="1">
        <v>12328</v>
      </c>
      <c r="G67" s="1" t="s">
        <v>21</v>
      </c>
      <c r="H67" s="1">
        <v>16129</v>
      </c>
    </row>
    <row r="68" spans="2:8" hidden="1" x14ac:dyDescent="0.25">
      <c r="B68" s="1" t="s">
        <v>69</v>
      </c>
      <c r="C68" s="1">
        <v>12302</v>
      </c>
      <c r="G68" s="1" t="s">
        <v>30</v>
      </c>
      <c r="H68" s="1">
        <v>16126</v>
      </c>
    </row>
    <row r="69" spans="2:8" hidden="1" x14ac:dyDescent="0.25">
      <c r="B69" s="1" t="s">
        <v>26</v>
      </c>
      <c r="C69" s="1">
        <v>12025</v>
      </c>
      <c r="G69" s="1" t="s">
        <v>64</v>
      </c>
      <c r="H69" s="1">
        <v>14848</v>
      </c>
    </row>
    <row r="70" spans="2:8" hidden="1" x14ac:dyDescent="0.25">
      <c r="B70" s="1" t="s">
        <v>20</v>
      </c>
      <c r="C70" s="1">
        <v>11418</v>
      </c>
      <c r="G70" s="1" t="s">
        <v>22</v>
      </c>
      <c r="H70" s="1">
        <v>14331</v>
      </c>
    </row>
    <row r="71" spans="2:8" hidden="1" x14ac:dyDescent="0.25">
      <c r="B71" s="1" t="s">
        <v>35</v>
      </c>
      <c r="C71" s="1">
        <v>10469</v>
      </c>
      <c r="G71" s="1" t="s">
        <v>59</v>
      </c>
      <c r="H71" s="1">
        <v>12746</v>
      </c>
    </row>
    <row r="72" spans="2:8" hidden="1" x14ac:dyDescent="0.25">
      <c r="B72" s="1" t="s">
        <v>97</v>
      </c>
      <c r="C72" s="1">
        <v>9922</v>
      </c>
      <c r="G72" s="1" t="s">
        <v>56</v>
      </c>
      <c r="H72" s="1">
        <v>12667</v>
      </c>
    </row>
    <row r="73" spans="2:8" hidden="1" x14ac:dyDescent="0.25">
      <c r="B73" s="1" t="s">
        <v>30</v>
      </c>
      <c r="C73" s="1">
        <v>8755</v>
      </c>
      <c r="G73" s="1" t="s">
        <v>169</v>
      </c>
      <c r="H73" s="1">
        <v>11869</v>
      </c>
    </row>
    <row r="74" spans="2:8" hidden="1" x14ac:dyDescent="0.25">
      <c r="B74" s="1" t="s">
        <v>169</v>
      </c>
      <c r="C74" s="1">
        <v>8505</v>
      </c>
      <c r="G74" s="1" t="s">
        <v>130</v>
      </c>
      <c r="H74" s="1">
        <v>10956</v>
      </c>
    </row>
    <row r="75" spans="2:8" hidden="1" x14ac:dyDescent="0.25">
      <c r="B75" s="1" t="s">
        <v>135</v>
      </c>
      <c r="C75" s="1">
        <v>6010</v>
      </c>
      <c r="G75" s="1" t="s">
        <v>97</v>
      </c>
      <c r="H75" s="1">
        <v>10851</v>
      </c>
    </row>
    <row r="76" spans="2:8" hidden="1" x14ac:dyDescent="0.25">
      <c r="B76" s="1" t="s">
        <v>126</v>
      </c>
      <c r="C76" s="1">
        <v>5847</v>
      </c>
      <c r="G76" s="1" t="s">
        <v>69</v>
      </c>
      <c r="H76" s="1">
        <v>10674</v>
      </c>
    </row>
    <row r="77" spans="2:8" hidden="1" x14ac:dyDescent="0.25">
      <c r="B77" s="1" t="s">
        <v>34</v>
      </c>
      <c r="C77" s="1">
        <v>5154</v>
      </c>
      <c r="G77" s="1" t="s">
        <v>135</v>
      </c>
      <c r="H77" s="1">
        <v>9055</v>
      </c>
    </row>
    <row r="78" spans="2:8" hidden="1" x14ac:dyDescent="0.25">
      <c r="B78" s="1" t="s">
        <v>52</v>
      </c>
      <c r="C78" s="1">
        <v>4889</v>
      </c>
      <c r="G78" s="1" t="s">
        <v>100</v>
      </c>
      <c r="H78" s="1">
        <v>8367</v>
      </c>
    </row>
    <row r="79" spans="2:8" hidden="1" x14ac:dyDescent="0.25">
      <c r="B79" s="1" t="s">
        <v>60</v>
      </c>
      <c r="C79" s="1">
        <v>4528</v>
      </c>
      <c r="G79" s="1" t="s">
        <v>52</v>
      </c>
      <c r="H79" s="1">
        <v>7776</v>
      </c>
    </row>
    <row r="80" spans="2:8" hidden="1" x14ac:dyDescent="0.25">
      <c r="B80" s="1" t="s">
        <v>101</v>
      </c>
      <c r="C80" s="1">
        <v>4204</v>
      </c>
      <c r="G80" s="1" t="s">
        <v>166</v>
      </c>
      <c r="H80" s="1">
        <v>6875</v>
      </c>
    </row>
    <row r="81" spans="2:8" hidden="1" x14ac:dyDescent="0.25">
      <c r="B81" s="1" t="s">
        <v>68</v>
      </c>
      <c r="C81" s="1">
        <v>4130</v>
      </c>
      <c r="G81" s="1" t="s">
        <v>173</v>
      </c>
      <c r="H81" s="1">
        <v>6759</v>
      </c>
    </row>
    <row r="82" spans="2:8" hidden="1" x14ac:dyDescent="0.25">
      <c r="B82" s="1" t="s">
        <v>80</v>
      </c>
      <c r="C82" s="1">
        <v>3952</v>
      </c>
      <c r="G82" s="1" t="s">
        <v>67</v>
      </c>
      <c r="H82" s="1">
        <v>6558</v>
      </c>
    </row>
    <row r="83" spans="2:8" hidden="1" x14ac:dyDescent="0.25">
      <c r="B83" s="1" t="s">
        <v>166</v>
      </c>
      <c r="C83" s="1">
        <v>3806</v>
      </c>
      <c r="G83" s="1" t="s">
        <v>60</v>
      </c>
      <c r="H83" s="1">
        <v>5968</v>
      </c>
    </row>
    <row r="84" spans="2:8" hidden="1" x14ac:dyDescent="0.25">
      <c r="B84" s="1" t="s">
        <v>130</v>
      </c>
      <c r="C84" s="1">
        <v>3749</v>
      </c>
      <c r="G84" s="1" t="s">
        <v>150</v>
      </c>
      <c r="H84" s="1">
        <v>5378</v>
      </c>
    </row>
    <row r="85" spans="2:8" hidden="1" x14ac:dyDescent="0.25">
      <c r="B85" s="1" t="s">
        <v>143</v>
      </c>
      <c r="C85" s="1">
        <v>3729</v>
      </c>
      <c r="G85" s="1" t="s">
        <v>179</v>
      </c>
      <c r="H85" s="1">
        <v>5339</v>
      </c>
    </row>
    <row r="86" spans="2:8" hidden="1" x14ac:dyDescent="0.25">
      <c r="B86" s="1" t="s">
        <v>27</v>
      </c>
      <c r="C86" s="1">
        <v>3444</v>
      </c>
      <c r="G86" s="1" t="s">
        <v>98</v>
      </c>
      <c r="H86" s="1">
        <v>5326</v>
      </c>
    </row>
    <row r="87" spans="2:8" hidden="1" x14ac:dyDescent="0.25">
      <c r="B87" s="1" t="s">
        <v>175</v>
      </c>
      <c r="C87" s="1">
        <v>3355</v>
      </c>
      <c r="G87" s="1" t="s">
        <v>32</v>
      </c>
      <c r="H87" s="1">
        <v>5210</v>
      </c>
    </row>
    <row r="88" spans="2:8" hidden="1" x14ac:dyDescent="0.25">
      <c r="B88" s="1" t="s">
        <v>117</v>
      </c>
      <c r="C88" s="1">
        <v>2749</v>
      </c>
      <c r="G88" s="1" t="s">
        <v>27</v>
      </c>
      <c r="H88" s="1">
        <v>4482</v>
      </c>
    </row>
    <row r="89" spans="2:8" hidden="1" x14ac:dyDescent="0.25">
      <c r="B89" s="1" t="s">
        <v>67</v>
      </c>
      <c r="C89" s="1">
        <v>2606</v>
      </c>
      <c r="G89" s="1" t="s">
        <v>160</v>
      </c>
      <c r="H89" s="1">
        <v>4340</v>
      </c>
    </row>
    <row r="90" spans="2:8" hidden="1" x14ac:dyDescent="0.25">
      <c r="B90" s="1" t="s">
        <v>32</v>
      </c>
      <c r="C90" s="1">
        <v>2604</v>
      </c>
      <c r="G90" s="1" t="s">
        <v>154</v>
      </c>
      <c r="H90" s="1">
        <v>4316</v>
      </c>
    </row>
    <row r="91" spans="2:8" hidden="1" x14ac:dyDescent="0.25">
      <c r="B91" s="1" t="s">
        <v>90</v>
      </c>
      <c r="C91" s="1">
        <v>2532</v>
      </c>
      <c r="G91" s="1" t="s">
        <v>141</v>
      </c>
      <c r="H91" s="1">
        <v>4311</v>
      </c>
    </row>
    <row r="92" spans="2:8" hidden="1" x14ac:dyDescent="0.25">
      <c r="B92" s="1" t="s">
        <v>23</v>
      </c>
      <c r="C92" s="1">
        <v>2174</v>
      </c>
      <c r="G92" s="1" t="s">
        <v>90</v>
      </c>
      <c r="H92" s="1">
        <v>3961</v>
      </c>
    </row>
    <row r="93" spans="2:8" hidden="1" x14ac:dyDescent="0.25">
      <c r="B93" s="1" t="s">
        <v>141</v>
      </c>
      <c r="C93" s="1">
        <v>1882</v>
      </c>
      <c r="G93" s="1" t="s">
        <v>117</v>
      </c>
      <c r="H93" s="1">
        <v>3873</v>
      </c>
    </row>
    <row r="94" spans="2:8" hidden="1" x14ac:dyDescent="0.25">
      <c r="B94" s="1" t="s">
        <v>173</v>
      </c>
      <c r="C94" s="1">
        <v>1630</v>
      </c>
      <c r="G94" s="1" t="s">
        <v>152</v>
      </c>
      <c r="H94" s="1">
        <v>3695</v>
      </c>
    </row>
    <row r="95" spans="2:8" hidden="1" x14ac:dyDescent="0.25">
      <c r="B95" s="1" t="s">
        <v>152</v>
      </c>
      <c r="C95" s="1">
        <v>1478</v>
      </c>
      <c r="G95" s="1" t="s">
        <v>80</v>
      </c>
      <c r="H95" s="1">
        <v>3155</v>
      </c>
    </row>
    <row r="96" spans="2:8" hidden="1" x14ac:dyDescent="0.25">
      <c r="B96" s="1" t="s">
        <v>98</v>
      </c>
      <c r="C96" s="1">
        <v>1405</v>
      </c>
      <c r="G96" s="1" t="s">
        <v>178</v>
      </c>
      <c r="H96" s="1">
        <v>3041</v>
      </c>
    </row>
    <row r="97" spans="2:8" hidden="1" x14ac:dyDescent="0.25">
      <c r="B97" s="1" t="s">
        <v>150</v>
      </c>
      <c r="C97" s="1">
        <v>1267</v>
      </c>
      <c r="G97" s="1" t="s">
        <v>126</v>
      </c>
      <c r="H97" s="1">
        <v>2900</v>
      </c>
    </row>
    <row r="98" spans="2:8" hidden="1" x14ac:dyDescent="0.25">
      <c r="B98" s="1" t="s">
        <v>154</v>
      </c>
      <c r="C98" s="1">
        <v>1186</v>
      </c>
      <c r="G98" s="1" t="s">
        <v>84</v>
      </c>
      <c r="H98" s="1">
        <v>2851</v>
      </c>
    </row>
    <row r="99" spans="2:8" hidden="1" x14ac:dyDescent="0.25">
      <c r="B99" s="1" t="s">
        <v>160</v>
      </c>
      <c r="C99" s="1">
        <v>1110</v>
      </c>
      <c r="G99" s="1" t="s">
        <v>96</v>
      </c>
      <c r="H99" s="1">
        <v>2798</v>
      </c>
    </row>
    <row r="100" spans="2:8" hidden="1" x14ac:dyDescent="0.25">
      <c r="B100" s="1" t="s">
        <v>41</v>
      </c>
      <c r="C100" s="1">
        <v>952</v>
      </c>
      <c r="G100" s="1" t="s">
        <v>91</v>
      </c>
      <c r="H100" s="1">
        <v>2368</v>
      </c>
    </row>
    <row r="101" spans="2:8" hidden="1" x14ac:dyDescent="0.25">
      <c r="B101" s="1" t="s">
        <v>158</v>
      </c>
      <c r="C101" s="1">
        <v>914</v>
      </c>
      <c r="G101" s="1" t="s">
        <v>68</v>
      </c>
      <c r="H101" s="1">
        <v>2358</v>
      </c>
    </row>
    <row r="102" spans="2:8" hidden="1" x14ac:dyDescent="0.25">
      <c r="B102" s="1" t="s">
        <v>81</v>
      </c>
      <c r="C102" s="1">
        <v>880</v>
      </c>
      <c r="G102" s="1" t="s">
        <v>23</v>
      </c>
      <c r="H102" s="1">
        <v>2303</v>
      </c>
    </row>
    <row r="103" spans="2:8" hidden="1" x14ac:dyDescent="0.25">
      <c r="B103" s="1" t="s">
        <v>110</v>
      </c>
      <c r="C103" s="1">
        <v>866</v>
      </c>
      <c r="G103" s="1" t="s">
        <v>143</v>
      </c>
      <c r="H103" s="1">
        <v>2248</v>
      </c>
    </row>
    <row r="104" spans="2:8" hidden="1" x14ac:dyDescent="0.25">
      <c r="B104" s="1" t="s">
        <v>79</v>
      </c>
      <c r="C104" s="1">
        <v>860</v>
      </c>
      <c r="G104" s="1" t="s">
        <v>139</v>
      </c>
      <c r="H104" s="1">
        <v>2096</v>
      </c>
    </row>
    <row r="105" spans="2:8" hidden="1" x14ac:dyDescent="0.25">
      <c r="B105" s="1" t="s">
        <v>178</v>
      </c>
      <c r="C105" s="1">
        <v>859</v>
      </c>
      <c r="G105" s="1" t="s">
        <v>177</v>
      </c>
      <c r="H105" s="1">
        <v>1982</v>
      </c>
    </row>
    <row r="106" spans="2:8" hidden="1" x14ac:dyDescent="0.25">
      <c r="B106" s="1" t="s">
        <v>124</v>
      </c>
      <c r="C106" s="1">
        <v>801</v>
      </c>
      <c r="G106" s="1" t="s">
        <v>131</v>
      </c>
      <c r="H106" s="1">
        <v>1968</v>
      </c>
    </row>
    <row r="107" spans="2:8" hidden="1" x14ac:dyDescent="0.25">
      <c r="B107" s="1" t="s">
        <v>134</v>
      </c>
      <c r="C107" s="1">
        <v>682</v>
      </c>
      <c r="G107" s="1" t="s">
        <v>101</v>
      </c>
      <c r="H107" s="1">
        <v>1876</v>
      </c>
    </row>
    <row r="108" spans="2:8" hidden="1" x14ac:dyDescent="0.25">
      <c r="B108" s="1" t="s">
        <v>91</v>
      </c>
      <c r="C108" s="1">
        <v>680</v>
      </c>
      <c r="G108" s="1" t="s">
        <v>41</v>
      </c>
      <c r="H108" s="1">
        <v>1846</v>
      </c>
    </row>
    <row r="109" spans="2:8" hidden="1" x14ac:dyDescent="0.25">
      <c r="B109" s="1" t="s">
        <v>120</v>
      </c>
      <c r="C109" s="1">
        <v>604</v>
      </c>
      <c r="G109" s="1" t="s">
        <v>124</v>
      </c>
      <c r="H109" s="1">
        <v>1758</v>
      </c>
    </row>
    <row r="110" spans="2:8" hidden="1" x14ac:dyDescent="0.25">
      <c r="B110" s="1" t="s">
        <v>96</v>
      </c>
      <c r="C110" s="1">
        <v>510</v>
      </c>
      <c r="G110" s="1" t="s">
        <v>175</v>
      </c>
      <c r="H110" s="1">
        <v>1448</v>
      </c>
    </row>
    <row r="111" spans="2:8" hidden="1" x14ac:dyDescent="0.25">
      <c r="B111" s="1" t="s">
        <v>165</v>
      </c>
      <c r="C111" s="1">
        <v>485</v>
      </c>
      <c r="G111" s="1" t="s">
        <v>79</v>
      </c>
      <c r="H111" s="1">
        <v>1144</v>
      </c>
    </row>
    <row r="112" spans="2:8" hidden="1" x14ac:dyDescent="0.25">
      <c r="B112" s="1" t="s">
        <v>83</v>
      </c>
      <c r="C112" s="1">
        <v>452</v>
      </c>
      <c r="G112" s="1" t="s">
        <v>165</v>
      </c>
      <c r="H112" s="1">
        <v>1069</v>
      </c>
    </row>
    <row r="113" spans="2:8" hidden="1" x14ac:dyDescent="0.25">
      <c r="B113" s="1" t="s">
        <v>179</v>
      </c>
      <c r="C113" s="1">
        <v>389</v>
      </c>
      <c r="G113" s="1" t="s">
        <v>114</v>
      </c>
      <c r="H113" s="1">
        <v>901</v>
      </c>
    </row>
    <row r="114" spans="2:8" hidden="1" x14ac:dyDescent="0.25">
      <c r="B114" s="1" t="s">
        <v>177</v>
      </c>
      <c r="C114" s="1">
        <v>386</v>
      </c>
      <c r="G114" s="1" t="s">
        <v>106</v>
      </c>
      <c r="H114" s="1">
        <v>879</v>
      </c>
    </row>
    <row r="115" spans="2:8" hidden="1" x14ac:dyDescent="0.25">
      <c r="B115" s="1" t="s">
        <v>105</v>
      </c>
      <c r="C115" s="1">
        <v>384</v>
      </c>
      <c r="G115" s="1" t="s">
        <v>110</v>
      </c>
      <c r="H115" s="1">
        <v>739</v>
      </c>
    </row>
    <row r="116" spans="2:8" hidden="1" x14ac:dyDescent="0.25">
      <c r="B116" s="1" t="s">
        <v>66</v>
      </c>
      <c r="C116" s="1">
        <v>360</v>
      </c>
      <c r="G116" s="1" t="s">
        <v>81</v>
      </c>
      <c r="H116" s="1">
        <v>627</v>
      </c>
    </row>
    <row r="117" spans="2:8" hidden="1" x14ac:dyDescent="0.25">
      <c r="B117" s="1" t="s">
        <v>84</v>
      </c>
      <c r="C117" s="1">
        <v>297</v>
      </c>
      <c r="G117" s="1" t="s">
        <v>129</v>
      </c>
      <c r="H117" s="1">
        <v>598</v>
      </c>
    </row>
    <row r="118" spans="2:8" hidden="1" x14ac:dyDescent="0.25">
      <c r="B118" s="1" t="s">
        <v>131</v>
      </c>
      <c r="C118" s="1">
        <v>286</v>
      </c>
      <c r="G118" s="1" t="s">
        <v>120</v>
      </c>
      <c r="H118" s="1">
        <v>557</v>
      </c>
    </row>
    <row r="119" spans="2:8" hidden="1" x14ac:dyDescent="0.25">
      <c r="B119" s="1" t="s">
        <v>140</v>
      </c>
      <c r="C119" s="1">
        <v>228</v>
      </c>
      <c r="G119" s="1" t="s">
        <v>83</v>
      </c>
      <c r="H119" s="1">
        <v>545</v>
      </c>
    </row>
    <row r="120" spans="2:8" hidden="1" x14ac:dyDescent="0.25">
      <c r="B120" s="1" t="s">
        <v>109</v>
      </c>
      <c r="C120" s="1">
        <v>221</v>
      </c>
      <c r="G120" s="1" t="s">
        <v>54</v>
      </c>
      <c r="H120" s="1">
        <v>529</v>
      </c>
    </row>
    <row r="121" spans="2:8" hidden="1" x14ac:dyDescent="0.25">
      <c r="B121" s="1" t="s">
        <v>129</v>
      </c>
      <c r="C121" s="1">
        <v>214</v>
      </c>
      <c r="G121" s="1" t="s">
        <v>174</v>
      </c>
      <c r="H121" s="1">
        <v>473</v>
      </c>
    </row>
    <row r="122" spans="2:8" hidden="1" x14ac:dyDescent="0.25">
      <c r="B122" s="1" t="s">
        <v>54</v>
      </c>
      <c r="C122" s="1">
        <v>210</v>
      </c>
      <c r="G122" s="1" t="s">
        <v>180</v>
      </c>
      <c r="H122" s="1">
        <v>464</v>
      </c>
    </row>
    <row r="123" spans="2:8" hidden="1" x14ac:dyDescent="0.25">
      <c r="B123" s="1" t="s">
        <v>89</v>
      </c>
      <c r="C123" s="1">
        <v>204</v>
      </c>
      <c r="G123" s="1" t="s">
        <v>112</v>
      </c>
      <c r="H123" s="1">
        <v>450</v>
      </c>
    </row>
    <row r="124" spans="2:8" hidden="1" x14ac:dyDescent="0.25">
      <c r="B124" s="1" t="s">
        <v>106</v>
      </c>
      <c r="C124" s="1">
        <v>175</v>
      </c>
      <c r="G124" s="1" t="s">
        <v>144</v>
      </c>
      <c r="H124" s="1">
        <v>449</v>
      </c>
    </row>
    <row r="125" spans="2:8" hidden="1" x14ac:dyDescent="0.25">
      <c r="B125" s="1" t="s">
        <v>62</v>
      </c>
      <c r="C125" s="1">
        <v>161</v>
      </c>
      <c r="G125" s="1" t="s">
        <v>99</v>
      </c>
      <c r="H125" s="1">
        <v>410</v>
      </c>
    </row>
    <row r="126" spans="2:8" hidden="1" x14ac:dyDescent="0.25">
      <c r="B126" s="1" t="s">
        <v>170</v>
      </c>
      <c r="C126" s="1">
        <v>154</v>
      </c>
      <c r="G126" s="1" t="s">
        <v>113</v>
      </c>
      <c r="H126" s="1">
        <v>393</v>
      </c>
    </row>
    <row r="127" spans="2:8" hidden="1" x14ac:dyDescent="0.25">
      <c r="B127" s="1" t="s">
        <v>139</v>
      </c>
      <c r="C127" s="1">
        <v>150</v>
      </c>
      <c r="G127" s="1" t="s">
        <v>38</v>
      </c>
      <c r="H127" s="1">
        <v>377</v>
      </c>
    </row>
    <row r="128" spans="2:8" hidden="1" x14ac:dyDescent="0.25">
      <c r="B128" s="1" t="s">
        <v>180</v>
      </c>
      <c r="C128" s="1">
        <v>141</v>
      </c>
      <c r="G128" s="1" t="s">
        <v>40</v>
      </c>
      <c r="H128" s="1">
        <v>376</v>
      </c>
    </row>
    <row r="129" spans="2:8" hidden="1" x14ac:dyDescent="0.25">
      <c r="B129" s="1" t="s">
        <v>174</v>
      </c>
      <c r="C129" s="1">
        <v>137</v>
      </c>
      <c r="G129" s="1" t="s">
        <v>142</v>
      </c>
      <c r="H129" s="1">
        <v>364</v>
      </c>
    </row>
    <row r="130" spans="2:8" hidden="1" x14ac:dyDescent="0.25">
      <c r="B130" s="1" t="s">
        <v>38</v>
      </c>
      <c r="C130" s="1">
        <v>133</v>
      </c>
      <c r="G130" s="1" t="s">
        <v>134</v>
      </c>
      <c r="H130" s="1">
        <v>324</v>
      </c>
    </row>
    <row r="131" spans="2:8" hidden="1" x14ac:dyDescent="0.25">
      <c r="B131" s="1" t="s">
        <v>142</v>
      </c>
      <c r="C131" s="1">
        <v>122</v>
      </c>
      <c r="G131" s="1" t="s">
        <v>146</v>
      </c>
      <c r="H131" s="1">
        <v>322</v>
      </c>
    </row>
    <row r="132" spans="2:8" hidden="1" x14ac:dyDescent="0.25">
      <c r="B132" s="1" t="s">
        <v>125</v>
      </c>
      <c r="C132" s="1">
        <v>117</v>
      </c>
      <c r="G132" s="1" t="s">
        <v>47</v>
      </c>
      <c r="H132" s="1">
        <v>309</v>
      </c>
    </row>
    <row r="133" spans="2:8" hidden="1" x14ac:dyDescent="0.25">
      <c r="B133" s="1" t="s">
        <v>112</v>
      </c>
      <c r="C133" s="1">
        <v>102</v>
      </c>
      <c r="G133" s="1" t="s">
        <v>140</v>
      </c>
      <c r="H133" s="1">
        <v>267</v>
      </c>
    </row>
    <row r="134" spans="2:8" hidden="1" x14ac:dyDescent="0.25">
      <c r="B134" s="1" t="s">
        <v>99</v>
      </c>
      <c r="C134" s="1">
        <v>95</v>
      </c>
      <c r="G134" s="1" t="s">
        <v>82</v>
      </c>
      <c r="H134" s="1">
        <v>247</v>
      </c>
    </row>
    <row r="135" spans="2:8" hidden="1" x14ac:dyDescent="0.25">
      <c r="B135" s="1" t="s">
        <v>144</v>
      </c>
      <c r="C135" s="1">
        <v>90</v>
      </c>
      <c r="G135" s="1" t="s">
        <v>170</v>
      </c>
      <c r="H135" s="1">
        <v>232</v>
      </c>
    </row>
    <row r="136" spans="2:8" hidden="1" x14ac:dyDescent="0.25">
      <c r="B136" s="1" t="s">
        <v>63</v>
      </c>
      <c r="C136" s="1">
        <v>89</v>
      </c>
      <c r="G136" s="1" t="s">
        <v>70</v>
      </c>
      <c r="H136" s="1">
        <v>155</v>
      </c>
    </row>
    <row r="137" spans="2:8" hidden="1" x14ac:dyDescent="0.25">
      <c r="B137" s="1" t="s">
        <v>70</v>
      </c>
      <c r="C137" s="1">
        <v>88</v>
      </c>
      <c r="G137" s="1" t="s">
        <v>125</v>
      </c>
      <c r="H137" s="1">
        <v>152</v>
      </c>
    </row>
    <row r="138" spans="2:8" hidden="1" x14ac:dyDescent="0.25">
      <c r="B138" s="1" t="s">
        <v>148</v>
      </c>
      <c r="C138" s="1">
        <v>84</v>
      </c>
      <c r="G138" s="1" t="s">
        <v>148</v>
      </c>
      <c r="H138" s="1">
        <v>148</v>
      </c>
    </row>
    <row r="139" spans="2:8" hidden="1" x14ac:dyDescent="0.25">
      <c r="B139" s="1" t="s">
        <v>149</v>
      </c>
      <c r="C139" s="1">
        <v>83</v>
      </c>
      <c r="G139" s="1" t="s">
        <v>149</v>
      </c>
      <c r="H139" s="1">
        <v>142</v>
      </c>
    </row>
    <row r="140" spans="2:8" hidden="1" x14ac:dyDescent="0.25">
      <c r="B140" s="1" t="s">
        <v>161</v>
      </c>
      <c r="C140" s="1">
        <v>76</v>
      </c>
      <c r="G140" s="1" t="s">
        <v>63</v>
      </c>
      <c r="H140" s="1">
        <v>133</v>
      </c>
    </row>
    <row r="141" spans="2:8" hidden="1" x14ac:dyDescent="0.25">
      <c r="B141" s="1" t="s">
        <v>151</v>
      </c>
      <c r="C141" s="1">
        <v>67</v>
      </c>
      <c r="G141" s="1" t="s">
        <v>45</v>
      </c>
      <c r="H141" s="1">
        <v>132</v>
      </c>
    </row>
    <row r="142" spans="2:8" hidden="1" x14ac:dyDescent="0.25">
      <c r="B142" s="1" t="s">
        <v>138</v>
      </c>
      <c r="C142" s="1">
        <v>65</v>
      </c>
      <c r="G142" s="1" t="s">
        <v>62</v>
      </c>
      <c r="H142" s="1">
        <v>127</v>
      </c>
    </row>
    <row r="143" spans="2:8" hidden="1" x14ac:dyDescent="0.25">
      <c r="B143" s="1" t="s">
        <v>176</v>
      </c>
      <c r="C143" s="1">
        <v>65</v>
      </c>
      <c r="G143" s="1" t="s">
        <v>53</v>
      </c>
      <c r="H143" s="1">
        <v>122</v>
      </c>
    </row>
    <row r="144" spans="2:8" hidden="1" x14ac:dyDescent="0.25">
      <c r="B144" s="1" t="s">
        <v>51</v>
      </c>
      <c r="C144" s="1">
        <v>61</v>
      </c>
      <c r="G144" s="1" t="s">
        <v>161</v>
      </c>
      <c r="H144" s="1">
        <v>121</v>
      </c>
    </row>
    <row r="145" spans="2:8" hidden="1" x14ac:dyDescent="0.25">
      <c r="B145" s="1" t="s">
        <v>114</v>
      </c>
      <c r="C145" s="1">
        <v>58</v>
      </c>
      <c r="G145" s="1" t="s">
        <v>172</v>
      </c>
      <c r="H145" s="1">
        <v>120</v>
      </c>
    </row>
    <row r="146" spans="2:8" hidden="1" x14ac:dyDescent="0.25">
      <c r="B146" s="1" t="s">
        <v>146</v>
      </c>
      <c r="C146" s="1">
        <v>56</v>
      </c>
      <c r="G146" s="1" t="s">
        <v>46</v>
      </c>
      <c r="H146" s="1">
        <v>117</v>
      </c>
    </row>
    <row r="147" spans="2:8" hidden="1" x14ac:dyDescent="0.25">
      <c r="B147" s="1" t="s">
        <v>93</v>
      </c>
      <c r="C147" s="1">
        <v>43</v>
      </c>
      <c r="G147" s="1" t="s">
        <v>109</v>
      </c>
      <c r="H147" s="1">
        <v>117</v>
      </c>
    </row>
    <row r="148" spans="2:8" hidden="1" x14ac:dyDescent="0.25">
      <c r="B148" s="1" t="s">
        <v>40</v>
      </c>
      <c r="C148" s="1">
        <v>42</v>
      </c>
      <c r="G148" s="1" t="s">
        <v>145</v>
      </c>
      <c r="H148" s="1">
        <v>116</v>
      </c>
    </row>
    <row r="149" spans="2:8" hidden="1" x14ac:dyDescent="0.25">
      <c r="B149" s="1" t="s">
        <v>82</v>
      </c>
      <c r="C149" s="1">
        <v>42</v>
      </c>
      <c r="G149" s="1" t="s">
        <v>158</v>
      </c>
      <c r="H149" s="1">
        <v>109</v>
      </c>
    </row>
    <row r="150" spans="2:8" hidden="1" x14ac:dyDescent="0.25">
      <c r="B150" s="1" t="s">
        <v>49</v>
      </c>
      <c r="C150" s="1">
        <v>42</v>
      </c>
      <c r="G150" s="1" t="s">
        <v>66</v>
      </c>
      <c r="H150" s="1">
        <v>108</v>
      </c>
    </row>
    <row r="151" spans="2:8" hidden="1" x14ac:dyDescent="0.25">
      <c r="B151" s="1" t="s">
        <v>155</v>
      </c>
      <c r="C151" s="1">
        <v>39</v>
      </c>
      <c r="G151" s="1" t="s">
        <v>51</v>
      </c>
      <c r="H151" s="1">
        <v>106</v>
      </c>
    </row>
    <row r="152" spans="2:8" hidden="1" x14ac:dyDescent="0.25">
      <c r="B152" s="1" t="s">
        <v>163</v>
      </c>
      <c r="C152" s="1">
        <v>36</v>
      </c>
      <c r="G152" s="1" t="s">
        <v>49</v>
      </c>
      <c r="H152" s="1">
        <v>99</v>
      </c>
    </row>
    <row r="153" spans="2:8" hidden="1" x14ac:dyDescent="0.25">
      <c r="B153" s="1" t="s">
        <v>46</v>
      </c>
      <c r="C153" s="1">
        <v>35</v>
      </c>
      <c r="G153" s="1" t="s">
        <v>89</v>
      </c>
      <c r="H153" s="1">
        <v>98</v>
      </c>
    </row>
    <row r="154" spans="2:8" hidden="1" x14ac:dyDescent="0.25">
      <c r="B154" s="1" t="s">
        <v>73</v>
      </c>
      <c r="C154" s="1">
        <v>34</v>
      </c>
      <c r="G154" s="1" t="s">
        <v>159</v>
      </c>
      <c r="H154" s="1">
        <v>91</v>
      </c>
    </row>
    <row r="155" spans="2:8" hidden="1" x14ac:dyDescent="0.25">
      <c r="B155" s="1" t="s">
        <v>147</v>
      </c>
      <c r="C155" s="1">
        <v>30</v>
      </c>
      <c r="G155" s="1" t="s">
        <v>138</v>
      </c>
      <c r="H155" s="1">
        <v>82</v>
      </c>
    </row>
    <row r="156" spans="2:8" hidden="1" x14ac:dyDescent="0.25">
      <c r="B156" s="1" t="s">
        <v>145</v>
      </c>
      <c r="C156" s="1">
        <v>25</v>
      </c>
      <c r="G156" s="1" t="s">
        <v>151</v>
      </c>
      <c r="H156" s="1">
        <v>72</v>
      </c>
    </row>
    <row r="157" spans="2:8" hidden="1" x14ac:dyDescent="0.25">
      <c r="B157" s="1" t="s">
        <v>92</v>
      </c>
      <c r="C157" s="1">
        <v>21</v>
      </c>
      <c r="G157" s="1" t="s">
        <v>155</v>
      </c>
      <c r="H157" s="1">
        <v>69</v>
      </c>
    </row>
    <row r="158" spans="2:8" hidden="1" x14ac:dyDescent="0.25">
      <c r="B158" s="1" t="s">
        <v>164</v>
      </c>
      <c r="C158" s="1">
        <v>20</v>
      </c>
      <c r="G158" s="1" t="s">
        <v>92</v>
      </c>
      <c r="H158" s="1">
        <v>63</v>
      </c>
    </row>
    <row r="159" spans="2:8" hidden="1" x14ac:dyDescent="0.25">
      <c r="B159" s="1" t="s">
        <v>113</v>
      </c>
      <c r="C159" s="1">
        <v>20</v>
      </c>
      <c r="G159" s="1" t="s">
        <v>168</v>
      </c>
      <c r="H159" s="1">
        <v>48</v>
      </c>
    </row>
    <row r="160" spans="2:8" hidden="1" x14ac:dyDescent="0.25">
      <c r="B160" s="1" t="s">
        <v>108</v>
      </c>
      <c r="C160" s="1">
        <v>18</v>
      </c>
      <c r="G160" s="1" t="s">
        <v>43</v>
      </c>
      <c r="H160" s="1">
        <v>47</v>
      </c>
    </row>
    <row r="161" spans="2:8" hidden="1" x14ac:dyDescent="0.25">
      <c r="B161" s="1" t="s">
        <v>47</v>
      </c>
      <c r="C161" s="1">
        <v>16</v>
      </c>
      <c r="G161" s="1" t="s">
        <v>162</v>
      </c>
      <c r="H161" s="1">
        <v>44</v>
      </c>
    </row>
    <row r="162" spans="2:8" hidden="1" x14ac:dyDescent="0.25">
      <c r="B162" s="1" t="s">
        <v>116</v>
      </c>
      <c r="C162" s="1">
        <v>15</v>
      </c>
      <c r="G162" s="1" t="s">
        <v>42</v>
      </c>
      <c r="H162" s="1">
        <v>42</v>
      </c>
    </row>
    <row r="163" spans="2:8" hidden="1" x14ac:dyDescent="0.25">
      <c r="B163" s="1" t="s">
        <v>44</v>
      </c>
      <c r="C163" s="1">
        <v>15</v>
      </c>
      <c r="G163" s="1" t="s">
        <v>73</v>
      </c>
      <c r="H163" s="1">
        <v>42</v>
      </c>
    </row>
    <row r="164" spans="2:8" hidden="1" x14ac:dyDescent="0.25">
      <c r="B164" s="1" t="s">
        <v>76</v>
      </c>
      <c r="C164" s="1">
        <v>15</v>
      </c>
      <c r="G164" s="1" t="s">
        <v>85</v>
      </c>
      <c r="H164" s="1">
        <v>38</v>
      </c>
    </row>
    <row r="165" spans="2:8" hidden="1" x14ac:dyDescent="0.25">
      <c r="B165" s="1" t="s">
        <v>43</v>
      </c>
      <c r="C165" s="1">
        <v>15</v>
      </c>
      <c r="G165" s="1" t="s">
        <v>171</v>
      </c>
      <c r="H165" s="1">
        <v>36</v>
      </c>
    </row>
    <row r="166" spans="2:8" hidden="1" x14ac:dyDescent="0.25">
      <c r="B166" s="1" t="s">
        <v>48</v>
      </c>
      <c r="C166" s="1">
        <v>14</v>
      </c>
      <c r="G166" s="1" t="s">
        <v>76</v>
      </c>
      <c r="H166" s="1">
        <v>35</v>
      </c>
    </row>
    <row r="167" spans="2:8" hidden="1" x14ac:dyDescent="0.25">
      <c r="B167" s="1" t="s">
        <v>132</v>
      </c>
      <c r="C167" s="1">
        <v>13</v>
      </c>
      <c r="G167" s="1" t="s">
        <v>164</v>
      </c>
      <c r="H167" s="1">
        <v>35</v>
      </c>
    </row>
    <row r="168" spans="2:8" hidden="1" x14ac:dyDescent="0.25">
      <c r="B168" s="1" t="s">
        <v>45</v>
      </c>
      <c r="C168" s="1">
        <v>13</v>
      </c>
      <c r="G168" s="1" t="s">
        <v>176</v>
      </c>
      <c r="H168" s="1">
        <v>29</v>
      </c>
    </row>
    <row r="169" spans="2:8" hidden="1" x14ac:dyDescent="0.25">
      <c r="B169" s="1" t="s">
        <v>95</v>
      </c>
      <c r="C169" s="1">
        <v>13</v>
      </c>
      <c r="G169" s="1" t="s">
        <v>39</v>
      </c>
      <c r="H169" s="1">
        <v>24</v>
      </c>
    </row>
    <row r="170" spans="2:8" hidden="1" x14ac:dyDescent="0.25">
      <c r="B170" s="1" t="s">
        <v>162</v>
      </c>
      <c r="C170" s="1">
        <v>13</v>
      </c>
      <c r="G170" s="1" t="s">
        <v>50</v>
      </c>
      <c r="H170" s="1">
        <v>22</v>
      </c>
    </row>
    <row r="171" spans="2:8" hidden="1" x14ac:dyDescent="0.25">
      <c r="B171" s="1" t="s">
        <v>153</v>
      </c>
      <c r="C171" s="1">
        <v>13</v>
      </c>
      <c r="G171" s="1" t="s">
        <v>87</v>
      </c>
      <c r="H171" s="1">
        <v>22</v>
      </c>
    </row>
    <row r="172" spans="2:8" hidden="1" x14ac:dyDescent="0.25">
      <c r="B172" s="1" t="s">
        <v>172</v>
      </c>
      <c r="C172" s="1">
        <v>11</v>
      </c>
      <c r="G172" s="1" t="s">
        <v>93</v>
      </c>
      <c r="H172" s="1">
        <v>20</v>
      </c>
    </row>
    <row r="173" spans="2:8" hidden="1" x14ac:dyDescent="0.25">
      <c r="B173" s="1" t="s">
        <v>159</v>
      </c>
      <c r="C173" s="1">
        <v>11</v>
      </c>
      <c r="G173" s="1" t="s">
        <v>48</v>
      </c>
      <c r="H173" s="1">
        <v>18</v>
      </c>
    </row>
    <row r="174" spans="2:8" hidden="1" x14ac:dyDescent="0.25">
      <c r="B174" s="1" t="s">
        <v>53</v>
      </c>
      <c r="C174" s="1">
        <v>9</v>
      </c>
      <c r="G174" s="1" t="s">
        <v>115</v>
      </c>
      <c r="H174" s="1">
        <v>18</v>
      </c>
    </row>
    <row r="175" spans="2:8" hidden="1" x14ac:dyDescent="0.25">
      <c r="B175" s="1" t="s">
        <v>78</v>
      </c>
      <c r="C175" s="1">
        <v>9</v>
      </c>
      <c r="G175" s="1" t="s">
        <v>116</v>
      </c>
      <c r="H175" s="1">
        <v>18</v>
      </c>
    </row>
    <row r="176" spans="2:8" hidden="1" x14ac:dyDescent="0.25">
      <c r="B176" s="1" t="s">
        <v>42</v>
      </c>
      <c r="C176" s="1">
        <v>9</v>
      </c>
      <c r="G176" s="1" t="s">
        <v>111</v>
      </c>
      <c r="H176" s="1">
        <v>12</v>
      </c>
    </row>
    <row r="177" spans="2:8" hidden="1" x14ac:dyDescent="0.25">
      <c r="B177" s="1" t="s">
        <v>111</v>
      </c>
      <c r="C177" s="1">
        <v>8</v>
      </c>
      <c r="G177" s="1" t="s">
        <v>108</v>
      </c>
      <c r="H177" s="1">
        <v>11</v>
      </c>
    </row>
    <row r="178" spans="2:8" hidden="1" x14ac:dyDescent="0.25">
      <c r="B178" s="1" t="s">
        <v>87</v>
      </c>
      <c r="C178" s="1">
        <v>8</v>
      </c>
      <c r="G178" s="1" t="s">
        <v>133</v>
      </c>
      <c r="H178" s="1">
        <v>11</v>
      </c>
    </row>
    <row r="179" spans="2:8" hidden="1" x14ac:dyDescent="0.25">
      <c r="B179" s="1" t="s">
        <v>50</v>
      </c>
      <c r="C179" s="1">
        <v>6</v>
      </c>
      <c r="G179" s="1" t="s">
        <v>153</v>
      </c>
      <c r="H179" s="1">
        <v>11</v>
      </c>
    </row>
    <row r="180" spans="2:8" hidden="1" x14ac:dyDescent="0.25">
      <c r="B180" s="1" t="s">
        <v>133</v>
      </c>
      <c r="C180" s="1">
        <v>6</v>
      </c>
      <c r="G180" s="1" t="s">
        <v>107</v>
      </c>
      <c r="H180" s="1">
        <v>9</v>
      </c>
    </row>
    <row r="181" spans="2:8" hidden="1" x14ac:dyDescent="0.25">
      <c r="B181" s="1" t="s">
        <v>85</v>
      </c>
      <c r="C181" s="1">
        <v>6</v>
      </c>
      <c r="G181" s="1" t="s">
        <v>132</v>
      </c>
      <c r="H181" s="1">
        <v>7</v>
      </c>
    </row>
    <row r="182" spans="2:8" hidden="1" x14ac:dyDescent="0.25">
      <c r="B182" s="1" t="s">
        <v>171</v>
      </c>
      <c r="C182" s="1">
        <v>6</v>
      </c>
      <c r="G182" s="1" t="s">
        <v>44</v>
      </c>
      <c r="H182" s="1">
        <v>6</v>
      </c>
    </row>
    <row r="183" spans="2:8" hidden="1" x14ac:dyDescent="0.25">
      <c r="B183" s="1" t="s">
        <v>115</v>
      </c>
      <c r="C183" s="1">
        <v>5</v>
      </c>
      <c r="G183" s="1" t="s">
        <v>58</v>
      </c>
      <c r="H183" s="1">
        <v>6</v>
      </c>
    </row>
    <row r="184" spans="2:8" hidden="1" x14ac:dyDescent="0.25">
      <c r="B184" s="1" t="s">
        <v>88</v>
      </c>
      <c r="C184" s="1">
        <v>3</v>
      </c>
      <c r="G184" s="1" t="s">
        <v>163</v>
      </c>
      <c r="H184" s="1">
        <v>6</v>
      </c>
    </row>
    <row r="185" spans="2:8" hidden="1" x14ac:dyDescent="0.25">
      <c r="B185" s="1" t="s">
        <v>39</v>
      </c>
      <c r="C185" s="1">
        <v>2</v>
      </c>
      <c r="G185" s="1" t="s">
        <v>78</v>
      </c>
      <c r="H185" s="1">
        <v>5</v>
      </c>
    </row>
    <row r="186" spans="2:8" hidden="1" x14ac:dyDescent="0.25">
      <c r="B186" s="1" t="s">
        <v>107</v>
      </c>
      <c r="C186" s="1">
        <v>2</v>
      </c>
      <c r="G186" s="1" t="s">
        <v>137</v>
      </c>
      <c r="H186" s="1">
        <v>5</v>
      </c>
    </row>
    <row r="187" spans="2:8" hidden="1" x14ac:dyDescent="0.25">
      <c r="B187" s="1" t="s">
        <v>137</v>
      </c>
      <c r="C187" s="1">
        <v>2</v>
      </c>
      <c r="G187" s="1" t="s">
        <v>88</v>
      </c>
      <c r="H187" s="1">
        <v>4</v>
      </c>
    </row>
    <row r="188" spans="2:8" hidden="1" x14ac:dyDescent="0.25">
      <c r="B188" s="1" t="s">
        <v>127</v>
      </c>
      <c r="C188" s="1">
        <v>1</v>
      </c>
      <c r="G188" s="1" t="s">
        <v>102</v>
      </c>
      <c r="H188" s="1">
        <v>4</v>
      </c>
    </row>
    <row r="189" spans="2:8" hidden="1" x14ac:dyDescent="0.25">
      <c r="B189" s="1" t="s">
        <v>121</v>
      </c>
      <c r="C189" s="1">
        <v>1</v>
      </c>
      <c r="G189" s="1" t="s">
        <v>147</v>
      </c>
      <c r="H189" s="1">
        <v>4</v>
      </c>
    </row>
    <row r="190" spans="2:8" hidden="1" x14ac:dyDescent="0.25">
      <c r="B190" s="1" t="s">
        <v>118</v>
      </c>
      <c r="C190" s="1">
        <v>1</v>
      </c>
      <c r="G190" s="1" t="s">
        <v>95</v>
      </c>
      <c r="H190" s="1">
        <v>3</v>
      </c>
    </row>
    <row r="191" spans="2:8" hidden="1" x14ac:dyDescent="0.25">
      <c r="B191" s="1" t="s">
        <v>74</v>
      </c>
      <c r="C191" s="1">
        <v>0.61929999999999996</v>
      </c>
      <c r="G191" s="1" t="s">
        <v>118</v>
      </c>
      <c r="H191" s="1">
        <v>2</v>
      </c>
    </row>
    <row r="192" spans="2:8" hidden="1" x14ac:dyDescent="0.25">
      <c r="B192" s="1" t="s">
        <v>58</v>
      </c>
      <c r="C192" s="1">
        <v>0.58360000000000001</v>
      </c>
      <c r="G192" s="1" t="s">
        <v>167</v>
      </c>
      <c r="H192" s="1">
        <v>2</v>
      </c>
    </row>
    <row r="193" spans="2:8" hidden="1" x14ac:dyDescent="0.25">
      <c r="B193" s="1" t="s">
        <v>119</v>
      </c>
      <c r="C193" s="1">
        <v>0.5796</v>
      </c>
      <c r="G193" s="1" t="s">
        <v>57</v>
      </c>
      <c r="H193" s="1">
        <v>1</v>
      </c>
    </row>
    <row r="194" spans="2:8" hidden="1" x14ac:dyDescent="0.25">
      <c r="B194" s="1" t="s">
        <v>167</v>
      </c>
      <c r="C194" s="1">
        <v>0.47770000000000001</v>
      </c>
      <c r="G194" s="1" t="s">
        <v>121</v>
      </c>
      <c r="H194" s="1">
        <v>1</v>
      </c>
    </row>
    <row r="195" spans="2:8" hidden="1" x14ac:dyDescent="0.25">
      <c r="B195" s="1" t="s">
        <v>102</v>
      </c>
      <c r="C195" s="1">
        <v>0.43780000000000002</v>
      </c>
      <c r="G195" s="1" t="s">
        <v>127</v>
      </c>
      <c r="H195" s="1">
        <v>1</v>
      </c>
    </row>
    <row r="196" spans="2:8" hidden="1" x14ac:dyDescent="0.25">
      <c r="B196" s="1" t="s">
        <v>168</v>
      </c>
      <c r="C196" s="1">
        <v>0.35970000000000002</v>
      </c>
      <c r="G196" s="1" t="s">
        <v>128</v>
      </c>
      <c r="H196" s="1">
        <v>1</v>
      </c>
    </row>
    <row r="197" spans="2:8" hidden="1" x14ac:dyDescent="0.25">
      <c r="B197" s="1" t="s">
        <v>75</v>
      </c>
      <c r="C197" s="1">
        <v>0.33090000000000003</v>
      </c>
      <c r="G197" s="1" t="s">
        <v>55</v>
      </c>
      <c r="H197" s="1">
        <v>0.93240000000000001</v>
      </c>
    </row>
    <row r="198" spans="2:8" hidden="1" x14ac:dyDescent="0.25">
      <c r="B198" s="1" t="s">
        <v>103</v>
      </c>
      <c r="C198" s="1">
        <v>0.31919999999999998</v>
      </c>
      <c r="G198" s="1" t="s">
        <v>119</v>
      </c>
      <c r="H198" s="1">
        <v>0.62890000000000001</v>
      </c>
    </row>
    <row r="199" spans="2:8" hidden="1" x14ac:dyDescent="0.25">
      <c r="B199" s="1" t="s">
        <v>72</v>
      </c>
      <c r="C199" s="1">
        <v>0.27110000000000001</v>
      </c>
      <c r="G199" s="1" t="s">
        <v>72</v>
      </c>
      <c r="H199" s="1">
        <v>0.46860000000000002</v>
      </c>
    </row>
    <row r="200" spans="2:8" hidden="1" x14ac:dyDescent="0.25">
      <c r="B200" s="1" t="s">
        <v>128</v>
      </c>
      <c r="C200" s="1">
        <v>0.18959999999999999</v>
      </c>
      <c r="G200" s="1" t="s">
        <v>156</v>
      </c>
      <c r="H200" s="1">
        <v>0.42380000000000001</v>
      </c>
    </row>
    <row r="201" spans="2:8" hidden="1" x14ac:dyDescent="0.25">
      <c r="B201" s="1" t="s">
        <v>123</v>
      </c>
      <c r="C201" s="1">
        <v>0.18029999999999999</v>
      </c>
      <c r="G201" s="1" t="s">
        <v>74</v>
      </c>
      <c r="H201" s="1">
        <v>0.41060000000000002</v>
      </c>
    </row>
    <row r="202" spans="2:8" hidden="1" x14ac:dyDescent="0.25">
      <c r="B202" s="1" t="s">
        <v>157</v>
      </c>
      <c r="C202" s="1">
        <v>0.1079</v>
      </c>
      <c r="G202" s="1" t="s">
        <v>103</v>
      </c>
      <c r="H202" s="1">
        <v>0.37709999999999999</v>
      </c>
    </row>
    <row r="203" spans="2:8" hidden="1" x14ac:dyDescent="0.25">
      <c r="B203" s="1" t="s">
        <v>55</v>
      </c>
      <c r="C203" s="1">
        <v>8.6400000000000005E-2</v>
      </c>
      <c r="G203" s="1" t="s">
        <v>75</v>
      </c>
      <c r="H203" s="1">
        <v>0.3236</v>
      </c>
    </row>
    <row r="204" spans="2:8" hidden="1" x14ac:dyDescent="0.25">
      <c r="B204" s="1" t="s">
        <v>156</v>
      </c>
      <c r="C204" s="1">
        <v>6.6299999999999998E-2</v>
      </c>
      <c r="G204" s="1" t="s">
        <v>123</v>
      </c>
      <c r="H204" s="1">
        <v>0.1147</v>
      </c>
    </row>
    <row r="205" spans="2:8" hidden="1" x14ac:dyDescent="0.25">
      <c r="B205" s="1" t="s">
        <v>57</v>
      </c>
      <c r="C205" s="1">
        <v>4.3499999999999997E-2</v>
      </c>
      <c r="G205" s="1" t="s">
        <v>157</v>
      </c>
      <c r="H205" s="1">
        <v>9.1999999999999998E-2</v>
      </c>
    </row>
    <row r="206" spans="2:8" hidden="1" x14ac:dyDescent="0.25"/>
    <row r="207" spans="2:8" hidden="1" x14ac:dyDescent="0.25">
      <c r="B207" s="1" t="s">
        <v>216</v>
      </c>
      <c r="C207" s="1">
        <v>2002010</v>
      </c>
      <c r="G207" s="1" t="s">
        <v>216</v>
      </c>
      <c r="H207" s="1">
        <v>2594480</v>
      </c>
    </row>
    <row r="208" spans="2:8" hidden="1" x14ac:dyDescent="0.25">
      <c r="B208" s="1" t="s">
        <v>212</v>
      </c>
      <c r="C208" s="1">
        <v>1999540</v>
      </c>
      <c r="G208" s="1" t="s">
        <v>14</v>
      </c>
      <c r="H208" s="1">
        <v>0</v>
      </c>
    </row>
    <row r="209" spans="2:8" hidden="1" x14ac:dyDescent="0.25">
      <c r="B209" s="1" t="s">
        <v>215</v>
      </c>
      <c r="C209" s="1">
        <v>1854320</v>
      </c>
      <c r="G209" s="1" t="s">
        <v>212</v>
      </c>
      <c r="H209" s="1">
        <v>2585270</v>
      </c>
    </row>
    <row r="210" spans="2:8" hidden="1" x14ac:dyDescent="0.25">
      <c r="B210" s="1" t="s">
        <v>224</v>
      </c>
      <c r="C210" s="1">
        <v>1852900</v>
      </c>
      <c r="G210" s="1" t="s">
        <v>213</v>
      </c>
      <c r="H210" s="1">
        <v>3086.37</v>
      </c>
    </row>
    <row r="211" spans="2:8" hidden="1" x14ac:dyDescent="0.25">
      <c r="B211" s="1" t="s">
        <v>220</v>
      </c>
      <c r="C211" s="1">
        <v>1363650</v>
      </c>
      <c r="G211" s="1" t="s">
        <v>214</v>
      </c>
      <c r="H211" s="1">
        <v>1149300</v>
      </c>
    </row>
    <row r="212" spans="2:8" hidden="1" x14ac:dyDescent="0.25">
      <c r="B212" s="1" t="s">
        <v>214</v>
      </c>
      <c r="C212" s="1">
        <v>1019520</v>
      </c>
      <c r="G212" s="1" t="s">
        <v>215</v>
      </c>
      <c r="H212" s="1">
        <v>2332270</v>
      </c>
    </row>
    <row r="213" spans="2:8" hidden="1" x14ac:dyDescent="0.25">
      <c r="B213" s="1" t="s">
        <v>225</v>
      </c>
      <c r="C213" s="1">
        <v>486217</v>
      </c>
      <c r="G213" s="1" t="s">
        <v>217</v>
      </c>
      <c r="H213" s="1">
        <v>201373</v>
      </c>
    </row>
    <row r="214" spans="2:8" hidden="1" x14ac:dyDescent="0.25">
      <c r="B214" s="1" t="s">
        <v>217</v>
      </c>
      <c r="C214" s="1">
        <v>90181.4</v>
      </c>
      <c r="G214" s="1" t="s">
        <v>218</v>
      </c>
      <c r="H214" s="1">
        <v>16822.400000000001</v>
      </c>
    </row>
    <row r="215" spans="2:8" hidden="1" x14ac:dyDescent="0.25">
      <c r="B215" s="1" t="s">
        <v>223</v>
      </c>
      <c r="C215" s="1">
        <v>71992</v>
      </c>
      <c r="G215" s="1" t="s">
        <v>219</v>
      </c>
      <c r="H215" s="1">
        <v>61511</v>
      </c>
    </row>
    <row r="216" spans="2:8" hidden="1" x14ac:dyDescent="0.25">
      <c r="B216" s="1" t="s">
        <v>221</v>
      </c>
      <c r="C216" s="1">
        <v>53594</v>
      </c>
      <c r="G216" s="1" t="s">
        <v>220</v>
      </c>
      <c r="H216" s="1">
        <v>1596790</v>
      </c>
    </row>
    <row r="217" spans="2:8" hidden="1" x14ac:dyDescent="0.25">
      <c r="B217" s="1" t="s">
        <v>219</v>
      </c>
      <c r="C217" s="1">
        <v>18189.400000000001</v>
      </c>
      <c r="G217" s="1" t="s">
        <v>221</v>
      </c>
      <c r="H217" s="1">
        <v>45989</v>
      </c>
    </row>
    <row r="218" spans="2:8" hidden="1" x14ac:dyDescent="0.25">
      <c r="B218" s="1" t="s">
        <v>213</v>
      </c>
      <c r="C218" s="1">
        <v>5289.64</v>
      </c>
      <c r="G218" s="1" t="s">
        <v>222</v>
      </c>
      <c r="H218" s="1">
        <v>10522</v>
      </c>
    </row>
    <row r="219" spans="2:8" hidden="1" x14ac:dyDescent="0.25">
      <c r="B219" s="1" t="s">
        <v>222</v>
      </c>
      <c r="C219" s="1">
        <v>4864</v>
      </c>
      <c r="G219" s="1" t="s">
        <v>223</v>
      </c>
      <c r="H219" s="1">
        <v>139862</v>
      </c>
    </row>
    <row r="220" spans="2:8" hidden="1" x14ac:dyDescent="0.25">
      <c r="B220" s="1" t="s">
        <v>218</v>
      </c>
      <c r="C220" s="1">
        <v>4169.6099999999997</v>
      </c>
      <c r="G220" s="1" t="s">
        <v>224</v>
      </c>
      <c r="H220" s="1">
        <v>2326670</v>
      </c>
    </row>
    <row r="221" spans="2:8" hidden="1" x14ac:dyDescent="0.25">
      <c r="B221" s="1" t="s">
        <v>14</v>
      </c>
      <c r="C221" s="1">
        <v>0</v>
      </c>
      <c r="G221" s="1" t="s">
        <v>225</v>
      </c>
      <c r="H221" s="1">
        <v>726436</v>
      </c>
    </row>
    <row r="222" spans="2:8" hidden="1" x14ac:dyDescent="0.25"/>
  </sheetData>
  <sheetProtection algorithmName="SHA-512" hashValue="jCL5I0Jyzcxp5hWGqsOX2HsFgUsdfQ8ojj73AmnoBXhBRkli8S5lKE5jiulBVq/b5beu/9DM1iNehrIpBWb2Kg==" saltValue="UsBIG/LMEOJLZVcxZwicZg==" spinCount="100000" sheet="1" scenarios="1"/>
  <mergeCells count="2">
    <mergeCell ref="A1:X2"/>
    <mergeCell ref="Y1:AA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Summary Table</vt:lpstr>
      <vt:lpstr>PMTCT coverage</vt:lpstr>
      <vt:lpstr>PMTCT regimen</vt:lpstr>
      <vt:lpstr>New Infects_trends</vt:lpstr>
      <vt:lpstr>PMTCT_GP_NI-reduction</vt:lpstr>
      <vt:lpstr>PMTCT coverage vs. NI </vt:lpstr>
      <vt:lpstr>PMTCT-MTCT Rates_SSA</vt:lpstr>
      <vt:lpstr>PMTCT-MTCT Rates_SSA-2</vt:lpstr>
      <vt:lpstr>HIV Pop_0-14</vt:lpstr>
      <vt:lpstr>HIV Pop_0-14_All Regions</vt:lpstr>
      <vt:lpstr>HIV Pop_0-14_Region</vt:lpstr>
      <vt:lpstr>New Infects_0-14</vt:lpstr>
      <vt:lpstr>New Infections_0-14_All Regions</vt:lpstr>
      <vt:lpstr>New Infections_0-14_Region</vt:lpstr>
      <vt:lpstr>AIDS Deaths_0-14</vt:lpstr>
      <vt:lpstr>AIDS Death_0-14_All Regions</vt:lpstr>
      <vt:lpstr>AIDS Deaths_0-14_Region</vt:lpstr>
      <vt:lpstr>PMTCT_NI</vt:lpstr>
      <vt:lpstr>PMTCT cascade</vt:lpstr>
      <vt:lpstr>PedART coverage vs. Deaths</vt:lpstr>
      <vt:lpstr>PMTCT_PedART_All regions</vt:lpstr>
      <vt:lpstr>PMTCT_PedART_Region</vt:lpstr>
      <vt:lpstr>PedART_AdultsChildren_LMIC</vt:lpstr>
      <vt:lpstr>PedART_AdultsChildren</vt:lpstr>
      <vt:lpstr>ART Gap</vt:lpstr>
      <vt:lpstr>PMTCT_EID_All regions</vt:lpstr>
      <vt:lpstr>PMTCT_EID_Region</vt:lpstr>
      <vt:lpstr>PMTCT_InfantARVs_All regions</vt:lpstr>
      <vt:lpstr>PMTCT_Infant ARVs_Region</vt:lpstr>
      <vt:lpstr>PMTCT_All regions_Cotrim</vt:lpstr>
      <vt:lpstr>PMTCT_CTX_Region</vt:lpstr>
      <vt:lpstr>DPT_EID</vt:lpstr>
      <vt:lpstr>Summary Table_Ados</vt:lpstr>
      <vt:lpstr>HIV Pop_10-19</vt:lpstr>
      <vt:lpstr>HIV Pop_10-19_All Regions</vt:lpstr>
      <vt:lpstr>HIV Pop_10-19_Region</vt:lpstr>
      <vt:lpstr>New Infects_15-19</vt:lpstr>
      <vt:lpstr>New Infections_15-19_All Region</vt:lpstr>
      <vt:lpstr>New Infections_15-19_Region</vt:lpstr>
      <vt:lpstr>New Infects trend_ados</vt:lpstr>
      <vt:lpstr>New Infects trend_ados_Region</vt:lpstr>
      <vt:lpstr>AIDS Deaths_by age groups</vt:lpstr>
      <vt:lpstr>AIDS Deaths_by age grps_Region</vt:lpstr>
      <vt:lpstr>AIDS Deaths_10-19</vt:lpstr>
      <vt:lpstr>AIDS Death_10-19_All Regions</vt:lpstr>
      <vt:lpstr>AIDS Death_10-19_Region</vt:lpstr>
      <vt:lpstr>Adolescent ART coverage</vt:lpstr>
      <vt:lpstr>Comp_Know</vt:lpstr>
      <vt:lpstr>Sex by 15</vt:lpstr>
      <vt:lpstr>Mult Partners</vt:lpstr>
      <vt:lpstr>Mult Partners_Condoms</vt:lpstr>
      <vt:lpstr>High Risk Sex</vt:lpstr>
      <vt:lpstr>High Risk Sex_Condoms</vt:lpstr>
      <vt:lpstr>Testing by 12mos</vt:lpstr>
      <vt:lpstr>Circumcision</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Andrew Porth</dc:creator>
  <cp:lastModifiedBy>Padraic Murphy</cp:lastModifiedBy>
  <cp:lastPrinted>2015-10-05T17:53:56Z</cp:lastPrinted>
  <dcterms:created xsi:type="dcterms:W3CDTF">2015-08-20T13:43:25Z</dcterms:created>
  <dcterms:modified xsi:type="dcterms:W3CDTF">2015-11-18T14:27:40Z</dcterms:modified>
</cp:coreProperties>
</file>