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1.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9.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5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2.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6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ZQn66+Cl35F5maZcVQZ9bEb/+eu1JWZnNiTsY4Gh1WcexXtixa/+eoW8cEsx1SBAWOjlKxg/gHTb3tcr4r2yDA==" workbookSaltValue="zffjTwBjJFriGYqgKxq5Ag==" workbookSpinCount="100000" lockStructure="1"/>
  <bookViews>
    <workbookView xWindow="0" yWindow="0" windowWidth="18960" windowHeight="9900" tabRatio="707"/>
  </bookViews>
  <sheets>
    <sheet name="Summary Table" sheetId="92" r:id="rId1"/>
    <sheet name="PMTCT coverage" sheetId="54" r:id="rId2"/>
    <sheet name="PMTCT regimen" sheetId="4" r:id="rId3"/>
    <sheet name="New Infects_trends" sheetId="71" r:id="rId4"/>
    <sheet name="PMTCT_GP_NI-reduction" sheetId="67" state="hidden" r:id="rId5"/>
    <sheet name="PMTCT coverage vs. NI " sheetId="66" r:id="rId6"/>
    <sheet name="PMTCT-MTCT Rates_SSA" sheetId="7" r:id="rId7"/>
    <sheet name="HIV Pop_0-14" sheetId="110" r:id="rId8"/>
    <sheet name="HIV Pop_0-14_Regions" sheetId="121" r:id="rId9"/>
    <sheet name="HIV Pop_0-14_Region" sheetId="95" state="hidden" r:id="rId10"/>
    <sheet name="New Infects_0-14" sheetId="112" r:id="rId11"/>
    <sheet name="New Infections_0-14_Regions" sheetId="122" r:id="rId12"/>
    <sheet name="New Infections_0-14_Region" sheetId="62" state="hidden" r:id="rId13"/>
    <sheet name="AIDS Deaths_0-14" sheetId="114" r:id="rId14"/>
    <sheet name="AIDS Death_0-14_Regions" sheetId="123" r:id="rId15"/>
    <sheet name="AIDS Deaths_0-14_Region" sheetId="65" state="hidden" r:id="rId16"/>
    <sheet name="PMTCT cascade" sheetId="10" r:id="rId17"/>
    <sheet name="PedART coverage vs. Deaths" sheetId="68" r:id="rId18"/>
    <sheet name="PMTCT_PedART_All regions" sheetId="17" r:id="rId19"/>
    <sheet name="PMTCT_PedART_Region" sheetId="56" r:id="rId20"/>
    <sheet name="PedART_AdultsChildren" sheetId="69" r:id="rId21"/>
    <sheet name="ART Gap" sheetId="57" r:id="rId22"/>
    <sheet name="PMTCT_EID_All regions" sheetId="29" r:id="rId23"/>
    <sheet name="PMTCT_EID_Region" sheetId="58" r:id="rId24"/>
    <sheet name="PMTCT_InfantARVs_All regions" sheetId="14" r:id="rId25"/>
    <sheet name="PMTCT_Infant ARVs_Region" sheetId="59" r:id="rId26"/>
    <sheet name="PMTCT_All regions_Cotrim" sheetId="16" r:id="rId27"/>
    <sheet name="PMTCT_CTX_Region" sheetId="60" r:id="rId28"/>
    <sheet name="DPT_EID" sheetId="45" r:id="rId29"/>
    <sheet name="Summary Table_Ados" sheetId="103" r:id="rId30"/>
    <sheet name="HIV Pop_10-19" sheetId="116" r:id="rId31"/>
    <sheet name="HIV Pop_10-19_Regions" sheetId="124" r:id="rId32"/>
    <sheet name="HIV Pop_10-19_Region" sheetId="61" state="hidden" r:id="rId33"/>
    <sheet name="New Infects_15-19" sheetId="117" r:id="rId34"/>
    <sheet name="New Infections_15-19_Regions" sheetId="125" r:id="rId35"/>
    <sheet name="New Infections_15-19_Region" sheetId="80" state="hidden" r:id="rId36"/>
    <sheet name="New Infects trend_ados_Region" sheetId="72" r:id="rId37"/>
    <sheet name="AIDS Deaths_by age grps_Region" sheetId="73" r:id="rId38"/>
    <sheet name="AIDS Deaths_10-19" sheetId="119" r:id="rId39"/>
    <sheet name="AIDS Death_10-19_Regions" sheetId="126" r:id="rId40"/>
    <sheet name="AIDS Death_10-19_Region" sheetId="100" state="hidden" r:id="rId41"/>
    <sheet name="Adolescent ART coverage" sheetId="81" r:id="rId42"/>
    <sheet name="Comp_Know" sheetId="85" r:id="rId43"/>
    <sheet name="Sex by 15" sheetId="90" r:id="rId44"/>
    <sheet name="Mult Partners" sheetId="88" state="hidden" r:id="rId45"/>
    <sheet name="Mult Partners_Condoms" sheetId="89" state="hidden" r:id="rId46"/>
    <sheet name="High Risk Sex" sheetId="86" r:id="rId47"/>
    <sheet name="High Risk Sex_Condoms" sheetId="87" state="hidden" r:id="rId48"/>
    <sheet name="Testing by 12mos" sheetId="91" r:id="rId49"/>
    <sheet name="Circumcision" sheetId="83" state="hidden" r:id="rId5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26" l="1"/>
  <c r="C48" i="126"/>
  <c r="D46" i="126"/>
  <c r="C46" i="126"/>
  <c r="D45" i="126"/>
  <c r="C45" i="126"/>
  <c r="D44" i="126"/>
  <c r="C44" i="126"/>
  <c r="D43" i="126"/>
  <c r="C43" i="126"/>
  <c r="D42" i="126"/>
  <c r="C42" i="126"/>
  <c r="D41" i="126"/>
  <c r="C41" i="126"/>
  <c r="D40" i="126"/>
  <c r="C40" i="126"/>
  <c r="D39" i="126"/>
  <c r="C39" i="126"/>
  <c r="D47" i="125"/>
  <c r="C47" i="125"/>
  <c r="D46" i="125"/>
  <c r="C46" i="125"/>
  <c r="D45" i="125"/>
  <c r="C45" i="125"/>
  <c r="D44" i="125"/>
  <c r="C44" i="125"/>
  <c r="D43" i="125"/>
  <c r="C43" i="125"/>
  <c r="D42" i="125"/>
  <c r="C42" i="125"/>
  <c r="D41" i="125"/>
  <c r="C41" i="125"/>
  <c r="D40" i="125"/>
  <c r="C40" i="125"/>
  <c r="D39" i="125"/>
  <c r="C39" i="125"/>
  <c r="D48" i="123"/>
  <c r="C48" i="123"/>
  <c r="D46" i="123"/>
  <c r="C46" i="123"/>
  <c r="D45" i="123"/>
  <c r="C45" i="123"/>
  <c r="D44" i="123"/>
  <c r="C44" i="123"/>
  <c r="D43" i="123"/>
  <c r="C43" i="123"/>
  <c r="D42" i="123"/>
  <c r="C42" i="123"/>
  <c r="D41" i="123"/>
  <c r="C41" i="123"/>
  <c r="D40" i="123"/>
  <c r="C40" i="123"/>
  <c r="D39" i="123"/>
  <c r="C39" i="123"/>
  <c r="D47" i="122"/>
  <c r="C47" i="122"/>
  <c r="D46" i="122"/>
  <c r="C46" i="122"/>
  <c r="D45" i="122"/>
  <c r="C45" i="122"/>
  <c r="D44" i="122"/>
  <c r="C44" i="122"/>
  <c r="D43" i="122"/>
  <c r="C43" i="122"/>
  <c r="D42" i="122"/>
  <c r="C42" i="122"/>
  <c r="D41" i="122"/>
  <c r="C41" i="122"/>
  <c r="D40" i="122"/>
  <c r="C40" i="122"/>
  <c r="D39" i="122"/>
  <c r="C39" i="122"/>
  <c r="D49" i="121"/>
  <c r="C49" i="121"/>
  <c r="D47" i="121"/>
  <c r="C47" i="121"/>
  <c r="D46" i="121"/>
  <c r="C46" i="121"/>
  <c r="D45" i="121"/>
  <c r="C45" i="121"/>
  <c r="D44" i="121"/>
  <c r="C44" i="121"/>
  <c r="D43" i="121"/>
  <c r="C43" i="121"/>
  <c r="D42" i="121"/>
  <c r="C42" i="121"/>
  <c r="D41" i="121"/>
  <c r="C41" i="121"/>
  <c r="D40" i="121"/>
  <c r="C40" i="121"/>
  <c r="F30" i="60" l="1"/>
  <c r="F31" i="60"/>
  <c r="F32" i="60"/>
  <c r="F33" i="60"/>
  <c r="F34" i="60"/>
  <c r="E30" i="60"/>
  <c r="E31" i="60"/>
  <c r="E32" i="60"/>
  <c r="E33" i="60"/>
  <c r="E34" i="60"/>
  <c r="F31" i="59"/>
  <c r="F32" i="59"/>
  <c r="F33" i="59"/>
  <c r="F34" i="59"/>
  <c r="E31" i="59"/>
  <c r="E32" i="59"/>
  <c r="E33" i="59"/>
  <c r="E34" i="59"/>
  <c r="F31" i="58"/>
  <c r="F32" i="58"/>
  <c r="F33" i="58"/>
  <c r="F34" i="58"/>
  <c r="E31" i="58"/>
  <c r="E32" i="58"/>
  <c r="E33" i="58"/>
  <c r="E34" i="58"/>
  <c r="J61" i="119" l="1"/>
  <c r="I61" i="119"/>
  <c r="E61" i="119"/>
  <c r="D61" i="119"/>
  <c r="H60" i="119"/>
  <c r="J60" i="119" s="1"/>
  <c r="C60" i="119"/>
  <c r="D60" i="119" s="1"/>
  <c r="J59" i="119"/>
  <c r="I59" i="119"/>
  <c r="E59" i="119"/>
  <c r="D59" i="119"/>
  <c r="J58" i="119"/>
  <c r="I58" i="119"/>
  <c r="E58" i="119"/>
  <c r="D58" i="119"/>
  <c r="J57" i="119"/>
  <c r="I57" i="119"/>
  <c r="E57" i="119"/>
  <c r="D57" i="119"/>
  <c r="J56" i="119"/>
  <c r="I56" i="119"/>
  <c r="E56" i="119"/>
  <c r="D56" i="119"/>
  <c r="J55" i="119"/>
  <c r="I55" i="119"/>
  <c r="E55" i="119"/>
  <c r="D55" i="119"/>
  <c r="J54" i="119"/>
  <c r="I54" i="119"/>
  <c r="E54" i="119"/>
  <c r="D54" i="119"/>
  <c r="J53" i="119"/>
  <c r="I53" i="119"/>
  <c r="E53" i="119"/>
  <c r="D53" i="119"/>
  <c r="J52" i="119"/>
  <c r="I52" i="119"/>
  <c r="E52" i="119"/>
  <c r="D52" i="119"/>
  <c r="J51" i="119"/>
  <c r="I51" i="119"/>
  <c r="E51" i="119"/>
  <c r="D51" i="119"/>
  <c r="J50" i="119"/>
  <c r="I50" i="119"/>
  <c r="E50" i="119"/>
  <c r="D50" i="119"/>
  <c r="J49" i="119"/>
  <c r="I49" i="119"/>
  <c r="E49" i="119"/>
  <c r="D49" i="119"/>
  <c r="J48" i="119"/>
  <c r="I48" i="119"/>
  <c r="E48" i="119"/>
  <c r="D48" i="119"/>
  <c r="J47" i="119"/>
  <c r="I47" i="119"/>
  <c r="E47" i="119"/>
  <c r="D47" i="119"/>
  <c r="J46" i="119"/>
  <c r="I46" i="119"/>
  <c r="E46" i="119"/>
  <c r="D46" i="119"/>
  <c r="J45" i="119"/>
  <c r="I45" i="119"/>
  <c r="E45" i="119"/>
  <c r="D45" i="119"/>
  <c r="J44" i="119"/>
  <c r="I44" i="119"/>
  <c r="E44" i="119"/>
  <c r="D44" i="119"/>
  <c r="J43" i="119"/>
  <c r="I43" i="119"/>
  <c r="E43" i="119"/>
  <c r="D43" i="119"/>
  <c r="J42" i="119"/>
  <c r="I42" i="119"/>
  <c r="E42" i="119"/>
  <c r="D42" i="119"/>
  <c r="J41" i="119"/>
  <c r="I41" i="119"/>
  <c r="E41" i="119"/>
  <c r="D41" i="119"/>
  <c r="J40" i="119"/>
  <c r="I40" i="119"/>
  <c r="E40" i="119"/>
  <c r="D40" i="119"/>
  <c r="E60" i="119" l="1"/>
  <c r="I60" i="119"/>
  <c r="P62" i="117"/>
  <c r="R62" i="117" s="1"/>
  <c r="Q61" i="117"/>
  <c r="F61" i="117"/>
  <c r="E61" i="117"/>
  <c r="Q60" i="117"/>
  <c r="E60" i="117"/>
  <c r="D60" i="117"/>
  <c r="F60" i="117" s="1"/>
  <c r="Q59" i="117"/>
  <c r="F59" i="117"/>
  <c r="E59" i="117"/>
  <c r="Q58" i="117"/>
  <c r="F58" i="117"/>
  <c r="E58" i="117"/>
  <c r="Q57" i="117"/>
  <c r="F57" i="117"/>
  <c r="E57" i="117"/>
  <c r="Q56" i="117"/>
  <c r="F56" i="117"/>
  <c r="E56" i="117"/>
  <c r="Q55" i="117"/>
  <c r="F55" i="117"/>
  <c r="E55" i="117"/>
  <c r="Q54" i="117"/>
  <c r="F54" i="117"/>
  <c r="E54" i="117"/>
  <c r="Q53" i="117"/>
  <c r="F53" i="117"/>
  <c r="E53" i="117"/>
  <c r="Q52" i="117"/>
  <c r="F52" i="117"/>
  <c r="E52" i="117"/>
  <c r="Q51" i="117"/>
  <c r="F51" i="117"/>
  <c r="E51" i="117"/>
  <c r="Q50" i="117"/>
  <c r="F50" i="117"/>
  <c r="E50" i="117"/>
  <c r="Q49" i="117"/>
  <c r="F49" i="117"/>
  <c r="E49" i="117"/>
  <c r="Q48" i="117"/>
  <c r="F48" i="117"/>
  <c r="E48" i="117"/>
  <c r="Q47" i="117"/>
  <c r="F47" i="117"/>
  <c r="E47" i="117"/>
  <c r="Q46" i="117"/>
  <c r="F46" i="117"/>
  <c r="E46" i="117"/>
  <c r="Q45" i="117"/>
  <c r="F45" i="117"/>
  <c r="E45" i="117"/>
  <c r="Q44" i="117"/>
  <c r="F44" i="117"/>
  <c r="E44" i="117"/>
  <c r="Q43" i="117"/>
  <c r="F43" i="117"/>
  <c r="E43" i="117"/>
  <c r="Q42" i="117"/>
  <c r="F42" i="117"/>
  <c r="E42" i="117"/>
  <c r="Q41" i="117"/>
  <c r="F41" i="117"/>
  <c r="E41" i="117"/>
  <c r="F40" i="117"/>
  <c r="E40" i="117"/>
  <c r="J62" i="116"/>
  <c r="I62" i="116"/>
  <c r="E62" i="116"/>
  <c r="D62" i="116"/>
  <c r="J61" i="116"/>
  <c r="H61" i="116"/>
  <c r="I61" i="116" s="1"/>
  <c r="E61" i="116"/>
  <c r="D61" i="116"/>
  <c r="C61" i="116"/>
  <c r="J60" i="116"/>
  <c r="I60" i="116"/>
  <c r="E60" i="116"/>
  <c r="D60" i="116"/>
  <c r="J59" i="116"/>
  <c r="I59" i="116"/>
  <c r="E59" i="116"/>
  <c r="D59" i="116"/>
  <c r="J58" i="116"/>
  <c r="I58" i="116"/>
  <c r="E58" i="116"/>
  <c r="D58" i="116"/>
  <c r="J57" i="116"/>
  <c r="I57" i="116"/>
  <c r="E57" i="116"/>
  <c r="D57" i="116"/>
  <c r="J56" i="116"/>
  <c r="I56" i="116"/>
  <c r="E56" i="116"/>
  <c r="D56" i="116"/>
  <c r="J55" i="116"/>
  <c r="I55" i="116"/>
  <c r="E55" i="116"/>
  <c r="D55" i="116"/>
  <c r="J54" i="116"/>
  <c r="I54" i="116"/>
  <c r="E54" i="116"/>
  <c r="D54" i="116"/>
  <c r="J53" i="116"/>
  <c r="I53" i="116"/>
  <c r="E53" i="116"/>
  <c r="D53" i="116"/>
  <c r="J52" i="116"/>
  <c r="I52" i="116"/>
  <c r="E52" i="116"/>
  <c r="D52" i="116"/>
  <c r="J51" i="116"/>
  <c r="I51" i="116"/>
  <c r="E51" i="116"/>
  <c r="D51" i="116"/>
  <c r="J50" i="116"/>
  <c r="I50" i="116"/>
  <c r="E50" i="116"/>
  <c r="D50" i="116"/>
  <c r="J49" i="116"/>
  <c r="I49" i="116"/>
  <c r="E49" i="116"/>
  <c r="D49" i="116"/>
  <c r="J48" i="116"/>
  <c r="I48" i="116"/>
  <c r="E48" i="116"/>
  <c r="D48" i="116"/>
  <c r="J47" i="116"/>
  <c r="I47" i="116"/>
  <c r="E47" i="116"/>
  <c r="D47" i="116"/>
  <c r="J46" i="116"/>
  <c r="I46" i="116"/>
  <c r="E46" i="116"/>
  <c r="D46" i="116"/>
  <c r="J45" i="116"/>
  <c r="I45" i="116"/>
  <c r="E45" i="116"/>
  <c r="D45" i="116"/>
  <c r="J44" i="116"/>
  <c r="I44" i="116"/>
  <c r="E44" i="116"/>
  <c r="D44" i="116"/>
  <c r="J43" i="116"/>
  <c r="I43" i="116"/>
  <c r="E43" i="116"/>
  <c r="D43" i="116"/>
  <c r="J42" i="116"/>
  <c r="I42" i="116"/>
  <c r="E42" i="116"/>
  <c r="D42" i="116"/>
  <c r="J41" i="116"/>
  <c r="I41" i="116"/>
  <c r="E41" i="116"/>
  <c r="D41" i="116"/>
  <c r="R60" i="117" l="1"/>
  <c r="R61" i="117"/>
  <c r="Q62" i="117"/>
  <c r="R41" i="117"/>
  <c r="R42" i="117"/>
  <c r="R43" i="117"/>
  <c r="R44" i="117"/>
  <c r="R45" i="117"/>
  <c r="R46" i="117"/>
  <c r="R47" i="117"/>
  <c r="R48" i="117"/>
  <c r="R49" i="117"/>
  <c r="R50" i="117"/>
  <c r="R51" i="117"/>
  <c r="R52" i="117"/>
  <c r="R53" i="117"/>
  <c r="R54" i="117"/>
  <c r="R55" i="117"/>
  <c r="R56" i="117"/>
  <c r="R57" i="117"/>
  <c r="R58" i="117"/>
  <c r="R59" i="117"/>
  <c r="J61" i="114" l="1"/>
  <c r="I61" i="114"/>
  <c r="E61" i="114"/>
  <c r="D61" i="114"/>
  <c r="I60" i="114"/>
  <c r="H60" i="114"/>
  <c r="J60" i="114" s="1"/>
  <c r="C60" i="114"/>
  <c r="D60" i="114" s="1"/>
  <c r="J59" i="114"/>
  <c r="I59" i="114"/>
  <c r="E59" i="114"/>
  <c r="D59" i="114"/>
  <c r="J58" i="114"/>
  <c r="I58" i="114"/>
  <c r="E58" i="114"/>
  <c r="D58" i="114"/>
  <c r="J57" i="114"/>
  <c r="I57" i="114"/>
  <c r="E57" i="114"/>
  <c r="D57" i="114"/>
  <c r="J56" i="114"/>
  <c r="I56" i="114"/>
  <c r="E56" i="114"/>
  <c r="D56" i="114"/>
  <c r="J55" i="114"/>
  <c r="I55" i="114"/>
  <c r="E55" i="114"/>
  <c r="D55" i="114"/>
  <c r="J54" i="114"/>
  <c r="I54" i="114"/>
  <c r="E54" i="114"/>
  <c r="D54" i="114"/>
  <c r="J53" i="114"/>
  <c r="I53" i="114"/>
  <c r="E53" i="114"/>
  <c r="D53" i="114"/>
  <c r="J52" i="114"/>
  <c r="I52" i="114"/>
  <c r="E52" i="114"/>
  <c r="D52" i="114"/>
  <c r="J51" i="114"/>
  <c r="I51" i="114"/>
  <c r="E51" i="114"/>
  <c r="D51" i="114"/>
  <c r="J50" i="114"/>
  <c r="I50" i="114"/>
  <c r="E50" i="114"/>
  <c r="D50" i="114"/>
  <c r="J49" i="114"/>
  <c r="I49" i="114"/>
  <c r="E49" i="114"/>
  <c r="D49" i="114"/>
  <c r="J48" i="114"/>
  <c r="I48" i="114"/>
  <c r="E48" i="114"/>
  <c r="D48" i="114"/>
  <c r="J47" i="114"/>
  <c r="I47" i="114"/>
  <c r="E47" i="114"/>
  <c r="D47" i="114"/>
  <c r="J46" i="114"/>
  <c r="I46" i="114"/>
  <c r="E46" i="114"/>
  <c r="D46" i="114"/>
  <c r="J45" i="114"/>
  <c r="I45" i="114"/>
  <c r="E45" i="114"/>
  <c r="D45" i="114"/>
  <c r="J44" i="114"/>
  <c r="I44" i="114"/>
  <c r="E44" i="114"/>
  <c r="D44" i="114"/>
  <c r="J43" i="114"/>
  <c r="I43" i="114"/>
  <c r="E43" i="114"/>
  <c r="D43" i="114"/>
  <c r="J42" i="114"/>
  <c r="I42" i="114"/>
  <c r="E42" i="114"/>
  <c r="D42" i="114"/>
  <c r="J41" i="114"/>
  <c r="I41" i="114"/>
  <c r="E41" i="114"/>
  <c r="D41" i="114"/>
  <c r="J40" i="114"/>
  <c r="I40" i="114"/>
  <c r="E40" i="114"/>
  <c r="D40" i="114"/>
  <c r="R72" i="112"/>
  <c r="Q72" i="112"/>
  <c r="P71" i="112"/>
  <c r="R71" i="112" s="1"/>
  <c r="F71" i="112"/>
  <c r="E71" i="112"/>
  <c r="R70" i="112"/>
  <c r="Q70" i="112"/>
  <c r="F70" i="112"/>
  <c r="D70" i="112"/>
  <c r="E70" i="112" s="1"/>
  <c r="R69" i="112"/>
  <c r="Q69" i="112"/>
  <c r="F69" i="112"/>
  <c r="E69" i="112"/>
  <c r="R68" i="112"/>
  <c r="Q68" i="112"/>
  <c r="F68" i="112"/>
  <c r="E68" i="112"/>
  <c r="R67" i="112"/>
  <c r="Q67" i="112"/>
  <c r="F67" i="112"/>
  <c r="E67" i="112"/>
  <c r="R66" i="112"/>
  <c r="Q66" i="112"/>
  <c r="F66" i="112"/>
  <c r="E66" i="112"/>
  <c r="R65" i="112"/>
  <c r="Q65" i="112"/>
  <c r="F65" i="112"/>
  <c r="E65" i="112"/>
  <c r="R64" i="112"/>
  <c r="Q64" i="112"/>
  <c r="F64" i="112"/>
  <c r="E64" i="112"/>
  <c r="R63" i="112"/>
  <c r="Q63" i="112"/>
  <c r="F63" i="112"/>
  <c r="E63" i="112"/>
  <c r="R62" i="112"/>
  <c r="Q62" i="112"/>
  <c r="F62" i="112"/>
  <c r="E62" i="112"/>
  <c r="R61" i="112"/>
  <c r="Q61" i="112"/>
  <c r="F61" i="112"/>
  <c r="E61" i="112"/>
  <c r="R60" i="112"/>
  <c r="Q60" i="112"/>
  <c r="F60" i="112"/>
  <c r="E60" i="112"/>
  <c r="R59" i="112"/>
  <c r="Q59" i="112"/>
  <c r="F59" i="112"/>
  <c r="E59" i="112"/>
  <c r="R58" i="112"/>
  <c r="Q58" i="112"/>
  <c r="F58" i="112"/>
  <c r="E58" i="112"/>
  <c r="R57" i="112"/>
  <c r="Q57" i="112"/>
  <c r="F57" i="112"/>
  <c r="E57" i="112"/>
  <c r="R56" i="112"/>
  <c r="Q56" i="112"/>
  <c r="F56" i="112"/>
  <c r="E56" i="112"/>
  <c r="R55" i="112"/>
  <c r="Q55" i="112"/>
  <c r="F55" i="112"/>
  <c r="E55" i="112"/>
  <c r="R54" i="112"/>
  <c r="Q54" i="112"/>
  <c r="F54" i="112"/>
  <c r="E54" i="112"/>
  <c r="R53" i="112"/>
  <c r="Q53" i="112"/>
  <c r="F53" i="112"/>
  <c r="E53" i="112"/>
  <c r="R52" i="112"/>
  <c r="Q52" i="112"/>
  <c r="F52" i="112"/>
  <c r="E52" i="112"/>
  <c r="R51" i="112"/>
  <c r="Q51" i="112"/>
  <c r="F51" i="112"/>
  <c r="E51" i="112"/>
  <c r="F50" i="112"/>
  <c r="E50" i="112"/>
  <c r="J62" i="110"/>
  <c r="I62" i="110"/>
  <c r="E62" i="110"/>
  <c r="D62" i="110"/>
  <c r="H61" i="110"/>
  <c r="J61" i="110" s="1"/>
  <c r="C61" i="110"/>
  <c r="D61" i="110" s="1"/>
  <c r="J60" i="110"/>
  <c r="I60" i="110"/>
  <c r="E60" i="110"/>
  <c r="D60" i="110"/>
  <c r="J59" i="110"/>
  <c r="I59" i="110"/>
  <c r="E59" i="110"/>
  <c r="D59" i="110"/>
  <c r="J58" i="110"/>
  <c r="I58" i="110"/>
  <c r="E58" i="110"/>
  <c r="D58" i="110"/>
  <c r="J57" i="110"/>
  <c r="I57" i="110"/>
  <c r="E57" i="110"/>
  <c r="D57" i="110"/>
  <c r="J56" i="110"/>
  <c r="I56" i="110"/>
  <c r="E56" i="110"/>
  <c r="D56" i="110"/>
  <c r="J55" i="110"/>
  <c r="I55" i="110"/>
  <c r="E55" i="110"/>
  <c r="D55" i="110"/>
  <c r="J54" i="110"/>
  <c r="I54" i="110"/>
  <c r="E54" i="110"/>
  <c r="D54" i="110"/>
  <c r="J53" i="110"/>
  <c r="I53" i="110"/>
  <c r="E53" i="110"/>
  <c r="D53" i="110"/>
  <c r="J52" i="110"/>
  <c r="I52" i="110"/>
  <c r="E52" i="110"/>
  <c r="D52" i="110"/>
  <c r="J51" i="110"/>
  <c r="I51" i="110"/>
  <c r="E51" i="110"/>
  <c r="D51" i="110"/>
  <c r="J50" i="110"/>
  <c r="I50" i="110"/>
  <c r="E50" i="110"/>
  <c r="D50" i="110"/>
  <c r="J49" i="110"/>
  <c r="I49" i="110"/>
  <c r="E49" i="110"/>
  <c r="D49" i="110"/>
  <c r="J48" i="110"/>
  <c r="I48" i="110"/>
  <c r="E48" i="110"/>
  <c r="D48" i="110"/>
  <c r="J47" i="110"/>
  <c r="I47" i="110"/>
  <c r="E47" i="110"/>
  <c r="D47" i="110"/>
  <c r="J46" i="110"/>
  <c r="I46" i="110"/>
  <c r="E46" i="110"/>
  <c r="D46" i="110"/>
  <c r="J45" i="110"/>
  <c r="I45" i="110"/>
  <c r="E45" i="110"/>
  <c r="D45" i="110"/>
  <c r="J44" i="110"/>
  <c r="I44" i="110"/>
  <c r="E44" i="110"/>
  <c r="D44" i="110"/>
  <c r="J43" i="110"/>
  <c r="I43" i="110"/>
  <c r="E43" i="110"/>
  <c r="D43" i="110"/>
  <c r="J42" i="110"/>
  <c r="I42" i="110"/>
  <c r="E42" i="110"/>
  <c r="D42" i="110"/>
  <c r="J41" i="110"/>
  <c r="I41" i="110"/>
  <c r="E41" i="110"/>
  <c r="D41" i="110"/>
  <c r="E60" i="114" l="1"/>
  <c r="Q71" i="112"/>
  <c r="E61" i="110"/>
  <c r="I61" i="110"/>
  <c r="C44" i="80" l="1"/>
  <c r="C45" i="80"/>
  <c r="C39" i="80"/>
  <c r="C46" i="80"/>
  <c r="C41" i="80"/>
  <c r="C40" i="80"/>
  <c r="C43" i="80"/>
  <c r="C48" i="80"/>
  <c r="C42" i="80"/>
  <c r="D40" i="65" l="1"/>
  <c r="D41" i="65"/>
  <c r="D42" i="65"/>
  <c r="D43" i="65"/>
  <c r="D44" i="65"/>
  <c r="D45" i="65"/>
  <c r="D46" i="65"/>
  <c r="D48" i="65"/>
  <c r="D39" i="65"/>
  <c r="C48" i="65"/>
  <c r="C43" i="65"/>
  <c r="C44" i="65"/>
  <c r="C39" i="65"/>
  <c r="C46" i="65"/>
  <c r="C41" i="65"/>
  <c r="C40" i="65"/>
  <c r="C45" i="65"/>
  <c r="C42" i="65"/>
  <c r="D40" i="62"/>
  <c r="D41" i="62"/>
  <c r="D42" i="62"/>
  <c r="D43" i="62"/>
  <c r="D44" i="62"/>
  <c r="D45" i="62"/>
  <c r="D46" i="62"/>
  <c r="D39" i="62"/>
  <c r="C40" i="62"/>
  <c r="C41" i="62"/>
  <c r="C42" i="62"/>
  <c r="C43" i="62"/>
  <c r="C44" i="62"/>
  <c r="C45" i="62"/>
  <c r="C46" i="62"/>
  <c r="C39" i="62"/>
  <c r="D40" i="95" l="1"/>
  <c r="D42" i="95"/>
  <c r="D43" i="95"/>
  <c r="D44" i="95"/>
  <c r="D45" i="95"/>
  <c r="D46" i="95"/>
  <c r="D47" i="95"/>
  <c r="C44" i="95"/>
  <c r="C45" i="95"/>
  <c r="C40" i="95"/>
  <c r="C47" i="95"/>
  <c r="C42" i="95"/>
  <c r="C41" i="95"/>
  <c r="C46" i="95"/>
  <c r="C49" i="95"/>
  <c r="C43" i="95"/>
  <c r="D41" i="67"/>
  <c r="D42" i="67"/>
  <c r="C45" i="61" l="1"/>
  <c r="C46" i="61"/>
  <c r="C40" i="61"/>
  <c r="C47" i="61"/>
  <c r="C42" i="61"/>
  <c r="C41" i="61"/>
  <c r="C44" i="61"/>
  <c r="C49" i="61"/>
  <c r="C43" i="61"/>
  <c r="D45" i="61"/>
  <c r="D46" i="61"/>
  <c r="D40" i="61"/>
  <c r="D47" i="61"/>
  <c r="D42" i="61"/>
  <c r="D41" i="61"/>
  <c r="D44" i="61"/>
  <c r="D49" i="61"/>
  <c r="D43" i="61"/>
  <c r="C48" i="100" l="1"/>
  <c r="C43" i="100"/>
  <c r="C44" i="100"/>
  <c r="C39" i="100"/>
  <c r="C46" i="100"/>
  <c r="C40" i="100"/>
  <c r="C41" i="100"/>
  <c r="C45" i="100"/>
  <c r="C42" i="100"/>
  <c r="D39" i="100" l="1"/>
  <c r="D42" i="100"/>
  <c r="D40" i="100"/>
  <c r="D46" i="100"/>
  <c r="D43" i="100"/>
  <c r="D48" i="100"/>
  <c r="D44" i="100"/>
  <c r="D45" i="100"/>
  <c r="D41" i="100"/>
  <c r="D41" i="95"/>
  <c r="D49" i="95"/>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D119" i="81" s="1"/>
  <c r="J56" i="81"/>
  <c r="D56" i="81"/>
  <c r="D120" i="81" s="1"/>
  <c r="L120" i="81" l="1"/>
  <c r="L122" i="81" s="1"/>
  <c r="D44" i="80"/>
  <c r="D45" i="80"/>
  <c r="D39" i="80"/>
  <c r="D46" i="80"/>
  <c r="D41" i="80"/>
  <c r="D40" i="80"/>
  <c r="D43" i="80"/>
  <c r="D48" i="80"/>
  <c r="D42" i="80"/>
  <c r="P42" i="71" l="1"/>
  <c r="Q42" i="71"/>
  <c r="C42" i="71"/>
  <c r="B42" i="71"/>
  <c r="Q41" i="71" l="1"/>
  <c r="R41" i="71" s="1"/>
  <c r="S41" i="71" s="1"/>
  <c r="T41" i="71" s="1"/>
  <c r="U41" i="71" s="1"/>
  <c r="V41" i="71" s="1"/>
  <c r="W41" i="71" s="1"/>
  <c r="X41" i="71" s="1"/>
  <c r="Y41" i="71" s="1"/>
  <c r="Z41" i="71" s="1"/>
  <c r="AA41" i="71" s="1"/>
  <c r="AB41" i="71" s="1"/>
  <c r="AC41" i="71" s="1"/>
  <c r="AD41" i="71" s="1"/>
  <c r="AE41" i="71" s="1"/>
  <c r="AF41" i="71" s="1"/>
  <c r="L36" i="69"/>
  <c r="L37" i="69"/>
  <c r="L38" i="69"/>
  <c r="L39" i="69"/>
  <c r="L40" i="69"/>
  <c r="L41" i="69"/>
  <c r="L42" i="69"/>
  <c r="L43" i="69"/>
  <c r="L44" i="69"/>
  <c r="L45" i="69"/>
  <c r="L46" i="69"/>
  <c r="L47" i="69"/>
  <c r="L48" i="69"/>
  <c r="L49" i="69"/>
  <c r="L35" i="69"/>
  <c r="K36" i="69"/>
  <c r="K37" i="69"/>
  <c r="K38" i="69"/>
  <c r="K39" i="69"/>
  <c r="K40" i="69"/>
  <c r="K41" i="69"/>
  <c r="K42" i="69"/>
  <c r="K43" i="69"/>
  <c r="K44" i="69"/>
  <c r="K45" i="69"/>
  <c r="K46" i="69"/>
  <c r="K47" i="69"/>
  <c r="K48" i="69"/>
  <c r="K49" i="69"/>
  <c r="K35" i="69"/>
  <c r="J36" i="69"/>
  <c r="J37" i="69"/>
  <c r="J38" i="69"/>
  <c r="J39" i="69"/>
  <c r="J40" i="69"/>
  <c r="J41" i="69"/>
  <c r="J42" i="69"/>
  <c r="J43" i="69"/>
  <c r="J44" i="69"/>
  <c r="J45" i="69"/>
  <c r="J46" i="69"/>
  <c r="J47" i="69"/>
  <c r="J48" i="69"/>
  <c r="J49" i="69"/>
  <c r="J35" i="69"/>
  <c r="I36" i="69"/>
  <c r="I37" i="69"/>
  <c r="I38" i="69"/>
  <c r="I39" i="69"/>
  <c r="I40" i="69"/>
  <c r="I41" i="69"/>
  <c r="I42" i="69"/>
  <c r="I43" i="69"/>
  <c r="I44" i="69"/>
  <c r="I45" i="69"/>
  <c r="I46" i="69"/>
  <c r="I47" i="69"/>
  <c r="I48" i="69"/>
  <c r="I49" i="69"/>
  <c r="I35" i="69"/>
  <c r="E41" i="67" l="1"/>
  <c r="E42" i="67" l="1"/>
  <c r="F30" i="58"/>
  <c r="E30" i="58"/>
  <c r="F30" i="59"/>
  <c r="E30" i="59"/>
  <c r="I50" i="4" l="1"/>
  <c r="I49" i="4"/>
  <c r="I48" i="4"/>
  <c r="I47" i="4"/>
  <c r="I46" i="4"/>
  <c r="I45" i="4"/>
  <c r="I44" i="4"/>
  <c r="I43" i="4"/>
  <c r="I42" i="4"/>
  <c r="I41" i="4"/>
  <c r="I40" i="4"/>
  <c r="I39" i="4"/>
  <c r="I38" i="4"/>
  <c r="I37" i="4"/>
  <c r="I36" i="4"/>
</calcChain>
</file>

<file path=xl/sharedStrings.xml><?xml version="1.0" encoding="utf-8"?>
<sst xmlns="http://schemas.openxmlformats.org/spreadsheetml/2006/main" count="2657" uniqueCount="343">
  <si>
    <t>New HIV infections among children</t>
  </si>
  <si>
    <t>-</t>
  </si>
  <si>
    <t>Year</t>
  </si>
  <si>
    <t>Country/Region</t>
  </si>
  <si>
    <t>Option B+ (ART)</t>
  </si>
  <si>
    <t>Option B (triple prophylaxis)</t>
  </si>
  <si>
    <t>Option A</t>
  </si>
  <si>
    <t>Dual ARVs</t>
  </si>
  <si>
    <t>Single-dose nevirapine</t>
  </si>
  <si>
    <t>PMTCT Need</t>
  </si>
  <si>
    <t>PMTCT coverage (Most Effective Regimens)</t>
  </si>
  <si>
    <t>PMTCT High Burden Countries</t>
  </si>
  <si>
    <t>Pregnant women not receiving ARVs for PMTCT</t>
  </si>
  <si>
    <t>Global</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</si>
  <si>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</si>
  <si>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</si>
  <si>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</si>
  <si>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</si>
  <si>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</si>
  <si>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</si>
  <si>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</si>
  <si>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</si>
  <si>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</si>
  <si>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</si>
  <si>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</si>
  <si>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</si>
  <si>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</si>
  <si>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</si>
  <si>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</si>
  <si>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</si>
  <si>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</si>
  <si>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</si>
  <si>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</si>
  <si>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</si>
  <si>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</si>
  <si>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</si>
  <si>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</si>
  <si>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</si>
  <si>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</si>
  <si>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</si>
  <si>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</si>
  <si>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</si>
  <si>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</si>
  <si>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</si>
  <si>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</si>
  <si>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</si>
  <si>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</si>
  <si>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</si>
  <si>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</si>
  <si>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</si>
  <si>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</si>
  <si>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</si>
  <si>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</si>
  <si>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</si>
  <si>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</si>
  <si>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</si>
  <si>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</si>
  <si>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</si>
  <si>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</si>
  <si>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</si>
  <si>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</si>
  <si>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</si>
  <si>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</si>
  <si>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</si>
  <si>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</si>
  <si>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</si>
  <si>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</si>
  <si>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</si>
  <si>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</si>
  <si>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</si>
  <si>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</si>
  <si>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</si>
  <si>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</si>
  <si>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</si>
  <si>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</si>
  <si>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</si>
  <si>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</si>
  <si>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</si>
  <si>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</si>
  <si>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</si>
  <si>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</si>
  <si>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</si>
  <si>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</si>
  <si>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</si>
  <si>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</si>
  <si>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</si>
  <si>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</si>
  <si>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</si>
  <si>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</si>
  <si>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</si>
  <si>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</si>
  <si>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</si>
  <si>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</si>
  <si>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</si>
  <si>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</si>
  <si>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</si>
  <si>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</si>
  <si>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</si>
  <si>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</si>
  <si>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</si>
  <si>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</si>
  <si>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</si>
  <si>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</si>
  <si>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</si>
  <si>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</si>
  <si>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</si>
  <si>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</si>
  <si>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</si>
  <si>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</si>
  <si>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</si>
  <si>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</si>
  <si>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</si>
  <si>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</si>
  <si>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</si>
  <si>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</si>
  <si>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</si>
  <si>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</si>
  <si>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</si>
  <si>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</si>
  <si>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</si>
  <si>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</si>
  <si>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</si>
  <si>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</si>
  <si>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</si>
  <si>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</si>
  <si>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</si>
  <si>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</si>
  <si>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</si>
  <si>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</si>
  <si>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</si>
  <si>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</si>
  <si>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</si>
  <si>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</si>
  <si>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</si>
  <si>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</si>
  <si>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</si>
  <si>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</si>
  <si>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</si>
  <si>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</si>
  <si>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</si>
  <si>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</si>
  <si>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</si>
  <si>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</si>
  <si>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</si>
  <si>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</si>
  <si>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</si>
  <si>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</si>
  <si>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</si>
  <si>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</si>
  <si>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</si>
  <si>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</si>
  <si>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</si>
  <si>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</si>
  <si>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</si>
  <si>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</si>
  <si>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</si>
  <si>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</si>
  <si>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</si>
  <si>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</si>
  <si>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</si>
  <si>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</si>
  <si>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</si>
  <si>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</si>
  <si>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</si>
  <si>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</si>
  <si>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</si>
  <si>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</si>
  <si>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</si>
  <si>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</si>
  <si>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</si>
  <si>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</si>
  <si>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</si>
  <si>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</si>
  <si>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</si>
  <si>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</si>
  <si>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</si>
  <si>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</si>
  <si>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Maternal ARVs for PMTCT</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</si>
  <si>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</si>
  <si>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</si>
  <si>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</si>
  <si>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</si>
  <si>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</si>
  <si>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</si>
  <si>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</si>
  <si>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</si>
  <si>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</si>
  <si>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</si>
  <si>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</si>
  <si>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</si>
  <si>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</si>
  <si>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</si>
  <si>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</si>
  <si>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Adult ART</t>
  </si>
  <si>
    <t>Paediatric ART coverage</t>
  </si>
  <si>
    <t>Paediatric AIDS deaths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</si>
  <si>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</si>
  <si>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</si>
  <si>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</si>
  <si>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</si>
  <si>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</si>
  <si>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</si>
  <si>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</si>
  <si>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</si>
  <si>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</si>
  <si>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</si>
  <si>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</si>
  <si>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</si>
  <si>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</si>
  <si>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</si>
  <si>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</si>
  <si>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</si>
  <si>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</si>
  <si>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</si>
  <si>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</si>
  <si>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</si>
  <si>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</si>
  <si>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21 African Global Plan countries (excl. India)</t>
  </si>
  <si>
    <t>Source: UNICEF analysis of UNAIDS 2014 HIV and AIDS estimates, July 2015.</t>
  </si>
  <si>
    <t>Source: UNAIDS/UNICEF/WHO Global AIDS Response Progress Reporting and UNAIDS 2014 HIV and AIDS estimates, July 2015.</t>
  </si>
  <si>
    <t>Final mother-to-child transmission rate</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</si>
  <si>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</si>
  <si>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</si>
  <si>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</si>
  <si>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</si>
  <si>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</si>
  <si>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</si>
  <si>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</si>
  <si>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</si>
  <si>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</si>
  <si>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</si>
  <si>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</si>
  <si>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</si>
  <si>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</si>
  <si>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</si>
  <si>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</si>
  <si>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</si>
  <si>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</si>
  <si>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</si>
  <si>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</si>
  <si>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</si>
  <si>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</si>
  <si>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</si>
  <si>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</si>
  <si>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</si>
  <si>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</si>
  <si>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</si>
  <si>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</si>
  <si>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</si>
  <si>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</si>
  <si>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Nearly half of all adolescents living with HIV are in just six countries.</t>
  </si>
  <si>
    <t xml:space="preserve">Source: UNICEF analysis of UNAIDS 2014 HIV and AIDS estimates, July 2015. </t>
  </si>
  <si>
    <t>Paed_Lo</t>
  </si>
  <si>
    <t>Paed_Hi</t>
  </si>
  <si>
    <t>Adult_Lo</t>
  </si>
  <si>
    <t>Adult_Hi</t>
  </si>
  <si>
    <t>Note: excludes single dose nervirapine</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</si>
  <si>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</si>
  <si>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</si>
  <si>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</si>
  <si>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</si>
  <si>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</si>
  <si>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</si>
  <si>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</si>
  <si>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</si>
  <si>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</si>
  <si>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</si>
  <si>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</si>
  <si>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</si>
  <si>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</si>
  <si>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</si>
  <si>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</si>
  <si>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</si>
  <si>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</si>
  <si>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</si>
  <si>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</si>
  <si>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</si>
  <si>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</si>
  <si>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</si>
  <si>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</si>
  <si>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</si>
  <si>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</si>
  <si>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</si>
  <si>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</si>
  <si>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</si>
  <si>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</si>
  <si>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</si>
  <si>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</si>
  <si>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</si>
  <si>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</si>
  <si>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</si>
  <si>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</si>
  <si>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</si>
  <si>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</si>
  <si>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</si>
  <si>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</si>
  <si>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</si>
  <si>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</si>
  <si>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</si>
  <si>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</si>
  <si>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</si>
  <si>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</si>
  <si>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</si>
  <si>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</si>
  <si>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</si>
  <si>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</si>
  <si>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</si>
  <si>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</si>
  <si>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</si>
  <si>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</si>
  <si>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</si>
  <si>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</si>
  <si>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</si>
  <si>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</si>
  <si>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</si>
  <si>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</si>
  <si>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</si>
  <si>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</si>
  <si>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</si>
  <si>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</si>
  <si>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</si>
  <si>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</si>
  <si>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 of Global Total</t>
  </si>
  <si>
    <t>Global Summary of HIV Epidemic among Adolescents (10-19 years), 2014</t>
  </si>
  <si>
    <t>Note: Due to rounding, values may not sum to total.</t>
  </si>
  <si>
    <t>Note: excludes single dose nervirapine; data not available for Bhutan, India, and Maldives</t>
  </si>
  <si>
    <t>ROSA</t>
  </si>
  <si>
    <t xml:space="preserve">Note: data unavailable for Afghanistan, Bangladesh, Bhutan, India, Maldives, and Pakistan. </t>
  </si>
  <si>
    <t>Note: data not available for Bhutan, India, and Maldives.</t>
  </si>
  <si>
    <t>Note: data unavailable for Bhutan, India, and Maldives.</t>
  </si>
  <si>
    <t>Note: data are unavailable for Bhutan, India, and Maldives.</t>
  </si>
  <si>
    <t>Note: data unavilable for Bhutan, India, and Maldives.</t>
  </si>
  <si>
    <t>Estimated number and percentage of adolescents (aged 0-14) living with HIV, top 20 high burden countries, 2000 vs. 2014</t>
  </si>
  <si>
    <t>Of the 220,000 new HIV infection among children globally in 2014, approximately 50% occur in only 6 countries (Nigeria, Kenya, India, Malawi, Uganda and South Africa) with more than 1 out of every 4 in Nigeria alone. Nearly 75% of these infections were in 12 countries.</t>
  </si>
  <si>
    <t>Estimated number and percentage of AIDS-related deaths among children (0-14), top 20 high burden countries, 2014</t>
  </si>
  <si>
    <t>Estimated number of adolescents 15-19 newly infected with HIV</t>
  </si>
  <si>
    <t>Estimated number and percentage of adolescents (aged 10-19) living with HIV, top 20 high burden countries, 2000 vs. 2014</t>
  </si>
  <si>
    <t>Estimated number and percentage of AIDS-related deaths among children (10-19), top 20 high burden countries, 2014</t>
  </si>
  <si>
    <t>Estimated number and percentage of new HIV infections among adolescents (aged 0-14), top 20 high burden countries, 2000 vs. 2014</t>
  </si>
  <si>
    <t>Estimated number and percentage of new HIV infections among adolescents (aged 15-19), top 20 high burden countries, 2000 vs. 2014</t>
  </si>
  <si>
    <t>New HIV infections, ROSA, 2000-2014</t>
  </si>
  <si>
    <t>New HIV infections projection, ROSA, 2015-2030</t>
  </si>
  <si>
    <t>Note: data unavailable for Central and Eastern Europe and the Commonwealth of Independent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</si>
</sst>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00000"/>
  </numFmts>
  <fonts count="27" x14ac:knownFonts="1">
    <font>
      <sz val="12"/>
      <color theme="1"/>
      <name val="Times New Roman"/>
      <family val="2"/>
    </font>
    <font>
      <sz val="12"/>
      <color theme="1"/>
      <name val="Times New Roman"/>
      <family val="2"/>
    </font>
    <font>
      <sz val="11"/>
      <color theme="1"/>
      <name val="Times New Roman"/>
      <family val="2"/>
    </font>
    <font>
      <sz val="9"/>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5">
    <border>
      <left/>
      <right/>
      <top/>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 fillId="0" borderId="0"/>
    <xf numFmtId="0" fontId="22" fillId="0" borderId="0"/>
  </cellStyleXfs>
  <cellXfs count="98">
    <xf numFmtId="0" fontId="0" fillId="0" borderId="0" xfId="0"/>
    <xf numFmtId="0" fontId="0" fillId="4" borderId="0" xfId="0" applyFill="1"/>
    <xf numFmtId="0" fontId="2" fillId="4" borderId="0" xfId="0" applyFont="1" applyFill="1"/>
    <xf numFmtId="0" fontId="7" fillId="4" borderId="0" xfId="0" applyFont="1" applyFill="1" applyBorder="1"/>
    <xf numFmtId="0" fontId="8" fillId="4" borderId="0" xfId="0" applyFont="1" applyFill="1" applyBorder="1"/>
    <xf numFmtId="9" fontId="7" fillId="4" borderId="0" xfId="2" applyFont="1" applyFill="1" applyBorder="1"/>
    <xf numFmtId="166" fontId="7" fillId="4" borderId="0" xfId="2" applyNumberFormat="1" applyFont="1" applyFill="1" applyBorder="1"/>
    <xf numFmtId="9" fontId="0" fillId="4" borderId="0" xfId="0" applyNumberFormat="1" applyFill="1"/>
    <xf numFmtId="0" fontId="3" fillId="4" borderId="0" xfId="0" applyFont="1" applyFill="1"/>
    <xf numFmtId="3" fontId="0" fillId="4" borderId="0" xfId="0" applyNumberFormat="1" applyFill="1"/>
    <xf numFmtId="9" fontId="0" fillId="4" borderId="0" xfId="2" applyFont="1" applyFill="1"/>
    <xf numFmtId="0" fontId="0" fillId="4" borderId="0" xfId="0" applyFill="1" applyAlignment="1">
      <alignment wrapText="1"/>
    </xf>
    <xf numFmtId="0" fontId="6" fillId="4" borderId="1" xfId="0" applyFont="1" applyFill="1" applyBorder="1" applyAlignment="1">
      <alignment horizontal="left"/>
    </xf>
    <xf numFmtId="0" fontId="6" fillId="4" borderId="1" xfId="0" applyFont="1" applyFill="1" applyBorder="1" applyAlignment="1">
      <alignment horizontal="left" wrapText="1"/>
    </xf>
    <xf numFmtId="0" fontId="4" fillId="4" borderId="2" xfId="0" applyFont="1" applyFill="1" applyBorder="1" applyAlignment="1">
      <alignment horizontal="left"/>
    </xf>
    <xf numFmtId="3" fontId="4" fillId="4" borderId="2" xfId="0" applyNumberFormat="1" applyFont="1" applyFill="1" applyBorder="1" applyAlignment="1">
      <alignment horizontal="center" wrapText="1"/>
    </xf>
    <xf numFmtId="3" fontId="0" fillId="4" borderId="0" xfId="0" applyNumberFormat="1" applyFill="1" applyAlignment="1">
      <alignment wrapText="1"/>
    </xf>
    <xf numFmtId="164" fontId="0" fillId="4" borderId="0" xfId="0" applyNumberFormat="1" applyFill="1" applyAlignment="1">
      <alignment horizontal="center" wrapText="1"/>
    </xf>
    <xf numFmtId="9" fontId="0" fillId="4" borderId="0" xfId="2" applyFont="1" applyFill="1" applyAlignment="1">
      <alignment horizontal="center"/>
    </xf>
    <xf numFmtId="9" fontId="0" fillId="4" borderId="0" xfId="0" applyNumberFormat="1" applyFill="1" applyAlignment="1">
      <alignment wrapText="1"/>
    </xf>
    <xf numFmtId="9" fontId="0" fillId="4" borderId="0" xfId="2" applyFont="1" applyFill="1" applyAlignment="1">
      <alignment wrapText="1"/>
    </xf>
    <xf numFmtId="0" fontId="10" fillId="4" borderId="0" xfId="0" applyFont="1" applyFill="1"/>
    <xf numFmtId="2" fontId="0" fillId="4" borderId="0" xfId="0" applyNumberFormat="1" applyFill="1"/>
    <xf numFmtId="0" fontId="11" fillId="4" borderId="0" xfId="0" applyFont="1" applyFill="1"/>
    <xf numFmtId="1" fontId="0" fillId="4" borderId="0" xfId="0" applyNumberFormat="1" applyFill="1"/>
    <xf numFmtId="0" fontId="16" fillId="4" borderId="0" xfId="0" applyFont="1" applyFill="1"/>
    <xf numFmtId="2" fontId="16" fillId="4" borderId="0" xfId="0" applyNumberFormat="1" applyFont="1" applyFill="1"/>
    <xf numFmtId="0" fontId="5" fillId="4" borderId="0" xfId="0" applyFont="1" applyFill="1" applyAlignment="1">
      <alignment wrapText="1"/>
    </xf>
    <xf numFmtId="0" fontId="17" fillId="4" borderId="0" xfId="0" applyFont="1" applyFill="1" applyAlignment="1">
      <alignment horizontal="left" vertical="center" readingOrder="1"/>
    </xf>
    <xf numFmtId="0" fontId="14" fillId="4" borderId="0" xfId="0" applyFont="1" applyFill="1" applyAlignment="1">
      <alignment horizontal="left" vertical="center" readingOrder="1"/>
    </xf>
    <xf numFmtId="0" fontId="12" fillId="5" borderId="3" xfId="0" applyFont="1" applyFill="1" applyBorder="1"/>
    <xf numFmtId="0" fontId="0" fillId="4" borderId="0" xfId="0" applyFill="1" applyAlignment="1">
      <alignment horizontal="left"/>
    </xf>
    <xf numFmtId="165" fontId="0" fillId="4" borderId="0" xfId="1" applyNumberFormat="1" applyFont="1" applyFill="1"/>
    <xf numFmtId="0" fontId="0" fillId="4" borderId="0" xfId="0" applyNumberFormat="1" applyFill="1"/>
    <xf numFmtId="0" fontId="15" fillId="4" borderId="0" xfId="0" applyFont="1" applyFill="1" applyAlignment="1">
      <alignment vertical="center" wrapText="1"/>
    </xf>
    <xf numFmtId="0" fontId="20" fillId="4" borderId="0" xfId="4" applyFont="1" applyFill="1" applyAlignment="1">
      <alignment vertical="top"/>
    </xf>
    <xf numFmtId="0" fontId="1" fillId="4" borderId="0" xfId="4" applyFont="1" applyFill="1" applyAlignment="1">
      <alignment vertical="top" wrapText="1"/>
    </xf>
    <xf numFmtId="0" fontId="19" fillId="4" borderId="0" xfId="0" applyFont="1" applyFill="1"/>
    <xf numFmtId="0" fontId="11"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20" fillId="6" borderId="0" xfId="4" applyFont="1" applyFill="1" applyAlignment="1">
      <alignment vertical="top"/>
    </xf>
    <xf numFmtId="0" fontId="11" fillId="6" borderId="0" xfId="0" applyFont="1" applyFill="1"/>
    <xf numFmtId="0" fontId="19" fillId="6" borderId="0" xfId="0" applyFont="1" applyFill="1"/>
    <xf numFmtId="165" fontId="0" fillId="6" borderId="0" xfId="1" applyNumberFormat="1" applyFont="1" applyFill="1"/>
    <xf numFmtId="0" fontId="0" fillId="6" borderId="0" xfId="0" applyFill="1" applyAlignment="1">
      <alignment horizontal="left"/>
    </xf>
    <xf numFmtId="0" fontId="21" fillId="6" borderId="0" xfId="4" applyFont="1" applyFill="1"/>
    <xf numFmtId="0" fontId="5" fillId="4" borderId="0" xfId="0" applyFont="1" applyFill="1" applyAlignment="1">
      <alignment horizontal="left"/>
    </xf>
    <xf numFmtId="0" fontId="14" fillId="6" borderId="0" xfId="0" applyFont="1" applyFill="1" applyAlignment="1">
      <alignment horizontal="left" vertical="center" readingOrder="1"/>
    </xf>
    <xf numFmtId="0" fontId="12" fillId="6" borderId="3" xfId="0" applyFont="1" applyFill="1" applyBorder="1"/>
    <xf numFmtId="165" fontId="0" fillId="6" borderId="0" xfId="0" applyNumberFormat="1" applyFill="1"/>
    <xf numFmtId="0" fontId="15"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0" fillId="4" borderId="0" xfId="0" applyFill="1" applyAlignment="1"/>
    <xf numFmtId="0" fontId="0" fillId="4" borderId="0" xfId="0" applyFill="1" applyAlignment="1">
      <alignment horizontal="left" wrapText="1"/>
    </xf>
    <xf numFmtId="167" fontId="0" fillId="4" borderId="0" xfId="2" applyNumberFormat="1" applyFont="1" applyFill="1"/>
    <xf numFmtId="0" fontId="6" fillId="4" borderId="1" xfId="0" applyFont="1" applyFill="1" applyBorder="1" applyAlignment="1">
      <alignment horizontal="left" vertical="top" wrapText="1"/>
    </xf>
    <xf numFmtId="14" fontId="0" fillId="4" borderId="0" xfId="0" applyNumberFormat="1" applyFill="1"/>
    <xf numFmtId="0" fontId="26" fillId="3" borderId="4" xfId="0" applyFont="1" applyFill="1" applyBorder="1" applyAlignment="1">
      <alignment wrapText="1"/>
    </xf>
    <xf numFmtId="0" fontId="26" fillId="3" borderId="5" xfId="0" applyFont="1" applyFill="1" applyBorder="1" applyAlignment="1">
      <alignment horizontal="center" wrapText="1"/>
    </xf>
    <xf numFmtId="0" fontId="26" fillId="3" borderId="5" xfId="0" applyFont="1" applyFill="1" applyBorder="1" applyAlignment="1">
      <alignment horizontal="center"/>
    </xf>
    <xf numFmtId="0" fontId="26" fillId="3" borderId="6" xfId="0" applyNumberFormat="1" applyFont="1" applyFill="1" applyBorder="1" applyAlignment="1">
      <alignment horizontal="center" wrapText="1"/>
    </xf>
    <xf numFmtId="0" fontId="0" fillId="7" borderId="7" xfId="0" applyFill="1" applyBorder="1" applyAlignment="1">
      <alignment wrapText="1"/>
    </xf>
    <xf numFmtId="3" fontId="0" fillId="7" borderId="0" xfId="0" applyNumberFormat="1" applyFill="1" applyBorder="1" applyAlignment="1">
      <alignment horizontal="center" vertical="center" wrapText="1"/>
    </xf>
    <xf numFmtId="0" fontId="0" fillId="7" borderId="8" xfId="0" applyNumberFormat="1" applyFill="1" applyBorder="1" applyAlignment="1">
      <alignment horizontal="center" vertical="center" wrapText="1"/>
    </xf>
    <xf numFmtId="0" fontId="0" fillId="3" borderId="7" xfId="0" applyFill="1" applyBorder="1" applyAlignment="1">
      <alignment wrapText="1"/>
    </xf>
    <xf numFmtId="3" fontId="0" fillId="3" borderId="0"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0" fillId="7" borderId="9" xfId="0" applyFill="1" applyBorder="1" applyAlignment="1">
      <alignment wrapText="1"/>
    </xf>
    <xf numFmtId="3" fontId="0" fillId="7" borderId="10" xfId="0" applyNumberFormat="1" applyFill="1" applyBorder="1" applyAlignment="1">
      <alignment horizontal="center" vertical="center" wrapText="1"/>
    </xf>
    <xf numFmtId="0" fontId="0" fillId="7" borderId="11"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0" fontId="26" fillId="3" borderId="12" xfId="0" applyFont="1" applyFill="1" applyBorder="1" applyAlignment="1"/>
    <xf numFmtId="0" fontId="26" fillId="3" borderId="13" xfId="0" applyFont="1" applyFill="1" applyBorder="1" applyAlignment="1">
      <alignment horizontal="centerContinuous"/>
    </xf>
    <xf numFmtId="0" fontId="26" fillId="3" borderId="14" xfId="0" applyNumberFormat="1" applyFont="1" applyFill="1" applyBorder="1" applyAlignment="1">
      <alignment horizontal="center" wrapText="1"/>
    </xf>
    <xf numFmtId="0" fontId="26" fillId="3" borderId="7" xfId="0" applyFont="1" applyFill="1" applyBorder="1" applyAlignment="1"/>
    <xf numFmtId="0" fontId="26" fillId="3" borderId="0" xfId="0" applyFont="1" applyFill="1" applyBorder="1" applyAlignment="1">
      <alignment horizontal="center"/>
    </xf>
    <xf numFmtId="0" fontId="26" fillId="3" borderId="8" xfId="0" applyNumberFormat="1" applyFont="1" applyFill="1" applyBorder="1" applyAlignment="1">
      <alignment horizontal="center" wrapText="1"/>
    </xf>
    <xf numFmtId="0" fontId="0" fillId="4" borderId="0" xfId="0" applyFill="1" applyAlignment="1">
      <alignment horizontal="right"/>
    </xf>
    <xf numFmtId="165" fontId="0" fillId="6" borderId="0" xfId="1" applyNumberFormat="1" applyFont="1" applyFill="1" applyAlignment="1">
      <alignment horizontal="right"/>
    </xf>
    <xf numFmtId="9" fontId="0" fillId="6" borderId="0" xfId="2" applyNumberFormat="1" applyFont="1" applyFill="1"/>
    <xf numFmtId="9" fontId="0" fillId="6" borderId="0" xfId="0" applyNumberFormat="1" applyFill="1"/>
    <xf numFmtId="0" fontId="25" fillId="4" borderId="0" xfId="0" applyFont="1" applyFill="1" applyAlignment="1">
      <alignment horizontal="center" wrapText="1"/>
    </xf>
    <xf numFmtId="0" fontId="0" fillId="4" borderId="0" xfId="0" applyFill="1" applyAlignment="1">
      <alignment vertical="center" textRotation="90" wrapText="1"/>
    </xf>
    <xf numFmtId="0" fontId="5" fillId="4" borderId="0" xfId="0" applyFont="1" applyFill="1" applyAlignment="1">
      <alignment wrapText="1"/>
    </xf>
    <xf numFmtId="0" fontId="18" fillId="0" borderId="0" xfId="0" applyFont="1" applyBorder="1" applyAlignment="1">
      <alignment horizontal="center" wrapText="1"/>
    </xf>
    <xf numFmtId="0" fontId="15" fillId="2" borderId="0" xfId="0" applyFont="1" applyFill="1" applyAlignment="1">
      <alignment horizontal="center" vertical="center" wrapText="1"/>
    </xf>
    <xf numFmtId="0" fontId="23" fillId="2" borderId="0" xfId="0" applyFont="1" applyFill="1" applyAlignment="1">
      <alignment horizontal="center" wrapText="1"/>
    </xf>
    <xf numFmtId="0" fontId="9" fillId="3" borderId="0" xfId="0" applyFont="1" applyFill="1" applyBorder="1" applyAlignment="1">
      <alignment horizontal="center" wrapText="1"/>
    </xf>
    <xf numFmtId="0" fontId="0" fillId="2" borderId="0" xfId="0" applyFill="1" applyAlignment="1">
      <alignment horizontal="center" vertical="center" wrapText="1"/>
    </xf>
    <xf numFmtId="0" fontId="0" fillId="0" borderId="0" xfId="0" applyAlignment="1">
      <alignment wrapText="1"/>
    </xf>
    <xf numFmtId="0" fontId="0" fillId="4" borderId="0" xfId="0" applyFill="1" applyAlignment="1">
      <alignment textRotation="90" wrapText="1"/>
    </xf>
    <xf numFmtId="0" fontId="24" fillId="4" borderId="0" xfId="0" applyFont="1" applyFill="1" applyAlignment="1">
      <alignment horizontal="left" vertical="top" wrapText="1"/>
    </xf>
    <xf numFmtId="0" fontId="0" fillId="4" borderId="0" xfId="0"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5DFC2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South Asia,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rgbClr val="FF0000"/>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coverage'!$A$31:$A$35</c:f>
              <c:strCache>
                <c:ptCount val="5"/>
                <c:pt idx="0">
                  <c:v>Afghanistan</c:v>
                </c:pt>
                <c:pt idx="1">
                  <c:v>Pakistan</c:v>
                </c:pt>
                <c:pt idx="2">
                  <c:v>Sri Lanka</c:v>
                </c:pt>
                <c:pt idx="3">
                  <c:v>Bangladesh</c:v>
                </c:pt>
                <c:pt idx="4">
                  <c:v>Nepal</c:v>
                </c:pt>
              </c:strCache>
            </c:strRef>
          </c:cat>
          <c:val>
            <c:numRef>
              <c:f>'PMTCT coverage'!$B$31:$B$35</c:f>
              <c:numCache>
                <c:formatCode>General</c:formatCode>
                <c:ptCount val="5"/>
                <c:pt idx="0" formatCode="0.00">
                  <c:v>0.01</c:v>
                </c:pt>
                <c:pt idx="1">
                  <c:v>0.03</c:v>
                </c:pt>
                <c:pt idx="2">
                  <c:v>0.16</c:v>
                </c:pt>
                <c:pt idx="3">
                  <c:v>0.18</c:v>
                </c:pt>
                <c:pt idx="4">
                  <c:v>0.33</c:v>
                </c:pt>
              </c:numCache>
            </c:numRef>
          </c:val>
        </c:ser>
        <c:dLbls>
          <c:dLblPos val="outEnd"/>
          <c:showLegendKey val="0"/>
          <c:showVal val="1"/>
          <c:showCatName val="0"/>
          <c:showSerName val="0"/>
          <c:showPercent val="0"/>
          <c:showBubbleSize val="0"/>
        </c:dLbls>
        <c:gapWidth val="182"/>
        <c:axId val="574635032"/>
        <c:axId val="574633072"/>
      </c:barChart>
      <c:catAx>
        <c:axId val="574635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633072"/>
        <c:crosses val="autoZero"/>
        <c:auto val="1"/>
        <c:lblAlgn val="ctr"/>
        <c:lblOffset val="100"/>
        <c:noMultiLvlLbl val="0"/>
      </c:catAx>
      <c:valAx>
        <c:axId val="57463307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63503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South Asia</a:t>
            </a:r>
            <a:r>
              <a:rPr lang="en-US" sz="1600"/>
              <a:t>,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994600581728229"/>
          <c:y val="0.23379006210846959"/>
          <c:w val="0.64779768483876388"/>
          <c:h val="0.69461333705239769"/>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2.8584167444600458E-2"/>
                  <c:y val="-8.6700312342122679E-2"/>
                </c:manualLayout>
              </c:layout>
              <c:tx>
                <c:rich>
                  <a:bodyPr/>
                  <a:lstStyle/>
                  <a:p>
                    <a:fld id="{51F26AA2-B407-42D3-867E-B8798B8D3D13}" type="CATEGORYNAME">
                      <a:rPr lang="en-US"/>
                      <a:pPr/>
                      <a:t>[CATEGORY NAME]</a:t>
                    </a:fld>
                    <a:endParaRPr lang="en-US" baseline="0"/>
                  </a:p>
                  <a:p>
                    <a:r>
                      <a:rPr lang="en-US" baseline="0"/>
                      <a:t>...</a:t>
                    </a:r>
                  </a:p>
                  <a:p>
                    <a:r>
                      <a:rPr lang="en-US"/>
                      <a:t>&gt;95%</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0.14268970331651767"/>
                  <c:y val="2.8107120911987582E-2"/>
                </c:manualLayout>
              </c:layout>
              <c:tx>
                <c:rich>
                  <a:bodyPr/>
                  <a:lstStyle/>
                  <a:p>
                    <a:fld id="{D874FBBA-D352-41E2-992A-54ACDA1127F7}" type="CATEGORYNAME">
                      <a:rPr lang="en-US"/>
                      <a:pPr/>
                      <a:t>[CATEGORY NAME]</a:t>
                    </a:fld>
                    <a:endParaRPr lang="en-US" baseline="0"/>
                  </a:p>
                  <a:p>
                    <a:r>
                      <a:rPr lang="en-US"/>
                      <a:t>2,100 1%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6.3814053227990095E-2"/>
                  <c:y val="-5.0523988600578273E-2"/>
                </c:manualLayout>
              </c:layout>
              <c:tx>
                <c:rich>
                  <a:bodyPr/>
                  <a:lstStyle/>
                  <a:p>
                    <a:fld id="{EEC8D216-BACC-4D33-822C-8E2405E5D087}" type="CATEGORYNAME">
                      <a:rPr lang="en-US"/>
                      <a:pPr/>
                      <a:t>[CATEGORY NAME]</a:t>
                    </a:fld>
                    <a:endParaRPr lang="en-US" baseline="0"/>
                  </a:p>
                  <a:p>
                    <a:r>
                      <a:rPr lang="en-US"/>
                      <a:t>2,000</a:t>
                    </a:r>
                    <a:endParaRPr lang="en-US" baseline="0"/>
                  </a:p>
                  <a:p>
                    <a:fld id="{8A6E2F5C-304B-476A-A50A-3438EC485F7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0.16895602088200437"/>
                  <c:y val="-1.5802024189257843E-2"/>
                </c:manualLayout>
              </c:layout>
              <c:tx>
                <c:rich>
                  <a:bodyPr/>
                  <a:lstStyle/>
                  <a:p>
                    <a:fld id="{F470AA18-3A6A-4103-BF74-B7A96DE8D9B4}"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7.586921649251818E-3"/>
                  <c:y val="-3.807618031006664E-2"/>
                </c:manualLayout>
              </c:layout>
              <c:tx>
                <c:rich>
                  <a:bodyPr/>
                  <a:lstStyle/>
                  <a:p>
                    <a:fld id="{BD6CCF3F-70FE-427F-A907-4E518104DDF7}"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18778724898694973"/>
                  <c:y val="5.5186182132427021E-2"/>
                </c:manualLayout>
              </c:layout>
              <c:tx>
                <c:rich>
                  <a:bodyPr/>
                  <a:lstStyle/>
                  <a:p>
                    <a:fld id="{832BF49A-D2CF-4C30-9D4F-0DE65996FE7E}"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8.4017630764170306E-2"/>
                  <c:y val="-3.9820056381656185E-2"/>
                </c:manualLayout>
              </c:layout>
              <c:tx>
                <c:rich>
                  <a:bodyPr/>
                  <a:lstStyle/>
                  <a:p>
                    <a:fld id="{97D9DE25-87F8-42B1-A8AD-BCC565C00B8F}" type="CATEGORYNAME">
                      <a:rPr lang="en-US"/>
                      <a:pPr/>
                      <a:t>[CATEGORY NAME]</a:t>
                    </a:fld>
                    <a:endParaRPr lang="en-US" baseline="0"/>
                  </a:p>
                  <a:p>
                    <a:r>
                      <a:rPr lang="en-US" baseline="0"/>
                      <a:t>&lt;100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17402026243529717"/>
                  <c:y val="-2.5477614398990205E-2"/>
                </c:manualLayout>
              </c:layout>
              <c:tx>
                <c:rich>
                  <a:bodyPr/>
                  <a:lstStyle/>
                  <a:p>
                    <a:fld id="{05940756-CEDA-4163-A72C-A2ED6F6775DD}"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Pop_0-14_Region'!$A$40:$A$47</c:f>
              <c:strCache>
                <c:ptCount val="8"/>
                <c:pt idx="0">
                  <c:v>India</c:v>
                </c:pt>
                <c:pt idx="1">
                  <c:v>Pakistan</c:v>
                </c:pt>
                <c:pt idx="2">
                  <c:v>Nepal</c:v>
                </c:pt>
                <c:pt idx="3">
                  <c:v>Afghanistan</c:v>
                </c:pt>
                <c:pt idx="4">
                  <c:v>Bangladesh</c:v>
                </c:pt>
                <c:pt idx="5">
                  <c:v>Bhutan</c:v>
                </c:pt>
                <c:pt idx="6">
                  <c:v>Sri Lanka</c:v>
                </c:pt>
                <c:pt idx="7">
                  <c:v>Maldives</c:v>
                </c:pt>
              </c:strCache>
            </c:strRef>
          </c:cat>
          <c:val>
            <c:numRef>
              <c:f>'HIV Pop_0-14_Region'!$B$40:$B$47</c:f>
              <c:numCache>
                <c:formatCode>General</c:formatCode>
                <c:ptCount val="8"/>
                <c:pt idx="0">
                  <c:v>134898</c:v>
                </c:pt>
                <c:pt idx="1">
                  <c:v>2096</c:v>
                </c:pt>
                <c:pt idx="2">
                  <c:v>1968</c:v>
                </c:pt>
                <c:pt idx="3">
                  <c:v>377</c:v>
                </c:pt>
                <c:pt idx="4">
                  <c:v>309</c:v>
                </c:pt>
                <c:pt idx="5">
                  <c:v>122</c:v>
                </c:pt>
                <c:pt idx="6">
                  <c:v>91</c:v>
                </c:pt>
                <c:pt idx="7">
                  <c:v>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South Asia,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5489727421687906"/>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9.0077292062630099E-2"/>
                  <c:y val="-9.9607982150998586E-2"/>
                </c:manualLayout>
              </c:layout>
              <c:tx>
                <c:rich>
                  <a:bodyPr/>
                  <a:lstStyle/>
                  <a:p>
                    <a:fld id="{AF17747B-DDBE-4352-8C6E-92FAE8A26093}" type="CATEGORYNAME">
                      <a:rPr lang="en-US"/>
                      <a:pPr/>
                      <a:t>[CATEGORY NAME]</a:t>
                    </a:fld>
                    <a:endParaRPr lang="en-US" baseline="0"/>
                  </a:p>
                  <a:p>
                    <a:r>
                      <a:rPr lang="en-US" baseline="0"/>
                      <a:t>...</a:t>
                    </a:r>
                  </a:p>
                  <a:p>
                    <a:fld id="{5FB2B95D-F28C-4286-BBF0-13777FC0345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2.8743813919811748E-2"/>
                  <c:y val="2.9678241519493359E-2"/>
                </c:manualLayout>
              </c:layout>
              <c:tx>
                <c:rich>
                  <a:bodyPr/>
                  <a:lstStyle/>
                  <a:p>
                    <a:fld id="{AEBF097E-BEAD-4305-83DD-6757B0CB6CD4}" type="CATEGORYNAME">
                      <a:rPr lang="en-US"/>
                      <a:pPr/>
                      <a:t>[CATEGORY NAME]</a:t>
                    </a:fld>
                    <a:endParaRPr lang="en-US" baseline="0"/>
                  </a:p>
                  <a:p>
                    <a:r>
                      <a:rPr lang="en-US" baseline="0"/>
                      <a:t>&lt;1,000</a:t>
                    </a:r>
                  </a:p>
                  <a:p>
                    <a:fld id="{62AFB17A-1A0A-4E50-9206-4210A79F31E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8.3408525658430627E-2"/>
                  <c:y val="-5.2635471262085683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fld id="{BC2805ED-67CB-4490-B1F9-DD084EA43B28}" type="CATEGORYNAME">
                      <a:rPr lang="en-US"/>
                      <a:pPr>
                        <a:defRPr/>
                      </a:pPr>
                      <a:t>[CATEGORY NAME]</a:t>
                    </a:fld>
                    <a:endParaRPr lang="en-US" baseline="0"/>
                  </a:p>
                  <a:p>
                    <a:pPr>
                      <a:defRPr/>
                    </a:pPr>
                    <a:r>
                      <a:rPr lang="en-US" baseline="0"/>
                      <a:t>&lt;200</a:t>
                    </a:r>
                  </a:p>
                  <a:p>
                    <a:pPr>
                      <a:defRPr/>
                    </a:pPr>
                    <a:fld id="{CFC5D78D-4975-43E8-B074-4D0B706F74F5}" type="PERCENTAGE">
                      <a:rPr lang="en-US"/>
                      <a:pPr>
                        <a:defRPr/>
                      </a:pPr>
                      <a:t>[PERCENTAGE]</a:t>
                    </a:fld>
                    <a:endParaRPr lang="en-US"/>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6.349432527830573E-2"/>
                      <c:h val="9.4019593327220416E-2"/>
                    </c:manualLayout>
                  </c15:layout>
                  <c15:dlblFieldTable/>
                  <c15:showDataLabelsRange val="0"/>
                </c:ext>
              </c:extLst>
            </c:dLbl>
            <c:dLbl>
              <c:idx val="3"/>
              <c:layout>
                <c:manualLayout>
                  <c:x val="-3.0914652909765656E-2"/>
                  <c:y val="-0.10211346269670175"/>
                </c:manualLayout>
              </c:layout>
              <c:tx>
                <c:rich>
                  <a:bodyPr/>
                  <a:lstStyle/>
                  <a:p>
                    <a:fld id="{F5692DC4-E62B-4AFF-AB3C-B93E93C76325}" type="CATEGORYNAME">
                      <a:rPr lang="en-US"/>
                      <a:pPr/>
                      <a:t>[CATEGORY NAME]</a:t>
                    </a:fld>
                    <a:endParaRPr lang="en-US" baseline="0"/>
                  </a:p>
                  <a:p>
                    <a:r>
                      <a:rPr lang="en-US" baseline="0"/>
                      <a:t>&lt;100</a:t>
                    </a:r>
                  </a:p>
                  <a:p>
                    <a:fld id="{776BF28C-5AAC-4596-B9B2-1F5C4C896C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6.581373879989133E-2"/>
                  <c:y val="-0.11226337621377548"/>
                </c:manualLayout>
              </c:layout>
              <c:tx>
                <c:rich>
                  <a:bodyPr/>
                  <a:lstStyle/>
                  <a:p>
                    <a:fld id="{C9F287E8-68B6-4A98-9D8F-9F0345FE2E3E}" type="CATEGORYNAME">
                      <a:rPr lang="en-US"/>
                      <a:pPr/>
                      <a:t>[CATEGORY NAME]</a:t>
                    </a:fld>
                    <a:endParaRPr lang="en-US" baseline="0"/>
                  </a:p>
                  <a:p>
                    <a:r>
                      <a:rPr lang="en-US" baseline="0"/>
                      <a:t>&lt;100</a:t>
                    </a:r>
                  </a:p>
                  <a:p>
                    <a:fld id="{83A94B48-1A7D-4A06-A7A8-12630A084A8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22409644311702404"/>
                  <c:y val="7.2659244610275647E-2"/>
                </c:manualLayout>
              </c:layout>
              <c:tx>
                <c:rich>
                  <a:bodyPr/>
                  <a:lstStyle/>
                  <a:p>
                    <a:fld id="{4E49FC3E-3860-41D0-8B0A-6DB6707FD949}"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21602635532627387"/>
                  <c:y val="-2.1182488623978906E-2"/>
                </c:manualLayout>
              </c:layout>
              <c:tx>
                <c:rich>
                  <a:bodyPr/>
                  <a:lstStyle/>
                  <a:p>
                    <a:fld id="{9F614217-E8F5-4E3B-89D7-C4AA625849A0}" type="CATEGORYNAME">
                      <a:rPr lang="en-US"/>
                      <a:pPr/>
                      <a:t>[CATEGORY NAME]</a:t>
                    </a:fld>
                    <a:endParaRPr lang="en-US" baseline="0"/>
                  </a:p>
                  <a:p>
                    <a:r>
                      <a:rPr lang="en-US" baseline="0"/>
                      <a:t>&lt;100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15726816906507368"/>
                  <c:y val="-0.10110049388598211"/>
                </c:manualLayout>
              </c:layout>
              <c:tx>
                <c:rich>
                  <a:bodyPr/>
                  <a:lstStyle/>
                  <a:p>
                    <a:fld id="{393969DB-5846-4598-B4A7-018FB17C92F0}"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Infections_0-14_Region'!$A$39:$A$46</c:f>
              <c:strCache>
                <c:ptCount val="8"/>
                <c:pt idx="0">
                  <c:v>India</c:v>
                </c:pt>
                <c:pt idx="1">
                  <c:v>Pakistan</c:v>
                </c:pt>
                <c:pt idx="2">
                  <c:v>Nepal</c:v>
                </c:pt>
                <c:pt idx="3">
                  <c:v>Afghanistan</c:v>
                </c:pt>
                <c:pt idx="4">
                  <c:v>Bangladesh</c:v>
                </c:pt>
                <c:pt idx="5">
                  <c:v>Bhutan</c:v>
                </c:pt>
                <c:pt idx="6">
                  <c:v>Sri Lanka</c:v>
                </c:pt>
                <c:pt idx="7">
                  <c:v>Maldives</c:v>
                </c:pt>
              </c:strCache>
            </c:strRef>
          </c:cat>
          <c:val>
            <c:numRef>
              <c:f>'New Infections_0-14_Region'!$B$39:$B$46</c:f>
              <c:numCache>
                <c:formatCode>General</c:formatCode>
                <c:ptCount val="8"/>
                <c:pt idx="0">
                  <c:v>12465</c:v>
                </c:pt>
                <c:pt idx="1">
                  <c:v>737</c:v>
                </c:pt>
                <c:pt idx="2">
                  <c:v>178</c:v>
                </c:pt>
                <c:pt idx="3">
                  <c:v>81</c:v>
                </c:pt>
                <c:pt idx="4">
                  <c:v>63</c:v>
                </c:pt>
                <c:pt idx="5">
                  <c:v>25</c:v>
                </c:pt>
                <c:pt idx="6">
                  <c:v>19</c:v>
                </c:pt>
                <c:pt idx="7">
                  <c:v>0.155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Deaths_0-14'!$G$40:$G$60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Deaths_0-14'!$H$40:$H$60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South Asia,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234825037081205"/>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7.8671010951217299E-2"/>
                  <c:y val="-0.11098052941477082"/>
                </c:manualLayout>
              </c:layout>
              <c:tx>
                <c:rich>
                  <a:bodyPr/>
                  <a:lstStyle/>
                  <a:p>
                    <a:fld id="{D8883E30-B69E-4B84-96FE-A3C5F309D6F0}" type="CATEGORYNAME">
                      <a:rPr lang="en-US"/>
                      <a:pPr/>
                      <a:t>[CATEGORY NAME]</a:t>
                    </a:fld>
                    <a:r>
                      <a:rPr lang="en-US" baseline="0"/>
                      <a:t> ... </a:t>
                    </a:r>
                    <a:fld id="{FEE4594C-6767-47B8-9E45-B7C31E356C6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0.14816008688569102"/>
                  <c:y val="1.0975141118551626E-2"/>
                </c:manualLayout>
              </c:layout>
              <c:tx>
                <c:rich>
                  <a:bodyPr/>
                  <a:lstStyle/>
                  <a:p>
                    <a:fld id="{002407EE-468E-407D-BDD5-6A6FE8D8CF63}" type="CATEGORYNAME">
                      <a:rPr lang="en-US"/>
                      <a:pPr/>
                      <a:t>[CATEGORY NAME]</a:t>
                    </a:fld>
                    <a:r>
                      <a:rPr lang="en-US" baseline="0"/>
                      <a:t> &lt;500 </a:t>
                    </a:r>
                    <a:fld id="{0920AE9D-A50F-4266-AB8D-464389E737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0.11696334509910399"/>
                  <c:y val="-2.7607993267254362E-2"/>
                </c:manualLayout>
              </c:layout>
              <c:tx>
                <c:rich>
                  <a:bodyPr/>
                  <a:lstStyle/>
                  <a:p>
                    <a:fld id="{724F8515-2C66-44B4-8CA0-9EB29D80F493}" type="CATEGORYNAME">
                      <a:rPr lang="en-US"/>
                      <a:pPr/>
                      <a:t>[CATEGORY NAME]</a:t>
                    </a:fld>
                    <a:r>
                      <a:rPr lang="en-US" baseline="0"/>
                      <a:t> &lt;200 </a:t>
                    </a:r>
                    <a:fld id="{C121BA8B-221D-4634-9ABB-03D4251523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0.10929322110598247"/>
                  <c:y val="-8.0495741779258681E-2"/>
                </c:manualLayout>
              </c:layout>
              <c:tx>
                <c:rich>
                  <a:bodyPr/>
                  <a:lstStyle/>
                  <a:p>
                    <a:fld id="{FC269F82-C5D1-449E-8849-49A1E7AF2D26}" type="CATEGORYNAME">
                      <a:rPr lang="en-US"/>
                      <a:pPr/>
                      <a:t>[CATEGORY NAME]</a:t>
                    </a:fld>
                    <a:r>
                      <a:rPr lang="en-US" baseline="0"/>
                      <a:t> &lt;100 </a:t>
                    </a:r>
                    <a:fld id="{3E016ECC-5937-481D-9D46-79F856C0777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0.10937518327450454"/>
                  <c:y val="-0.12094748788829893"/>
                </c:manualLayout>
              </c:layout>
              <c:tx>
                <c:rich>
                  <a:bodyPr/>
                  <a:lstStyle/>
                  <a:p>
                    <a:fld id="{128510CF-8183-4AB5-A4C5-D5AE151B6302}"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8.3442845506380661E-2"/>
                  <c:y val="-0.14178089520134396"/>
                </c:manualLayout>
              </c:layout>
              <c:tx>
                <c:rich>
                  <a:bodyPr/>
                  <a:lstStyle/>
                  <a:p>
                    <a:fld id="{8DED41F0-586C-4837-AD78-6697DA7FBF9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20440944881889764"/>
                  <c:y val="-7.4554566225943147E-3"/>
                </c:manualLayout>
              </c:layout>
              <c:tx>
                <c:rich>
                  <a:bodyPr/>
                  <a:lstStyle/>
                  <a:p>
                    <a:fld id="{2C1C0274-B5E8-4231-9CEA-66A0A56260E8}"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18042161281563937"/>
                  <c:y val="-6.284629259745371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fld id="{F46A3145-2262-40C5-8246-1832AA742B2F}" type="CATEGORYNAME">
                      <a:rPr lang="en-US"/>
                      <a:pPr>
                        <a:defRPr/>
                      </a:pPr>
                      <a:t>[CATEGORY NAME]</a:t>
                    </a:fld>
                    <a:r>
                      <a:rPr lang="en-US" baseline="0"/>
                      <a:t> ... &lt;1%</a:t>
                    </a:r>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5622988505747129"/>
                      <c:h val="3.8529405816055913E-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Deaths_0-14_Region'!$A$39:$A$46</c:f>
              <c:strCache>
                <c:ptCount val="8"/>
                <c:pt idx="0">
                  <c:v>India</c:v>
                </c:pt>
                <c:pt idx="1">
                  <c:v>Pakistan</c:v>
                </c:pt>
                <c:pt idx="2">
                  <c:v>Nepal</c:v>
                </c:pt>
                <c:pt idx="3">
                  <c:v>Afghanistan</c:v>
                </c:pt>
                <c:pt idx="4">
                  <c:v>Bangladesh</c:v>
                </c:pt>
                <c:pt idx="5">
                  <c:v>Bhutan</c:v>
                </c:pt>
                <c:pt idx="6">
                  <c:v>Sri Lanka</c:v>
                </c:pt>
                <c:pt idx="7">
                  <c:v>Maldives</c:v>
                </c:pt>
              </c:strCache>
            </c:strRef>
          </c:cat>
          <c:val>
            <c:numRef>
              <c:f>'AIDS Deaths_0-14_Region'!$B$39:$B$46</c:f>
              <c:numCache>
                <c:formatCode>General</c:formatCode>
                <c:ptCount val="8"/>
                <c:pt idx="0">
                  <c:v>8492.94</c:v>
                </c:pt>
                <c:pt idx="1">
                  <c:v>277</c:v>
                </c:pt>
                <c:pt idx="2">
                  <c:v>112</c:v>
                </c:pt>
                <c:pt idx="3">
                  <c:v>47</c:v>
                </c:pt>
                <c:pt idx="4">
                  <c:v>21</c:v>
                </c:pt>
                <c:pt idx="5">
                  <c:v>10</c:v>
                </c:pt>
                <c:pt idx="6">
                  <c:v>8</c:v>
                </c:pt>
                <c:pt idx="7">
                  <c:v>9.9500000000000005E-2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a:t>
            </a:r>
            <a:r>
              <a:rPr lang="en-US"/>
              <a:t>among</a:t>
            </a:r>
            <a:r>
              <a:rPr lang="en-US" baseline="0"/>
              <a:t> South Asia and </a:t>
            </a:r>
            <a:r>
              <a:rPr lang="en-US"/>
              <a:t>the Global Plan priority countries,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0.76522597453033225</c:v>
                </c:pt>
                <c:pt idx="1">
                  <c:v>0.55450186735017504</c:v>
                </c:pt>
                <c:pt idx="2">
                  <c:v>0.4922582294475491</c:v>
                </c:pt>
                <c:pt idx="3">
                  <c:v>0.49184531091218597</c:v>
                </c:pt>
                <c:pt idx="4">
                  <c:v>0.30944920153492972</c:v>
                </c:pt>
              </c:numCache>
            </c:numRef>
          </c:val>
        </c:ser>
        <c:ser>
          <c:idx val="0"/>
          <c:order val="1"/>
          <c:tx>
            <c:strRef>
              <c:f>'PMTCT cascade'!$A$34</c:f>
              <c:strCache>
                <c:ptCount val="1"/>
                <c:pt idx="0">
                  <c:v>ROSA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0.30183494861148735</c:v>
                </c:pt>
                <c:pt idx="1">
                  <c:v>0.25580926489686001</c:v>
                </c:pt>
                <c:pt idx="2">
                  <c:v>0.21271366904920444</c:v>
                </c:pt>
                <c:pt idx="3">
                  <c:v>6.8633495178350226E-2</c:v>
                </c:pt>
                <c:pt idx="4">
                  <c:v>0.33297100000000002</c:v>
                </c:pt>
              </c:numCache>
            </c:numRef>
          </c:val>
        </c:ser>
        <c:dLbls>
          <c:dLblPos val="inEnd"/>
          <c:showLegendKey val="0"/>
          <c:showVal val="1"/>
          <c:showCatName val="0"/>
          <c:showSerName val="0"/>
          <c:showPercent val="0"/>
          <c:showBubbleSize val="0"/>
        </c:dLbls>
        <c:gapWidth val="100"/>
        <c:axId val="539955200"/>
        <c:axId val="539955592"/>
      </c:barChart>
      <c:catAx>
        <c:axId val="5399552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9955592"/>
        <c:crosses val="autoZero"/>
        <c:auto val="1"/>
        <c:lblAlgn val="ctr"/>
        <c:lblOffset val="100"/>
        <c:noMultiLvlLbl val="0"/>
      </c:catAx>
      <c:valAx>
        <c:axId val="53995559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995520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a:t>
            </a:r>
            <a:r>
              <a:rPr lang="en-US"/>
              <a:t>, South Asia,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0</c:v>
                </c:pt>
                <c:pt idx="1">
                  <c:v>0</c:v>
                </c:pt>
                <c:pt idx="2">
                  <c:v>0</c:v>
                </c:pt>
                <c:pt idx="3">
                  <c:v>0</c:v>
                </c:pt>
                <c:pt idx="4">
                  <c:v>0</c:v>
                </c:pt>
                <c:pt idx="5">
                  <c:v>0</c:v>
                </c:pt>
                <c:pt idx="6">
                  <c:v>1</c:v>
                </c:pt>
                <c:pt idx="7">
                  <c:v>1</c:v>
                </c:pt>
                <c:pt idx="8">
                  <c:v>8</c:v>
                </c:pt>
                <c:pt idx="9">
                  <c:v>9</c:v>
                </c:pt>
                <c:pt idx="10">
                  <c:v>12</c:v>
                </c:pt>
                <c:pt idx="11">
                  <c:v>57</c:v>
                </c:pt>
                <c:pt idx="12">
                  <c:v>80</c:v>
                </c:pt>
                <c:pt idx="13">
                  <c:v>93</c:v>
                </c:pt>
                <c:pt idx="14">
                  <c:v>10774</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0</c:v>
                </c:pt>
                <c:pt idx="2">
                  <c:v>0</c:v>
                </c:pt>
                <c:pt idx="3">
                  <c:v>0</c:v>
                </c:pt>
                <c:pt idx="4">
                  <c:v>0</c:v>
                </c:pt>
                <c:pt idx="5">
                  <c:v>0</c:v>
                </c:pt>
                <c:pt idx="6">
                  <c:v>0</c:v>
                </c:pt>
                <c:pt idx="7">
                  <c:v>0</c:v>
                </c:pt>
                <c:pt idx="8">
                  <c:v>0</c:v>
                </c:pt>
                <c:pt idx="9">
                  <c:v>0</c:v>
                </c:pt>
                <c:pt idx="10">
                  <c:v>9</c:v>
                </c:pt>
                <c:pt idx="11">
                  <c:v>67</c:v>
                </c:pt>
                <c:pt idx="12">
                  <c:v>103</c:v>
                </c:pt>
                <c:pt idx="13">
                  <c:v>6334</c:v>
                </c:pt>
                <c:pt idx="14">
                  <c:v>145</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0</c:v>
                </c:pt>
                <c:pt idx="1">
                  <c:v>0</c:v>
                </c:pt>
                <c:pt idx="2">
                  <c:v>0</c:v>
                </c:pt>
                <c:pt idx="3">
                  <c:v>0</c:v>
                </c:pt>
                <c:pt idx="4">
                  <c:v>0</c:v>
                </c:pt>
                <c:pt idx="5">
                  <c:v>0</c:v>
                </c:pt>
                <c:pt idx="6">
                  <c:v>1</c:v>
                </c:pt>
                <c:pt idx="7">
                  <c:v>9</c:v>
                </c:pt>
                <c:pt idx="8">
                  <c:v>11</c:v>
                </c:pt>
                <c:pt idx="9">
                  <c:v>11</c:v>
                </c:pt>
                <c:pt idx="10">
                  <c:v>12</c:v>
                </c:pt>
                <c:pt idx="11">
                  <c:v>18</c:v>
                </c:pt>
                <c:pt idx="12">
                  <c:v>9</c:v>
                </c:pt>
                <c:pt idx="13">
                  <c:v>12</c:v>
                </c:pt>
                <c:pt idx="14">
                  <c:v>0</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0</c:v>
                </c:pt>
                <c:pt idx="1">
                  <c:v>0</c:v>
                </c:pt>
                <c:pt idx="2">
                  <c:v>0</c:v>
                </c:pt>
                <c:pt idx="3">
                  <c:v>0</c:v>
                </c:pt>
                <c:pt idx="4">
                  <c:v>0</c:v>
                </c:pt>
                <c:pt idx="5">
                  <c:v>0</c:v>
                </c:pt>
                <c:pt idx="6">
                  <c:v>0</c:v>
                </c:pt>
                <c:pt idx="7">
                  <c:v>6</c:v>
                </c:pt>
                <c:pt idx="8">
                  <c:v>10</c:v>
                </c:pt>
                <c:pt idx="9">
                  <c:v>53</c:v>
                </c:pt>
                <c:pt idx="10">
                  <c:v>92</c:v>
                </c:pt>
                <c:pt idx="11">
                  <c:v>39</c:v>
                </c:pt>
                <c:pt idx="12">
                  <c:v>0</c:v>
                </c:pt>
                <c:pt idx="13">
                  <c:v>2</c:v>
                </c:pt>
                <c:pt idx="14">
                  <c:v>0</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0</c:v>
                </c:pt>
                <c:pt idx="1">
                  <c:v>0</c:v>
                </c:pt>
                <c:pt idx="2">
                  <c:v>0</c:v>
                </c:pt>
                <c:pt idx="3">
                  <c:v>14</c:v>
                </c:pt>
                <c:pt idx="4">
                  <c:v>226</c:v>
                </c:pt>
                <c:pt idx="5">
                  <c:v>3674</c:v>
                </c:pt>
                <c:pt idx="6">
                  <c:v>6079</c:v>
                </c:pt>
                <c:pt idx="7">
                  <c:v>9319</c:v>
                </c:pt>
                <c:pt idx="8">
                  <c:v>13495</c:v>
                </c:pt>
                <c:pt idx="9">
                  <c:v>13097</c:v>
                </c:pt>
                <c:pt idx="10">
                  <c:v>12668</c:v>
                </c:pt>
                <c:pt idx="11">
                  <c:v>12365</c:v>
                </c:pt>
                <c:pt idx="12">
                  <c:v>12986</c:v>
                </c:pt>
                <c:pt idx="13">
                  <c:v>8255</c:v>
                </c:pt>
                <c:pt idx="14">
                  <c:v>1068</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59860.4</c:v>
                </c:pt>
                <c:pt idx="1">
                  <c:v>64358.5</c:v>
                </c:pt>
                <c:pt idx="2">
                  <c:v>65672.5</c:v>
                </c:pt>
                <c:pt idx="3">
                  <c:v>64842.5</c:v>
                </c:pt>
                <c:pt idx="4">
                  <c:v>62487.5</c:v>
                </c:pt>
                <c:pt idx="5">
                  <c:v>55900.5</c:v>
                </c:pt>
                <c:pt idx="6">
                  <c:v>50316.5</c:v>
                </c:pt>
                <c:pt idx="7">
                  <c:v>43588.5</c:v>
                </c:pt>
                <c:pt idx="8">
                  <c:v>35268.5</c:v>
                </c:pt>
                <c:pt idx="9">
                  <c:v>32407.5</c:v>
                </c:pt>
                <c:pt idx="10">
                  <c:v>29895.5</c:v>
                </c:pt>
                <c:pt idx="11">
                  <c:v>27731.5</c:v>
                </c:pt>
                <c:pt idx="12">
                  <c:v>25358.400000000001</c:v>
                </c:pt>
                <c:pt idx="13">
                  <c:v>22447.4</c:v>
                </c:pt>
                <c:pt idx="14">
                  <c:v>24188.400000000001</c:v>
                </c:pt>
              </c:numCache>
            </c:numRef>
          </c:val>
        </c:ser>
        <c:dLbls>
          <c:showLegendKey val="0"/>
          <c:showVal val="0"/>
          <c:showCatName val="0"/>
          <c:showSerName val="0"/>
          <c:showPercent val="0"/>
          <c:showBubbleSize val="0"/>
        </c:dLbls>
        <c:gapWidth val="15"/>
        <c:overlap val="100"/>
        <c:axId val="574622096"/>
        <c:axId val="574621704"/>
      </c:barChart>
      <c:catAx>
        <c:axId val="574622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74621704"/>
        <c:crosses val="autoZero"/>
        <c:auto val="1"/>
        <c:lblAlgn val="ctr"/>
        <c:lblOffset val="100"/>
        <c:noMultiLvlLbl val="0"/>
      </c:catAx>
      <c:valAx>
        <c:axId val="5746217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7462209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(aged 0-14)</a:t>
            </a:r>
            <a:r>
              <a:rPr lang="en-US"/>
              <a:t>, South Asia</a:t>
            </a:r>
            <a:r>
              <a:rPr lang="en-US" sz="1600" b="1" i="0" u="none" strike="noStrike" cap="none" normalizeH="0" baseline="0">
                <a:effectLst/>
              </a:rPr>
              <a:t>, </a:t>
            </a:r>
            <a:r>
              <a:rPr lang="en-US"/>
              <a:t>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Deaths'!$E$36:$E$50</c:f>
              <c:numCache>
                <c:formatCode>General</c:formatCode>
                <c:ptCount val="15"/>
                <c:pt idx="0">
                  <c:v>2.7780000000000002E-5</c:v>
                </c:pt>
                <c:pt idx="1">
                  <c:v>4.6579999999999998E-5</c:v>
                </c:pt>
                <c:pt idx="2">
                  <c:v>6.0250000000000001E-5</c:v>
                </c:pt>
                <c:pt idx="3">
                  <c:v>7.161E-5</c:v>
                </c:pt>
                <c:pt idx="4">
                  <c:v>1.8924299999999999E-3</c:v>
                </c:pt>
                <c:pt idx="5">
                  <c:v>9.4035300000000002E-3</c:v>
                </c:pt>
                <c:pt idx="6">
                  <c:v>2.4540600000000003E-2</c:v>
                </c:pt>
                <c:pt idx="7">
                  <c:v>6.5060599999999996E-2</c:v>
                </c:pt>
                <c:pt idx="8">
                  <c:v>8.9123599999999997E-2</c:v>
                </c:pt>
                <c:pt idx="9">
                  <c:v>0.125583</c:v>
                </c:pt>
                <c:pt idx="10">
                  <c:v>0.15317</c:v>
                </c:pt>
                <c:pt idx="11">
                  <c:v>0.157221</c:v>
                </c:pt>
                <c:pt idx="12">
                  <c:v>0.23921099999999998</c:v>
                </c:pt>
                <c:pt idx="13">
                  <c:v>0.29561499999999996</c:v>
                </c:pt>
                <c:pt idx="14">
                  <c:v>0.33297100000000002</c:v>
                </c:pt>
              </c:numCache>
            </c:numRef>
          </c:val>
        </c:ser>
        <c:dLbls>
          <c:dLblPos val="ctr"/>
          <c:showLegendKey val="0"/>
          <c:showVal val="1"/>
          <c:showCatName val="0"/>
          <c:showSerName val="0"/>
          <c:showPercent val="0"/>
          <c:showBubbleSize val="0"/>
        </c:dLbls>
        <c:gapWidth val="25"/>
        <c:overlap val="100"/>
        <c:axId val="538946736"/>
        <c:axId val="588988824"/>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Deaths'!$C$36:$C$50</c:f>
              <c:numCache>
                <c:formatCode>General</c:formatCode>
                <c:ptCount val="15"/>
                <c:pt idx="0">
                  <c:v>8565.2000000000007</c:v>
                </c:pt>
                <c:pt idx="1">
                  <c:v>9779.57</c:v>
                </c:pt>
                <c:pt idx="2">
                  <c:v>10822</c:v>
                </c:pt>
                <c:pt idx="3">
                  <c:v>11612.3</c:v>
                </c:pt>
                <c:pt idx="4">
                  <c:v>12207.6</c:v>
                </c:pt>
                <c:pt idx="5">
                  <c:v>12483.9</c:v>
                </c:pt>
                <c:pt idx="6">
                  <c:v>12546.1</c:v>
                </c:pt>
                <c:pt idx="7">
                  <c:v>12283.2</c:v>
                </c:pt>
                <c:pt idx="8">
                  <c:v>11825.3</c:v>
                </c:pt>
                <c:pt idx="9">
                  <c:v>11421.4</c:v>
                </c:pt>
                <c:pt idx="10">
                  <c:v>11032.5</c:v>
                </c:pt>
                <c:pt idx="11">
                  <c:v>10587.7</c:v>
                </c:pt>
                <c:pt idx="12">
                  <c:v>10042.9</c:v>
                </c:pt>
                <c:pt idx="13">
                  <c:v>9492.0400000000009</c:v>
                </c:pt>
                <c:pt idx="14">
                  <c:v>8968.0400000000009</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Deaths'!$D$36:$D$50</c:f>
              <c:numCache>
                <c:formatCode>General</c:formatCode>
                <c:ptCount val="15"/>
                <c:pt idx="0">
                  <c:v>22590.1</c:v>
                </c:pt>
                <c:pt idx="1">
                  <c:v>24429.200000000001</c:v>
                </c:pt>
                <c:pt idx="2">
                  <c:v>25204.400000000001</c:v>
                </c:pt>
                <c:pt idx="3">
                  <c:v>25205.599999999999</c:v>
                </c:pt>
                <c:pt idx="4">
                  <c:v>24702.799999999999</c:v>
                </c:pt>
                <c:pt idx="5">
                  <c:v>23478</c:v>
                </c:pt>
                <c:pt idx="6">
                  <c:v>22244.1</c:v>
                </c:pt>
                <c:pt idx="7">
                  <c:v>20665.2</c:v>
                </c:pt>
                <c:pt idx="8">
                  <c:v>18786.2</c:v>
                </c:pt>
                <c:pt idx="9">
                  <c:v>17528.2</c:v>
                </c:pt>
                <c:pt idx="10">
                  <c:v>16364.2</c:v>
                </c:pt>
                <c:pt idx="11">
                  <c:v>15383.2</c:v>
                </c:pt>
                <c:pt idx="12">
                  <c:v>14618.2</c:v>
                </c:pt>
                <c:pt idx="13">
                  <c:v>14020.2</c:v>
                </c:pt>
                <c:pt idx="14">
                  <c:v>13568.2</c:v>
                </c:pt>
              </c:numCache>
            </c:numRef>
          </c:val>
          <c:smooth val="0"/>
        </c:ser>
        <c:dLbls>
          <c:dLblPos val="ctr"/>
          <c:showLegendKey val="0"/>
          <c:showVal val="1"/>
          <c:showCatName val="0"/>
          <c:showSerName val="0"/>
          <c:showPercent val="0"/>
          <c:showBubbleSize val="0"/>
        </c:dLbls>
        <c:marker val="1"/>
        <c:smooth val="0"/>
        <c:axId val="588988040"/>
        <c:axId val="588988432"/>
      </c:lineChart>
      <c:catAx>
        <c:axId val="5889880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8988432"/>
        <c:crosses val="autoZero"/>
        <c:auto val="1"/>
        <c:lblAlgn val="ctr"/>
        <c:lblOffset val="100"/>
        <c:noMultiLvlLbl val="0"/>
      </c:catAx>
      <c:valAx>
        <c:axId val="588988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8988040"/>
        <c:crosses val="autoZero"/>
        <c:crossBetween val="between"/>
      </c:valAx>
      <c:valAx>
        <c:axId val="588988824"/>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8946736"/>
        <c:crosses val="max"/>
        <c:crossBetween val="between"/>
      </c:valAx>
      <c:catAx>
        <c:axId val="538946736"/>
        <c:scaling>
          <c:orientation val="minMax"/>
        </c:scaling>
        <c:delete val="1"/>
        <c:axPos val="b"/>
        <c:numFmt formatCode="General" sourceLinked="1"/>
        <c:majorTickMark val="out"/>
        <c:minorTickMark val="none"/>
        <c:tickLblPos val="nextTo"/>
        <c:crossAx val="588988824"/>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538947520"/>
        <c:axId val="538947912"/>
      </c:barChart>
      <c:catAx>
        <c:axId val="5389475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8947912"/>
        <c:crosses val="autoZero"/>
        <c:auto val="1"/>
        <c:lblAlgn val="ctr"/>
        <c:lblOffset val="100"/>
        <c:noMultiLvlLbl val="0"/>
      </c:catAx>
      <c:valAx>
        <c:axId val="5389479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894752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South Asia,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PMTCT_PedART_Region!$B$34:$B$39</c:f>
              <c:numCache>
                <c:formatCode>0%</c:formatCode>
                <c:ptCount val="6"/>
                <c:pt idx="0">
                  <c:v>9.4035300000000002E-3</c:v>
                </c:pt>
                <c:pt idx="1">
                  <c:v>0</c:v>
                </c:pt>
                <c:pt idx="2">
                  <c:v>0</c:v>
                </c:pt>
                <c:pt idx="3">
                  <c:v>0</c:v>
                </c:pt>
                <c:pt idx="4">
                  <c:v>3.0456899999999999E-2</c:v>
                </c:pt>
                <c:pt idx="5">
                  <c:v>0.12</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PMTCT_PedART_Region!$C$34:$C$39</c:f>
              <c:numCache>
                <c:formatCode>0%</c:formatCode>
                <c:ptCount val="6"/>
                <c:pt idx="0">
                  <c:v>2.4540600000000003E-2</c:v>
                </c:pt>
                <c:pt idx="1">
                  <c:v>0</c:v>
                </c:pt>
                <c:pt idx="2">
                  <c:v>0</c:v>
                </c:pt>
                <c:pt idx="3">
                  <c:v>1.6488100000000002E-2</c:v>
                </c:pt>
                <c:pt idx="4">
                  <c:v>2.91667E-2</c:v>
                </c:pt>
                <c:pt idx="5">
                  <c:v>0.1</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PMTCT_PedART_Region!$D$34:$D$39</c:f>
              <c:numCache>
                <c:formatCode>0%</c:formatCode>
                <c:ptCount val="6"/>
                <c:pt idx="0">
                  <c:v>6.5060599999999996E-2</c:v>
                </c:pt>
                <c:pt idx="1">
                  <c:v>0</c:v>
                </c:pt>
                <c:pt idx="2">
                  <c:v>9.8039200000000007E-3</c:v>
                </c:pt>
                <c:pt idx="3">
                  <c:v>3.69004E-2</c:v>
                </c:pt>
                <c:pt idx="4">
                  <c:v>3.5958899999999995E-2</c:v>
                </c:pt>
                <c:pt idx="5">
                  <c:v>0.16666699999999998</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PMTCT_PedART_Region!$E$34:$E$39</c:f>
              <c:numCache>
                <c:formatCode>0%</c:formatCode>
                <c:ptCount val="6"/>
                <c:pt idx="0">
                  <c:v>8.9123599999999997E-2</c:v>
                </c:pt>
                <c:pt idx="1">
                  <c:v>0</c:v>
                </c:pt>
                <c:pt idx="2">
                  <c:v>1.6528899999999999E-2</c:v>
                </c:pt>
                <c:pt idx="3">
                  <c:v>8.0080700000000005E-2</c:v>
                </c:pt>
                <c:pt idx="4">
                  <c:v>5.3521099999999995E-2</c:v>
                </c:pt>
                <c:pt idx="5">
                  <c:v>0.16666699999999998</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PMTCT_PedART_Region!$F$34:$F$39</c:f>
              <c:numCache>
                <c:formatCode>0%</c:formatCode>
                <c:ptCount val="6"/>
                <c:pt idx="0">
                  <c:v>0.125583</c:v>
                </c:pt>
                <c:pt idx="1">
                  <c:v>3.4965E-3</c:v>
                </c:pt>
                <c:pt idx="2">
                  <c:v>8.4506999999999999E-2</c:v>
                </c:pt>
                <c:pt idx="3">
                  <c:v>0.127329</c:v>
                </c:pt>
                <c:pt idx="4">
                  <c:v>6.6048700000000002E-2</c:v>
                </c:pt>
                <c:pt idx="5">
                  <c:v>0.22916699999999998</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PMTCT_PedART_Region!$G$34:$G$39</c:f>
              <c:numCache>
                <c:formatCode>0%</c:formatCode>
                <c:ptCount val="6"/>
                <c:pt idx="0">
                  <c:v>0.15317</c:v>
                </c:pt>
                <c:pt idx="1">
                  <c:v>6.5789500000000001E-3</c:v>
                </c:pt>
                <c:pt idx="2">
                  <c:v>0.13772500000000001</c:v>
                </c:pt>
                <c:pt idx="3">
                  <c:v>0.16705300000000001</c:v>
                </c:pt>
                <c:pt idx="4">
                  <c:v>5.4545500000000004E-2</c:v>
                </c:pt>
                <c:pt idx="5">
                  <c:v>0.25</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PMTCT_PedART_Region!$H$34:$H$39</c:f>
              <c:numCache>
                <c:formatCode>0%</c:formatCode>
                <c:ptCount val="6"/>
                <c:pt idx="0">
                  <c:v>0.157221</c:v>
                </c:pt>
                <c:pt idx="1">
                  <c:v>1.5576300000000001E-2</c:v>
                </c:pt>
                <c:pt idx="2">
                  <c:v>0.19211800000000001</c:v>
                </c:pt>
                <c:pt idx="3">
                  <c:v>0.23893799999999998</c:v>
                </c:pt>
                <c:pt idx="4">
                  <c:v>4.8000000000000001E-2</c:v>
                </c:pt>
                <c:pt idx="5">
                  <c:v>0.28125</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PMTCT_PedART_Region!$I$34:$I$39</c:f>
              <c:numCache>
                <c:formatCode>0%</c:formatCode>
                <c:ptCount val="6"/>
                <c:pt idx="0">
                  <c:v>0.23921099999999998</c:v>
                </c:pt>
                <c:pt idx="1">
                  <c:v>1.7699100000000002E-2</c:v>
                </c:pt>
                <c:pt idx="2">
                  <c:v>0.19917000000000001</c:v>
                </c:pt>
                <c:pt idx="3">
                  <c:v>0.29261799999999999</c:v>
                </c:pt>
                <c:pt idx="4">
                  <c:v>4.3126699999999997E-2</c:v>
                </c:pt>
                <c:pt idx="5">
                  <c:v>0.33333299999999999</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PMTCT_PedART_Region!$J$34:$J$39</c:f>
              <c:numCache>
                <c:formatCode>0%</c:formatCode>
                <c:ptCount val="6"/>
                <c:pt idx="0">
                  <c:v>0.29561499999999996</c:v>
                </c:pt>
                <c:pt idx="1">
                  <c:v>3.0812300000000001E-2</c:v>
                </c:pt>
                <c:pt idx="2">
                  <c:v>0.21505400000000002</c:v>
                </c:pt>
                <c:pt idx="3">
                  <c:v>0.32476900000000003</c:v>
                </c:pt>
                <c:pt idx="4">
                  <c:v>3.9727600000000002E-2</c:v>
                </c:pt>
                <c:pt idx="5">
                  <c:v>0.32926800000000001</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PMTCT_PedART_Region!$A$34:$A$39</c:f>
              <c:strCache>
                <c:ptCount val="6"/>
                <c:pt idx="0">
                  <c:v>ROSA</c:v>
                </c:pt>
                <c:pt idx="1">
                  <c:v>Afghanistan</c:v>
                </c:pt>
                <c:pt idx="2">
                  <c:v>Bangladesh</c:v>
                </c:pt>
                <c:pt idx="3">
                  <c:v>Nepal</c:v>
                </c:pt>
                <c:pt idx="4">
                  <c:v>Pakistan</c:v>
                </c:pt>
                <c:pt idx="5">
                  <c:v>Sri Lanka</c:v>
                </c:pt>
              </c:strCache>
            </c:strRef>
          </c:cat>
          <c:val>
            <c:numRef>
              <c:f>PMTCT_PedART_Region!$K$34:$K$39</c:f>
              <c:numCache>
                <c:formatCode>0%</c:formatCode>
                <c:ptCount val="6"/>
                <c:pt idx="0">
                  <c:v>0.33297100000000002</c:v>
                </c:pt>
                <c:pt idx="1">
                  <c:v>4.2440300000000007E-2</c:v>
                </c:pt>
                <c:pt idx="2">
                  <c:v>0.25566299999999997</c:v>
                </c:pt>
                <c:pt idx="3">
                  <c:v>0.397866</c:v>
                </c:pt>
                <c:pt idx="4">
                  <c:v>4.8664100000000002E-2</c:v>
                </c:pt>
                <c:pt idx="5">
                  <c:v>0.37362600000000001</c:v>
                </c:pt>
              </c:numCache>
            </c:numRef>
          </c:val>
        </c:ser>
        <c:dLbls>
          <c:showLegendKey val="0"/>
          <c:showVal val="0"/>
          <c:showCatName val="0"/>
          <c:showSerName val="0"/>
          <c:showPercent val="0"/>
          <c:showBubbleSize val="0"/>
        </c:dLbls>
        <c:gapWidth val="120"/>
        <c:overlap val="-10"/>
        <c:axId val="404530392"/>
        <c:axId val="404530784"/>
      </c:barChart>
      <c:catAx>
        <c:axId val="4045303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30784"/>
        <c:crosses val="autoZero"/>
        <c:auto val="1"/>
        <c:lblAlgn val="ctr"/>
        <c:lblOffset val="100"/>
        <c:noMultiLvlLbl val="0"/>
      </c:catAx>
      <c:valAx>
        <c:axId val="404530784"/>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3039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South Asia, 2000-2014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PedART_AdultsChildren!$J$35:$J$49</c:f>
                <c:numCache>
                  <c:formatCode>General</c:formatCode>
                  <c:ptCount val="15"/>
                  <c:pt idx="0">
                    <c:v>1.0230000000000002E-5</c:v>
                  </c:pt>
                  <c:pt idx="1">
                    <c:v>1.4550000000000008E-5</c:v>
                  </c:pt>
                  <c:pt idx="2">
                    <c:v>1.7389999999999994E-5</c:v>
                  </c:pt>
                  <c:pt idx="3">
                    <c:v>1.9000000000000001E-5</c:v>
                  </c:pt>
                  <c:pt idx="4">
                    <c:v>4.8674999999999999E-4</c:v>
                  </c:pt>
                  <c:pt idx="5">
                    <c:v>2.3996699999999996E-3</c:v>
                  </c:pt>
                  <c:pt idx="6">
                    <c:v>5.8050999999999971E-3</c:v>
                  </c:pt>
                  <c:pt idx="7">
                    <c:v>1.5689399999999992E-2</c:v>
                  </c:pt>
                  <c:pt idx="8">
                    <c:v>2.1655400000000005E-2</c:v>
                  </c:pt>
                  <c:pt idx="9">
                    <c:v>3.2916000000000001E-2</c:v>
                  </c:pt>
                  <c:pt idx="10">
                    <c:v>4.371300000000003E-2</c:v>
                  </c:pt>
                  <c:pt idx="11">
                    <c:v>4.8647999999999997E-2</c:v>
                  </c:pt>
                  <c:pt idx="12">
                    <c:v>8.2595000000000002E-2</c:v>
                  </c:pt>
                  <c:pt idx="13">
                    <c:v>0.11947800000000008</c:v>
                  </c:pt>
                  <c:pt idx="14">
                    <c:v>0.16133599999999998</c:v>
                  </c:pt>
                </c:numCache>
              </c:numRef>
            </c:plus>
            <c:minus>
              <c:numRef>
                <c:f>PedART_AdultsChildren!$I$35:$I$49</c:f>
                <c:numCache>
                  <c:formatCode>General</c:formatCode>
                  <c:ptCount val="15"/>
                  <c:pt idx="0">
                    <c:v>8.3600000000000013E-6</c:v>
                  </c:pt>
                  <c:pt idx="1">
                    <c:v>1.3159999999999996E-5</c:v>
                  </c:pt>
                  <c:pt idx="2">
                    <c:v>1.5890000000000005E-5</c:v>
                  </c:pt>
                  <c:pt idx="3">
                    <c:v>1.8689999999999999E-5</c:v>
                  </c:pt>
                  <c:pt idx="4">
                    <c:v>5.1201999999999997E-4</c:v>
                  </c:pt>
                  <c:pt idx="5">
                    <c:v>2.6460799999999994E-3</c:v>
                  </c:pt>
                  <c:pt idx="6">
                    <c:v>7.1767000000000011E-3</c:v>
                  </c:pt>
                  <c:pt idx="7">
                    <c:v>1.9894499999999996E-2</c:v>
                  </c:pt>
                  <c:pt idx="8">
                    <c:v>2.9206099999999999E-2</c:v>
                  </c:pt>
                  <c:pt idx="9">
                    <c:v>4.3542599999999987E-2</c:v>
                  </c:pt>
                  <c:pt idx="10">
                    <c:v>5.7347099999999998E-2</c:v>
                  </c:pt>
                  <c:pt idx="11">
                    <c:v>6.2332000000000012E-2</c:v>
                  </c:pt>
                  <c:pt idx="12">
                    <c:v>0.10089899999999996</c:v>
                  </c:pt>
                  <c:pt idx="13">
                    <c:v>0.13373299999999999</c:v>
                  </c:pt>
                  <c:pt idx="14">
                    <c:v>0.16098800000000002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PedART_AdultsChildren!$B$35:$B$49</c:f>
              <c:numCache>
                <c:formatCode>General</c:formatCode>
                <c:ptCount val="15"/>
                <c:pt idx="0">
                  <c:v>2.7780000000000002E-5</c:v>
                </c:pt>
                <c:pt idx="1">
                  <c:v>4.6579999999999998E-5</c:v>
                </c:pt>
                <c:pt idx="2">
                  <c:v>6.0250000000000001E-5</c:v>
                </c:pt>
                <c:pt idx="3">
                  <c:v>7.161E-5</c:v>
                </c:pt>
                <c:pt idx="4">
                  <c:v>1.8924299999999999E-3</c:v>
                </c:pt>
                <c:pt idx="5">
                  <c:v>9.4035300000000002E-3</c:v>
                </c:pt>
                <c:pt idx="6">
                  <c:v>2.4540600000000003E-2</c:v>
                </c:pt>
                <c:pt idx="7">
                  <c:v>6.5060599999999996E-2</c:v>
                </c:pt>
                <c:pt idx="8">
                  <c:v>8.9123599999999997E-2</c:v>
                </c:pt>
                <c:pt idx="9">
                  <c:v>0.125583</c:v>
                </c:pt>
                <c:pt idx="10">
                  <c:v>0.15317</c:v>
                </c:pt>
                <c:pt idx="11">
                  <c:v>0.157221</c:v>
                </c:pt>
                <c:pt idx="12">
                  <c:v>0.23921099999999998</c:v>
                </c:pt>
                <c:pt idx="13">
                  <c:v>0.29561499999999996</c:v>
                </c:pt>
                <c:pt idx="14">
                  <c:v>0.33297100000000002</c:v>
                </c:pt>
              </c:numCache>
            </c:numRef>
          </c:val>
          <c:smooth val="0"/>
        </c:ser>
        <c:ser>
          <c:idx val="3"/>
          <c:order val="3"/>
          <c:tx>
            <c:strRef>
              <c:f>PedART_AdultsChildren!$E$34</c:f>
              <c:strCache>
                <c:ptCount val="1"/>
                <c:pt idx="0">
                  <c:v>Adult ART</c:v>
                </c:pt>
              </c:strCache>
            </c:strRef>
          </c:tx>
          <c:spPr>
            <a:ln w="25400" cap="rnd">
              <a:noFill/>
              <a:round/>
            </a:ln>
            <a:effectLst/>
          </c:spPr>
          <c:marker>
            <c:symbol val="circle"/>
            <c:size val="6"/>
            <c:spPr>
              <a:solidFill>
                <a:schemeClr val="lt1"/>
              </a:solidFill>
              <a:ln w="15875">
                <a:solidFill>
                  <a:schemeClr val="accent4"/>
                </a:solidFill>
                <a:round/>
              </a:ln>
              <a:effectLst/>
            </c:spPr>
          </c:marker>
          <c:dLbls>
            <c:dLbl>
              <c:idx val="0"/>
              <c:layout/>
              <c:tx>
                <c:rich>
                  <a:bodyPr/>
                  <a:lstStyle/>
                  <a:p>
                    <a:r>
                      <a:rPr lang="en-US"/>
                      <a:t>&lt;1%</a:t>
                    </a:r>
                  </a:p>
                </c:rich>
              </c:tx>
              <c:dLblPos val="t"/>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t"/>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t"/>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t"/>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dLblPos val="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9.1675207265759489E-3"/>
                  <c:y val="-3.24513468403972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9188434778985957E-3"/>
                  <c:y val="-3.02868443069919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5079087336305184E-3"/>
                  <c:y val="-3.24513468403972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5079087336306221E-3"/>
                  <c:y val="-8.641818972938435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5079087336305184E-3"/>
                  <c:y val="-1.729982910655990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6.7407129664348543E-3"/>
                  <c:y val="-1.080632150634386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8.1516477107028296E-3"/>
                  <c:y val="-1.946433163996516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PedART_AdultsChildren!$L$35:$L$49</c:f>
                <c:numCache>
                  <c:formatCode>General</c:formatCode>
                  <c:ptCount val="15"/>
                  <c:pt idx="0">
                    <c:v>0</c:v>
                  </c:pt>
                  <c:pt idx="1">
                    <c:v>0</c:v>
                  </c:pt>
                  <c:pt idx="2">
                    <c:v>1.59E-6</c:v>
                  </c:pt>
                  <c:pt idx="3">
                    <c:v>3.4399999999999976E-6</c:v>
                  </c:pt>
                  <c:pt idx="4">
                    <c:v>3.6802999999999966E-4</c:v>
                  </c:pt>
                  <c:pt idx="5">
                    <c:v>2.4567999999999986E-3</c:v>
                  </c:pt>
                  <c:pt idx="6">
                    <c:v>4.8249E-3</c:v>
                  </c:pt>
                  <c:pt idx="7">
                    <c:v>1.3004700000000001E-2</c:v>
                  </c:pt>
                  <c:pt idx="8">
                    <c:v>2.0052299999999995E-2</c:v>
                  </c:pt>
                  <c:pt idx="9">
                    <c:v>3.4475000000000006E-2</c:v>
                  </c:pt>
                  <c:pt idx="10">
                    <c:v>5.3894999999999971E-2</c:v>
                  </c:pt>
                  <c:pt idx="11">
                    <c:v>9.2915000000000025E-2</c:v>
                  </c:pt>
                  <c:pt idx="12">
                    <c:v>0.11756499999999998</c:v>
                  </c:pt>
                  <c:pt idx="13">
                    <c:v>0.17702699999999999</c:v>
                  </c:pt>
                  <c:pt idx="14">
                    <c:v>0.24106600000000006</c:v>
                  </c:pt>
                </c:numCache>
              </c:numRef>
            </c:plus>
            <c:minus>
              <c:numRef>
                <c:f>PedART_AdultsChildren!$K$35:$K$49</c:f>
                <c:numCache>
                  <c:formatCode>General</c:formatCode>
                  <c:ptCount val="15"/>
                  <c:pt idx="0">
                    <c:v>0</c:v>
                  </c:pt>
                  <c:pt idx="1">
                    <c:v>0</c:v>
                  </c:pt>
                  <c:pt idx="2">
                    <c:v>1.9000000000000004E-6</c:v>
                  </c:pt>
                  <c:pt idx="3">
                    <c:v>4.4400000000000015E-6</c:v>
                  </c:pt>
                  <c:pt idx="4">
                    <c:v>5.2761000000000019E-4</c:v>
                  </c:pt>
                  <c:pt idx="5">
                    <c:v>3.4772700000000011E-3</c:v>
                  </c:pt>
                  <c:pt idx="6">
                    <c:v>6.8962000000000016E-3</c:v>
                  </c:pt>
                  <c:pt idx="7">
                    <c:v>1.9590199999999995E-2</c:v>
                  </c:pt>
                  <c:pt idx="8">
                    <c:v>3.0114300000000004E-2</c:v>
                  </c:pt>
                  <c:pt idx="9">
                    <c:v>5.1542100000000007E-2</c:v>
                  </c:pt>
                  <c:pt idx="10">
                    <c:v>7.5696000000000027E-2</c:v>
                  </c:pt>
                  <c:pt idx="11">
                    <c:v>0.11936799999999995</c:v>
                  </c:pt>
                  <c:pt idx="12">
                    <c:v>0.14114900000000002</c:v>
                  </c:pt>
                  <c:pt idx="13">
                    <c:v>0.18729300000000002</c:v>
                  </c:pt>
                  <c:pt idx="14">
                    <c:v>0.221249</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PedART_AdultsChildren!$E$35:$E$49</c:f>
              <c:numCache>
                <c:formatCode>General</c:formatCode>
                <c:ptCount val="15"/>
                <c:pt idx="0">
                  <c:v>0</c:v>
                </c:pt>
                <c:pt idx="1">
                  <c:v>0</c:v>
                </c:pt>
                <c:pt idx="2">
                  <c:v>8.8400000000000001E-6</c:v>
                </c:pt>
                <c:pt idx="3">
                  <c:v>1.9680000000000001E-5</c:v>
                </c:pt>
                <c:pt idx="4">
                  <c:v>2.1930500000000002E-3</c:v>
                </c:pt>
                <c:pt idx="5">
                  <c:v>1.32905E-2</c:v>
                </c:pt>
                <c:pt idx="6">
                  <c:v>2.3887100000000001E-2</c:v>
                </c:pt>
                <c:pt idx="7">
                  <c:v>6.1620399999999999E-2</c:v>
                </c:pt>
                <c:pt idx="8">
                  <c:v>8.5923700000000006E-2</c:v>
                </c:pt>
                <c:pt idx="9">
                  <c:v>0.13383</c:v>
                </c:pt>
                <c:pt idx="10">
                  <c:v>0.17839400000000002</c:v>
                </c:pt>
                <c:pt idx="11">
                  <c:v>0.25797899999999996</c:v>
                </c:pt>
                <c:pt idx="12">
                  <c:v>0.28209400000000001</c:v>
                </c:pt>
                <c:pt idx="13">
                  <c:v>0.347022</c:v>
                </c:pt>
                <c:pt idx="14">
                  <c:v>0.381743</c:v>
                </c:pt>
              </c:numCache>
            </c:numRef>
          </c:val>
          <c:smooth val="0"/>
        </c:ser>
        <c:dLbls>
          <c:dLblPos val="r"/>
          <c:showLegendKey val="0"/>
          <c:showVal val="1"/>
          <c:showCatName val="0"/>
          <c:showSerName val="0"/>
          <c:showPercent val="0"/>
          <c:showBubbleSize val="0"/>
        </c:dLbls>
        <c:marker val="1"/>
        <c:smooth val="0"/>
        <c:axId val="404531568"/>
        <c:axId val="404531960"/>
        <c:extLst>
          <c:ext xmlns:c15="http://schemas.microsoft.com/office/drawing/2012/chart" uri="{02D57815-91ED-43cb-92C2-25804820EDAC}">
            <c15:filteredLineSeries>
              <c15:ser>
                <c:idx val="1"/>
                <c:order val="1"/>
                <c:tx>
                  <c:strRef>
                    <c:extLst>
                      <c:ext uri="{02D57815-91ED-43cb-92C2-25804820EDAC}">
                        <c15:formulaRef>
                          <c15:sqref>PedART_AdultsChildren!$C$34</c15:sqref>
                        </c15:formulaRef>
                      </c:ext>
                    </c:extLst>
                    <c:strCache>
                      <c:ptCount val="1"/>
                      <c:pt idx="0">
                        <c:v>Paed_Lo</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c:ex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c:ext uri="{02D57815-91ED-43cb-92C2-25804820EDAC}">
                        <c15:formulaRef>
                          <c15:sqref>PedART_AdultsChildren!$C$35:$C$49</c15:sqref>
                        </c15:formulaRef>
                      </c:ext>
                    </c:extLst>
                    <c:numCache>
                      <c:formatCode>General</c:formatCode>
                      <c:ptCount val="15"/>
                      <c:pt idx="0">
                        <c:v>1.942E-5</c:v>
                      </c:pt>
                      <c:pt idx="1">
                        <c:v>3.3420000000000002E-5</c:v>
                      </c:pt>
                      <c:pt idx="2">
                        <c:v>4.4359999999999995E-5</c:v>
                      </c:pt>
                      <c:pt idx="3">
                        <c:v>5.2920000000000002E-5</c:v>
                      </c:pt>
                      <c:pt idx="4">
                        <c:v>1.3804099999999999E-3</c:v>
                      </c:pt>
                      <c:pt idx="5">
                        <c:v>6.7574500000000008E-3</c:v>
                      </c:pt>
                      <c:pt idx="6">
                        <c:v>1.7363900000000002E-2</c:v>
                      </c:pt>
                      <c:pt idx="7">
                        <c:v>4.5166100000000001E-2</c:v>
                      </c:pt>
                      <c:pt idx="8">
                        <c:v>5.9917499999999999E-2</c:v>
                      </c:pt>
                      <c:pt idx="9">
                        <c:v>8.2040400000000013E-2</c:v>
                      </c:pt>
                      <c:pt idx="10">
                        <c:v>9.5822900000000003E-2</c:v>
                      </c:pt>
                      <c:pt idx="11">
                        <c:v>9.4888999999999987E-2</c:v>
                      </c:pt>
                      <c:pt idx="12">
                        <c:v>0.13831200000000002</c:v>
                      </c:pt>
                      <c:pt idx="13">
                        <c:v>0.16188199999999997</c:v>
                      </c:pt>
                      <c:pt idx="14">
                        <c:v>0.171983</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PedART_AdultsChildren!$D$34</c15:sqref>
                        </c15:formulaRef>
                      </c:ext>
                    </c:extLst>
                    <c:strCache>
                      <c:ptCount val="1"/>
                      <c:pt idx="0">
                        <c:v>Paed_Hi</c:v>
                      </c:pt>
                    </c:strCache>
                  </c:strRef>
                </c:tx>
                <c:spPr>
                  <a:ln w="25400" cap="rnd">
                    <a:noFill/>
                    <a:round/>
                  </a:ln>
                  <a:effectLst/>
                </c:spPr>
                <c:marker>
                  <c:symbol val="circle"/>
                  <c:size val="6"/>
                  <c:spPr>
                    <a:solidFill>
                      <a:schemeClr val="lt1"/>
                    </a:solidFill>
                    <a:ln w="1587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PedART_AdultsChildren!$D$35:$D$49</c15:sqref>
                        </c15:formulaRef>
                      </c:ext>
                    </c:extLst>
                    <c:numCache>
                      <c:formatCode>General</c:formatCode>
                      <c:ptCount val="15"/>
                      <c:pt idx="0">
                        <c:v>3.8010000000000004E-5</c:v>
                      </c:pt>
                      <c:pt idx="1">
                        <c:v>6.1130000000000006E-5</c:v>
                      </c:pt>
                      <c:pt idx="2">
                        <c:v>7.7639999999999995E-5</c:v>
                      </c:pt>
                      <c:pt idx="3">
                        <c:v>9.0610000000000002E-5</c:v>
                      </c:pt>
                      <c:pt idx="4">
                        <c:v>2.3791799999999998E-3</c:v>
                      </c:pt>
                      <c:pt idx="5">
                        <c:v>1.18032E-2</c:v>
                      </c:pt>
                      <c:pt idx="6">
                        <c:v>3.03457E-2</c:v>
                      </c:pt>
                      <c:pt idx="7">
                        <c:v>8.0749999999999988E-2</c:v>
                      </c:pt>
                      <c:pt idx="8">
                        <c:v>0.110779</c:v>
                      </c:pt>
                      <c:pt idx="9">
                        <c:v>0.158499</c:v>
                      </c:pt>
                      <c:pt idx="10">
                        <c:v>0.19688300000000003</c:v>
                      </c:pt>
                      <c:pt idx="11">
                        <c:v>0.205869</c:v>
                      </c:pt>
                      <c:pt idx="12">
                        <c:v>0.32180599999999998</c:v>
                      </c:pt>
                      <c:pt idx="13">
                        <c:v>0.41509300000000005</c:v>
                      </c:pt>
                      <c:pt idx="14">
                        <c:v>0.494307</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PedART_AdultsChildren!$F$34</c15:sqref>
                        </c15:formulaRef>
                      </c:ext>
                    </c:extLst>
                    <c:strCache>
                      <c:ptCount val="1"/>
                      <c:pt idx="0">
                        <c:v>Adult_Lo</c:v>
                      </c:pt>
                    </c:strCache>
                  </c:strRef>
                </c:tx>
                <c:spPr>
                  <a:ln w="25400" cap="rnd">
                    <a:no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PedART_AdultsChildren!$F$35:$F$49</c15:sqref>
                        </c15:formulaRef>
                      </c:ext>
                    </c:extLst>
                    <c:numCache>
                      <c:formatCode>General</c:formatCode>
                      <c:ptCount val="15"/>
                      <c:pt idx="0">
                        <c:v>0</c:v>
                      </c:pt>
                      <c:pt idx="1">
                        <c:v>0</c:v>
                      </c:pt>
                      <c:pt idx="2">
                        <c:v>6.9399999999999996E-6</c:v>
                      </c:pt>
                      <c:pt idx="3">
                        <c:v>1.524E-5</c:v>
                      </c:pt>
                      <c:pt idx="4">
                        <c:v>1.66544E-3</c:v>
                      </c:pt>
                      <c:pt idx="5">
                        <c:v>9.8132299999999992E-3</c:v>
                      </c:pt>
                      <c:pt idx="6">
                        <c:v>1.69909E-2</c:v>
                      </c:pt>
                      <c:pt idx="7">
                        <c:v>4.2030200000000004E-2</c:v>
                      </c:pt>
                      <c:pt idx="8">
                        <c:v>5.5809400000000002E-2</c:v>
                      </c:pt>
                      <c:pt idx="9">
                        <c:v>8.2287899999999997E-2</c:v>
                      </c:pt>
                      <c:pt idx="10">
                        <c:v>0.102698</c:v>
                      </c:pt>
                      <c:pt idx="11">
                        <c:v>0.13861100000000001</c:v>
                      </c:pt>
                      <c:pt idx="12">
                        <c:v>0.14094499999999999</c:v>
                      </c:pt>
                      <c:pt idx="13">
                        <c:v>0.15972899999999998</c:v>
                      </c:pt>
                      <c:pt idx="14">
                        <c:v>0.160494</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PedART_AdultsChildren!$G$34</c15:sqref>
                        </c15:formulaRef>
                      </c:ext>
                    </c:extLst>
                    <c:strCache>
                      <c:ptCount val="1"/>
                      <c:pt idx="0">
                        <c:v>Adult_Hi</c:v>
                      </c:pt>
                    </c:strCache>
                  </c:strRef>
                </c:tx>
                <c:spPr>
                  <a:ln w="25400" cap="rnd">
                    <a:noFill/>
                    <a:round/>
                  </a:ln>
                  <a:effectLst/>
                </c:spPr>
                <c:marker>
                  <c:symbol val="circle"/>
                  <c:size val="6"/>
                  <c:spPr>
                    <a:solidFill>
                      <a:schemeClr val="lt1"/>
                    </a:solidFill>
                    <a:ln w="15875">
                      <a:solidFill>
                        <a:schemeClr val="accent6"/>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PedART_AdultsChildren!$G$35:$G$49</c15:sqref>
                        </c15:formulaRef>
                      </c:ext>
                    </c:extLst>
                    <c:numCache>
                      <c:formatCode>General</c:formatCode>
                      <c:ptCount val="15"/>
                      <c:pt idx="0">
                        <c:v>0</c:v>
                      </c:pt>
                      <c:pt idx="1">
                        <c:v>0</c:v>
                      </c:pt>
                      <c:pt idx="2">
                        <c:v>1.043E-5</c:v>
                      </c:pt>
                      <c:pt idx="3">
                        <c:v>2.3119999999999999E-5</c:v>
                      </c:pt>
                      <c:pt idx="4">
                        <c:v>2.5610799999999999E-3</c:v>
                      </c:pt>
                      <c:pt idx="5">
                        <c:v>1.5747299999999999E-2</c:v>
                      </c:pt>
                      <c:pt idx="6">
                        <c:v>2.8712000000000001E-2</c:v>
                      </c:pt>
                      <c:pt idx="7">
                        <c:v>7.46251E-2</c:v>
                      </c:pt>
                      <c:pt idx="8">
                        <c:v>0.105976</c:v>
                      </c:pt>
                      <c:pt idx="9">
                        <c:v>0.16830500000000001</c:v>
                      </c:pt>
                      <c:pt idx="10">
                        <c:v>0.232289</c:v>
                      </c:pt>
                      <c:pt idx="11">
                        <c:v>0.35089399999999998</c:v>
                      </c:pt>
                      <c:pt idx="12">
                        <c:v>0.39965899999999999</c:v>
                      </c:pt>
                      <c:pt idx="13">
                        <c:v>0.52404899999999999</c:v>
                      </c:pt>
                      <c:pt idx="14">
                        <c:v>0.62280900000000006</c:v>
                      </c:pt>
                    </c:numCache>
                  </c:numRef>
                </c:val>
                <c:smooth val="0"/>
              </c15:ser>
            </c15:filteredLineSeries>
          </c:ext>
        </c:extLst>
      </c:lineChart>
      <c:catAx>
        <c:axId val="4045315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4531960"/>
        <c:crosses val="autoZero"/>
        <c:auto val="1"/>
        <c:lblAlgn val="ctr"/>
        <c:lblOffset val="100"/>
        <c:noMultiLvlLbl val="0"/>
      </c:catAx>
      <c:valAx>
        <c:axId val="40453196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453156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South Asia, 2014</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Gap'!$A$36:$A$40</c:f>
              <c:strCache>
                <c:ptCount val="5"/>
                <c:pt idx="0">
                  <c:v>Nepal</c:v>
                </c:pt>
                <c:pt idx="1">
                  <c:v>Sri Lanka</c:v>
                </c:pt>
                <c:pt idx="2">
                  <c:v>Bangladesh</c:v>
                </c:pt>
                <c:pt idx="3">
                  <c:v>Pakistan</c:v>
                </c:pt>
                <c:pt idx="4">
                  <c:v>Afghanistan</c:v>
                </c:pt>
              </c:strCache>
            </c:strRef>
          </c:cat>
          <c:val>
            <c:numRef>
              <c:f>'ART Gap'!$B$36:$B$40</c:f>
              <c:numCache>
                <c:formatCode>General</c:formatCode>
                <c:ptCount val="5"/>
                <c:pt idx="0">
                  <c:v>0.397866</c:v>
                </c:pt>
                <c:pt idx="1">
                  <c:v>0.37362600000000001</c:v>
                </c:pt>
                <c:pt idx="2">
                  <c:v>0.25566299999999997</c:v>
                </c:pt>
                <c:pt idx="3">
                  <c:v>4.8664100000000002E-2</c:v>
                </c:pt>
                <c:pt idx="4">
                  <c:v>4.2440300000000007E-2</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Gap'!$A$36:$A$40</c:f>
              <c:strCache>
                <c:ptCount val="5"/>
                <c:pt idx="0">
                  <c:v>Nepal</c:v>
                </c:pt>
                <c:pt idx="1">
                  <c:v>Sri Lanka</c:v>
                </c:pt>
                <c:pt idx="2">
                  <c:v>Bangladesh</c:v>
                </c:pt>
                <c:pt idx="3">
                  <c:v>Pakistan</c:v>
                </c:pt>
                <c:pt idx="4">
                  <c:v>Afghanistan</c:v>
                </c:pt>
              </c:strCache>
            </c:strRef>
          </c:cat>
          <c:val>
            <c:numRef>
              <c:f>'ART Gap'!$C$36:$C$40</c:f>
              <c:numCache>
                <c:formatCode>General</c:formatCode>
                <c:ptCount val="5"/>
                <c:pt idx="0">
                  <c:v>0.25814800000000004</c:v>
                </c:pt>
                <c:pt idx="1">
                  <c:v>0.18644100000000002</c:v>
                </c:pt>
                <c:pt idx="2">
                  <c:v>0.14005800000000002</c:v>
                </c:pt>
                <c:pt idx="3">
                  <c:v>5.46559E-2</c:v>
                </c:pt>
                <c:pt idx="4">
                  <c:v>4.2237799999999999E-2</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249086504"/>
        <c:axId val="249086896"/>
      </c:stockChart>
      <c:catAx>
        <c:axId val="2490865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9086896"/>
        <c:crosses val="autoZero"/>
        <c:auto val="1"/>
        <c:lblAlgn val="ctr"/>
        <c:lblOffset val="100"/>
        <c:noMultiLvlLbl val="0"/>
      </c:catAx>
      <c:valAx>
        <c:axId val="2490868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908650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249087680"/>
        <c:axId val="394067392"/>
      </c:barChart>
      <c:catAx>
        <c:axId val="2490876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4067392"/>
        <c:crosses val="autoZero"/>
        <c:auto val="1"/>
        <c:lblAlgn val="ctr"/>
        <c:lblOffset val="100"/>
        <c:noMultiLvlLbl val="0"/>
      </c:catAx>
      <c:valAx>
        <c:axId val="39406739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908768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South Asia,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PMTCT_EID_Region!$F$30:$F$34</c:f>
                <c:numCache>
                  <c:formatCode>General</c:formatCode>
                  <c:ptCount val="5"/>
                  <c:pt idx="0">
                    <c:v>0.16805896805896803</c:v>
                  </c:pt>
                  <c:pt idx="1">
                    <c:v>3.0234882558720644E-2</c:v>
                  </c:pt>
                  <c:pt idx="2">
                    <c:v>1.2115286923349733E-2</c:v>
                  </c:pt>
                  <c:pt idx="3">
                    <c:v>1.3363486842105261E-2</c:v>
                  </c:pt>
                  <c:pt idx="4">
                    <c:v>1.1811017178024567E-2</c:v>
                  </c:pt>
                </c:numCache>
              </c:numRef>
            </c:plus>
            <c:minus>
              <c:numRef>
                <c:f>PMTCT_EID_Region!$E$30:$E$34</c:f>
                <c:numCache>
                  <c:formatCode>General</c:formatCode>
                  <c:ptCount val="5"/>
                  <c:pt idx="0">
                    <c:v>0.15353535353535355</c:v>
                  </c:pt>
                  <c:pt idx="1">
                    <c:v>2.3617820719269988E-2</c:v>
                  </c:pt>
                  <c:pt idx="2">
                    <c:v>9.8352594049668021E-3</c:v>
                  </c:pt>
                  <c:pt idx="3">
                    <c:v>9.6302599009900989E-3</c:v>
                  </c:pt>
                  <c:pt idx="4">
                    <c:v>9.3563919180274964E-3</c:v>
                  </c:pt>
                </c:numCache>
              </c:numRef>
            </c:minus>
            <c:spPr>
              <a:noFill/>
              <a:ln w="9525" cap="flat" cmpd="sng" algn="ctr">
                <a:solidFill>
                  <a:schemeClr val="dk1">
                    <a:lumMod val="50000"/>
                    <a:lumOff val="50000"/>
                  </a:schemeClr>
                </a:solidFill>
                <a:round/>
              </a:ln>
              <a:effectLst/>
            </c:spPr>
          </c:errBars>
          <c:cat>
            <c:strRef>
              <c:f>PMTCT_EID_Region!$A$30:$A$34</c:f>
              <c:strCache>
                <c:ptCount val="5"/>
                <c:pt idx="0">
                  <c:v>Sri Lanka</c:v>
                </c:pt>
                <c:pt idx="1">
                  <c:v>Bangladesh</c:v>
                </c:pt>
                <c:pt idx="2">
                  <c:v>Nepal</c:v>
                </c:pt>
                <c:pt idx="3">
                  <c:v>Afghanistan</c:v>
                </c:pt>
                <c:pt idx="4">
                  <c:v>Pakistan</c:v>
                </c:pt>
              </c:strCache>
            </c:strRef>
          </c:cat>
          <c:val>
            <c:numRef>
              <c:f>PMTCT_EID_Region!$B$30:$B$34</c:f>
              <c:numCache>
                <c:formatCode>0.00</c:formatCode>
                <c:ptCount val="5"/>
                <c:pt idx="0">
                  <c:v>0.34545454545454546</c:v>
                </c:pt>
                <c:pt idx="1">
                  <c:v>0.15942028985507245</c:v>
                </c:pt>
                <c:pt idx="2">
                  <c:v>6.4257028112449793E-2</c:v>
                </c:pt>
                <c:pt idx="3">
                  <c:v>1.953125E-2</c:v>
                </c:pt>
                <c:pt idx="4">
                  <c:v>1.9174898314933179E-2</c:v>
                </c:pt>
              </c:numCache>
            </c:numRef>
          </c:val>
          <c:smooth val="0"/>
          <c:extLst/>
        </c:ser>
        <c:dLbls>
          <c:dLblPos val="r"/>
          <c:showLegendKey val="0"/>
          <c:showVal val="1"/>
          <c:showCatName val="0"/>
          <c:showSerName val="0"/>
          <c:showPercent val="0"/>
          <c:showBubbleSize val="0"/>
        </c:dLbls>
        <c:marker val="1"/>
        <c:smooth val="0"/>
        <c:axId val="394068568"/>
        <c:axId val="394068960"/>
      </c:lineChart>
      <c:catAx>
        <c:axId val="39406856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4068960"/>
        <c:crosses val="autoZero"/>
        <c:auto val="1"/>
        <c:lblAlgn val="ctr"/>
        <c:lblOffset val="100"/>
        <c:noMultiLvlLbl val="0"/>
      </c:catAx>
      <c:valAx>
        <c:axId val="39406896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4068568"/>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regions'!$D$31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regions'!$E$31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regions'!$F$31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regions'!$G$31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regions'!$H$31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regions'!$I$31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regions'!$J$31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regions'!$K$31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regions'!$K$32:$K$40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403442160"/>
        <c:axId val="403442552"/>
      </c:barChart>
      <c:catAx>
        <c:axId val="4034421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3442552"/>
        <c:crosses val="autoZero"/>
        <c:auto val="1"/>
        <c:lblAlgn val="ctr"/>
        <c:lblOffset val="100"/>
        <c:noMultiLvlLbl val="0"/>
      </c:catAx>
      <c:valAx>
        <c:axId val="40344255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44216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South Asia,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'PMTCT_Infant ARVs_Region'!$F$30:$F$34</c:f>
                <c:numCache>
                  <c:formatCode>General</c:formatCode>
                  <c:ptCount val="5"/>
                  <c:pt idx="0">
                    <c:v>4.8082544977044228E-2</c:v>
                  </c:pt>
                  <c:pt idx="1">
                    <c:v>3.2983508245877063E-2</c:v>
                  </c:pt>
                  <c:pt idx="2">
                    <c:v>7.9606879606879621E-2</c:v>
                  </c:pt>
                  <c:pt idx="3">
                    <c:v>1.3242655623845724E-2</c:v>
                  </c:pt>
                  <c:pt idx="4">
                    <c:v>5.3453947368421045E-3</c:v>
                  </c:pt>
                </c:numCache>
              </c:numRef>
            </c:plus>
            <c:minus>
              <c:numRef>
                <c:f>'PMTCT_Infant ARVs_Region'!$E$30:$E$34</c:f>
                <c:numCache>
                  <c:formatCode>General</c:formatCode>
                  <c:ptCount val="5"/>
                  <c:pt idx="0">
                    <c:v>3.9033685763462028E-2</c:v>
                  </c:pt>
                  <c:pt idx="1">
                    <c:v>2.5764895330112725E-2</c:v>
                  </c:pt>
                  <c:pt idx="2">
                    <c:v>7.2727272727272724E-2</c:v>
                  </c:pt>
                  <c:pt idx="3">
                    <c:v>1.0490500029303558E-2</c:v>
                  </c:pt>
                  <c:pt idx="4">
                    <c:v>3.8521039603960396E-3</c:v>
                  </c:pt>
                </c:numCache>
              </c:numRef>
            </c:minus>
            <c:spPr>
              <a:noFill/>
              <a:ln w="9525" cap="flat" cmpd="sng" algn="ctr">
                <a:solidFill>
                  <a:schemeClr val="dk1">
                    <a:lumMod val="50000"/>
                    <a:lumOff val="50000"/>
                  </a:schemeClr>
                </a:solidFill>
                <a:round/>
              </a:ln>
              <a:effectLst/>
            </c:spPr>
          </c:errBars>
          <c:cat>
            <c:strRef>
              <c:f>'PMTCT_Infant ARVs_Region'!$A$30:$A$34</c:f>
              <c:strCache>
                <c:ptCount val="5"/>
                <c:pt idx="0">
                  <c:v>Nepal</c:v>
                </c:pt>
                <c:pt idx="1">
                  <c:v>Bangladesh</c:v>
                </c:pt>
                <c:pt idx="2">
                  <c:v>Sri Lanka</c:v>
                </c:pt>
                <c:pt idx="3">
                  <c:v>Pakistan</c:v>
                </c:pt>
                <c:pt idx="4">
                  <c:v>Afghanistan</c:v>
                </c:pt>
              </c:strCache>
            </c:strRef>
          </c:cat>
          <c:val>
            <c:numRef>
              <c:f>'PMTCT_Infant ARVs_Region'!$B$30:$B$34</c:f>
              <c:numCache>
                <c:formatCode>0.00</c:formatCode>
                <c:ptCount val="5"/>
                <c:pt idx="0">
                  <c:v>0.25502008032128515</c:v>
                </c:pt>
                <c:pt idx="1">
                  <c:v>0.17391304347826086</c:v>
                </c:pt>
                <c:pt idx="2">
                  <c:v>0.16363636363636364</c:v>
                </c:pt>
                <c:pt idx="3">
                  <c:v>2.1499128413712959E-2</c:v>
                </c:pt>
                <c:pt idx="4">
                  <c:v>7.8125E-3</c:v>
                </c:pt>
              </c:numCache>
            </c:numRef>
          </c:val>
          <c:smooth val="0"/>
          <c:extLst/>
        </c:ser>
        <c:dLbls>
          <c:showLegendKey val="0"/>
          <c:showVal val="0"/>
          <c:showCatName val="0"/>
          <c:showSerName val="0"/>
          <c:showPercent val="0"/>
          <c:showBubbleSize val="0"/>
        </c:dLbls>
        <c:marker val="1"/>
        <c:smooth val="0"/>
        <c:axId val="403443336"/>
        <c:axId val="585728480"/>
      </c:lineChart>
      <c:catAx>
        <c:axId val="40344333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5728480"/>
        <c:crosses val="autoZero"/>
        <c:auto val="1"/>
        <c:lblAlgn val="ctr"/>
        <c:lblOffset val="100"/>
        <c:noMultiLvlLbl val="0"/>
      </c:catAx>
      <c:valAx>
        <c:axId val="58572848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443336"/>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585729264"/>
        <c:axId val="585729656"/>
      </c:barChart>
      <c:catAx>
        <c:axId val="5857292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85729656"/>
        <c:crosses val="autoZero"/>
        <c:auto val="1"/>
        <c:lblAlgn val="ctr"/>
        <c:lblOffset val="100"/>
        <c:noMultiLvlLbl val="0"/>
      </c:catAx>
      <c:valAx>
        <c:axId val="58572965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857292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a:t>
            </a:r>
            <a:r>
              <a:rPr lang="en-US" sz="1600" b="1" i="0" u="none" strike="noStrike" cap="none" normalizeH="0" baseline="0">
                <a:effectLst/>
              </a:rPr>
              <a:t>South Asia</a:t>
            </a:r>
            <a:r>
              <a:rPr lang="en-US"/>
              <a:t>,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3"/>
          <c:order val="0"/>
          <c:tx>
            <c:strRef>
              <c:f>'New Infects_trends'!$A$40</c:f>
              <c:strCache>
                <c:ptCount val="1"/>
                <c:pt idx="0">
                  <c:v>New HIV infections, ROSA, 2000-2014</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22590.1</c:v>
                </c:pt>
                <c:pt idx="1">
                  <c:v>24429.200000000001</c:v>
                </c:pt>
                <c:pt idx="2">
                  <c:v>25204.400000000001</c:v>
                </c:pt>
                <c:pt idx="3">
                  <c:v>25205.599999999999</c:v>
                </c:pt>
                <c:pt idx="4">
                  <c:v>24702.799999999999</c:v>
                </c:pt>
                <c:pt idx="5">
                  <c:v>23478</c:v>
                </c:pt>
                <c:pt idx="6">
                  <c:v>22244.1</c:v>
                </c:pt>
                <c:pt idx="7">
                  <c:v>20665.2</c:v>
                </c:pt>
                <c:pt idx="8">
                  <c:v>18786.2</c:v>
                </c:pt>
                <c:pt idx="9">
                  <c:v>17528.2</c:v>
                </c:pt>
                <c:pt idx="10">
                  <c:v>16364.2</c:v>
                </c:pt>
                <c:pt idx="11">
                  <c:v>15383.2</c:v>
                </c:pt>
                <c:pt idx="12">
                  <c:v>14618.2</c:v>
                </c:pt>
                <c:pt idx="13">
                  <c:v>14020.2</c:v>
                </c:pt>
                <c:pt idx="14">
                  <c:v>13568.2</c:v>
                </c:pt>
              </c:numCache>
            </c:numRef>
          </c:val>
          <c:smooth val="0"/>
        </c:ser>
        <c:ser>
          <c:idx val="4"/>
          <c:order val="1"/>
          <c:tx>
            <c:strRef>
              <c:f>'New Infects_trends'!$A$41</c:f>
              <c:strCache>
                <c:ptCount val="1"/>
                <c:pt idx="0">
                  <c:v>New HIV infections projection, ROSA, 2015-2030</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13568.2</c:v>
                </c:pt>
                <c:pt idx="15">
                  <c:v>13071.830421695749</c:v>
                </c:pt>
                <c:pt idx="16">
                  <c:v>12593.619682313827</c:v>
                </c:pt>
                <c:pt idx="17">
                  <c:v>12132.903471539057</c:v>
                </c:pt>
                <c:pt idx="18">
                  <c:v>11689.04178172213</c:v>
                </c:pt>
                <c:pt idx="19">
                  <c:v>11261.418018807801</c:v>
                </c:pt>
                <c:pt idx="20">
                  <c:v>10849.438145788276</c:v>
                </c:pt>
                <c:pt idx="21">
                  <c:v>10452.529857491892</c:v>
                </c:pt>
                <c:pt idx="22">
                  <c:v>10070.141785560771</c:v>
                </c:pt>
                <c:pt idx="23">
                  <c:v>9701.7427325129956</c:v>
                </c:pt>
                <c:pt idx="24">
                  <c:v>9346.8209338253437</c:v>
                </c:pt>
                <c:pt idx="25">
                  <c:v>9004.8833470114532</c:v>
                </c:pt>
                <c:pt idx="26">
                  <c:v>8675.4549667078718</c:v>
                </c:pt>
                <c:pt idx="27">
                  <c:v>8358.0781648165157</c:v>
                </c:pt>
                <c:pt idx="28">
                  <c:v>8052.3120547868921</c:v>
                </c:pt>
                <c:pt idx="29">
                  <c:v>7757.7318791549878</c:v>
                </c:pt>
                <c:pt idx="30">
                  <c:v>7473.9284194880011</c:v>
                </c:pt>
              </c:numCache>
            </c:numRef>
          </c:val>
          <c:smooth val="0"/>
        </c:ser>
        <c:dLbls>
          <c:showLegendKey val="0"/>
          <c:showVal val="0"/>
          <c:showCatName val="0"/>
          <c:showSerName val="0"/>
          <c:showPercent val="0"/>
          <c:showBubbleSize val="0"/>
        </c:dLbls>
        <c:smooth val="0"/>
        <c:axId val="574627976"/>
        <c:axId val="574624840"/>
        <c:extLst/>
      </c:lineChart>
      <c:catAx>
        <c:axId val="57462797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74624840"/>
        <c:crosses val="autoZero"/>
        <c:auto val="1"/>
        <c:lblAlgn val="ctr"/>
        <c:lblOffset val="100"/>
        <c:tickLblSkip val="5"/>
        <c:noMultiLvlLbl val="0"/>
      </c:catAx>
      <c:valAx>
        <c:axId val="57462484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7462797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South Asia,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dLbl>
              <c:idx val="3"/>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PMTCT_CTX_Region!$F$30:$F$34</c:f>
                <c:numCache>
                  <c:formatCode>General</c:formatCode>
                  <c:ptCount val="5"/>
                  <c:pt idx="0">
                    <c:v>2.9531011875664953E-2</c:v>
                  </c:pt>
                  <c:pt idx="1">
                    <c:v>2.886056971514242E-2</c:v>
                  </c:pt>
                  <c:pt idx="2">
                    <c:v>5.3453947368421045E-3</c:v>
                  </c:pt>
                  <c:pt idx="3">
                    <c:v>0</c:v>
                  </c:pt>
                  <c:pt idx="4">
                    <c:v>0</c:v>
                  </c:pt>
                </c:numCache>
              </c:numRef>
            </c:plus>
            <c:minus>
              <c:numRef>
                <c:f>PMTCT_CTX_Region!$E$30:$E$34</c:f>
                <c:numCache>
                  <c:formatCode>General</c:formatCode>
                  <c:ptCount val="5"/>
                  <c:pt idx="0">
                    <c:v>2.3973444799606586E-2</c:v>
                  </c:pt>
                  <c:pt idx="1">
                    <c:v>2.2544283413848648E-2</c:v>
                  </c:pt>
                  <c:pt idx="2">
                    <c:v>3.8521039603960396E-3</c:v>
                  </c:pt>
                  <c:pt idx="3">
                    <c:v>0</c:v>
                  </c:pt>
                  <c:pt idx="4">
                    <c:v>0</c:v>
                  </c:pt>
                </c:numCache>
              </c:numRef>
            </c:minus>
            <c:spPr>
              <a:noFill/>
              <a:ln w="9525" cap="flat" cmpd="sng" algn="ctr">
                <a:solidFill>
                  <a:schemeClr val="dk1">
                    <a:lumMod val="50000"/>
                    <a:lumOff val="50000"/>
                  </a:schemeClr>
                </a:solidFill>
                <a:round/>
              </a:ln>
              <a:effectLst/>
            </c:spPr>
          </c:errBars>
          <c:cat>
            <c:strRef>
              <c:f>PMTCT_CTX_Region!$A$30:$A$34</c:f>
              <c:strCache>
                <c:ptCount val="5"/>
                <c:pt idx="0">
                  <c:v>Nepal</c:v>
                </c:pt>
                <c:pt idx="1">
                  <c:v>Bangladesh</c:v>
                </c:pt>
                <c:pt idx="2">
                  <c:v>Afghanistan</c:v>
                </c:pt>
                <c:pt idx="3">
                  <c:v>Pakistan</c:v>
                </c:pt>
                <c:pt idx="4">
                  <c:v>Sri Lanka</c:v>
                </c:pt>
              </c:strCache>
            </c:strRef>
          </c:cat>
          <c:val>
            <c:numRef>
              <c:f>PMTCT_CTX_Region!$B$30:$B$34</c:f>
              <c:numCache>
                <c:formatCode>0.00</c:formatCode>
                <c:ptCount val="5"/>
                <c:pt idx="0">
                  <c:v>0.15662650602409639</c:v>
                </c:pt>
                <c:pt idx="1">
                  <c:v>0.15217391304347827</c:v>
                </c:pt>
                <c:pt idx="2">
                  <c:v>7.8125E-3</c:v>
                </c:pt>
                <c:pt idx="3">
                  <c:v>0</c:v>
                </c:pt>
                <c:pt idx="4">
                  <c:v>0</c:v>
                </c:pt>
              </c:numCache>
            </c:numRef>
          </c:val>
          <c:smooth val="0"/>
          <c:extLst/>
        </c:ser>
        <c:dLbls>
          <c:showLegendKey val="0"/>
          <c:showVal val="0"/>
          <c:showCatName val="0"/>
          <c:showSerName val="0"/>
          <c:showPercent val="0"/>
          <c:showBubbleSize val="0"/>
        </c:dLbls>
        <c:marker val="1"/>
        <c:smooth val="0"/>
        <c:axId val="519643080"/>
        <c:axId val="519643472"/>
      </c:lineChart>
      <c:catAx>
        <c:axId val="51964308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19643472"/>
        <c:crosses val="autoZero"/>
        <c:auto val="1"/>
        <c:lblAlgn val="ctr"/>
        <c:lblOffset val="100"/>
        <c:noMultiLvlLbl val="0"/>
      </c:catAx>
      <c:valAx>
        <c:axId val="519643472"/>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19643080"/>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519644256"/>
        <c:axId val="519644648"/>
      </c:barChart>
      <c:catAx>
        <c:axId val="519644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519644648"/>
        <c:crosses val="autoZero"/>
        <c:auto val="1"/>
        <c:lblAlgn val="ctr"/>
        <c:lblOffset val="100"/>
        <c:noMultiLvlLbl val="0"/>
      </c:catAx>
      <c:valAx>
        <c:axId val="519644648"/>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519644256"/>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South Asia</a:t>
            </a:r>
            <a:r>
              <a:rPr lang="en-US" sz="1600"/>
              <a:t>, 2014 </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15195650020189"/>
          <c:y val="0.28757157281557788"/>
          <c:w val="0.55721608885100549"/>
          <c:h val="0.60497748587388389"/>
        </c:manualLayout>
      </c:layout>
      <c:pieChart>
        <c:varyColors val="1"/>
        <c:ser>
          <c:idx val="0"/>
          <c:order val="0"/>
          <c:tx>
            <c:strRef>
              <c:f>'HIV Pop_10-19_Region'!$B$39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3.8910799254963824E-2"/>
                  <c:y val="-0.12899784718682469"/>
                </c:manualLayout>
              </c:layout>
              <c:tx>
                <c:rich>
                  <a:bodyPr/>
                  <a:lstStyle/>
                  <a:p>
                    <a:fld id="{02EF37A1-7DC2-49C5-A0F3-4BF2B3D8936F}" type="CATEGORYNAME">
                      <a:rPr lang="en-US"/>
                      <a:pPr/>
                      <a:t>[CATEGORY NAME]</a:t>
                    </a:fld>
                    <a:r>
                      <a:rPr lang="en-US" baseline="0"/>
                      <a:t> ... &gt;95%</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0.13731333464561504"/>
                  <c:y val="6.1363150969782274E-3"/>
                </c:manualLayout>
              </c:layout>
              <c:tx>
                <c:rich>
                  <a:bodyPr/>
                  <a:lstStyle/>
                  <a:p>
                    <a:fld id="{DA2E84D9-813D-49BE-8D1A-B1B2CFF5BD3D}" type="CATEGORYNAME">
                      <a:rPr lang="en-US"/>
                      <a:pPr/>
                      <a:t>[CATEGORY NAME]</a:t>
                    </a:fld>
                    <a:r>
                      <a:rPr lang="en-US" baseline="0"/>
                      <a:t> 2,400 </a:t>
                    </a:r>
                    <a:fld id="{A777B9E2-CA3C-4036-852F-FE4134D30D3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0.151870690500268"/>
                  <c:y val="-3.645497125371195E-2"/>
                </c:manualLayout>
              </c:layout>
              <c:tx>
                <c:rich>
                  <a:bodyPr/>
                  <a:lstStyle/>
                  <a:p>
                    <a:fld id="{158F295D-2FC7-4FEA-91B8-A9FA04AFA55F}" type="CATEGORYNAME">
                      <a:rPr lang="en-US"/>
                      <a:pPr/>
                      <a:t>[CATEGORY NAME]</a:t>
                    </a:fld>
                    <a:r>
                      <a:rPr lang="en-US" baseline="0"/>
                      <a:t> &lt;1,000 </a:t>
                    </a:r>
                    <a:fld id="{C0B14EF2-C0D3-4341-9BB5-1D27996974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0.14305712403844378"/>
                  <c:y val="-8.4875975742703613E-2"/>
                </c:manualLayout>
              </c:layout>
              <c:tx>
                <c:rich>
                  <a:bodyPr/>
                  <a:lstStyle/>
                  <a:p>
                    <a:fld id="{57F00DCE-F676-42CC-BBF1-72752CE0A37A}"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3.6466262875680722E-2"/>
                  <c:y val="-8.2992070120926534E-2"/>
                </c:manualLayout>
              </c:layout>
              <c:tx>
                <c:rich>
                  <a:bodyPr/>
                  <a:lstStyle/>
                  <a:p>
                    <a:fld id="{FD853955-6B9C-487A-B37C-EFDC106915B0}"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22165426023066157"/>
                  <c:y val="-6.3233505344767016E-2"/>
                </c:manualLayout>
              </c:layout>
              <c:tx>
                <c:rich>
                  <a:bodyPr/>
                  <a:lstStyle/>
                  <a:p>
                    <a:fld id="{AF5F36F8-EAD0-452A-B75F-55C8DB5093E5}"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19220177033215374"/>
                  <c:y val="1.8352199444991748E-2"/>
                </c:manualLayout>
              </c:layout>
              <c:tx>
                <c:rich>
                  <a:bodyPr/>
                  <a:lstStyle/>
                  <a:p>
                    <a:fld id="{41FDFEAA-5A5B-4A92-AD70-A692C5599378}"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19245789929009374"/>
                  <c:y val="-1.9740919923565321E-2"/>
                </c:manualLayout>
              </c:layout>
              <c:tx>
                <c:rich>
                  <a:bodyPr/>
                  <a:lstStyle/>
                  <a:p>
                    <a:fld id="{760F404A-1E41-4A59-A07C-4ED631C30AF7}"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Pop_10-19_Region'!$A$40:$A$47</c:f>
              <c:strCache>
                <c:ptCount val="8"/>
                <c:pt idx="0">
                  <c:v>India</c:v>
                </c:pt>
                <c:pt idx="1">
                  <c:v>Pakistan</c:v>
                </c:pt>
                <c:pt idx="2">
                  <c:v>Nepal</c:v>
                </c:pt>
                <c:pt idx="3">
                  <c:v>Afghanistan</c:v>
                </c:pt>
                <c:pt idx="4">
                  <c:v>Sri Lanka</c:v>
                </c:pt>
                <c:pt idx="5">
                  <c:v>Bangladesh</c:v>
                </c:pt>
                <c:pt idx="6">
                  <c:v>Bhutan</c:v>
                </c:pt>
                <c:pt idx="7">
                  <c:v>Maldives</c:v>
                </c:pt>
              </c:strCache>
            </c:strRef>
          </c:cat>
          <c:val>
            <c:numRef>
              <c:f>'HIV Pop_10-19_Region'!$B$40:$B$47</c:f>
              <c:numCache>
                <c:formatCode>General</c:formatCode>
                <c:ptCount val="8"/>
                <c:pt idx="0">
                  <c:v>129483</c:v>
                </c:pt>
                <c:pt idx="1">
                  <c:v>2406</c:v>
                </c:pt>
                <c:pt idx="2">
                  <c:v>896</c:v>
                </c:pt>
                <c:pt idx="3">
                  <c:v>291</c:v>
                </c:pt>
                <c:pt idx="4">
                  <c:v>169</c:v>
                </c:pt>
                <c:pt idx="5">
                  <c:v>153</c:v>
                </c:pt>
                <c:pt idx="6">
                  <c:v>142</c:v>
                </c:pt>
                <c:pt idx="7">
                  <c:v>1.2328999999999999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Infections_15-19_Regions'!$A$39:$A$46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Infections_15-19_Regions'!$B$39:$B$46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South Asia,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5685805822787431"/>
          <c:w val="0.52836390623585849"/>
          <c:h val="0.56332907776299557"/>
        </c:manualLayout>
      </c:layout>
      <c:pieChart>
        <c:varyColors val="1"/>
        <c:ser>
          <c:idx val="0"/>
          <c:order val="0"/>
          <c:tx>
            <c:strRef>
              <c:f>'New Infections_15-19_Region'!$B$38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7.7833794913566845E-2"/>
                  <c:y val="-9.8059117174754185E-2"/>
                </c:manualLayout>
              </c:layout>
              <c:tx>
                <c:rich>
                  <a:bodyPr/>
                  <a:lstStyle/>
                  <a:p>
                    <a:fld id="{E1AB4F7D-DE63-4901-9078-B7598C5071DD}" type="CATEGORYNAME">
                      <a:rPr lang="en-US"/>
                      <a:pPr/>
                      <a:t>[CATEGORY NAME]</a:t>
                    </a:fld>
                    <a:r>
                      <a:rPr lang="en-US" baseline="0"/>
                      <a:t> ... 94%</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0.17030898723866414"/>
                  <c:y val="2.2518600815408241E-2"/>
                </c:manualLayout>
              </c:layout>
              <c:tx>
                <c:rich>
                  <a:bodyPr/>
                  <a:lstStyle/>
                  <a:p>
                    <a:fld id="{36A33CFD-4227-404C-982D-B6CDE52B4E1A}" type="CATEGORYNAME">
                      <a:rPr lang="en-US"/>
                      <a:pPr/>
                      <a:t>[CATEGORY NAME]</a:t>
                    </a:fld>
                    <a:r>
                      <a:rPr lang="en-US" baseline="0"/>
                      <a:t> 1,100 </a:t>
                    </a:r>
                    <a:fld id="{CC938B92-C501-47CE-9245-E0B2E30CF3F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0.24843587654991403"/>
                  <c:y val="-3.6154386883682742E-2"/>
                </c:manualLayout>
              </c:layout>
              <c:tx>
                <c:rich>
                  <a:bodyPr/>
                  <a:lstStyle/>
                  <a:p>
                    <a:fld id="{0D3F41DA-CF11-411E-88F4-1EA312394F09}"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0.10357339125712738"/>
                  <c:y val="-4.8257056004777518E-2"/>
                </c:manualLayout>
              </c:layout>
              <c:tx>
                <c:rich>
                  <a:bodyPr/>
                  <a:lstStyle/>
                  <a:p>
                    <a:fld id="{76D3EC84-2493-4FC5-9D43-FFD6610D3746}"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6.5399438863245549E-2"/>
                  <c:y val="-0.13610558343282639"/>
                </c:manualLayout>
              </c:layout>
              <c:tx>
                <c:rich>
                  <a:bodyPr/>
                  <a:lstStyle/>
                  <a:p>
                    <a:fld id="{5E24F1D3-6B8D-4B1B-99C8-D650C8C85B98}"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14868560050683313"/>
                  <c:y val="-0.10386334663218363"/>
                </c:manualLayout>
              </c:layout>
              <c:tx>
                <c:rich>
                  <a:bodyPr/>
                  <a:lstStyle/>
                  <a:p>
                    <a:fld id="{BD70AF00-C338-426F-A3D8-01FD7922AF1F}"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270319051497873"/>
                  <c:y val="1.6953679642785296E-2"/>
                </c:manualLayout>
              </c:layout>
              <c:tx>
                <c:rich>
                  <a:bodyPr/>
                  <a:lstStyle/>
                  <a:p>
                    <a:fld id="{E6064816-B3FF-4DFF-A159-33508EC8C471}"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401831839985519"/>
                  <c:y val="-5.0199312922755451E-2"/>
                </c:manualLayout>
              </c:layout>
              <c:tx>
                <c:rich>
                  <a:bodyPr/>
                  <a:lstStyle/>
                  <a:p>
                    <a:fld id="{C8F8C0A1-00E1-4E2E-A713-C0B41CAFCD6F}"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Infections_15-19_Region'!$A$39:$A$46</c:f>
              <c:strCache>
                <c:ptCount val="8"/>
                <c:pt idx="0">
                  <c:v>India</c:v>
                </c:pt>
                <c:pt idx="1">
                  <c:v>Pakistan</c:v>
                </c:pt>
                <c:pt idx="2">
                  <c:v>Nepal</c:v>
                </c:pt>
                <c:pt idx="3">
                  <c:v>Afghanistan</c:v>
                </c:pt>
                <c:pt idx="4">
                  <c:v>Sri Lanka</c:v>
                </c:pt>
                <c:pt idx="5">
                  <c:v>Bangladesh</c:v>
                </c:pt>
                <c:pt idx="6">
                  <c:v>Bhutan</c:v>
                </c:pt>
                <c:pt idx="7">
                  <c:v>Maldives</c:v>
                </c:pt>
              </c:strCache>
            </c:strRef>
          </c:cat>
          <c:val>
            <c:numRef>
              <c:f>'New Infections_15-19_Region'!$B$39:$B$46</c:f>
              <c:numCache>
                <c:formatCode>General</c:formatCode>
                <c:ptCount val="8"/>
                <c:pt idx="0">
                  <c:v>23808.9</c:v>
                </c:pt>
                <c:pt idx="1">
                  <c:v>1089.58</c:v>
                </c:pt>
                <c:pt idx="2">
                  <c:v>90.19</c:v>
                </c:pt>
                <c:pt idx="3">
                  <c:v>78.27</c:v>
                </c:pt>
                <c:pt idx="4">
                  <c:v>60.85</c:v>
                </c:pt>
                <c:pt idx="5">
                  <c:v>44.07</c:v>
                </c:pt>
                <c:pt idx="6">
                  <c:v>41.12</c:v>
                </c:pt>
                <c:pt idx="7">
                  <c:v>0.2107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S</a:t>
            </a:r>
            <a:r>
              <a:rPr lang="en-US" sz="1600" b="1" i="0" u="none" strike="noStrike" cap="none" normalizeH="0" baseline="0">
                <a:effectLst/>
              </a:rPr>
              <a:t>outh Asia</a:t>
            </a:r>
            <a:r>
              <a:rPr lang="en-US" baseline="0"/>
              <a:t>, 2009-2014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Lbls>
            <c:dLbl>
              <c:idx val="0"/>
              <c:tx>
                <c:rich>
                  <a:bodyPr/>
                  <a:lstStyle/>
                  <a:p>
                    <a:fld id="{562BA435-6BA0-485D-9886-4E3EE898AC0A}" type="CELLRANGE">
                      <a:rPr lang="en-US"/>
                      <a:pPr/>
                      <a:t>[CELLRANGE]</a:t>
                    </a:fld>
                    <a:r>
                      <a:rPr lang="en-US" baseline="0"/>
                      <a:t> 46%</a:t>
                    </a:r>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dLbl>
              <c:idx val="1"/>
              <c:tx>
                <c:rich>
                  <a:bodyPr/>
                  <a:lstStyle/>
                  <a:p>
                    <a:fld id="{B294F506-B238-4E82-BCD1-37D58DE7A3E5}" type="CELLRANGE">
                      <a:rPr lang="en-US" baseline="0"/>
                      <a:pPr/>
                      <a:t>[CELLRANGE]</a:t>
                    </a:fld>
                    <a:r>
                      <a:rPr lang="en-US" baseline="0"/>
                      <a:t> </a:t>
                    </a:r>
                    <a:fld id="{7DB24517-8A28-4C91-8197-D6E8732CB59E}"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dk1">
                          <a:lumMod val="35000"/>
                          <a:lumOff val="65000"/>
                        </a:schemeClr>
                      </a:solidFill>
                      <a:round/>
                    </a:ln>
                    <a:effectLst/>
                  </c:spPr>
                </c15:leaderLines>
              </c:ext>
            </c:extLst>
          </c:dLbls>
          <c:cat>
            <c:strRef>
              <c:f>'PMTCT_GP_NI-reduction'!$A$41:$A$42</c:f>
              <c:strCache>
                <c:ptCount val="2"/>
                <c:pt idx="0">
                  <c:v>Sri Lanka</c:v>
                </c:pt>
                <c:pt idx="1">
                  <c:v>Nepal</c:v>
                </c:pt>
              </c:strCache>
            </c:strRef>
          </c:cat>
          <c:val>
            <c:numRef>
              <c:f>'PMTCT_GP_NI-reduction'!$D$41:$D$42</c:f>
              <c:numCache>
                <c:formatCode>0%</c:formatCode>
                <c:ptCount val="2"/>
                <c:pt idx="0">
                  <c:v>-0.46153846153846156</c:v>
                </c:pt>
                <c:pt idx="1">
                  <c:v>0.43492063492063493</c:v>
                </c:pt>
              </c:numCache>
            </c:numRef>
          </c:val>
          <c:extLst>
            <c:ext xmlns:c15="http://schemas.microsoft.com/office/drawing/2012/chart" uri="{02D57815-91ED-43cb-92C2-25804820EDAC}">
              <c15:datalabelsRange>
                <c15:f>'PMTCT_GP_NI-reduction'!$R$41:$R$56</c15:f>
                <c15:dlblRangeCache>
                  <c:ptCount val="16"/>
                </c15:dlblRangeCache>
              </c15:datalabelsRange>
            </c:ext>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cat>
            <c:strRef>
              <c:f>'PMTCT_GP_NI-reduction'!$A$41:$A$42</c:f>
              <c:strCache>
                <c:ptCount val="2"/>
                <c:pt idx="0">
                  <c:v>Sri Lanka</c:v>
                </c:pt>
                <c:pt idx="1">
                  <c:v>Nepal</c:v>
                </c:pt>
              </c:strCache>
            </c:strRef>
          </c:cat>
          <c:val>
            <c:numRef>
              <c:f>'PMTCT_GP_NI-reduction'!$E$41:$E$42</c:f>
              <c:numCache>
                <c:formatCode>0%</c:formatCode>
                <c:ptCount val="2"/>
                <c:pt idx="0">
                  <c:v>1.4615384615384617</c:v>
                </c:pt>
                <c:pt idx="1">
                  <c:v>0.56507936507936507</c:v>
                </c:pt>
              </c:numCache>
            </c:numRef>
          </c:val>
        </c:ser>
        <c:dLbls>
          <c:showLegendKey val="0"/>
          <c:showVal val="0"/>
          <c:showCatName val="0"/>
          <c:showSerName val="0"/>
          <c:showPercent val="0"/>
          <c:showBubbleSize val="0"/>
        </c:dLbls>
        <c:gapWidth val="200"/>
        <c:overlap val="100"/>
        <c:axId val="574626016"/>
        <c:axId val="574626408"/>
      </c:barChart>
      <c:catAx>
        <c:axId val="57462601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574626408"/>
        <c:crosses val="autoZero"/>
        <c:auto val="1"/>
        <c:lblAlgn val="ctr"/>
        <c:lblOffset val="100"/>
        <c:noMultiLvlLbl val="0"/>
      </c:catAx>
      <c:valAx>
        <c:axId val="574626408"/>
        <c:scaling>
          <c:orientation val="minMax"/>
          <c:max val="1"/>
          <c:min val="-0.5"/>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574626016"/>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South Asia, 2001–2014 </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trend_ados_Region'!$B$35</c:f>
              <c:strCache>
                <c:ptCount val="1"/>
                <c:pt idx="0">
                  <c:v>Children aged 0-14</c:v>
                </c:pt>
              </c:strCache>
            </c:strRef>
          </c:tx>
          <c:spPr>
            <a:ln w="22225" cap="rnd">
              <a:solidFill>
                <a:schemeClr val="accent1"/>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trend_ados_Region'!$B$36:$B$49</c:f>
              <c:numCache>
                <c:formatCode>General</c:formatCode>
                <c:ptCount val="14"/>
                <c:pt idx="0">
                  <c:v>24429.200000000001</c:v>
                </c:pt>
                <c:pt idx="1">
                  <c:v>25204.400000000001</c:v>
                </c:pt>
                <c:pt idx="2">
                  <c:v>25205.599999999999</c:v>
                </c:pt>
                <c:pt idx="3">
                  <c:v>24702.799999999999</c:v>
                </c:pt>
                <c:pt idx="4">
                  <c:v>23478</c:v>
                </c:pt>
                <c:pt idx="5">
                  <c:v>22244.1</c:v>
                </c:pt>
                <c:pt idx="6">
                  <c:v>20665.2</c:v>
                </c:pt>
                <c:pt idx="7">
                  <c:v>18786.2</c:v>
                </c:pt>
                <c:pt idx="8">
                  <c:v>17528.2</c:v>
                </c:pt>
                <c:pt idx="9">
                  <c:v>16364.2</c:v>
                </c:pt>
                <c:pt idx="10">
                  <c:v>15383.2</c:v>
                </c:pt>
                <c:pt idx="11">
                  <c:v>14618.2</c:v>
                </c:pt>
                <c:pt idx="12">
                  <c:v>14020.2</c:v>
                </c:pt>
                <c:pt idx="13">
                  <c:v>13568.2</c:v>
                </c:pt>
              </c:numCache>
            </c:numRef>
          </c:val>
          <c:smooth val="0"/>
        </c:ser>
        <c:ser>
          <c:idx val="1"/>
          <c:order val="1"/>
          <c:tx>
            <c:strRef>
              <c:f>'New Infects trend_ados_Region'!$C$35</c:f>
              <c:strCache>
                <c:ptCount val="1"/>
                <c:pt idx="0">
                  <c:v>Adolescents aged 15-19</c:v>
                </c:pt>
              </c:strCache>
            </c:strRef>
          </c:tx>
          <c:spPr>
            <a:ln w="22225" cap="rnd">
              <a:solidFill>
                <a:schemeClr val="accent2"/>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trend_ados_Region'!$C$36:$C$49</c:f>
              <c:numCache>
                <c:formatCode>General</c:formatCode>
                <c:ptCount val="14"/>
                <c:pt idx="0">
                  <c:v>45817.5</c:v>
                </c:pt>
                <c:pt idx="1">
                  <c:v>39923.199999999997</c:v>
                </c:pt>
                <c:pt idx="2">
                  <c:v>34183.300000000003</c:v>
                </c:pt>
                <c:pt idx="3">
                  <c:v>30377.7</c:v>
                </c:pt>
                <c:pt idx="4">
                  <c:v>27691.4</c:v>
                </c:pt>
                <c:pt idx="5">
                  <c:v>25661.200000000001</c:v>
                </c:pt>
                <c:pt idx="6">
                  <c:v>24460.1</c:v>
                </c:pt>
                <c:pt idx="7">
                  <c:v>23158.799999999999</c:v>
                </c:pt>
                <c:pt idx="8">
                  <c:v>22921.8</c:v>
                </c:pt>
                <c:pt idx="9">
                  <c:v>22971.8</c:v>
                </c:pt>
                <c:pt idx="10">
                  <c:v>23346.9</c:v>
                </c:pt>
                <c:pt idx="11">
                  <c:v>23814.7</c:v>
                </c:pt>
                <c:pt idx="12">
                  <c:v>24416.1</c:v>
                </c:pt>
                <c:pt idx="13">
                  <c:v>25213.200000000001</c:v>
                </c:pt>
              </c:numCache>
            </c:numRef>
          </c:val>
          <c:smooth val="0"/>
        </c:ser>
        <c:ser>
          <c:idx val="2"/>
          <c:order val="2"/>
          <c:tx>
            <c:strRef>
              <c:f>'New Infects trend_ados_Region'!$D$35</c:f>
              <c:strCache>
                <c:ptCount val="1"/>
                <c:pt idx="0">
                  <c:v>Young people aged 20-24</c:v>
                </c:pt>
              </c:strCache>
            </c:strRef>
          </c:tx>
          <c:spPr>
            <a:ln w="22225" cap="rnd">
              <a:solidFill>
                <a:schemeClr val="accent3"/>
              </a:solidFill>
              <a:round/>
            </a:ln>
            <a:effectLst/>
          </c:spPr>
          <c:marker>
            <c:symbol val="none"/>
          </c:marker>
          <c:cat>
            <c:numRef>
              <c:f>'New Infects trend_ados_Region'!$A$36:$A$49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trend_ados_Region'!$D$36:$D$49</c:f>
              <c:numCache>
                <c:formatCode>General</c:formatCode>
                <c:ptCount val="14"/>
                <c:pt idx="0">
                  <c:v>45616.3</c:v>
                </c:pt>
                <c:pt idx="1">
                  <c:v>39811.300000000003</c:v>
                </c:pt>
                <c:pt idx="2">
                  <c:v>34242</c:v>
                </c:pt>
                <c:pt idx="3">
                  <c:v>30554.400000000001</c:v>
                </c:pt>
                <c:pt idx="4">
                  <c:v>27927.200000000001</c:v>
                </c:pt>
                <c:pt idx="5">
                  <c:v>25912.6</c:v>
                </c:pt>
                <c:pt idx="6">
                  <c:v>24840.400000000001</c:v>
                </c:pt>
                <c:pt idx="7">
                  <c:v>23648.9</c:v>
                </c:pt>
                <c:pt idx="8">
                  <c:v>23511.3</c:v>
                </c:pt>
                <c:pt idx="9">
                  <c:v>23711.3</c:v>
                </c:pt>
                <c:pt idx="10">
                  <c:v>24241.8</c:v>
                </c:pt>
                <c:pt idx="11">
                  <c:v>24887.5</c:v>
                </c:pt>
                <c:pt idx="12">
                  <c:v>25708.5</c:v>
                </c:pt>
                <c:pt idx="13">
                  <c:v>26762.9</c:v>
                </c:pt>
              </c:numCache>
            </c:numRef>
          </c:val>
          <c:smooth val="0"/>
        </c:ser>
        <c:dLbls>
          <c:showLegendKey val="0"/>
          <c:showVal val="0"/>
          <c:showCatName val="0"/>
          <c:showSerName val="0"/>
          <c:showPercent val="0"/>
          <c:showBubbleSize val="0"/>
        </c:dLbls>
        <c:smooth val="0"/>
        <c:axId val="394012400"/>
        <c:axId val="394012792"/>
      </c:lineChart>
      <c:catAx>
        <c:axId val="39401240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394012792"/>
        <c:crosses val="autoZero"/>
        <c:auto val="1"/>
        <c:lblAlgn val="ctr"/>
        <c:lblOffset val="100"/>
        <c:noMultiLvlLbl val="0"/>
      </c:catAx>
      <c:valAx>
        <c:axId val="394012792"/>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394012400"/>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South Asia, 2001-2014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8.6831499999999995</c:v>
                </c:pt>
                <c:pt idx="1">
                  <c:v>9.2974500000000013</c:v>
                </c:pt>
                <c:pt idx="2">
                  <c:v>9.5977300000000003</c:v>
                </c:pt>
                <c:pt idx="3">
                  <c:v>9.64602</c:v>
                </c:pt>
                <c:pt idx="4">
                  <c:v>9.3463200000000004</c:v>
                </c:pt>
                <c:pt idx="5">
                  <c:v>8.8395799999999998</c:v>
                </c:pt>
                <c:pt idx="6">
                  <c:v>8.1086600000000004</c:v>
                </c:pt>
                <c:pt idx="7">
                  <c:v>7.2926899999999995</c:v>
                </c:pt>
                <c:pt idx="8">
                  <c:v>6.6297299999999995</c:v>
                </c:pt>
                <c:pt idx="9">
                  <c:v>6.1297100000000002</c:v>
                </c:pt>
                <c:pt idx="10">
                  <c:v>5.6976000000000004</c:v>
                </c:pt>
                <c:pt idx="11">
                  <c:v>5.3048599999999997</c:v>
                </c:pt>
                <c:pt idx="12">
                  <c:v>4.9821599999999995</c:v>
                </c:pt>
                <c:pt idx="13">
                  <c:v>4.7382700000000009</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0.92425000000000002</c:v>
                </c:pt>
                <c:pt idx="1">
                  <c:v>1.24231</c:v>
                </c:pt>
                <c:pt idx="2">
                  <c:v>1.5671700000000002</c:v>
                </c:pt>
                <c:pt idx="3">
                  <c:v>1.8808199999999999</c:v>
                </c:pt>
                <c:pt idx="4">
                  <c:v>2.14947</c:v>
                </c:pt>
                <c:pt idx="5">
                  <c:v>2.35507</c:v>
                </c:pt>
                <c:pt idx="6">
                  <c:v>2.4564899999999996</c:v>
                </c:pt>
                <c:pt idx="7">
                  <c:v>2.47295</c:v>
                </c:pt>
                <c:pt idx="8">
                  <c:v>2.4274</c:v>
                </c:pt>
                <c:pt idx="9">
                  <c:v>2.3147099999999998</c:v>
                </c:pt>
                <c:pt idx="10">
                  <c:v>2.1680100000000002</c:v>
                </c:pt>
                <c:pt idx="11">
                  <c:v>1.9863199999999999</c:v>
                </c:pt>
                <c:pt idx="12">
                  <c:v>1.81979</c:v>
                </c:pt>
                <c:pt idx="13">
                  <c:v>1.6612199999999999</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0.17288200000000001</c:v>
                </c:pt>
                <c:pt idx="1">
                  <c:v>0.28301299999999996</c:v>
                </c:pt>
                <c:pt idx="2">
                  <c:v>0.44772000000000001</c:v>
                </c:pt>
                <c:pt idx="3">
                  <c:v>0.68126100000000001</c:v>
                </c:pt>
                <c:pt idx="4">
                  <c:v>0.988348</c:v>
                </c:pt>
                <c:pt idx="5">
                  <c:v>1.3494699999999999</c:v>
                </c:pt>
                <c:pt idx="6">
                  <c:v>1.7220899999999999</c:v>
                </c:pt>
                <c:pt idx="7">
                  <c:v>2.0644499999999999</c:v>
                </c:pt>
                <c:pt idx="8">
                  <c:v>2.36585</c:v>
                </c:pt>
                <c:pt idx="9">
                  <c:v>2.5852600000000003</c:v>
                </c:pt>
                <c:pt idx="10">
                  <c:v>2.7228400000000001</c:v>
                </c:pt>
                <c:pt idx="11">
                  <c:v>2.7515200000000002</c:v>
                </c:pt>
                <c:pt idx="12">
                  <c:v>2.69129</c:v>
                </c:pt>
                <c:pt idx="13">
                  <c:v>2.5710700000000002</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1.2828299999999999</c:v>
                </c:pt>
                <c:pt idx="1">
                  <c:v>1.1816</c:v>
                </c:pt>
                <c:pt idx="2">
                  <c:v>1.07145</c:v>
                </c:pt>
                <c:pt idx="3">
                  <c:v>0.97795600000000005</c:v>
                </c:pt>
                <c:pt idx="4">
                  <c:v>0.93151300000000004</c:v>
                </c:pt>
                <c:pt idx="5">
                  <c:v>0.94598800000000005</c:v>
                </c:pt>
                <c:pt idx="6">
                  <c:v>1.04749</c:v>
                </c:pt>
                <c:pt idx="7">
                  <c:v>1.1969700000000001</c:v>
                </c:pt>
                <c:pt idx="8">
                  <c:v>1.4403800000000002</c:v>
                </c:pt>
                <c:pt idx="9">
                  <c:v>1.70069</c:v>
                </c:pt>
                <c:pt idx="10">
                  <c:v>1.9739800000000001</c:v>
                </c:pt>
                <c:pt idx="11">
                  <c:v>2.2794099999999999</c:v>
                </c:pt>
                <c:pt idx="12">
                  <c:v>2.5527500000000001</c:v>
                </c:pt>
                <c:pt idx="13">
                  <c:v>2.7440100000000003</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8.8729599999999991</c:v>
                </c:pt>
                <c:pt idx="1">
                  <c:v>9.4485499999999991</c:v>
                </c:pt>
                <c:pt idx="2">
                  <c:v>9.57681</c:v>
                </c:pt>
                <c:pt idx="3">
                  <c:v>9.2701100000000007</c:v>
                </c:pt>
                <c:pt idx="4">
                  <c:v>8.6334599999999995</c:v>
                </c:pt>
                <c:pt idx="5">
                  <c:v>7.76288</c:v>
                </c:pt>
                <c:pt idx="6">
                  <c:v>6.8710800000000001</c:v>
                </c:pt>
                <c:pt idx="7">
                  <c:v>5.9340799999999998</c:v>
                </c:pt>
                <c:pt idx="8">
                  <c:v>5.2541099999999998</c:v>
                </c:pt>
                <c:pt idx="9">
                  <c:v>4.6701999999999995</c:v>
                </c:pt>
                <c:pt idx="10">
                  <c:v>4.2313100000000006</c:v>
                </c:pt>
                <c:pt idx="11">
                  <c:v>4.0173699999999997</c:v>
                </c:pt>
                <c:pt idx="12">
                  <c:v>3.8534099999999998</c:v>
                </c:pt>
                <c:pt idx="13">
                  <c:v>3.7542600000000004</c:v>
                </c:pt>
              </c:numCache>
            </c:numRef>
          </c:val>
          <c:smooth val="0"/>
        </c:ser>
        <c:dLbls>
          <c:showLegendKey val="0"/>
          <c:showVal val="0"/>
          <c:showCatName val="0"/>
          <c:showSerName val="0"/>
          <c:showPercent val="0"/>
          <c:showBubbleSize val="0"/>
        </c:dLbls>
        <c:smooth val="0"/>
        <c:axId val="394013184"/>
        <c:axId val="394013968"/>
      </c:lineChart>
      <c:catAx>
        <c:axId val="3940131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4013968"/>
        <c:crosses val="autoZero"/>
        <c:auto val="1"/>
        <c:lblAlgn val="ctr"/>
        <c:lblOffset val="100"/>
        <c:noMultiLvlLbl val="0"/>
      </c:catAx>
      <c:valAx>
        <c:axId val="394013968"/>
        <c:scaling>
          <c:orientation val="minMax"/>
          <c:max val="1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4013184"/>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5"/>
              <c:layout/>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South</a:t>
            </a:r>
            <a:r>
              <a:rPr lang="en-US" sz="1600" baseline="0"/>
              <a:t> </a:t>
            </a:r>
            <a:r>
              <a:rPr lang="en-US" sz="1600"/>
              <a:t>Asia, 2014</a:t>
            </a:r>
          </a:p>
        </c:rich>
      </c:tx>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173724318942891"/>
          <c:y val="0.3529364902058838"/>
          <c:w val="0.52836390623585849"/>
          <c:h val="0.56332907776299557"/>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1.4489057833288081E-2"/>
                  <c:y val="-9.7413602375543862E-2"/>
                </c:manualLayout>
              </c:layout>
              <c:tx>
                <c:rich>
                  <a:bodyPr/>
                  <a:lstStyle/>
                  <a:p>
                    <a:fld id="{601E955E-CA3B-486B-BBCB-16426B6B3464}" type="CATEGORYNAME">
                      <a:rPr lang="en-US"/>
                      <a:pPr/>
                      <a:t>[CATEGORY NAME]</a:t>
                    </a:fld>
                    <a:r>
                      <a:rPr lang="en-US" baseline="0"/>
                      <a:t> ... &gt;95%</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layout>
                <c:manualLayout>
                  <c:x val="-0.15397331885238483"/>
                  <c:y val="-4.7270179516723868E-2"/>
                </c:manualLayout>
              </c:layout>
              <c:tx>
                <c:rich>
                  <a:bodyPr/>
                  <a:lstStyle/>
                  <a:p>
                    <a:fld id="{5FB7DCFB-72A7-42D4-9A3E-9FE62C9ED9C0}" type="CATEGORYNAME">
                      <a:rPr lang="en-US"/>
                      <a:pPr/>
                      <a:t>[CATEGORY NAME]</a:t>
                    </a:fld>
                    <a:r>
                      <a:rPr lang="en-US" baseline="0"/>
                      <a:t> &lt;100 </a:t>
                    </a:r>
                    <a:fld id="{D291E161-2367-4E8A-98FD-AED830E0D3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layout>
                <c:manualLayout>
                  <c:x val="-0.14892019187256766"/>
                  <c:y val="-9.9827373810811512E-2"/>
                </c:manualLayout>
              </c:layout>
              <c:tx>
                <c:rich>
                  <a:bodyPr/>
                  <a:lstStyle/>
                  <a:p>
                    <a:fld id="{B03DAF20-3F15-4015-BEDE-D0AA6EF1573C}"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1.488279482306091E-3"/>
                  <c:y val="-0.10728097772410411"/>
                </c:manualLayout>
              </c:layout>
              <c:tx>
                <c:rich>
                  <a:bodyPr/>
                  <a:lstStyle/>
                  <a:p>
                    <a:fld id="{59468C54-B6A7-4E15-8F41-F1C0B2455527}"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layout>
                <c:manualLayout>
                  <c:x val="0.18129857905692823"/>
                  <c:y val="-0.10383200496649607"/>
                </c:manualLayout>
              </c:layout>
              <c:tx>
                <c:rich>
                  <a:bodyPr/>
                  <a:lstStyle/>
                  <a:p>
                    <a:fld id="{274CDC88-9338-4DF4-BE04-796E7806A5CD}"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layout>
                <c:manualLayout>
                  <c:x val="0.22155981536790659"/>
                  <c:y val="-6.8337645771553837E-2"/>
                </c:manualLayout>
              </c:layout>
              <c:tx>
                <c:rich>
                  <a:bodyPr/>
                  <a:lstStyle/>
                  <a:p>
                    <a:fld id="{53F28F0D-A0BF-443C-BD05-B4EE6F213151}"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layout>
                <c:manualLayout>
                  <c:x val="0.19788520228074932"/>
                  <c:y val="-2.1277748760576039E-2"/>
                </c:manualLayout>
              </c:layout>
              <c:tx>
                <c:rich>
                  <a:bodyPr/>
                  <a:lstStyle/>
                  <a:p>
                    <a:fld id="{E2ECED67-8FA6-4479-AD0E-962474B404C8}"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layout>
                <c:manualLayout>
                  <c:x val="0.24041212779437054"/>
                  <c:y val="1.9898715470323378E-2"/>
                </c:manualLayout>
              </c:layout>
              <c:tx>
                <c:rich>
                  <a:bodyPr/>
                  <a:lstStyle/>
                  <a:p>
                    <a:fld id="{25A6B0C1-154D-4FF1-92D1-27BDC6A03B18}"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Death_10-19_Region'!$A$39:$A$46</c:f>
              <c:strCache>
                <c:ptCount val="8"/>
                <c:pt idx="0">
                  <c:v>India</c:v>
                </c:pt>
                <c:pt idx="1">
                  <c:v>Nepal</c:v>
                </c:pt>
                <c:pt idx="2">
                  <c:v>Pakistan</c:v>
                </c:pt>
                <c:pt idx="3">
                  <c:v>Afghanistan</c:v>
                </c:pt>
                <c:pt idx="4">
                  <c:v>Bangladesh</c:v>
                </c:pt>
                <c:pt idx="5">
                  <c:v>Bhutan</c:v>
                </c:pt>
                <c:pt idx="6">
                  <c:v>Sri Lanka</c:v>
                </c:pt>
                <c:pt idx="7">
                  <c:v>Maldives</c:v>
                </c:pt>
              </c:strCache>
            </c:strRef>
          </c:cat>
          <c:val>
            <c:numRef>
              <c:f>'AIDS Death_10-19_Region'!$B$39:$B$46</c:f>
              <c:numCache>
                <c:formatCode>General</c:formatCode>
                <c:ptCount val="8"/>
                <c:pt idx="0">
                  <c:v>5250.05</c:v>
                </c:pt>
                <c:pt idx="1">
                  <c:v>31</c:v>
                </c:pt>
                <c:pt idx="2">
                  <c:v>20</c:v>
                </c:pt>
                <c:pt idx="3">
                  <c:v>7</c:v>
                </c:pt>
                <c:pt idx="4">
                  <c:v>4</c:v>
                </c:pt>
                <c:pt idx="5">
                  <c:v>1.6166</c:v>
                </c:pt>
                <c:pt idx="6">
                  <c:v>1.3895</c:v>
                </c:pt>
                <c:pt idx="7">
                  <c:v>3.1399999999999997E-2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246343224"/>
        <c:axId val="246343616"/>
      </c:lineChart>
      <c:catAx>
        <c:axId val="24634322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6343616"/>
        <c:crosses val="autoZero"/>
        <c:auto val="1"/>
        <c:lblAlgn val="ctr"/>
        <c:lblOffset val="100"/>
        <c:noMultiLvlLbl val="0"/>
      </c:catAx>
      <c:valAx>
        <c:axId val="24634361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343224"/>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South Asia,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6"/>
              <c:pt idx="0">
                <c:v>Nepal; DHS 2011</c:v>
              </c:pt>
              <c:pt idx="1">
                <c:v>Bhutan; MICS 2010</c:v>
              </c:pt>
              <c:pt idx="2">
                <c:v>Maldives; DHS 2009</c:v>
              </c:pt>
              <c:pt idx="3">
                <c:v>Bangladesh; MICS 2012-2013</c:v>
              </c:pt>
              <c:pt idx="4">
                <c:v>Afghanistan; MICS 2010-2011</c:v>
              </c:pt>
              <c:pt idx="5">
                <c:v>Pakistan; DHS 2012-2013</c:v>
              </c:pt>
            </c:strLit>
          </c:cat>
          <c:val>
            <c:numLit>
              <c:formatCode>General</c:formatCode>
              <c:ptCount val="6"/>
              <c:pt idx="0">
                <c:v>25</c:v>
              </c:pt>
              <c:pt idx="1">
                <c:v>21.9</c:v>
              </c:pt>
              <c:pt idx="2">
                <c:v>21.5</c:v>
              </c:pt>
              <c:pt idx="3">
                <c:v>10.199999999999999</c:v>
              </c:pt>
              <c:pt idx="4">
                <c:v>1.9</c:v>
              </c:pt>
              <c:pt idx="5">
                <c:v>0.6</c:v>
              </c:pt>
            </c:numLit>
          </c:val>
        </c:ser>
        <c:ser>
          <c:idx val="1"/>
          <c:order val="1"/>
          <c:tx>
            <c:v>Boys - 15-19</c:v>
          </c:tx>
          <c:spPr>
            <a:solidFill>
              <a:schemeClr val="accent2"/>
            </a:solidFill>
            <a:ln>
              <a:noFill/>
            </a:ln>
            <a:effectLst/>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6"/>
              <c:pt idx="0">
                <c:v>Nepal; DHS 2011</c:v>
              </c:pt>
              <c:pt idx="1">
                <c:v>Bhutan; MICS 2010</c:v>
              </c:pt>
              <c:pt idx="2">
                <c:v>Maldives; DHS 2009</c:v>
              </c:pt>
              <c:pt idx="3">
                <c:v>Bangladesh; MICS 2012-2013</c:v>
              </c:pt>
              <c:pt idx="4">
                <c:v>Afghanistan; MICS 2010-2011</c:v>
              </c:pt>
              <c:pt idx="5">
                <c:v>Pakistan; DHS 2012-2013</c:v>
              </c:pt>
            </c:strLit>
          </c:cat>
          <c:val>
            <c:numLit>
              <c:formatCode>General</c:formatCode>
              <c:ptCount val="6"/>
              <c:pt idx="0">
                <c:v>32.700000000000003</c:v>
              </c:pt>
              <c:pt idx="1">
                <c:v>0</c:v>
              </c:pt>
              <c:pt idx="2">
                <c:v>0</c:v>
              </c:pt>
              <c:pt idx="3">
                <c:v>0</c:v>
              </c:pt>
              <c:pt idx="4">
                <c:v>0</c:v>
              </c:pt>
              <c:pt idx="5">
                <c:v>5.4</c:v>
              </c:pt>
            </c:numLit>
          </c:val>
        </c:ser>
        <c:dLbls>
          <c:showLegendKey val="0"/>
          <c:showVal val="0"/>
          <c:showCatName val="0"/>
          <c:showSerName val="0"/>
          <c:showPercent val="0"/>
          <c:showBubbleSize val="0"/>
        </c:dLbls>
        <c:gapWidth val="267"/>
        <c:overlap val="-43"/>
        <c:axId val="246344400"/>
        <c:axId val="246344792"/>
      </c:barChart>
      <c:catAx>
        <c:axId val="24634440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6344792"/>
        <c:crosses val="autoZero"/>
        <c:auto val="1"/>
        <c:lblAlgn val="ctr"/>
        <c:lblOffset val="100"/>
        <c:noMultiLvlLbl val="0"/>
      </c:catAx>
      <c:valAx>
        <c:axId val="24634479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34440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South Asia,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2"/>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3"/>
              <c:pt idx="0">
                <c:v>Nepal; 2011 DHS</c:v>
              </c:pt>
              <c:pt idx="1">
                <c:v>Bhutan; MICS 2010</c:v>
              </c:pt>
              <c:pt idx="2">
                <c:v>Maldives; DHS 2009</c:v>
              </c:pt>
            </c:strLit>
          </c:cat>
          <c:val>
            <c:numLit>
              <c:formatCode>General</c:formatCode>
              <c:ptCount val="3"/>
              <c:pt idx="0">
                <c:v>4.5999999999999996</c:v>
              </c:pt>
              <c:pt idx="1">
                <c:v>2.2000000000000002</c:v>
              </c:pt>
              <c:pt idx="2">
                <c:v>0.1</c:v>
              </c:pt>
            </c:numLit>
          </c:val>
        </c:ser>
        <c:ser>
          <c:idx val="1"/>
          <c:order val="1"/>
          <c:tx>
            <c:v>Boys - 15-19</c:v>
          </c:tx>
          <c:spPr>
            <a:solidFill>
              <a:schemeClr val="accent2"/>
            </a:solidFill>
            <a:ln>
              <a:noFill/>
            </a:ln>
            <a:effectLst/>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3"/>
              <c:pt idx="0">
                <c:v>Nepal; 2011 DHS</c:v>
              </c:pt>
              <c:pt idx="1">
                <c:v>Bhutan; MICS 2010</c:v>
              </c:pt>
              <c:pt idx="2">
                <c:v>Maldives; DHS 2009</c:v>
              </c:pt>
            </c:strLit>
          </c:cat>
          <c:val>
            <c:numLit>
              <c:formatCode>General</c:formatCode>
              <c:ptCount val="3"/>
              <c:pt idx="0">
                <c:v>3.7</c:v>
              </c:pt>
              <c:pt idx="1">
                <c:v>0</c:v>
              </c:pt>
              <c:pt idx="2">
                <c:v>0</c:v>
              </c:pt>
            </c:numLit>
          </c:val>
        </c:ser>
        <c:dLbls>
          <c:showLegendKey val="0"/>
          <c:showVal val="0"/>
          <c:showCatName val="0"/>
          <c:showSerName val="0"/>
          <c:showPercent val="0"/>
          <c:showBubbleSize val="0"/>
        </c:dLbls>
        <c:gapWidth val="267"/>
        <c:overlap val="-43"/>
        <c:axId val="246345576"/>
        <c:axId val="245423920"/>
      </c:barChart>
      <c:catAx>
        <c:axId val="2463455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23920"/>
        <c:crosses val="autoZero"/>
        <c:auto val="1"/>
        <c:lblAlgn val="ctr"/>
        <c:lblOffset val="100"/>
        <c:noMultiLvlLbl val="0"/>
      </c:catAx>
      <c:valAx>
        <c:axId val="24542392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34557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South Asia,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
              <c:pt idx="0">
                <c:v>Bhutan; MICS 2010</c:v>
              </c:pt>
            </c:strLit>
          </c:cat>
          <c:val>
            <c:numLit>
              <c:formatCode>General</c:formatCode>
              <c:ptCount val="1"/>
              <c:pt idx="0">
                <c:v>0.2</c:v>
              </c:pt>
            </c:numLit>
          </c:val>
        </c:ser>
        <c:ser>
          <c:idx val="1"/>
          <c:order val="1"/>
          <c:tx>
            <c:v>Boys - 15-19</c:v>
          </c:tx>
          <c:spPr>
            <a:solidFill>
              <a:schemeClr val="accent2"/>
            </a:solidFill>
            <a:ln>
              <a:noFill/>
            </a:ln>
            <a:effectLst/>
          </c:spPr>
          <c:invertIfNegative val="0"/>
          <c:cat>
            <c:strLit>
              <c:ptCount val="1"/>
              <c:pt idx="0">
                <c:v>Bhutan; MICS 2010</c:v>
              </c:pt>
            </c:strLit>
          </c:cat>
          <c:val>
            <c:numLit>
              <c:formatCode>General</c:formatCode>
              <c:ptCount val="1"/>
              <c:pt idx="0">
                <c:v>0</c:v>
              </c:pt>
            </c:numLit>
          </c:val>
        </c:ser>
        <c:dLbls>
          <c:showLegendKey val="0"/>
          <c:showVal val="0"/>
          <c:showCatName val="0"/>
          <c:showSerName val="0"/>
          <c:showPercent val="0"/>
          <c:showBubbleSize val="0"/>
        </c:dLbls>
        <c:gapWidth val="267"/>
        <c:overlap val="-43"/>
        <c:axId val="245424704"/>
        <c:axId val="245425096"/>
      </c:barChart>
      <c:catAx>
        <c:axId val="2454247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25096"/>
        <c:crosses val="autoZero"/>
        <c:auto val="1"/>
        <c:lblAlgn val="ctr"/>
        <c:lblOffset val="100"/>
        <c:noMultiLvlLbl val="0"/>
      </c:catAx>
      <c:valAx>
        <c:axId val="24542509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42470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(aged 0-14)</a:t>
            </a:r>
            <a:r>
              <a:rPr lang="en-US"/>
              <a:t>, </a:t>
            </a:r>
            <a:r>
              <a:rPr lang="en-US" sz="1600" b="1" i="0" u="none" strike="noStrike" cap="none" normalizeH="0" baseline="0">
                <a:effectLst/>
              </a:rPr>
              <a:t>South Asia</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
                  <c:y val="-2.8940210240637535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2979639850763851E-3"/>
                  <c:y val="-2.8470208590388478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9.5182926010991666E-17"/>
                  <c:y val="-2.4536726997794599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
                  <c:y val="-2.4931971694104979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2979639850763851E-3"/>
                  <c:y val="-2.1404253406674598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
                  <c:y val="-2.2018476414569613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9.5182926010991666E-17"/>
                  <c:y val="-1.8162131286900942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'!$D$36:$D$50</c:f>
              <c:numCache>
                <c:formatCode>General</c:formatCode>
                <c:ptCount val="15"/>
                <c:pt idx="0">
                  <c:v>0</c:v>
                </c:pt>
                <c:pt idx="1">
                  <c:v>0</c:v>
                </c:pt>
                <c:pt idx="2">
                  <c:v>0</c:v>
                </c:pt>
                <c:pt idx="3">
                  <c:v>0</c:v>
                </c:pt>
                <c:pt idx="4">
                  <c:v>0</c:v>
                </c:pt>
                <c:pt idx="5">
                  <c:v>0</c:v>
                </c:pt>
                <c:pt idx="6">
                  <c:v>3.5462564830001327E-5</c:v>
                </c:pt>
                <c:pt idx="7">
                  <c:v>3.0232316456772513E-4</c:v>
                </c:pt>
                <c:pt idx="8">
                  <c:v>5.943536404160475E-4</c:v>
                </c:pt>
                <c:pt idx="9">
                  <c:v>1.6016674894410619E-3</c:v>
                </c:pt>
                <c:pt idx="10">
                  <c:v>2.9281890907387237E-3</c:v>
                </c:pt>
                <c:pt idx="11">
                  <c:v>4.4938240953385881E-3</c:v>
                </c:pt>
                <c:pt idx="12">
                  <c:v>4.9823024465180969E-3</c:v>
                </c:pt>
                <c:pt idx="13">
                  <c:v>0.1734090040222489</c:v>
                </c:pt>
                <c:pt idx="14">
                  <c:v>0.30183494861148735</c:v>
                </c:pt>
              </c:numCache>
            </c:numRef>
          </c:val>
        </c:ser>
        <c:dLbls>
          <c:showLegendKey val="0"/>
          <c:showVal val="0"/>
          <c:showCatName val="0"/>
          <c:showSerName val="0"/>
          <c:showPercent val="0"/>
          <c:showBubbleSize val="0"/>
        </c:dLbls>
        <c:gapWidth val="25"/>
        <c:overlap val="100"/>
        <c:axId val="574623664"/>
        <c:axId val="574624056"/>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'!$C$36:$C$50</c:f>
              <c:numCache>
                <c:formatCode>General</c:formatCode>
                <c:ptCount val="15"/>
                <c:pt idx="0">
                  <c:v>22590.1</c:v>
                </c:pt>
                <c:pt idx="1">
                  <c:v>24429.200000000001</c:v>
                </c:pt>
                <c:pt idx="2">
                  <c:v>25204.400000000001</c:v>
                </c:pt>
                <c:pt idx="3">
                  <c:v>25205.599999999999</c:v>
                </c:pt>
                <c:pt idx="4">
                  <c:v>24702.799999999999</c:v>
                </c:pt>
                <c:pt idx="5">
                  <c:v>23478</c:v>
                </c:pt>
                <c:pt idx="6">
                  <c:v>22244.1</c:v>
                </c:pt>
                <c:pt idx="7">
                  <c:v>20665.2</c:v>
                </c:pt>
                <c:pt idx="8">
                  <c:v>18786.2</c:v>
                </c:pt>
                <c:pt idx="9">
                  <c:v>17528.2</c:v>
                </c:pt>
                <c:pt idx="10">
                  <c:v>16364.2</c:v>
                </c:pt>
                <c:pt idx="11">
                  <c:v>15383.2</c:v>
                </c:pt>
                <c:pt idx="12">
                  <c:v>14618.2</c:v>
                </c:pt>
                <c:pt idx="13">
                  <c:v>14020.2</c:v>
                </c:pt>
                <c:pt idx="14">
                  <c:v>13568.2</c:v>
                </c:pt>
              </c:numCache>
            </c:numRef>
          </c:val>
          <c:smooth val="0"/>
        </c:ser>
        <c:dLbls>
          <c:showLegendKey val="0"/>
          <c:showVal val="0"/>
          <c:showCatName val="0"/>
          <c:showSerName val="0"/>
          <c:showPercent val="0"/>
          <c:showBubbleSize val="0"/>
        </c:dLbls>
        <c:marker val="1"/>
        <c:smooth val="0"/>
        <c:axId val="574627584"/>
        <c:axId val="574624448"/>
      </c:lineChart>
      <c:catAx>
        <c:axId val="5746275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74624448"/>
        <c:crosses val="autoZero"/>
        <c:auto val="1"/>
        <c:lblAlgn val="ctr"/>
        <c:lblOffset val="100"/>
        <c:noMultiLvlLbl val="0"/>
      </c:catAx>
      <c:valAx>
        <c:axId val="5746244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74627584"/>
        <c:crosses val="autoZero"/>
        <c:crossBetween val="between"/>
      </c:valAx>
      <c:valAx>
        <c:axId val="574624056"/>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74623664"/>
        <c:crosses val="max"/>
        <c:crossBetween val="between"/>
      </c:valAx>
      <c:catAx>
        <c:axId val="574623664"/>
        <c:scaling>
          <c:orientation val="minMax"/>
        </c:scaling>
        <c:delete val="1"/>
        <c:axPos val="b"/>
        <c:numFmt formatCode="General" sourceLinked="1"/>
        <c:majorTickMark val="out"/>
        <c:minorTickMark val="none"/>
        <c:tickLblPos val="nextTo"/>
        <c:crossAx val="57462405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South Asia,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
              <c:pt idx="0">
                <c:v>Bhutan; MICS 2010</c:v>
              </c:pt>
              <c:pt idx="1">
                <c:v>Nepal; DHS 2011</c:v>
              </c:pt>
            </c:strLit>
          </c:cat>
          <c:val>
            <c:numLit>
              <c:formatCode>General</c:formatCode>
              <c:ptCount val="2"/>
              <c:pt idx="0">
                <c:v>1.3</c:v>
              </c:pt>
              <c:pt idx="1">
                <c:v>1</c:v>
              </c:pt>
            </c:numLit>
          </c:val>
        </c:ser>
        <c:ser>
          <c:idx val="1"/>
          <c:order val="1"/>
          <c:tx>
            <c:v>Boys - 15-19</c:v>
          </c:tx>
          <c:spPr>
            <a:solidFill>
              <a:schemeClr val="accent2"/>
            </a:solidFill>
            <a:ln>
              <a:noFill/>
            </a:ln>
            <a:effectLst/>
          </c:spPr>
          <c:invertIfNegative val="0"/>
          <c:dLbls>
            <c:dLbl>
              <c:idx val="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
              <c:pt idx="0">
                <c:v>Bhutan; MICS 2010</c:v>
              </c:pt>
              <c:pt idx="1">
                <c:v>Nepal; DHS 2011</c:v>
              </c:pt>
            </c:strLit>
          </c:cat>
          <c:val>
            <c:numLit>
              <c:formatCode>General</c:formatCode>
              <c:ptCount val="2"/>
              <c:pt idx="0">
                <c:v>0</c:v>
              </c:pt>
              <c:pt idx="1">
                <c:v>59.2</c:v>
              </c:pt>
            </c:numLit>
          </c:val>
        </c:ser>
        <c:dLbls>
          <c:showLegendKey val="0"/>
          <c:showVal val="0"/>
          <c:showCatName val="0"/>
          <c:showSerName val="0"/>
          <c:showPercent val="0"/>
          <c:showBubbleSize val="0"/>
        </c:dLbls>
        <c:gapWidth val="267"/>
        <c:overlap val="-43"/>
        <c:axId val="245425880"/>
        <c:axId val="245426272"/>
      </c:barChart>
      <c:catAx>
        <c:axId val="2454258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26272"/>
        <c:crosses val="autoZero"/>
        <c:auto val="1"/>
        <c:lblAlgn val="ctr"/>
        <c:lblOffset val="100"/>
        <c:noMultiLvlLbl val="0"/>
      </c:catAx>
      <c:valAx>
        <c:axId val="24542627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42588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South Asia,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
              <c:pt idx="0">
                <c:v>Bhutan; MICS 2010</c:v>
              </c:pt>
              <c:pt idx="1">
                <c:v>Nepal; DHS 2011</c:v>
              </c:pt>
            </c:strLit>
          </c:cat>
          <c:val>
            <c:numLit>
              <c:formatCode>General</c:formatCode>
              <c:ptCount val="2"/>
              <c:pt idx="0">
                <c:v>3.4</c:v>
              </c:pt>
              <c:pt idx="1">
                <c:v>1.9</c:v>
              </c:pt>
            </c:numLit>
          </c:val>
        </c:ser>
        <c:ser>
          <c:idx val="1"/>
          <c:order val="1"/>
          <c:tx>
            <c:v>Boys - 15-19</c:v>
          </c:tx>
          <c:spPr>
            <a:solidFill>
              <a:schemeClr val="accent2"/>
            </a:solidFill>
            <a:ln>
              <a:noFill/>
            </a:ln>
            <a:effectLst/>
          </c:spPr>
          <c:invertIfNegative val="0"/>
          <c:dLbls>
            <c:dLbl>
              <c:idx val="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
              <c:pt idx="0">
                <c:v>Bhutan; MICS 2010</c:v>
              </c:pt>
              <c:pt idx="1">
                <c:v>Nepal; DHS 2011</c:v>
              </c:pt>
            </c:strLit>
          </c:cat>
          <c:val>
            <c:numLit>
              <c:formatCode>General</c:formatCode>
              <c:ptCount val="2"/>
              <c:pt idx="0">
                <c:v>0</c:v>
              </c:pt>
              <c:pt idx="1">
                <c:v>3.1</c:v>
              </c:pt>
            </c:numLit>
          </c:val>
        </c:ser>
        <c:dLbls>
          <c:showLegendKey val="0"/>
          <c:showVal val="0"/>
          <c:showCatName val="0"/>
          <c:showSerName val="0"/>
          <c:showPercent val="0"/>
          <c:showBubbleSize val="0"/>
        </c:dLbls>
        <c:gapWidth val="267"/>
        <c:overlap val="-43"/>
        <c:axId val="245427056"/>
        <c:axId val="245427448"/>
      </c:barChart>
      <c:catAx>
        <c:axId val="2454270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27448"/>
        <c:crosses val="autoZero"/>
        <c:auto val="1"/>
        <c:lblAlgn val="ctr"/>
        <c:lblOffset val="100"/>
        <c:noMultiLvlLbl val="0"/>
      </c:catAx>
      <c:valAx>
        <c:axId val="24542744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42705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South</a:t>
            </a:r>
            <a:r>
              <a:rPr lang="en-US" baseline="0"/>
              <a:t> Asia</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Rates_SSA'!$A$34</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Rates_SSA'!$B$33:$P$33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Rates_SSA'!$B$34:$P$34</c:f>
              <c:numCache>
                <c:formatCode>0%</c:formatCode>
                <c:ptCount val="15"/>
                <c:pt idx="0">
                  <c:v>0.3774081028526371</c:v>
                </c:pt>
                <c:pt idx="1">
                  <c:v>0.3795924392271417</c:v>
                </c:pt>
                <c:pt idx="2">
                  <c:v>0.38377403022574141</c:v>
                </c:pt>
                <c:pt idx="3">
                  <c:v>0.38861332325981202</c:v>
                </c:pt>
                <c:pt idx="4">
                  <c:v>0.39382270165115962</c:v>
                </c:pt>
                <c:pt idx="5">
                  <c:v>0.39404275319138227</c:v>
                </c:pt>
                <c:pt idx="6">
                  <c:v>0.39445188173234624</c:v>
                </c:pt>
                <c:pt idx="7">
                  <c:v>0.39051083167213052</c:v>
                </c:pt>
                <c:pt idx="8">
                  <c:v>0.38497719936465646</c:v>
                </c:pt>
                <c:pt idx="9">
                  <c:v>0.3845296473040426</c:v>
                </c:pt>
                <c:pt idx="10">
                  <c:v>0.383339775349333</c:v>
                </c:pt>
                <c:pt idx="11">
                  <c:v>0.38192539258891439</c:v>
                </c:pt>
                <c:pt idx="12">
                  <c:v>0.37934524242015338</c:v>
                </c:pt>
                <c:pt idx="13">
                  <c:v>0.37742102230813551</c:v>
                </c:pt>
                <c:pt idx="14">
                  <c:v>0.37510297052693264</c:v>
                </c:pt>
              </c:numCache>
            </c:numRef>
          </c:val>
        </c:ser>
        <c:dLbls>
          <c:showLegendKey val="0"/>
          <c:showVal val="0"/>
          <c:showCatName val="0"/>
          <c:showSerName val="0"/>
          <c:showPercent val="0"/>
          <c:showBubbleSize val="0"/>
        </c:dLbls>
        <c:gapWidth val="40"/>
        <c:overlap val="80"/>
        <c:axId val="574622488"/>
        <c:axId val="574621312"/>
      </c:barChart>
      <c:catAx>
        <c:axId val="5746224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74621312"/>
        <c:crosses val="autoZero"/>
        <c:auto val="1"/>
        <c:lblAlgn val="ctr"/>
        <c:lblOffset val="100"/>
        <c:noMultiLvlLbl val="0"/>
      </c:catAx>
      <c:valAx>
        <c:axId val="574621312"/>
        <c:scaling>
          <c:orientation val="minMax"/>
          <c:max val="1"/>
          <c:min val="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7462248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4"/>
              <c:layout/>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Reversed" id="26">
  <a:schemeClr val="accent6"/>
</cs:colorStyle>
</file>

<file path=xl/charts/colors22.xml><?xml version="1.0" encoding="utf-8"?>
<cs:colorStyle xmlns:cs="http://schemas.microsoft.com/office/drawing/2012/chartStyle" xmlns:a="http://schemas.openxmlformats.org/drawingml/2006/main" meth="withinLinearReversed" id="26">
  <a:schemeClr val="accent6"/>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4">
  <a:schemeClr val="accent4"/>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Reversed" id="22">
  <a:schemeClr val="accent2"/>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11.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140,000</a:t>
          </a:r>
          <a:endParaRPr lang="en-US" sz="1400" b="1"/>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95607" y="272143"/>
          <a:ext cx="8313964"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20147" y="6286501"/>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520,000</a:t>
          </a:r>
          <a:endParaRPr lang="en-US" sz="1500" b="1"/>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557893</xdr:colOff>
      <xdr:row>29</xdr:row>
      <xdr:rowOff>149679</xdr:rowOff>
    </xdr:from>
    <xdr:to>
      <xdr:col>9</xdr:col>
      <xdr:colOff>583407</xdr:colOff>
      <xdr:row>31</xdr:row>
      <xdr:rowOff>47624</xdr:rowOff>
    </xdr:to>
    <xdr:sp macro="" textlink="">
      <xdr:nvSpPr>
        <xdr:cNvPr id="3" name="TextBox 2"/>
        <xdr:cNvSpPr txBox="1"/>
      </xdr:nvSpPr>
      <xdr:spPr>
        <a:xfrm>
          <a:off x="4640036" y="6068786"/>
          <a:ext cx="2066585" cy="306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14,000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260,000</a:t>
          </a:r>
          <a:r>
            <a:rPr lang="en-US" sz="1300" b="1" baseline="0"/>
            <a:t> </a:t>
          </a:r>
          <a:endParaRPr lang="en-US" sz="1300" b="1"/>
        </a:p>
      </cdr:txBody>
    </cdr:sp>
  </cdr:relSizeAnchor>
</c:userShapes>
</file>

<file path=xl/drawings/drawing22.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150,000</a:t>
          </a:r>
          <a:r>
            <a:rPr lang="en-US" sz="1300" b="1" baseline="0"/>
            <a:t> </a:t>
          </a:r>
          <a:endParaRPr lang="en-US" sz="1300" b="1"/>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xdr:colOff>
      <xdr:row>29</xdr:row>
      <xdr:rowOff>166687</xdr:rowOff>
    </xdr:from>
    <xdr:to>
      <xdr:col>9</xdr:col>
      <xdr:colOff>511968</xdr:colOff>
      <xdr:row>31</xdr:row>
      <xdr:rowOff>166686</xdr:rowOff>
    </xdr:to>
    <xdr:sp macro="" textlink="">
      <xdr:nvSpPr>
        <xdr:cNvPr id="3" name="TextBox 2"/>
        <xdr:cNvSpPr txBox="1"/>
      </xdr:nvSpPr>
      <xdr:spPr>
        <a:xfrm>
          <a:off x="4881562" y="6036468"/>
          <a:ext cx="184546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9,000</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562841</xdr:colOff>
      <xdr:row>5</xdr:row>
      <xdr:rowOff>34637</xdr:rowOff>
    </xdr:from>
    <xdr:to>
      <xdr:col>4</xdr:col>
      <xdr:colOff>582024</xdr:colOff>
      <xdr:row>28</xdr:row>
      <xdr:rowOff>105563</xdr:rowOff>
    </xdr:to>
    <xdr:cxnSp macro="">
      <xdr:nvCxnSpPr>
        <xdr:cNvPr id="3" name="Straight Connector 2"/>
        <xdr:cNvCxnSpPr/>
      </xdr:nvCxnSpPr>
      <xdr:spPr>
        <a:xfrm>
          <a:off x="3338698" y="1055173"/>
          <a:ext cx="19183" cy="476539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121336</xdr:colOff>
      <xdr:row>5</xdr:row>
      <xdr:rowOff>16081</xdr:rowOff>
    </xdr:from>
    <xdr:to>
      <xdr:col>7</xdr:col>
      <xdr:colOff>131123</xdr:colOff>
      <xdr:row>28</xdr:row>
      <xdr:rowOff>79900</xdr:rowOff>
    </xdr:to>
    <xdr:cxnSp macro="">
      <xdr:nvCxnSpPr>
        <xdr:cNvPr id="4" name="Straight Connector 3"/>
        <xdr:cNvCxnSpPr/>
      </xdr:nvCxnSpPr>
      <xdr:spPr>
        <a:xfrm flipH="1">
          <a:off x="4938265" y="1036617"/>
          <a:ext cx="9787" cy="475828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162897</xdr:colOff>
      <xdr:row>9</xdr:row>
      <xdr:rowOff>67898</xdr:rowOff>
    </xdr:from>
    <xdr:to>
      <xdr:col>6</xdr:col>
      <xdr:colOff>509228</xdr:colOff>
      <xdr:row>12</xdr:row>
      <xdr:rowOff>54907</xdr:rowOff>
    </xdr:to>
    <xdr:sp macro="" textlink="">
      <xdr:nvSpPr>
        <xdr:cNvPr id="5" name="TextBox 1"/>
        <xdr:cNvSpPr txBox="1"/>
      </xdr:nvSpPr>
      <xdr:spPr>
        <a:xfrm>
          <a:off x="3591897" y="1868123"/>
          <a:ext cx="1032131" cy="58708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1</xdr:col>
      <xdr:colOff>98960</xdr:colOff>
      <xdr:row>13</xdr:row>
      <xdr:rowOff>111222</xdr:rowOff>
    </xdr:from>
    <xdr:to>
      <xdr:col>3</xdr:col>
      <xdr:colOff>502816</xdr:colOff>
      <xdr:row>19</xdr:row>
      <xdr:rowOff>29769</xdr:rowOff>
    </xdr:to>
    <xdr:sp macro="" textlink="">
      <xdr:nvSpPr>
        <xdr:cNvPr id="7" name="TextBox 1"/>
        <xdr:cNvSpPr txBox="1"/>
      </xdr:nvSpPr>
      <xdr:spPr>
        <a:xfrm>
          <a:off x="789523" y="2742503"/>
          <a:ext cx="1832606" cy="1132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t>2000-2009</a:t>
          </a:r>
        </a:p>
        <a:p>
          <a:pPr algn="ctr"/>
          <a:r>
            <a:rPr lang="en-US" sz="1100" b="1"/>
            <a:t>22%</a:t>
          </a:r>
          <a:r>
            <a:rPr lang="en-US" sz="1100" b="1" baseline="0"/>
            <a:t> decline over 9 yrs</a:t>
          </a:r>
        </a:p>
        <a:p>
          <a:pPr algn="ctr"/>
          <a:r>
            <a:rPr lang="en-US" sz="1100" b="1" baseline="0"/>
            <a:t>[</a:t>
          </a:r>
          <a:r>
            <a:rPr lang="en-US" sz="1100" b="1" baseline="0">
              <a:effectLst/>
            </a:rPr>
            <a:t>avg.  &lt;1,000</a:t>
          </a:r>
          <a:r>
            <a:rPr lang="en-US" sz="1100" b="1" baseline="0"/>
            <a:t> per yr]</a:t>
          </a:r>
          <a:endParaRPr lang="en-US" sz="1100" b="1"/>
        </a:p>
      </xdr:txBody>
    </xdr:sp>
    <xdr:clientData/>
  </xdr:twoCellAnchor>
  <xdr:twoCellAnchor>
    <xdr:from>
      <xdr:col>4</xdr:col>
      <xdr:colOff>518393</xdr:colOff>
      <xdr:row>19</xdr:row>
      <xdr:rowOff>134412</xdr:rowOff>
    </xdr:from>
    <xdr:to>
      <xdr:col>7</xdr:col>
      <xdr:colOff>238182</xdr:colOff>
      <xdr:row>25</xdr:row>
      <xdr:rowOff>56040</xdr:rowOff>
    </xdr:to>
    <xdr:sp macro="" textlink="">
      <xdr:nvSpPr>
        <xdr:cNvPr id="8" name="TextBox 1"/>
        <xdr:cNvSpPr txBox="1"/>
      </xdr:nvSpPr>
      <xdr:spPr>
        <a:xfrm>
          <a:off x="3294250" y="4012448"/>
          <a:ext cx="1760861" cy="114627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t>2009-2014</a:t>
          </a:r>
        </a:p>
        <a:p>
          <a:pPr algn="ctr"/>
          <a:r>
            <a:rPr lang="en-US" sz="1100" b="1"/>
            <a:t>23%</a:t>
          </a:r>
          <a:r>
            <a:rPr lang="en-US" sz="1100" b="1" baseline="0"/>
            <a:t> decline over 5 yrs</a:t>
          </a:r>
        </a:p>
        <a:p>
          <a:pPr algn="ctr"/>
          <a:r>
            <a:rPr lang="en-US" sz="1100" b="1" baseline="0"/>
            <a:t>[avg. &lt;1,000 per yr]</a:t>
          </a:r>
          <a:endParaRPr lang="en-US" sz="1100" b="1"/>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4.xml><?xml version="1.0" encoding="utf-8"?>
<c:userShapes xmlns:c="http://schemas.openxmlformats.org/drawingml/2006/chart">
  <cdr:relSizeAnchor xmlns:cdr="http://schemas.openxmlformats.org/drawingml/2006/chartDrawing">
    <cdr:from>
      <cdr:x>0.33639</cdr:x>
      <cdr:y>0.394</cdr:y>
    </cdr:from>
    <cdr:to>
      <cdr:x>0.36543</cdr:x>
      <cdr:y>0.41804</cdr:y>
    </cdr:to>
    <cdr:sp macro="" textlink="">
      <cdr:nvSpPr>
        <cdr:cNvPr id="2" name="Down Arrow 1"/>
        <cdr:cNvSpPr/>
      </cdr:nvSpPr>
      <cdr:spPr>
        <a:xfrm xmlns:a="http://schemas.openxmlformats.org/drawingml/2006/main" rot="3098218">
          <a:off x="3528857" y="2277260"/>
          <a:ext cx="143653" cy="297911"/>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130,000</a:t>
          </a:r>
          <a:endParaRPr lang="en-US" sz="1400" b="1"/>
        </a:p>
      </cdr:txBody>
    </cdr:sp>
  </cdr:relSizeAnchor>
</c:userShapes>
</file>

<file path=xl/drawings/drawing45.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27571" y="272143"/>
          <a:ext cx="8232322"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4344267" y="6286500"/>
            <a:ext cx="1403274" cy="301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Total:</a:t>
          </a:r>
          <a:r>
            <a:rPr lang="en-US" sz="1500" b="1" baseline="0"/>
            <a:t> 390,000</a:t>
          </a:r>
          <a:endParaRPr lang="en-US" sz="15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25,000</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272143</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343202</xdr:colOff>
      <xdr:row>5</xdr:row>
      <xdr:rowOff>95249</xdr:rowOff>
    </xdr:from>
    <xdr:to>
      <xdr:col>14</xdr:col>
      <xdr:colOff>285749</xdr:colOff>
      <xdr:row>5</xdr:row>
      <xdr:rowOff>138795</xdr:rowOff>
    </xdr:to>
    <xdr:cxnSp macro="">
      <xdr:nvCxnSpPr>
        <xdr:cNvPr id="3" name="Straight Connector 2"/>
        <xdr:cNvCxnSpPr/>
      </xdr:nvCxnSpPr>
      <xdr:spPr>
        <a:xfrm flipV="1">
          <a:off x="343202" y="1115785"/>
          <a:ext cx="9467547" cy="43546"/>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279400</xdr:colOff>
      <xdr:row>4</xdr:row>
      <xdr:rowOff>13606</xdr:rowOff>
    </xdr:from>
    <xdr:to>
      <xdr:col>6</xdr:col>
      <xdr:colOff>190500</xdr:colOff>
      <xdr:row>5</xdr:row>
      <xdr:rowOff>150888</xdr:rowOff>
    </xdr:to>
    <xdr:sp macro="" textlink="">
      <xdr:nvSpPr>
        <xdr:cNvPr id="4" name="TextBox 3"/>
        <xdr:cNvSpPr txBox="1"/>
      </xdr:nvSpPr>
      <xdr:spPr>
        <a:xfrm>
          <a:off x="279400" y="830035"/>
          <a:ext cx="3993243" cy="341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53.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5,300</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0.0375</cdr:x>
      <cdr:y>0.51951</cdr:y>
    </cdr:from>
    <cdr:to>
      <cdr:x>1</cdr:x>
      <cdr:y>0.52068</cdr:y>
    </cdr:to>
    <cdr:cxnSp macro="">
      <cdr:nvCxnSpPr>
        <cdr:cNvPr id="4" name="Straight Connector 3"/>
        <cdr:cNvCxnSpPr/>
      </cdr:nvCxnSpPr>
      <cdr:spPr>
        <a:xfrm xmlns:a="http://schemas.openxmlformats.org/drawingml/2006/main">
          <a:off x="367393" y="3497036"/>
          <a:ext cx="9429750" cy="7897"/>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70" zoomScaleNormal="70" workbookViewId="0">
      <selection sqref="A1:D1"/>
    </sheetView>
  </sheetViews>
  <sheetFormatPr defaultRowHeight="15.75" x14ac:dyDescent="0.25"/>
  <cols>
    <col min="1" max="1" width="18.75" style="1" customWidth="1"/>
    <col min="2" max="2" width="13.125" style="73" customWidth="1"/>
    <col min="3" max="3" width="18.875" style="73" bestFit="1" customWidth="1"/>
    <col min="4" max="4" width="4.375" style="74" bestFit="1" customWidth="1"/>
    <col min="5" max="16384" width="9" style="1"/>
  </cols>
  <sheetData>
    <row r="1" spans="1:4" ht="40.5" customHeight="1" x14ac:dyDescent="0.3">
      <c r="A1" s="86" t="s">
        <v>308</v>
      </c>
      <c r="B1" s="86"/>
      <c r="C1" s="86"/>
      <c r="D1" s="86"/>
    </row>
    <row r="3" spans="1:4" ht="16.5" thickBot="1" x14ac:dyDescent="0.3">
      <c r="A3" s="60"/>
      <c r="B3" s="61" t="s">
        <v>13</v>
      </c>
      <c r="C3" s="62" t="s">
        <v>188</v>
      </c>
      <c r="D3" s="63" t="s">
        <v>309</v>
      </c>
    </row>
    <row r="4" spans="1:4" ht="47.25" x14ac:dyDescent="0.25">
      <c r="A4" s="64" t="s">
        <v>310</v>
      </c>
      <c r="B4" s="65">
        <v>17400000</v>
      </c>
      <c r="C4" s="65">
        <v>800000</v>
      </c>
      <c r="D4" s="66">
        <v>5</v>
      </c>
    </row>
    <row r="5" spans="1:4" ht="47.25" x14ac:dyDescent="0.25">
      <c r="A5" s="67" t="s">
        <v>311</v>
      </c>
      <c r="B5" s="68">
        <v>1500000</v>
      </c>
      <c r="C5" s="68">
        <v>36000</v>
      </c>
      <c r="D5" s="69">
        <v>2</v>
      </c>
    </row>
    <row r="6" spans="1:4" ht="47.25" x14ac:dyDescent="0.25">
      <c r="A6" s="64" t="s">
        <v>312</v>
      </c>
      <c r="B6" s="65">
        <v>2600000</v>
      </c>
      <c r="C6" s="65">
        <v>140000</v>
      </c>
      <c r="D6" s="66">
        <v>5</v>
      </c>
    </row>
    <row r="7" spans="1:4" ht="47.25" x14ac:dyDescent="0.25">
      <c r="A7" s="67" t="s">
        <v>313</v>
      </c>
      <c r="B7" s="68">
        <v>220000</v>
      </c>
      <c r="C7" s="68">
        <v>14000</v>
      </c>
      <c r="D7" s="69">
        <v>6</v>
      </c>
    </row>
    <row r="8" spans="1:4" ht="47.25" x14ac:dyDescent="0.25">
      <c r="A8" s="70" t="s">
        <v>314</v>
      </c>
      <c r="B8" s="71">
        <v>150000</v>
      </c>
      <c r="C8" s="71">
        <v>9000</v>
      </c>
      <c r="D8" s="72">
        <v>6</v>
      </c>
    </row>
    <row r="9" spans="1:4" x14ac:dyDescent="0.25">
      <c r="A9" s="1" t="s">
        <v>237</v>
      </c>
    </row>
  </sheetData>
  <sheetProtection algorithmName="SHA-512" hashValue="f/nqYJMhfHCGpPQmfIxRJzUzUxtl7DE8UyF6vyorVYMOCRZBbzHqw/CqqC4DeQP1CxMK0yItNS1xm3rCk6kpRw==" saltValue="qBLY/gJERF3jjUbCXqmmmw=="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9"/>
  <sheetViews>
    <sheetView showGridLines="0" showRowColHeaders="0" zoomScale="70" zoomScaleNormal="70" workbookViewId="0">
      <selection sqref="A1:D1"/>
    </sheetView>
  </sheetViews>
  <sheetFormatPr defaultRowHeight="15.75" x14ac:dyDescent="0.25"/>
  <cols>
    <col min="1" max="2" width="9" style="39"/>
    <col min="3" max="3" width="10.125" style="39" bestFit="1" customWidth="1"/>
    <col min="4" max="16384" width="9" style="39"/>
  </cols>
  <sheetData>
    <row r="1" spans="1:16" ht="15.75" customHeight="1" x14ac:dyDescent="0.25">
      <c r="A1" s="43"/>
      <c r="B1" s="43"/>
      <c r="C1" s="43"/>
      <c r="D1" s="43"/>
      <c r="E1" s="43"/>
      <c r="F1" s="43"/>
      <c r="G1" s="43"/>
      <c r="H1" s="43"/>
      <c r="I1" s="43"/>
      <c r="J1" s="43"/>
      <c r="O1" s="43"/>
      <c r="P1" s="43"/>
    </row>
    <row r="36" spans="1:4" x14ac:dyDescent="0.25">
      <c r="A36" s="42" t="s">
        <v>234</v>
      </c>
    </row>
    <row r="37" spans="1:4" x14ac:dyDescent="0.25">
      <c r="A37" s="42" t="s">
        <v>328</v>
      </c>
    </row>
    <row r="39" spans="1:4" hidden="1" x14ac:dyDescent="0.25">
      <c r="A39" s="39" t="s">
        <v>236</v>
      </c>
      <c r="B39" s="39" t="s">
        <v>235</v>
      </c>
    </row>
    <row r="40" spans="1:4" hidden="1" x14ac:dyDescent="0.25">
      <c r="A40" s="39" t="s">
        <v>98</v>
      </c>
      <c r="B40" s="39">
        <v>134898</v>
      </c>
      <c r="C40" s="83">
        <f t="shared" ref="C40:C47" si="0">(IF(ISNUMBER(B40),(IF(B40&lt;100,"&lt;100",IF(B40&lt;200,"&lt;200",IF(B40&lt;500,"&lt;500",IF(B40&lt;1000,"&lt;1,000",IF(B40&lt;10000,(ROUND(B40,-2)),IF(B40&lt;100000,(ROUND(B40,-3)),IF(B40&lt;1000000,(ROUND(B40,-4)),IF(B40&gt;=1000000,(ROUND(B40,-5))))))))))),"-"))</f>
        <v>130000</v>
      </c>
      <c r="D40" s="54">
        <f>B40/$B$49</f>
        <v>0.96450787204530175</v>
      </c>
    </row>
    <row r="41" spans="1:4" hidden="1" x14ac:dyDescent="0.25">
      <c r="A41" s="39" t="s">
        <v>133</v>
      </c>
      <c r="B41" s="39">
        <v>2096</v>
      </c>
      <c r="C41" s="83">
        <f t="shared" si="0"/>
        <v>2100</v>
      </c>
      <c r="D41" s="54">
        <f>B41/$B$49</f>
        <v>1.4986200683530909E-2</v>
      </c>
    </row>
    <row r="42" spans="1:4" hidden="1" x14ac:dyDescent="0.25">
      <c r="A42" s="39" t="s">
        <v>125</v>
      </c>
      <c r="B42" s="39">
        <v>1968</v>
      </c>
      <c r="C42" s="83">
        <f t="shared" si="0"/>
        <v>2000</v>
      </c>
      <c r="D42" s="54">
        <f t="shared" ref="D42:D47" si="1">B42/$B$49</f>
        <v>1.4071012855529022E-2</v>
      </c>
    </row>
    <row r="43" spans="1:4" hidden="1" x14ac:dyDescent="0.25">
      <c r="A43" s="39" t="s">
        <v>32</v>
      </c>
      <c r="B43" s="39">
        <v>377</v>
      </c>
      <c r="C43" s="83" t="str">
        <f t="shared" si="0"/>
        <v>&lt;500</v>
      </c>
      <c r="D43" s="54">
        <f t="shared" si="1"/>
        <v>2.6955141496618094E-3</v>
      </c>
    </row>
    <row r="44" spans="1:4" hidden="1" x14ac:dyDescent="0.25">
      <c r="A44" s="39" t="s">
        <v>41</v>
      </c>
      <c r="B44" s="39">
        <v>309</v>
      </c>
      <c r="C44" s="83" t="str">
        <f t="shared" si="0"/>
        <v>&lt;500</v>
      </c>
      <c r="D44" s="54">
        <f t="shared" si="1"/>
        <v>2.2093206160358069E-3</v>
      </c>
    </row>
    <row r="45" spans="1:4" hidden="1" x14ac:dyDescent="0.25">
      <c r="A45" s="39" t="s">
        <v>47</v>
      </c>
      <c r="B45" s="39">
        <v>122</v>
      </c>
      <c r="C45" s="83" t="str">
        <f t="shared" si="0"/>
        <v>&lt;200</v>
      </c>
      <c r="D45" s="54">
        <f t="shared" si="1"/>
        <v>8.7228839856429911E-4</v>
      </c>
    </row>
    <row r="46" spans="1:4" hidden="1" x14ac:dyDescent="0.25">
      <c r="A46" s="39" t="s">
        <v>153</v>
      </c>
      <c r="B46" s="39">
        <v>91</v>
      </c>
      <c r="C46" s="83" t="str">
        <f t="shared" si="0"/>
        <v>&lt;100</v>
      </c>
      <c r="D46" s="54">
        <f t="shared" si="1"/>
        <v>6.5064134647009196E-4</v>
      </c>
    </row>
    <row r="47" spans="1:4" hidden="1" x14ac:dyDescent="0.25">
      <c r="A47" s="39" t="s">
        <v>115</v>
      </c>
      <c r="B47" s="39">
        <v>1</v>
      </c>
      <c r="C47" s="83" t="str">
        <f t="shared" si="0"/>
        <v>&lt;100</v>
      </c>
      <c r="D47" s="54">
        <f t="shared" si="1"/>
        <v>7.1499049062647467E-6</v>
      </c>
    </row>
    <row r="48" spans="1:4" hidden="1" x14ac:dyDescent="0.25"/>
    <row r="49" spans="1:4" hidden="1" x14ac:dyDescent="0.25">
      <c r="A49" s="39" t="s">
        <v>326</v>
      </c>
      <c r="B49" s="39">
        <v>139862</v>
      </c>
      <c r="C49" s="83">
        <f>(IF(ISNUMBER(B49),(IF(B49&lt;100,"&lt;100",IF(B49&lt;200,"&lt;200",IF(B49&lt;500,"&lt;500",IF(B49&lt;1000,"&lt;1,000",IF(B49&lt;10000,(ROUND(B49,-2)),IF(B49&lt;100000,(ROUND(B49,-3)),IF(B49&lt;1000000,(ROUND(B49,-4)),IF(B49&gt;=1000000,(ROUND(B49,-5))))))))))),"-"))</f>
        <v>140000</v>
      </c>
      <c r="D49" s="54">
        <f>B49/$B$49</f>
        <v>1</v>
      </c>
    </row>
  </sheetData>
  <sortState ref="A39:D47">
    <sortCondition descending="1" ref="B40"/>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34"/>
  <sheetViews>
    <sheetView showGridLines="0" showRowColHeaders="0" topLeftCell="B1" zoomScale="70" zoomScaleNormal="70" workbookViewId="0">
      <selection activeCell="B1" sqref="B1:Y1"/>
    </sheetView>
  </sheetViews>
  <sheetFormatPr defaultRowHeight="15.75" x14ac:dyDescent="0.25"/>
  <cols>
    <col min="1" max="1" width="2.875" style="39" hidden="1" customWidth="1"/>
    <col min="2" max="2" width="9" style="39"/>
    <col min="3" max="3" width="10.125" style="39" bestFit="1" customWidth="1"/>
    <col min="4" max="4" width="9" style="39"/>
    <col min="5" max="5" width="10.75" style="39" bestFit="1" customWidth="1"/>
    <col min="6" max="15" width="9" style="39"/>
    <col min="16" max="16" width="8.5" style="39" customWidth="1"/>
    <col min="17" max="17" width="10.75" style="39" bestFit="1" customWidth="1"/>
    <col min="18" max="19" width="9" style="39"/>
    <col min="20" max="20" width="9.5" style="39" bestFit="1" customWidth="1"/>
    <col min="21" max="16384" width="9" style="39"/>
  </cols>
  <sheetData>
    <row r="1" spans="2:29" ht="21" customHeight="1" x14ac:dyDescent="0.35">
      <c r="B1" s="92" t="s">
        <v>338</v>
      </c>
      <c r="C1" s="92"/>
      <c r="D1" s="92"/>
      <c r="E1" s="92"/>
      <c r="F1" s="92"/>
      <c r="G1" s="92"/>
      <c r="H1" s="92"/>
      <c r="I1" s="92"/>
      <c r="J1" s="92"/>
      <c r="K1" s="92"/>
      <c r="L1" s="92"/>
      <c r="M1" s="92"/>
      <c r="N1" s="92"/>
      <c r="O1" s="92"/>
      <c r="P1" s="92"/>
      <c r="Q1" s="92"/>
      <c r="R1" s="92"/>
      <c r="S1" s="92"/>
      <c r="T1" s="92"/>
      <c r="U1" s="92"/>
      <c r="V1" s="92"/>
      <c r="W1" s="92"/>
      <c r="X1" s="92"/>
      <c r="Y1" s="92"/>
    </row>
    <row r="2" spans="2:29" ht="15.75" customHeight="1" x14ac:dyDescent="0.25">
      <c r="Y2" s="52"/>
      <c r="Z2" s="93" t="s">
        <v>333</v>
      </c>
      <c r="AA2" s="93"/>
      <c r="AB2" s="93"/>
      <c r="AC2" s="94"/>
    </row>
    <row r="3" spans="2:29" ht="15.75" customHeight="1" x14ac:dyDescent="0.25">
      <c r="Y3" s="52"/>
      <c r="Z3" s="93"/>
      <c r="AA3" s="93"/>
      <c r="AB3" s="93"/>
      <c r="AC3" s="94"/>
    </row>
    <row r="4" spans="2:29" ht="15.75" customHeight="1" x14ac:dyDescent="0.25">
      <c r="Y4" s="52"/>
      <c r="Z4" s="93"/>
      <c r="AA4" s="93"/>
      <c r="AB4" s="93"/>
      <c r="AC4" s="94"/>
    </row>
    <row r="5" spans="2:29" ht="15.75" customHeight="1" x14ac:dyDescent="0.25">
      <c r="Y5" s="52"/>
      <c r="Z5" s="93"/>
      <c r="AA5" s="93"/>
      <c r="AB5" s="93"/>
      <c r="AC5" s="94"/>
    </row>
    <row r="6" spans="2:29" ht="15.75" customHeight="1" x14ac:dyDescent="0.25">
      <c r="Y6" s="52"/>
      <c r="Z6" s="93"/>
      <c r="AA6" s="93"/>
      <c r="AB6" s="93"/>
      <c r="AC6" s="94"/>
    </row>
    <row r="7" spans="2:29" ht="15.75" customHeight="1" x14ac:dyDescent="0.25">
      <c r="Y7" s="52"/>
      <c r="Z7" s="93"/>
      <c r="AA7" s="93"/>
      <c r="AB7" s="93"/>
      <c r="AC7" s="94"/>
    </row>
    <row r="8" spans="2:29" ht="15.75" customHeight="1" x14ac:dyDescent="0.25">
      <c r="Y8" s="52"/>
      <c r="Z8" s="93"/>
      <c r="AA8" s="93"/>
      <c r="AB8" s="93"/>
      <c r="AC8" s="94"/>
    </row>
    <row r="9" spans="2:29" ht="15.75" customHeight="1" x14ac:dyDescent="0.25">
      <c r="Y9" s="52"/>
      <c r="Z9" s="93"/>
      <c r="AA9" s="93"/>
      <c r="AB9" s="93"/>
      <c r="AC9" s="94"/>
    </row>
    <row r="10" spans="2:29" ht="15.75" customHeight="1" x14ac:dyDescent="0.25">
      <c r="Y10" s="52"/>
      <c r="Z10" s="93"/>
      <c r="AA10" s="93"/>
      <c r="AB10" s="93"/>
      <c r="AC10" s="94"/>
    </row>
    <row r="11" spans="2:29" ht="15.75" customHeight="1" x14ac:dyDescent="0.25">
      <c r="Y11" s="52"/>
      <c r="Z11" s="93"/>
      <c r="AA11" s="93"/>
      <c r="AB11" s="93"/>
      <c r="AC11" s="94"/>
    </row>
    <row r="12" spans="2:29" ht="15.75" customHeight="1" x14ac:dyDescent="0.25">
      <c r="Y12" s="52"/>
      <c r="Z12" s="93"/>
      <c r="AA12" s="93"/>
      <c r="AB12" s="93"/>
      <c r="AC12" s="94"/>
    </row>
    <row r="13" spans="2:29" ht="15.75" customHeight="1" x14ac:dyDescent="0.25">
      <c r="Y13" s="52"/>
      <c r="Z13" s="93"/>
      <c r="AA13" s="93"/>
      <c r="AB13" s="93"/>
      <c r="AC13" s="94"/>
    </row>
    <row r="14" spans="2:29" x14ac:dyDescent="0.25">
      <c r="Z14" s="93"/>
      <c r="AA14" s="93"/>
      <c r="AB14" s="93"/>
      <c r="AC14" s="94"/>
    </row>
    <row r="15" spans="2:29" x14ac:dyDescent="0.25">
      <c r="Z15" s="93"/>
      <c r="AA15" s="93"/>
      <c r="AB15" s="93"/>
      <c r="AC15" s="94"/>
    </row>
    <row r="16" spans="2:29" x14ac:dyDescent="0.25">
      <c r="Z16" s="94"/>
      <c r="AA16" s="94"/>
      <c r="AB16" s="94"/>
      <c r="AC16" s="94"/>
    </row>
    <row r="17" spans="26:29" x14ac:dyDescent="0.25">
      <c r="Z17" s="94"/>
      <c r="AA17" s="94"/>
      <c r="AB17" s="94"/>
      <c r="AC17" s="94"/>
    </row>
    <row r="18" spans="26:29" x14ac:dyDescent="0.25">
      <c r="Z18" s="94"/>
      <c r="AA18" s="94"/>
      <c r="AB18" s="94"/>
      <c r="AC18" s="94"/>
    </row>
    <row r="19" spans="26:29" x14ac:dyDescent="0.25">
      <c r="Z19" s="94"/>
      <c r="AA19" s="94"/>
      <c r="AB19" s="94"/>
      <c r="AC19" s="94"/>
    </row>
    <row r="20" spans="26:29" x14ac:dyDescent="0.25">
      <c r="Z20" s="94"/>
      <c r="AA20" s="94"/>
      <c r="AB20" s="94"/>
      <c r="AC20" s="94"/>
    </row>
    <row r="21" spans="26:29" x14ac:dyDescent="0.25">
      <c r="Z21" s="94"/>
      <c r="AA21" s="94"/>
      <c r="AB21" s="94"/>
      <c r="AC21" s="94"/>
    </row>
    <row r="22" spans="26:29" x14ac:dyDescent="0.25">
      <c r="Z22" s="94"/>
      <c r="AA22" s="94"/>
      <c r="AB22" s="94"/>
      <c r="AC22" s="94"/>
    </row>
    <row r="23" spans="26:29" x14ac:dyDescent="0.25">
      <c r="Z23" s="94"/>
      <c r="AA23" s="94"/>
      <c r="AB23" s="94"/>
      <c r="AC23" s="94"/>
    </row>
    <row r="24" spans="26:29" x14ac:dyDescent="0.25">
      <c r="Z24" s="94"/>
      <c r="AA24" s="94"/>
      <c r="AB24" s="94"/>
      <c r="AC24" s="94"/>
    </row>
    <row r="25" spans="26:29" x14ac:dyDescent="0.25">
      <c r="Z25" s="94"/>
      <c r="AA25" s="94"/>
      <c r="AB25" s="94"/>
      <c r="AC25" s="94"/>
    </row>
    <row r="26" spans="26:29" x14ac:dyDescent="0.25">
      <c r="Z26" s="94"/>
      <c r="AA26" s="94"/>
      <c r="AB26" s="94"/>
      <c r="AC26" s="94"/>
    </row>
    <row r="27" spans="26:29" x14ac:dyDescent="0.25">
      <c r="Z27" s="94"/>
      <c r="AA27" s="94"/>
      <c r="AB27" s="94"/>
      <c r="AC27" s="94"/>
    </row>
    <row r="28" spans="26:29" x14ac:dyDescent="0.25">
      <c r="Z28" s="94"/>
      <c r="AA28" s="94"/>
      <c r="AB28" s="94"/>
      <c r="AC28" s="94"/>
    </row>
    <row r="29" spans="26:29" x14ac:dyDescent="0.25">
      <c r="Z29" s="94"/>
      <c r="AA29" s="94"/>
      <c r="AB29" s="94"/>
      <c r="AC29" s="94"/>
    </row>
    <row r="30" spans="26:29" x14ac:dyDescent="0.25">
      <c r="Z30" s="94"/>
      <c r="AA30" s="94"/>
      <c r="AB30" s="94"/>
      <c r="AC30" s="94"/>
    </row>
    <row r="31" spans="26:29" x14ac:dyDescent="0.25">
      <c r="Z31" s="94"/>
      <c r="AA31" s="94"/>
      <c r="AB31" s="94"/>
      <c r="AC31" s="94"/>
    </row>
    <row r="32" spans="26:29" x14ac:dyDescent="0.25">
      <c r="Z32" s="94"/>
      <c r="AA32" s="94"/>
      <c r="AB32" s="94"/>
      <c r="AC32" s="94"/>
    </row>
    <row r="33" spans="1:29" x14ac:dyDescent="0.25">
      <c r="Z33" s="94"/>
      <c r="AA33" s="94"/>
      <c r="AB33" s="94"/>
      <c r="AC33" s="94"/>
    </row>
    <row r="35" spans="1:29" ht="18.75" x14ac:dyDescent="0.25">
      <c r="A35" s="49"/>
      <c r="B35" s="49" t="s">
        <v>198</v>
      </c>
    </row>
    <row r="47" spans="1:29" hidden="1" x14ac:dyDescent="0.25"/>
    <row r="48" spans="1:29" hidden="1" x14ac:dyDescent="0.25">
      <c r="C48" s="39">
        <v>2000</v>
      </c>
    </row>
    <row r="49" spans="2:20" hidden="1" x14ac:dyDescent="0.25">
      <c r="C49" s="50" t="s">
        <v>176</v>
      </c>
      <c r="D49" s="50" t="s">
        <v>301</v>
      </c>
      <c r="O49" s="39">
        <v>2014</v>
      </c>
    </row>
    <row r="50" spans="2:20" hidden="1" x14ac:dyDescent="0.25">
      <c r="B50" s="39">
        <v>1</v>
      </c>
      <c r="C50" s="46" t="s">
        <v>130</v>
      </c>
      <c r="D50" s="39">
        <v>59148</v>
      </c>
      <c r="E50" s="45">
        <f t="shared" ref="E50:E71" si="0">(IF(ISNUMBER(D50),(IF(D50&lt;100,"&lt;100",IF(D50&lt;200,"&lt;200",IF(D50&lt;500,"&lt;500",IF(D50&lt;1000,"&lt;1,000",IF(D50&lt;10000,(ROUND(D50,-2)),IF(D50&lt;100000,(ROUND(D50,-3)),IF(D50&lt;1000000,(ROUND(D50,-4)),IF(D50&gt;=1000000,(ROUND(D50,-5))))))))))),"-"))</f>
        <v>59000</v>
      </c>
      <c r="F50" s="54">
        <f t="shared" ref="F50:F71" si="1">D50/$D$71</f>
        <v>0.11302021630297704</v>
      </c>
      <c r="O50" s="50" t="s">
        <v>176</v>
      </c>
      <c r="P50" s="50" t="s">
        <v>301</v>
      </c>
    </row>
    <row r="51" spans="2:20" hidden="1" x14ac:dyDescent="0.25">
      <c r="B51" s="39">
        <v>2</v>
      </c>
      <c r="C51" s="46" t="s">
        <v>27</v>
      </c>
      <c r="D51" s="39">
        <v>59110</v>
      </c>
      <c r="E51" s="45">
        <f t="shared" si="0"/>
        <v>59000</v>
      </c>
      <c r="F51" s="54">
        <f t="shared" si="1"/>
        <v>0.1129476057629839</v>
      </c>
      <c r="N51" s="39">
        <v>1</v>
      </c>
      <c r="O51" s="39" t="s">
        <v>130</v>
      </c>
      <c r="P51" s="39">
        <v>58331</v>
      </c>
      <c r="Q51" s="45">
        <f t="shared" ref="Q51:Q72" si="2">(IF(ISNUMBER(P51),(IF(P51&lt;100,"&lt;100",IF(P51&lt;200,"&lt;200",IF(P51&lt;500,"&lt;500",IF(P51&lt;1000,"&lt;1,000",IF(P51&lt;10000,(ROUND(P51,-2)),IF(P51&lt;100000,(ROUND(P51,-3)),IF(P51&lt;1000000,(ROUND(P51,-4)),IF(P51&gt;=1000000,(ROUND(P51,-5))))))))))),"-"))</f>
        <v>58000</v>
      </c>
      <c r="R51" s="54">
        <f t="shared" ref="R51:R72" si="3">P51/$P$72</f>
        <v>0.26692322828340143</v>
      </c>
    </row>
    <row r="52" spans="2:20" hidden="1" x14ac:dyDescent="0.25">
      <c r="B52" s="39">
        <v>3</v>
      </c>
      <c r="C52" s="46" t="s">
        <v>19</v>
      </c>
      <c r="D52" s="39">
        <v>44693</v>
      </c>
      <c r="E52" s="45">
        <f t="shared" si="0"/>
        <v>45000</v>
      </c>
      <c r="F52" s="54">
        <f t="shared" si="1"/>
        <v>8.5399549050330564E-2</v>
      </c>
      <c r="G52" s="54"/>
      <c r="N52" s="39">
        <v>2</v>
      </c>
      <c r="O52" s="39" t="s">
        <v>19</v>
      </c>
      <c r="P52" s="39">
        <v>12515</v>
      </c>
      <c r="Q52" s="45">
        <f t="shared" si="2"/>
        <v>13000</v>
      </c>
      <c r="R52" s="54">
        <f t="shared" si="3"/>
        <v>5.7268762784227406E-2</v>
      </c>
      <c r="T52" s="45"/>
    </row>
    <row r="53" spans="2:20" hidden="1" x14ac:dyDescent="0.25">
      <c r="B53" s="39">
        <v>4</v>
      </c>
      <c r="C53" s="46" t="s">
        <v>31</v>
      </c>
      <c r="D53" s="39">
        <v>39535</v>
      </c>
      <c r="E53" s="45">
        <f t="shared" si="0"/>
        <v>40000</v>
      </c>
      <c r="F53" s="54">
        <f t="shared" si="1"/>
        <v>7.5543623648106392E-2</v>
      </c>
      <c r="N53" s="39">
        <v>3</v>
      </c>
      <c r="O53" s="39" t="s">
        <v>98</v>
      </c>
      <c r="P53" s="39">
        <v>12465</v>
      </c>
      <c r="Q53" s="45">
        <f t="shared" si="2"/>
        <v>12000</v>
      </c>
      <c r="R53" s="54">
        <f t="shared" si="3"/>
        <v>5.7039962293679157E-2</v>
      </c>
      <c r="S53" s="54"/>
    </row>
    <row r="54" spans="2:20" hidden="1" x14ac:dyDescent="0.25">
      <c r="B54" s="39">
        <v>5</v>
      </c>
      <c r="C54" s="46" t="s">
        <v>175</v>
      </c>
      <c r="D54" s="39">
        <v>35893</v>
      </c>
      <c r="E54" s="45">
        <f t="shared" si="0"/>
        <v>36000</v>
      </c>
      <c r="F54" s="54">
        <f t="shared" si="1"/>
        <v>6.8584476630870944E-2</v>
      </c>
      <c r="N54" s="39">
        <v>4</v>
      </c>
      <c r="O54" s="39" t="s">
        <v>22</v>
      </c>
      <c r="P54" s="39">
        <v>9992</v>
      </c>
      <c r="Q54" s="45">
        <f t="shared" si="2"/>
        <v>10000</v>
      </c>
      <c r="R54" s="54">
        <f t="shared" si="3"/>
        <v>4.5723490031162627E-2</v>
      </c>
    </row>
    <row r="55" spans="2:20" hidden="1" x14ac:dyDescent="0.25">
      <c r="B55" s="39">
        <v>6</v>
      </c>
      <c r="C55" s="46" t="s">
        <v>18</v>
      </c>
      <c r="D55" s="39">
        <v>35878</v>
      </c>
      <c r="E55" s="45">
        <f t="shared" si="0"/>
        <v>36000</v>
      </c>
      <c r="F55" s="54">
        <f t="shared" si="1"/>
        <v>6.8555814575610496E-2</v>
      </c>
      <c r="N55" s="39">
        <v>5</v>
      </c>
      <c r="O55" s="39" t="s">
        <v>30</v>
      </c>
      <c r="P55" s="39">
        <v>9472</v>
      </c>
      <c r="Q55" s="45">
        <f t="shared" si="2"/>
        <v>9500</v>
      </c>
      <c r="R55" s="54">
        <f t="shared" si="3"/>
        <v>4.3343964929460806E-2</v>
      </c>
    </row>
    <row r="56" spans="2:20" hidden="1" x14ac:dyDescent="0.25">
      <c r="B56" s="39">
        <v>7</v>
      </c>
      <c r="C56" s="46" t="s">
        <v>22</v>
      </c>
      <c r="D56" s="39">
        <v>28816</v>
      </c>
      <c r="E56" s="45">
        <f t="shared" si="0"/>
        <v>29000</v>
      </c>
      <c r="F56" s="54">
        <f t="shared" si="1"/>
        <v>5.5061718958994151E-2</v>
      </c>
      <c r="N56" s="39">
        <v>6</v>
      </c>
      <c r="O56" s="39" t="s">
        <v>27</v>
      </c>
      <c r="P56" s="39">
        <v>9156</v>
      </c>
      <c r="Q56" s="45">
        <f t="shared" si="2"/>
        <v>9200</v>
      </c>
      <c r="R56" s="54">
        <f t="shared" si="3"/>
        <v>4.1897945829195857E-2</v>
      </c>
    </row>
    <row r="57" spans="2:20" hidden="1" x14ac:dyDescent="0.25">
      <c r="B57" s="39">
        <v>8</v>
      </c>
      <c r="C57" s="46" t="s">
        <v>30</v>
      </c>
      <c r="D57" s="39">
        <v>26665</v>
      </c>
      <c r="E57" s="45">
        <f t="shared" si="0"/>
        <v>27000</v>
      </c>
      <c r="F57" s="54">
        <f t="shared" si="1"/>
        <v>5.0951580234646694E-2</v>
      </c>
      <c r="N57" s="39">
        <v>7</v>
      </c>
      <c r="O57" s="39" t="s">
        <v>175</v>
      </c>
      <c r="P57" s="39">
        <v>9086</v>
      </c>
      <c r="Q57" s="45">
        <f t="shared" si="2"/>
        <v>9100</v>
      </c>
      <c r="R57" s="54">
        <f t="shared" si="3"/>
        <v>4.1577625142428305E-2</v>
      </c>
    </row>
    <row r="58" spans="2:20" hidden="1" x14ac:dyDescent="0.25">
      <c r="B58" s="39">
        <v>9</v>
      </c>
      <c r="C58" s="46" t="s">
        <v>23</v>
      </c>
      <c r="D58" s="39">
        <v>25863</v>
      </c>
      <c r="E58" s="45">
        <f t="shared" si="0"/>
        <v>26000</v>
      </c>
      <c r="F58" s="54">
        <f t="shared" si="1"/>
        <v>4.9419115680055033E-2</v>
      </c>
      <c r="N58" s="39">
        <v>8</v>
      </c>
      <c r="O58" s="39" t="s">
        <v>23</v>
      </c>
      <c r="P58" s="39">
        <v>9007</v>
      </c>
      <c r="Q58" s="45">
        <f t="shared" si="2"/>
        <v>9000</v>
      </c>
      <c r="R58" s="54">
        <f t="shared" si="3"/>
        <v>4.1216120367362066E-2</v>
      </c>
    </row>
    <row r="59" spans="2:20" hidden="1" x14ac:dyDescent="0.25">
      <c r="B59" s="39">
        <v>10</v>
      </c>
      <c r="C59" s="46" t="s">
        <v>98</v>
      </c>
      <c r="D59" s="39">
        <v>22290.9</v>
      </c>
      <c r="E59" s="45">
        <f t="shared" si="0"/>
        <v>22000</v>
      </c>
      <c r="F59" s="54">
        <f t="shared" si="1"/>
        <v>4.259353384033325E-2</v>
      </c>
      <c r="N59" s="39">
        <v>9</v>
      </c>
      <c r="O59" s="39" t="s">
        <v>80</v>
      </c>
      <c r="P59" s="39">
        <v>8502</v>
      </c>
      <c r="Q59" s="45">
        <f t="shared" si="2"/>
        <v>8500</v>
      </c>
      <c r="R59" s="54">
        <f t="shared" si="3"/>
        <v>3.8905235412824722E-2</v>
      </c>
    </row>
    <row r="60" spans="2:20" hidden="1" x14ac:dyDescent="0.25">
      <c r="B60" s="39">
        <v>11</v>
      </c>
      <c r="C60" s="46" t="s">
        <v>80</v>
      </c>
      <c r="D60" s="39">
        <v>19332</v>
      </c>
      <c r="E60" s="45">
        <f t="shared" si="0"/>
        <v>19000</v>
      </c>
      <c r="F60" s="54">
        <f t="shared" si="1"/>
        <v>3.6939656819658349E-2</v>
      </c>
      <c r="N60" s="39">
        <v>10</v>
      </c>
      <c r="O60" s="39" t="s">
        <v>71</v>
      </c>
      <c r="P60" s="39">
        <v>8050</v>
      </c>
      <c r="Q60" s="45">
        <f t="shared" si="2"/>
        <v>8100</v>
      </c>
      <c r="R60" s="54">
        <f t="shared" si="3"/>
        <v>3.6836878978268532E-2</v>
      </c>
    </row>
    <row r="61" spans="2:20" hidden="1" x14ac:dyDescent="0.25">
      <c r="B61" s="39">
        <v>12</v>
      </c>
      <c r="C61" s="46" t="s">
        <v>71</v>
      </c>
      <c r="D61" s="39">
        <v>12708</v>
      </c>
      <c r="E61" s="45">
        <f t="shared" si="0"/>
        <v>13000</v>
      </c>
      <c r="F61" s="54">
        <f t="shared" si="1"/>
        <v>2.4282493216646921E-2</v>
      </c>
      <c r="N61" s="39">
        <v>11</v>
      </c>
      <c r="O61" s="39" t="s">
        <v>55</v>
      </c>
      <c r="P61" s="39">
        <v>7540</v>
      </c>
      <c r="Q61" s="45">
        <f t="shared" si="2"/>
        <v>7500</v>
      </c>
      <c r="R61" s="54">
        <f t="shared" si="3"/>
        <v>3.4503113974676362E-2</v>
      </c>
    </row>
    <row r="62" spans="2:20" hidden="1" x14ac:dyDescent="0.25">
      <c r="B62" s="39">
        <v>13</v>
      </c>
      <c r="C62" s="46" t="s">
        <v>55</v>
      </c>
      <c r="D62" s="39">
        <v>10901</v>
      </c>
      <c r="E62" s="45">
        <f t="shared" si="0"/>
        <v>11000</v>
      </c>
      <c r="F62" s="54">
        <f t="shared" si="1"/>
        <v>2.0829670959605612E-2</v>
      </c>
      <c r="N62" s="39">
        <v>12</v>
      </c>
      <c r="O62" s="39" t="s">
        <v>31</v>
      </c>
      <c r="P62" s="39">
        <v>7245</v>
      </c>
      <c r="Q62" s="45">
        <f t="shared" si="2"/>
        <v>7200</v>
      </c>
      <c r="R62" s="54">
        <f t="shared" si="3"/>
        <v>3.315319108044168E-2</v>
      </c>
    </row>
    <row r="63" spans="2:20" hidden="1" x14ac:dyDescent="0.25">
      <c r="B63" s="39">
        <v>14</v>
      </c>
      <c r="C63" s="46" t="s">
        <v>65</v>
      </c>
      <c r="D63" s="39">
        <v>10517</v>
      </c>
      <c r="E63" s="45">
        <f t="shared" si="0"/>
        <v>11000</v>
      </c>
      <c r="F63" s="54">
        <f t="shared" si="1"/>
        <v>2.0095922344938282E-2</v>
      </c>
      <c r="N63" s="39">
        <v>13</v>
      </c>
      <c r="O63" s="39" t="s">
        <v>18</v>
      </c>
      <c r="P63" s="39">
        <v>4841</v>
      </c>
      <c r="Q63" s="45">
        <f t="shared" si="2"/>
        <v>4800</v>
      </c>
      <c r="R63" s="54">
        <f t="shared" si="3"/>
        <v>2.2152463494881734E-2</v>
      </c>
    </row>
    <row r="64" spans="2:20" hidden="1" x14ac:dyDescent="0.25">
      <c r="B64" s="39">
        <v>15</v>
      </c>
      <c r="C64" s="46" t="s">
        <v>25</v>
      </c>
      <c r="D64" s="39">
        <v>7319</v>
      </c>
      <c r="E64" s="45">
        <f t="shared" si="0"/>
        <v>7300</v>
      </c>
      <c r="F64" s="54">
        <f t="shared" si="1"/>
        <v>1.398517216341193E-2</v>
      </c>
      <c r="N64" s="39">
        <v>14</v>
      </c>
      <c r="O64" s="39" t="s">
        <v>14</v>
      </c>
      <c r="P64" s="39">
        <v>4834</v>
      </c>
      <c r="Q64" s="45">
        <f t="shared" si="2"/>
        <v>4800</v>
      </c>
      <c r="R64" s="54">
        <f t="shared" si="3"/>
        <v>2.2120431426204977E-2</v>
      </c>
    </row>
    <row r="65" spans="2:18" hidden="1" x14ac:dyDescent="0.25">
      <c r="B65" s="39">
        <v>16</v>
      </c>
      <c r="C65" s="46" t="s">
        <v>88</v>
      </c>
      <c r="D65" s="39">
        <v>5126</v>
      </c>
      <c r="E65" s="45">
        <f t="shared" si="0"/>
        <v>5100</v>
      </c>
      <c r="F65" s="54">
        <f t="shared" si="1"/>
        <v>9.7947796843352308E-3</v>
      </c>
      <c r="N65" s="39">
        <v>15</v>
      </c>
      <c r="O65" s="39" t="s">
        <v>65</v>
      </c>
      <c r="P65" s="39">
        <v>4686</v>
      </c>
      <c r="Q65" s="45">
        <f t="shared" si="2"/>
        <v>4700</v>
      </c>
      <c r="R65" s="54">
        <f t="shared" si="3"/>
        <v>2.1443181974182154E-2</v>
      </c>
    </row>
    <row r="66" spans="2:18" hidden="1" x14ac:dyDescent="0.25">
      <c r="B66" s="39">
        <v>17</v>
      </c>
      <c r="C66" s="46" t="s">
        <v>59</v>
      </c>
      <c r="D66" s="39">
        <v>4798</v>
      </c>
      <c r="E66" s="45">
        <f t="shared" si="0"/>
        <v>4800</v>
      </c>
      <c r="F66" s="54">
        <f t="shared" si="1"/>
        <v>9.1680360759735548E-3</v>
      </c>
      <c r="N66" s="39">
        <v>16</v>
      </c>
      <c r="O66" s="39" t="s">
        <v>99</v>
      </c>
      <c r="P66" s="39">
        <v>4531</v>
      </c>
      <c r="Q66" s="45">
        <f t="shared" si="2"/>
        <v>4500</v>
      </c>
      <c r="R66" s="54">
        <f t="shared" si="3"/>
        <v>2.0733900453482574E-2</v>
      </c>
    </row>
    <row r="67" spans="2:18" hidden="1" x14ac:dyDescent="0.25">
      <c r="B67" s="39">
        <v>18</v>
      </c>
      <c r="C67" s="46" t="s">
        <v>58</v>
      </c>
      <c r="D67" s="39">
        <v>4668</v>
      </c>
      <c r="E67" s="45">
        <f t="shared" si="0"/>
        <v>4700</v>
      </c>
      <c r="F67" s="54">
        <f t="shared" si="1"/>
        <v>8.9196315970497195E-3</v>
      </c>
      <c r="N67" s="39">
        <v>17</v>
      </c>
      <c r="O67" s="39" t="s">
        <v>59</v>
      </c>
      <c r="P67" s="39">
        <v>4187</v>
      </c>
      <c r="Q67" s="45">
        <f t="shared" si="2"/>
        <v>4200</v>
      </c>
      <c r="R67" s="54">
        <f t="shared" si="3"/>
        <v>1.9159753078510599E-2</v>
      </c>
    </row>
    <row r="68" spans="2:18" hidden="1" x14ac:dyDescent="0.25">
      <c r="B68" s="39">
        <v>19</v>
      </c>
      <c r="C68" s="46" t="s">
        <v>53</v>
      </c>
      <c r="D68" s="39">
        <v>4362</v>
      </c>
      <c r="E68" s="45">
        <f t="shared" si="0"/>
        <v>4400</v>
      </c>
      <c r="F68" s="54">
        <f t="shared" si="1"/>
        <v>8.3349256697366914E-3</v>
      </c>
      <c r="N68" s="39">
        <v>18</v>
      </c>
      <c r="O68" s="39" t="s">
        <v>28</v>
      </c>
      <c r="P68" s="39">
        <v>3485</v>
      </c>
      <c r="Q68" s="45">
        <f t="shared" si="2"/>
        <v>3500</v>
      </c>
      <c r="R68" s="54">
        <f t="shared" si="3"/>
        <v>1.5947394191213146E-2</v>
      </c>
    </row>
    <row r="69" spans="2:18" hidden="1" x14ac:dyDescent="0.25">
      <c r="B69" s="39">
        <v>20</v>
      </c>
      <c r="C69" s="46" t="s">
        <v>15</v>
      </c>
      <c r="D69" s="39">
        <v>4325</v>
      </c>
      <c r="E69" s="45">
        <f t="shared" si="0"/>
        <v>4300</v>
      </c>
      <c r="F69" s="54">
        <f t="shared" si="1"/>
        <v>8.2642259334275991E-3</v>
      </c>
      <c r="N69" s="39">
        <v>19</v>
      </c>
      <c r="O69" s="39" t="s">
        <v>116</v>
      </c>
      <c r="P69" s="39">
        <v>3117</v>
      </c>
      <c r="Q69" s="45">
        <f t="shared" si="2"/>
        <v>3100</v>
      </c>
      <c r="R69" s="54">
        <f t="shared" si="3"/>
        <v>1.4263422580778014E-2</v>
      </c>
    </row>
    <row r="70" spans="2:18" hidden="1" x14ac:dyDescent="0.25">
      <c r="C70" s="46" t="s">
        <v>302</v>
      </c>
      <c r="D70" s="39">
        <f>SUM(D73:D214)</f>
        <v>61391.995700000007</v>
      </c>
      <c r="E70" s="45">
        <f t="shared" si="0"/>
        <v>61000</v>
      </c>
      <c r="F70" s="54">
        <f t="shared" si="1"/>
        <v>0.11730805155348341</v>
      </c>
      <c r="N70" s="39">
        <v>20</v>
      </c>
      <c r="O70" s="39" t="s">
        <v>88</v>
      </c>
      <c r="P70" s="39">
        <v>1889</v>
      </c>
      <c r="Q70" s="45">
        <f t="shared" si="2"/>
        <v>1900</v>
      </c>
      <c r="R70" s="54">
        <f t="shared" si="3"/>
        <v>8.6440825329129507E-3</v>
      </c>
    </row>
    <row r="71" spans="2:18" hidden="1" x14ac:dyDescent="0.25">
      <c r="C71" s="46" t="s">
        <v>13</v>
      </c>
      <c r="D71" s="39">
        <v>523340</v>
      </c>
      <c r="E71" s="45">
        <f t="shared" si="0"/>
        <v>520000</v>
      </c>
      <c r="F71" s="54">
        <f t="shared" si="1"/>
        <v>1</v>
      </c>
      <c r="O71" s="39" t="s">
        <v>302</v>
      </c>
      <c r="P71" s="39">
        <f>SUM(P74:P215)</f>
        <v>25599.854099999997</v>
      </c>
      <c r="Q71" s="45">
        <f t="shared" si="2"/>
        <v>26000</v>
      </c>
      <c r="R71" s="54">
        <f t="shared" si="3"/>
        <v>0.11714518352087346</v>
      </c>
    </row>
    <row r="72" spans="2:18" hidden="1" x14ac:dyDescent="0.25">
      <c r="E72" s="45"/>
      <c r="O72" s="39" t="s">
        <v>13</v>
      </c>
      <c r="P72" s="39">
        <v>218531</v>
      </c>
      <c r="Q72" s="45">
        <f t="shared" si="2"/>
        <v>220000</v>
      </c>
      <c r="R72" s="54">
        <f t="shared" si="3"/>
        <v>1</v>
      </c>
    </row>
    <row r="73" spans="2:18" hidden="1" x14ac:dyDescent="0.25">
      <c r="C73" s="46" t="s">
        <v>14</v>
      </c>
      <c r="D73" s="39">
        <v>3975</v>
      </c>
      <c r="E73" s="45"/>
    </row>
    <row r="74" spans="2:18" hidden="1" x14ac:dyDescent="0.25">
      <c r="C74" s="46" t="s">
        <v>20</v>
      </c>
      <c r="D74" s="39">
        <v>3881</v>
      </c>
      <c r="O74" s="39" t="s">
        <v>58</v>
      </c>
      <c r="P74" s="39">
        <v>1668</v>
      </c>
    </row>
    <row r="75" spans="2:18" hidden="1" x14ac:dyDescent="0.25">
      <c r="C75" s="46" t="s">
        <v>16</v>
      </c>
      <c r="D75" s="39">
        <v>3740</v>
      </c>
      <c r="O75" s="39" t="s">
        <v>20</v>
      </c>
      <c r="P75" s="39">
        <v>1559</v>
      </c>
    </row>
    <row r="76" spans="2:18" hidden="1" x14ac:dyDescent="0.25">
      <c r="C76" s="46" t="s">
        <v>29</v>
      </c>
      <c r="D76" s="39">
        <v>3419</v>
      </c>
      <c r="O76" s="39" t="s">
        <v>63</v>
      </c>
      <c r="P76" s="39">
        <v>1438</v>
      </c>
    </row>
    <row r="77" spans="2:18" hidden="1" x14ac:dyDescent="0.25">
      <c r="C77" s="46" t="s">
        <v>116</v>
      </c>
      <c r="D77" s="39">
        <v>3013</v>
      </c>
      <c r="O77" s="39" t="s">
        <v>53</v>
      </c>
      <c r="P77" s="39">
        <v>1064</v>
      </c>
    </row>
    <row r="78" spans="2:18" hidden="1" x14ac:dyDescent="0.25">
      <c r="C78" s="46" t="s">
        <v>24</v>
      </c>
      <c r="D78" s="39">
        <v>2910</v>
      </c>
      <c r="O78" s="39" t="s">
        <v>16</v>
      </c>
      <c r="P78" s="39">
        <v>976</v>
      </c>
    </row>
    <row r="79" spans="2:18" hidden="1" x14ac:dyDescent="0.25">
      <c r="C79" s="46" t="s">
        <v>94</v>
      </c>
      <c r="D79" s="39">
        <v>2821</v>
      </c>
      <c r="O79" s="39" t="s">
        <v>26</v>
      </c>
      <c r="P79" s="39">
        <v>919</v>
      </c>
    </row>
    <row r="80" spans="2:18" hidden="1" x14ac:dyDescent="0.25">
      <c r="C80" s="46" t="s">
        <v>50</v>
      </c>
      <c r="D80" s="39">
        <v>2672</v>
      </c>
      <c r="O80" s="39" t="s">
        <v>29</v>
      </c>
      <c r="P80" s="39">
        <v>906</v>
      </c>
    </row>
    <row r="81" spans="3:16" hidden="1" x14ac:dyDescent="0.25">
      <c r="C81" s="46" t="s">
        <v>91</v>
      </c>
      <c r="D81" s="39">
        <v>2636</v>
      </c>
      <c r="O81" s="39" t="s">
        <v>154</v>
      </c>
      <c r="P81" s="39">
        <v>878</v>
      </c>
    </row>
    <row r="82" spans="3:16" hidden="1" x14ac:dyDescent="0.25">
      <c r="C82" s="46" t="s">
        <v>163</v>
      </c>
      <c r="D82" s="39">
        <v>2515</v>
      </c>
      <c r="O82" s="39" t="s">
        <v>46</v>
      </c>
      <c r="P82" s="39">
        <v>847</v>
      </c>
    </row>
    <row r="83" spans="3:16" hidden="1" x14ac:dyDescent="0.25">
      <c r="C83" s="46" t="s">
        <v>63</v>
      </c>
      <c r="D83" s="39">
        <v>2429</v>
      </c>
      <c r="O83" s="39" t="s">
        <v>129</v>
      </c>
      <c r="P83" s="39">
        <v>833</v>
      </c>
    </row>
    <row r="84" spans="3:16" hidden="1" x14ac:dyDescent="0.25">
      <c r="C84" s="46" t="s">
        <v>129</v>
      </c>
      <c r="D84" s="39">
        <v>2207</v>
      </c>
      <c r="O84" s="39" t="s">
        <v>92</v>
      </c>
      <c r="P84" s="39">
        <v>815</v>
      </c>
    </row>
    <row r="85" spans="3:16" hidden="1" x14ac:dyDescent="0.25">
      <c r="C85" s="46" t="s">
        <v>28</v>
      </c>
      <c r="D85" s="39">
        <v>1996</v>
      </c>
      <c r="O85" s="39" t="s">
        <v>61</v>
      </c>
      <c r="P85" s="39">
        <v>814</v>
      </c>
    </row>
    <row r="86" spans="3:16" hidden="1" x14ac:dyDescent="0.25">
      <c r="C86" s="46" t="s">
        <v>54</v>
      </c>
      <c r="D86" s="39">
        <v>1598</v>
      </c>
      <c r="O86" s="39" t="s">
        <v>133</v>
      </c>
      <c r="P86" s="39">
        <v>737</v>
      </c>
    </row>
    <row r="87" spans="3:16" hidden="1" x14ac:dyDescent="0.25">
      <c r="C87" s="46" t="s">
        <v>46</v>
      </c>
      <c r="D87" s="39">
        <v>1428</v>
      </c>
      <c r="O87" s="39" t="s">
        <v>163</v>
      </c>
      <c r="P87" s="39">
        <v>729</v>
      </c>
    </row>
    <row r="88" spans="3:16" hidden="1" x14ac:dyDescent="0.25">
      <c r="C88" s="46" t="s">
        <v>124</v>
      </c>
      <c r="D88" s="39">
        <v>1275</v>
      </c>
      <c r="O88" s="39" t="s">
        <v>124</v>
      </c>
      <c r="P88" s="39">
        <v>667</v>
      </c>
    </row>
    <row r="89" spans="3:16" hidden="1" x14ac:dyDescent="0.25">
      <c r="C89" s="46" t="s">
        <v>62</v>
      </c>
      <c r="D89" s="39">
        <v>1032</v>
      </c>
      <c r="O89" s="39" t="s">
        <v>167</v>
      </c>
      <c r="P89" s="39">
        <v>635</v>
      </c>
    </row>
    <row r="90" spans="3:16" hidden="1" x14ac:dyDescent="0.25">
      <c r="C90" s="46" t="s">
        <v>160</v>
      </c>
      <c r="D90" s="39">
        <v>1025</v>
      </c>
      <c r="O90" s="39" t="s">
        <v>21</v>
      </c>
      <c r="P90" s="39">
        <v>597</v>
      </c>
    </row>
    <row r="91" spans="3:16" hidden="1" x14ac:dyDescent="0.25">
      <c r="C91" s="46" t="s">
        <v>21</v>
      </c>
      <c r="D91" s="39">
        <v>1017</v>
      </c>
      <c r="O91" s="39" t="s">
        <v>50</v>
      </c>
      <c r="P91" s="39">
        <v>552</v>
      </c>
    </row>
    <row r="92" spans="3:16" hidden="1" x14ac:dyDescent="0.25">
      <c r="C92" s="46" t="s">
        <v>74</v>
      </c>
      <c r="D92" s="39">
        <v>980</v>
      </c>
      <c r="O92" s="39" t="s">
        <v>24</v>
      </c>
      <c r="P92" s="39">
        <v>538</v>
      </c>
    </row>
    <row r="93" spans="3:16" hidden="1" x14ac:dyDescent="0.25">
      <c r="C93" s="46" t="s">
        <v>111</v>
      </c>
      <c r="D93" s="39">
        <v>903</v>
      </c>
      <c r="O93" s="39" t="s">
        <v>15</v>
      </c>
      <c r="P93" s="39">
        <v>485</v>
      </c>
    </row>
    <row r="94" spans="3:16" hidden="1" x14ac:dyDescent="0.25">
      <c r="C94" s="46" t="s">
        <v>26</v>
      </c>
      <c r="D94" s="39">
        <v>871</v>
      </c>
      <c r="O94" s="39" t="s">
        <v>90</v>
      </c>
      <c r="P94" s="39">
        <v>442</v>
      </c>
    </row>
    <row r="95" spans="3:16" hidden="1" x14ac:dyDescent="0.25">
      <c r="C95" s="46" t="s">
        <v>61</v>
      </c>
      <c r="D95" s="39">
        <v>856</v>
      </c>
      <c r="O95" s="39" t="s">
        <v>146</v>
      </c>
      <c r="P95" s="39">
        <v>441</v>
      </c>
    </row>
    <row r="96" spans="3:16" hidden="1" x14ac:dyDescent="0.25">
      <c r="C96" s="46" t="s">
        <v>120</v>
      </c>
      <c r="D96" s="39">
        <v>844</v>
      </c>
      <c r="O96" s="39" t="s">
        <v>78</v>
      </c>
      <c r="P96" s="39">
        <v>409</v>
      </c>
    </row>
    <row r="97" spans="3:16" hidden="1" x14ac:dyDescent="0.25">
      <c r="C97" s="46" t="s">
        <v>84</v>
      </c>
      <c r="D97" s="39">
        <v>796</v>
      </c>
      <c r="O97" s="39" t="s">
        <v>135</v>
      </c>
      <c r="P97" s="39">
        <v>394</v>
      </c>
    </row>
    <row r="98" spans="3:16" hidden="1" x14ac:dyDescent="0.25">
      <c r="C98" s="46" t="s">
        <v>135</v>
      </c>
      <c r="D98" s="39">
        <v>700</v>
      </c>
      <c r="O98" s="39" t="s">
        <v>85</v>
      </c>
      <c r="P98" s="39">
        <v>387</v>
      </c>
    </row>
    <row r="99" spans="3:16" hidden="1" x14ac:dyDescent="0.25">
      <c r="C99" s="46" t="s">
        <v>95</v>
      </c>
      <c r="D99" s="39">
        <v>661</v>
      </c>
      <c r="O99" s="39" t="s">
        <v>172</v>
      </c>
      <c r="P99" s="39">
        <v>387</v>
      </c>
    </row>
    <row r="100" spans="3:16" hidden="1" x14ac:dyDescent="0.25">
      <c r="C100" s="46" t="s">
        <v>137</v>
      </c>
      <c r="D100" s="39">
        <v>636</v>
      </c>
      <c r="O100" s="39" t="s">
        <v>173</v>
      </c>
      <c r="P100" s="39">
        <v>325</v>
      </c>
    </row>
    <row r="101" spans="3:16" hidden="1" x14ac:dyDescent="0.25">
      <c r="C101" s="46" t="s">
        <v>148</v>
      </c>
      <c r="D101" s="39">
        <v>623</v>
      </c>
      <c r="O101" s="39" t="s">
        <v>111</v>
      </c>
      <c r="P101" s="39">
        <v>312</v>
      </c>
    </row>
    <row r="102" spans="3:16" hidden="1" x14ac:dyDescent="0.25">
      <c r="C102" s="46" t="s">
        <v>167</v>
      </c>
      <c r="D102" s="39">
        <v>605</v>
      </c>
      <c r="O102" s="39" t="s">
        <v>91</v>
      </c>
      <c r="P102" s="39">
        <v>311</v>
      </c>
    </row>
    <row r="103" spans="3:16" hidden="1" x14ac:dyDescent="0.25">
      <c r="C103" s="46" t="s">
        <v>144</v>
      </c>
      <c r="D103" s="39">
        <v>594</v>
      </c>
      <c r="O103" s="39" t="s">
        <v>25</v>
      </c>
      <c r="P103" s="39">
        <v>291</v>
      </c>
    </row>
    <row r="104" spans="3:16" hidden="1" x14ac:dyDescent="0.25">
      <c r="C104" s="46" t="s">
        <v>17</v>
      </c>
      <c r="D104" s="39">
        <v>576</v>
      </c>
      <c r="O104" s="39" t="s">
        <v>94</v>
      </c>
      <c r="P104" s="39">
        <v>275</v>
      </c>
    </row>
    <row r="105" spans="3:16" hidden="1" x14ac:dyDescent="0.25">
      <c r="C105" s="46" t="s">
        <v>146</v>
      </c>
      <c r="D105" s="39">
        <v>560</v>
      </c>
      <c r="O105" s="39" t="s">
        <v>118</v>
      </c>
      <c r="P105" s="39">
        <v>273</v>
      </c>
    </row>
    <row r="106" spans="3:16" hidden="1" x14ac:dyDescent="0.25">
      <c r="C106" s="46" t="s">
        <v>92</v>
      </c>
      <c r="D106" s="39">
        <v>547</v>
      </c>
      <c r="O106" s="39" t="s">
        <v>144</v>
      </c>
      <c r="P106" s="39">
        <v>258</v>
      </c>
    </row>
    <row r="107" spans="3:16" hidden="1" x14ac:dyDescent="0.25">
      <c r="C107" s="46" t="s">
        <v>154</v>
      </c>
      <c r="D107" s="39">
        <v>421</v>
      </c>
      <c r="O107" s="39" t="s">
        <v>148</v>
      </c>
      <c r="P107" s="39">
        <v>255</v>
      </c>
    </row>
    <row r="108" spans="3:16" hidden="1" x14ac:dyDescent="0.25">
      <c r="C108" s="46" t="s">
        <v>172</v>
      </c>
      <c r="D108" s="39">
        <v>354</v>
      </c>
      <c r="O108" s="39" t="s">
        <v>84</v>
      </c>
      <c r="P108" s="39">
        <v>240</v>
      </c>
    </row>
    <row r="109" spans="3:16" hidden="1" x14ac:dyDescent="0.25">
      <c r="C109" s="46" t="s">
        <v>85</v>
      </c>
      <c r="D109" s="39">
        <v>292</v>
      </c>
      <c r="O109" s="39" t="s">
        <v>125</v>
      </c>
      <c r="P109" s="39">
        <v>178</v>
      </c>
    </row>
    <row r="110" spans="3:16" hidden="1" x14ac:dyDescent="0.25">
      <c r="C110" s="46" t="s">
        <v>118</v>
      </c>
      <c r="D110" s="39">
        <v>277</v>
      </c>
      <c r="O110" s="39" t="s">
        <v>17</v>
      </c>
      <c r="P110" s="39">
        <v>164</v>
      </c>
    </row>
    <row r="111" spans="3:16" hidden="1" x14ac:dyDescent="0.25">
      <c r="C111" s="46" t="s">
        <v>90</v>
      </c>
      <c r="D111" s="39">
        <v>269</v>
      </c>
      <c r="O111" s="39" t="s">
        <v>100</v>
      </c>
      <c r="P111" s="39">
        <v>158</v>
      </c>
    </row>
    <row r="112" spans="3:16" hidden="1" x14ac:dyDescent="0.25">
      <c r="C112" s="46" t="s">
        <v>73</v>
      </c>
      <c r="D112" s="39">
        <v>266</v>
      </c>
      <c r="O112" s="39" t="s">
        <v>54</v>
      </c>
      <c r="P112" s="39">
        <v>155</v>
      </c>
    </row>
    <row r="113" spans="3:16" hidden="1" x14ac:dyDescent="0.25">
      <c r="C113" s="46" t="s">
        <v>173</v>
      </c>
      <c r="D113" s="39">
        <v>240</v>
      </c>
      <c r="O113" s="39" t="s">
        <v>159</v>
      </c>
      <c r="P113" s="39">
        <v>154</v>
      </c>
    </row>
    <row r="114" spans="3:16" hidden="1" x14ac:dyDescent="0.25">
      <c r="C114" s="46" t="s">
        <v>99</v>
      </c>
      <c r="D114" s="39">
        <v>233</v>
      </c>
      <c r="O114" s="39" t="s">
        <v>108</v>
      </c>
      <c r="P114" s="39">
        <v>141</v>
      </c>
    </row>
    <row r="115" spans="3:16" hidden="1" x14ac:dyDescent="0.25">
      <c r="C115" s="46" t="s">
        <v>171</v>
      </c>
      <c r="D115" s="39">
        <v>223</v>
      </c>
      <c r="O115" s="39" t="s">
        <v>73</v>
      </c>
      <c r="P115" s="39">
        <v>131</v>
      </c>
    </row>
    <row r="116" spans="3:16" hidden="1" x14ac:dyDescent="0.25">
      <c r="C116" s="46" t="s">
        <v>104</v>
      </c>
      <c r="D116" s="39">
        <v>201</v>
      </c>
      <c r="O116" s="39" t="s">
        <v>95</v>
      </c>
      <c r="P116" s="39">
        <v>122</v>
      </c>
    </row>
    <row r="117" spans="3:16" hidden="1" x14ac:dyDescent="0.25">
      <c r="C117" s="46" t="s">
        <v>75</v>
      </c>
      <c r="D117" s="39">
        <v>195</v>
      </c>
      <c r="O117" s="39" t="s">
        <v>160</v>
      </c>
      <c r="P117" s="39">
        <v>121</v>
      </c>
    </row>
    <row r="118" spans="3:16" hidden="1" x14ac:dyDescent="0.25">
      <c r="C118" s="46" t="s">
        <v>125</v>
      </c>
      <c r="D118" s="39">
        <v>186</v>
      </c>
      <c r="O118" s="39" t="s">
        <v>138</v>
      </c>
      <c r="P118" s="39">
        <v>105</v>
      </c>
    </row>
    <row r="119" spans="3:16" hidden="1" x14ac:dyDescent="0.25">
      <c r="C119" s="46" t="s">
        <v>159</v>
      </c>
      <c r="D119" s="39">
        <v>170</v>
      </c>
      <c r="O119" s="39" t="s">
        <v>62</v>
      </c>
      <c r="P119" s="39">
        <v>104</v>
      </c>
    </row>
    <row r="120" spans="3:16" hidden="1" x14ac:dyDescent="0.25">
      <c r="C120" s="46" t="s">
        <v>35</v>
      </c>
      <c r="D120" s="39">
        <v>156</v>
      </c>
      <c r="O120" s="39" t="s">
        <v>174</v>
      </c>
      <c r="P120" s="39">
        <v>101</v>
      </c>
    </row>
    <row r="121" spans="3:16" hidden="1" x14ac:dyDescent="0.25">
      <c r="C121" s="46" t="s">
        <v>78</v>
      </c>
      <c r="D121" s="39">
        <v>141</v>
      </c>
      <c r="O121" s="39" t="s">
        <v>169</v>
      </c>
      <c r="P121" s="39">
        <v>92</v>
      </c>
    </row>
    <row r="122" spans="3:16" hidden="1" x14ac:dyDescent="0.25">
      <c r="C122" s="46" t="s">
        <v>77</v>
      </c>
      <c r="D122" s="39">
        <v>116</v>
      </c>
      <c r="O122" s="39" t="s">
        <v>74</v>
      </c>
      <c r="P122" s="39">
        <v>89</v>
      </c>
    </row>
    <row r="123" spans="3:16" hidden="1" x14ac:dyDescent="0.25">
      <c r="C123" s="46" t="s">
        <v>128</v>
      </c>
      <c r="D123" s="39">
        <v>111</v>
      </c>
      <c r="O123" s="39" t="s">
        <v>32</v>
      </c>
      <c r="P123" s="39">
        <v>81</v>
      </c>
    </row>
    <row r="124" spans="3:16" hidden="1" x14ac:dyDescent="0.25">
      <c r="C124" s="46" t="s">
        <v>169</v>
      </c>
      <c r="D124" s="39">
        <v>87</v>
      </c>
      <c r="O124" s="39" t="s">
        <v>34</v>
      </c>
      <c r="P124" s="39">
        <v>69</v>
      </c>
    </row>
    <row r="125" spans="3:16" hidden="1" x14ac:dyDescent="0.25">
      <c r="C125" s="46" t="s">
        <v>48</v>
      </c>
      <c r="D125" s="39">
        <v>77</v>
      </c>
      <c r="O125" s="39" t="s">
        <v>35</v>
      </c>
      <c r="P125" s="39">
        <v>69</v>
      </c>
    </row>
    <row r="126" spans="3:16" hidden="1" x14ac:dyDescent="0.25">
      <c r="C126" s="46" t="s">
        <v>123</v>
      </c>
      <c r="D126" s="39">
        <v>68</v>
      </c>
      <c r="O126" s="39" t="s">
        <v>41</v>
      </c>
      <c r="P126" s="39">
        <v>63</v>
      </c>
    </row>
    <row r="127" spans="3:16" hidden="1" x14ac:dyDescent="0.25">
      <c r="C127" s="46" t="s">
        <v>134</v>
      </c>
      <c r="D127" s="39">
        <v>64</v>
      </c>
      <c r="O127" s="39" t="s">
        <v>136</v>
      </c>
      <c r="P127" s="39">
        <v>60</v>
      </c>
    </row>
    <row r="128" spans="3:16" hidden="1" x14ac:dyDescent="0.25">
      <c r="C128" s="46" t="s">
        <v>133</v>
      </c>
      <c r="D128" s="39">
        <v>58</v>
      </c>
      <c r="O128" s="39" t="s">
        <v>76</v>
      </c>
      <c r="P128" s="39">
        <v>59</v>
      </c>
    </row>
    <row r="129" spans="3:16" hidden="1" x14ac:dyDescent="0.25">
      <c r="C129" s="46" t="s">
        <v>100</v>
      </c>
      <c r="D129" s="39">
        <v>55</v>
      </c>
      <c r="O129" s="39" t="s">
        <v>137</v>
      </c>
      <c r="P129" s="39">
        <v>56</v>
      </c>
    </row>
    <row r="130" spans="3:16" hidden="1" x14ac:dyDescent="0.25">
      <c r="C130" s="46" t="s">
        <v>93</v>
      </c>
      <c r="D130" s="39">
        <v>48</v>
      </c>
      <c r="O130" s="39" t="s">
        <v>107</v>
      </c>
      <c r="P130" s="39">
        <v>54</v>
      </c>
    </row>
    <row r="131" spans="3:16" hidden="1" x14ac:dyDescent="0.25">
      <c r="C131" s="46" t="s">
        <v>114</v>
      </c>
      <c r="D131" s="39">
        <v>45</v>
      </c>
      <c r="O131" s="39" t="s">
        <v>123</v>
      </c>
      <c r="P131" s="39">
        <v>51</v>
      </c>
    </row>
    <row r="132" spans="3:16" hidden="1" x14ac:dyDescent="0.25">
      <c r="C132" s="46" t="s">
        <v>119</v>
      </c>
      <c r="D132" s="39">
        <v>43</v>
      </c>
      <c r="O132" s="39" t="s">
        <v>166</v>
      </c>
      <c r="P132" s="39">
        <v>49</v>
      </c>
    </row>
    <row r="133" spans="3:16" hidden="1" x14ac:dyDescent="0.25">
      <c r="C133" s="46" t="s">
        <v>164</v>
      </c>
      <c r="D133" s="39">
        <v>41</v>
      </c>
      <c r="O133" s="39" t="s">
        <v>48</v>
      </c>
      <c r="P133" s="39">
        <v>48</v>
      </c>
    </row>
    <row r="134" spans="3:16" hidden="1" x14ac:dyDescent="0.25">
      <c r="C134" s="46" t="s">
        <v>174</v>
      </c>
      <c r="D134" s="39">
        <v>41</v>
      </c>
      <c r="O134" s="39" t="s">
        <v>77</v>
      </c>
      <c r="P134" s="39">
        <v>43</v>
      </c>
    </row>
    <row r="135" spans="3:16" hidden="1" x14ac:dyDescent="0.25">
      <c r="C135" s="46" t="s">
        <v>32</v>
      </c>
      <c r="D135" s="39">
        <v>39</v>
      </c>
      <c r="O135" s="39" t="s">
        <v>93</v>
      </c>
      <c r="P135" s="39">
        <v>36</v>
      </c>
    </row>
    <row r="136" spans="3:16" hidden="1" x14ac:dyDescent="0.25">
      <c r="C136" s="46" t="s">
        <v>106</v>
      </c>
      <c r="D136" s="39">
        <v>38</v>
      </c>
      <c r="O136" s="39" t="s">
        <v>171</v>
      </c>
      <c r="P136" s="39">
        <v>29</v>
      </c>
    </row>
    <row r="137" spans="3:16" hidden="1" x14ac:dyDescent="0.25">
      <c r="C137" s="46" t="s">
        <v>108</v>
      </c>
      <c r="D137" s="39">
        <v>35</v>
      </c>
      <c r="O137" s="39" t="s">
        <v>47</v>
      </c>
      <c r="P137" s="39">
        <v>25</v>
      </c>
    </row>
    <row r="138" spans="3:16" hidden="1" x14ac:dyDescent="0.25">
      <c r="C138" s="46" t="s">
        <v>138</v>
      </c>
      <c r="D138" s="39">
        <v>33</v>
      </c>
      <c r="O138" s="39" t="s">
        <v>114</v>
      </c>
      <c r="P138" s="39">
        <v>22</v>
      </c>
    </row>
    <row r="139" spans="3:16" hidden="1" x14ac:dyDescent="0.25">
      <c r="C139" s="46" t="s">
        <v>136</v>
      </c>
      <c r="D139" s="39">
        <v>32</v>
      </c>
      <c r="O139" s="39" t="s">
        <v>56</v>
      </c>
      <c r="P139" s="39">
        <v>21</v>
      </c>
    </row>
    <row r="140" spans="3:16" hidden="1" x14ac:dyDescent="0.25">
      <c r="C140" s="46" t="s">
        <v>45</v>
      </c>
      <c r="D140" s="39">
        <v>31</v>
      </c>
      <c r="O140" s="39" t="s">
        <v>39</v>
      </c>
      <c r="P140" s="39">
        <v>21</v>
      </c>
    </row>
    <row r="141" spans="3:16" hidden="1" x14ac:dyDescent="0.25">
      <c r="C141" s="46" t="s">
        <v>142</v>
      </c>
      <c r="D141" s="39">
        <v>28</v>
      </c>
      <c r="O141" s="39" t="s">
        <v>104</v>
      </c>
      <c r="P141" s="39">
        <v>19</v>
      </c>
    </row>
    <row r="142" spans="3:16" hidden="1" x14ac:dyDescent="0.25">
      <c r="C142" s="46" t="s">
        <v>143</v>
      </c>
      <c r="D142" s="39">
        <v>26</v>
      </c>
      <c r="O142" s="39" t="s">
        <v>153</v>
      </c>
      <c r="P142" s="39">
        <v>19</v>
      </c>
    </row>
    <row r="143" spans="3:16" hidden="1" x14ac:dyDescent="0.25">
      <c r="C143" s="46" t="s">
        <v>155</v>
      </c>
      <c r="D143" s="39">
        <v>26</v>
      </c>
      <c r="O143" s="39" t="s">
        <v>83</v>
      </c>
      <c r="P143" s="39">
        <v>18</v>
      </c>
    </row>
    <row r="144" spans="3:16" hidden="1" x14ac:dyDescent="0.25">
      <c r="C144" s="46" t="s">
        <v>60</v>
      </c>
      <c r="D144" s="39">
        <v>25</v>
      </c>
      <c r="O144" s="39" t="s">
        <v>142</v>
      </c>
      <c r="P144" s="39">
        <v>15</v>
      </c>
    </row>
    <row r="145" spans="3:16" hidden="1" x14ac:dyDescent="0.25">
      <c r="C145" s="46" t="s">
        <v>57</v>
      </c>
      <c r="D145" s="39">
        <v>21</v>
      </c>
      <c r="O145" s="39" t="s">
        <v>162</v>
      </c>
      <c r="P145" s="39">
        <v>15</v>
      </c>
    </row>
    <row r="146" spans="3:16" hidden="1" x14ac:dyDescent="0.25">
      <c r="C146" s="46" t="s">
        <v>64</v>
      </c>
      <c r="D146" s="39">
        <v>20</v>
      </c>
      <c r="O146" s="39" t="s">
        <v>57</v>
      </c>
      <c r="P146" s="39">
        <v>14</v>
      </c>
    </row>
    <row r="147" spans="3:16" hidden="1" x14ac:dyDescent="0.25">
      <c r="C147" s="46" t="s">
        <v>145</v>
      </c>
      <c r="D147" s="39">
        <v>19</v>
      </c>
      <c r="O147" s="39" t="s">
        <v>132</v>
      </c>
      <c r="P147" s="39">
        <v>13</v>
      </c>
    </row>
    <row r="148" spans="3:16" hidden="1" x14ac:dyDescent="0.25">
      <c r="C148" s="46" t="s">
        <v>56</v>
      </c>
      <c r="D148" s="39">
        <v>18</v>
      </c>
      <c r="O148" s="39" t="s">
        <v>164</v>
      </c>
      <c r="P148" s="39">
        <v>12</v>
      </c>
    </row>
    <row r="149" spans="3:16" hidden="1" x14ac:dyDescent="0.25">
      <c r="C149" s="46" t="s">
        <v>76</v>
      </c>
      <c r="D149" s="39">
        <v>15</v>
      </c>
      <c r="O149" s="39" t="s">
        <v>128</v>
      </c>
      <c r="P149" s="39">
        <v>12</v>
      </c>
    </row>
    <row r="150" spans="3:16" hidden="1" x14ac:dyDescent="0.25">
      <c r="C150" s="46" t="s">
        <v>83</v>
      </c>
      <c r="D150" s="39">
        <v>14</v>
      </c>
      <c r="O150" s="39" t="s">
        <v>120</v>
      </c>
      <c r="P150" s="39">
        <v>11</v>
      </c>
    </row>
    <row r="151" spans="3:16" hidden="1" x14ac:dyDescent="0.25">
      <c r="C151" s="46" t="s">
        <v>34</v>
      </c>
      <c r="D151" s="39">
        <v>13</v>
      </c>
      <c r="O151" s="39" t="s">
        <v>64</v>
      </c>
      <c r="P151" s="39">
        <v>10</v>
      </c>
    </row>
    <row r="152" spans="3:16" hidden="1" x14ac:dyDescent="0.25">
      <c r="C152" s="46" t="s">
        <v>40</v>
      </c>
      <c r="D152" s="39">
        <v>11</v>
      </c>
      <c r="O152" s="39" t="s">
        <v>139</v>
      </c>
      <c r="P152" s="39">
        <v>8</v>
      </c>
    </row>
    <row r="153" spans="3:16" hidden="1" x14ac:dyDescent="0.25">
      <c r="C153" s="46" t="s">
        <v>132</v>
      </c>
      <c r="D153" s="39">
        <v>10</v>
      </c>
      <c r="O153" s="39" t="s">
        <v>168</v>
      </c>
      <c r="P153" s="39">
        <v>8</v>
      </c>
    </row>
    <row r="154" spans="3:16" hidden="1" x14ac:dyDescent="0.25">
      <c r="C154" s="46" t="s">
        <v>103</v>
      </c>
      <c r="D154" s="39">
        <v>10</v>
      </c>
      <c r="O154" s="39" t="s">
        <v>40</v>
      </c>
      <c r="P154" s="39">
        <v>7</v>
      </c>
    </row>
    <row r="155" spans="3:16" hidden="1" x14ac:dyDescent="0.25">
      <c r="C155" s="46" t="s">
        <v>67</v>
      </c>
      <c r="D155" s="39">
        <v>9</v>
      </c>
      <c r="O155" s="39" t="s">
        <v>33</v>
      </c>
      <c r="P155" s="39">
        <v>7</v>
      </c>
    </row>
    <row r="156" spans="3:16" hidden="1" x14ac:dyDescent="0.25">
      <c r="C156" s="46" t="s">
        <v>107</v>
      </c>
      <c r="D156" s="39">
        <v>8</v>
      </c>
      <c r="O156" s="39" t="s">
        <v>158</v>
      </c>
      <c r="P156" s="39">
        <v>6</v>
      </c>
    </row>
    <row r="157" spans="3:16" hidden="1" x14ac:dyDescent="0.25">
      <c r="C157" s="46" t="s">
        <v>39</v>
      </c>
      <c r="D157" s="39">
        <v>8</v>
      </c>
      <c r="O157" s="39" t="s">
        <v>70</v>
      </c>
      <c r="P157" s="39">
        <v>6</v>
      </c>
    </row>
    <row r="158" spans="3:16" hidden="1" x14ac:dyDescent="0.25">
      <c r="C158" s="46" t="s">
        <v>41</v>
      </c>
      <c r="D158" s="39">
        <v>7</v>
      </c>
      <c r="O158" s="39" t="s">
        <v>75</v>
      </c>
      <c r="P158" s="39">
        <v>5</v>
      </c>
    </row>
    <row r="159" spans="3:16" hidden="1" x14ac:dyDescent="0.25">
      <c r="C159" s="46" t="s">
        <v>36</v>
      </c>
      <c r="D159" s="39">
        <v>6</v>
      </c>
      <c r="O159" s="39" t="s">
        <v>45</v>
      </c>
      <c r="P159" s="39">
        <v>4</v>
      </c>
    </row>
    <row r="160" spans="3:16" hidden="1" x14ac:dyDescent="0.25">
      <c r="C160" s="46" t="s">
        <v>86</v>
      </c>
      <c r="D160" s="39">
        <v>5</v>
      </c>
      <c r="O160" s="39" t="s">
        <v>134</v>
      </c>
      <c r="P160" s="39">
        <v>4</v>
      </c>
    </row>
    <row r="161" spans="3:16" hidden="1" x14ac:dyDescent="0.25">
      <c r="C161" s="46" t="s">
        <v>47</v>
      </c>
      <c r="D161" s="39">
        <v>5</v>
      </c>
      <c r="O161" s="39" t="s">
        <v>106</v>
      </c>
      <c r="P161" s="39">
        <v>4</v>
      </c>
    </row>
    <row r="162" spans="3:16" hidden="1" x14ac:dyDescent="0.25">
      <c r="C162" s="46" t="s">
        <v>152</v>
      </c>
      <c r="D162" s="39">
        <v>5</v>
      </c>
      <c r="O162" s="39" t="s">
        <v>155</v>
      </c>
      <c r="P162" s="39">
        <v>4</v>
      </c>
    </row>
    <row r="163" spans="3:16" hidden="1" x14ac:dyDescent="0.25">
      <c r="C163" s="46" t="s">
        <v>166</v>
      </c>
      <c r="D163" s="39">
        <v>5</v>
      </c>
      <c r="O163" s="39" t="s">
        <v>87</v>
      </c>
      <c r="P163" s="39">
        <v>4</v>
      </c>
    </row>
    <row r="164" spans="3:16" hidden="1" x14ac:dyDescent="0.25">
      <c r="C164" s="46" t="s">
        <v>70</v>
      </c>
      <c r="D164" s="39">
        <v>5</v>
      </c>
      <c r="O164" s="39" t="s">
        <v>79</v>
      </c>
      <c r="P164" s="39">
        <v>4</v>
      </c>
    </row>
    <row r="165" spans="3:16" hidden="1" x14ac:dyDescent="0.25">
      <c r="C165" s="46" t="s">
        <v>42</v>
      </c>
      <c r="D165" s="39">
        <v>4</v>
      </c>
      <c r="O165" s="39" t="s">
        <v>149</v>
      </c>
      <c r="P165" s="39">
        <v>3</v>
      </c>
    </row>
    <row r="166" spans="3:16" hidden="1" x14ac:dyDescent="0.25">
      <c r="C166" s="46" t="s">
        <v>153</v>
      </c>
      <c r="D166" s="39">
        <v>4</v>
      </c>
      <c r="O166" s="39" t="s">
        <v>86</v>
      </c>
      <c r="P166" s="39">
        <v>3</v>
      </c>
    </row>
    <row r="167" spans="3:16" hidden="1" x14ac:dyDescent="0.25">
      <c r="C167" s="46" t="s">
        <v>149</v>
      </c>
      <c r="D167" s="39">
        <v>4</v>
      </c>
      <c r="O167" s="39" t="s">
        <v>140</v>
      </c>
      <c r="P167" s="39">
        <v>3</v>
      </c>
    </row>
    <row r="168" spans="3:16" hidden="1" x14ac:dyDescent="0.25">
      <c r="C168" s="46" t="s">
        <v>158</v>
      </c>
      <c r="D168" s="39">
        <v>4</v>
      </c>
      <c r="O168" s="39" t="s">
        <v>103</v>
      </c>
      <c r="P168" s="39">
        <v>3</v>
      </c>
    </row>
    <row r="169" spans="3:16" hidden="1" x14ac:dyDescent="0.25">
      <c r="C169" s="46" t="s">
        <v>140</v>
      </c>
      <c r="D169" s="39">
        <v>3</v>
      </c>
      <c r="O169" s="39" t="s">
        <v>152</v>
      </c>
      <c r="P169" s="39">
        <v>3</v>
      </c>
    </row>
    <row r="170" spans="3:16" hidden="1" x14ac:dyDescent="0.25">
      <c r="C170" s="46" t="s">
        <v>110</v>
      </c>
      <c r="D170" s="39">
        <v>3</v>
      </c>
      <c r="O170" s="39" t="s">
        <v>165</v>
      </c>
      <c r="P170" s="39">
        <v>3</v>
      </c>
    </row>
    <row r="171" spans="3:16" hidden="1" x14ac:dyDescent="0.25">
      <c r="C171" s="46" t="s">
        <v>147</v>
      </c>
      <c r="D171" s="39">
        <v>3</v>
      </c>
      <c r="O171" s="39" t="s">
        <v>81</v>
      </c>
      <c r="P171" s="39">
        <v>2</v>
      </c>
    </row>
    <row r="172" spans="3:16" hidden="1" x14ac:dyDescent="0.25">
      <c r="C172" s="46" t="s">
        <v>165</v>
      </c>
      <c r="D172" s="39">
        <v>2</v>
      </c>
      <c r="O172" s="39" t="s">
        <v>110</v>
      </c>
      <c r="P172" s="39">
        <v>2</v>
      </c>
    </row>
    <row r="173" spans="3:16" hidden="1" x14ac:dyDescent="0.25">
      <c r="C173" s="46" t="s">
        <v>43</v>
      </c>
      <c r="D173" s="39">
        <v>2</v>
      </c>
      <c r="O173" s="39" t="s">
        <v>44</v>
      </c>
      <c r="P173" s="39">
        <v>2</v>
      </c>
    </row>
    <row r="174" spans="3:16" hidden="1" x14ac:dyDescent="0.25">
      <c r="C174" s="46" t="s">
        <v>81</v>
      </c>
      <c r="D174" s="39">
        <v>2</v>
      </c>
      <c r="O174" s="39" t="s">
        <v>60</v>
      </c>
      <c r="P174" s="39">
        <v>1</v>
      </c>
    </row>
    <row r="175" spans="3:16" hidden="1" x14ac:dyDescent="0.25">
      <c r="C175" s="46" t="s">
        <v>168</v>
      </c>
      <c r="D175" s="39">
        <v>2</v>
      </c>
      <c r="O175" s="39" t="s">
        <v>43</v>
      </c>
      <c r="P175" s="39">
        <v>1</v>
      </c>
    </row>
    <row r="176" spans="3:16" hidden="1" x14ac:dyDescent="0.25">
      <c r="C176" s="46" t="s">
        <v>87</v>
      </c>
      <c r="D176" s="39">
        <v>2</v>
      </c>
      <c r="O176" s="39" t="s">
        <v>109</v>
      </c>
      <c r="P176" s="39">
        <v>1</v>
      </c>
    </row>
    <row r="177" spans="3:16" hidden="1" x14ac:dyDescent="0.25">
      <c r="C177" s="46" t="s">
        <v>170</v>
      </c>
      <c r="D177" s="39">
        <v>1</v>
      </c>
      <c r="O177" s="39" t="s">
        <v>67</v>
      </c>
      <c r="P177" s="39">
        <v>1</v>
      </c>
    </row>
    <row r="178" spans="3:16" hidden="1" x14ac:dyDescent="0.25">
      <c r="C178" s="46" t="s">
        <v>109</v>
      </c>
      <c r="D178" s="39">
        <v>1</v>
      </c>
      <c r="O178" s="39" t="s">
        <v>170</v>
      </c>
      <c r="P178" s="39">
        <v>1</v>
      </c>
    </row>
    <row r="179" spans="3:16" hidden="1" x14ac:dyDescent="0.25">
      <c r="C179" s="46" t="s">
        <v>79</v>
      </c>
      <c r="D179" s="39">
        <v>1</v>
      </c>
      <c r="O179" s="39" t="s">
        <v>126</v>
      </c>
      <c r="P179" s="39">
        <v>1</v>
      </c>
    </row>
    <row r="180" spans="3:16" hidden="1" x14ac:dyDescent="0.25">
      <c r="C180" s="46" t="s">
        <v>126</v>
      </c>
      <c r="D180" s="39">
        <v>1</v>
      </c>
      <c r="O180" s="39" t="s">
        <v>157</v>
      </c>
      <c r="P180" s="39">
        <v>1</v>
      </c>
    </row>
    <row r="181" spans="3:16" hidden="1" x14ac:dyDescent="0.25">
      <c r="C181" s="46" t="s">
        <v>157</v>
      </c>
      <c r="D181" s="39">
        <v>0.7923</v>
      </c>
      <c r="O181" s="39" t="s">
        <v>145</v>
      </c>
      <c r="P181" s="39">
        <v>1</v>
      </c>
    </row>
    <row r="182" spans="3:16" hidden="1" x14ac:dyDescent="0.25">
      <c r="C182" s="46" t="s">
        <v>33</v>
      </c>
      <c r="D182" s="39">
        <v>0.64100000000000001</v>
      </c>
      <c r="O182" s="39" t="s">
        <v>143</v>
      </c>
      <c r="P182" s="39">
        <v>0.7399</v>
      </c>
    </row>
    <row r="183" spans="3:16" hidden="1" x14ac:dyDescent="0.25">
      <c r="C183" s="46" t="s">
        <v>139</v>
      </c>
      <c r="D183" s="39">
        <v>0.4955</v>
      </c>
      <c r="O183" s="39" t="s">
        <v>105</v>
      </c>
      <c r="P183" s="39">
        <v>0.70879999999999999</v>
      </c>
    </row>
    <row r="184" spans="3:16" hidden="1" x14ac:dyDescent="0.25">
      <c r="C184" s="46" t="s">
        <v>44</v>
      </c>
      <c r="D184" s="39">
        <v>0.48370000000000002</v>
      </c>
      <c r="O184" s="39" t="s">
        <v>119</v>
      </c>
      <c r="P184" s="39">
        <v>0.70389999999999997</v>
      </c>
    </row>
    <row r="185" spans="3:16" hidden="1" x14ac:dyDescent="0.25">
      <c r="C185" s="46" t="s">
        <v>156</v>
      </c>
      <c r="D185" s="39">
        <v>0.46460000000000001</v>
      </c>
      <c r="O185" s="39" t="s">
        <v>36</v>
      </c>
      <c r="P185" s="39">
        <v>0.69520000000000004</v>
      </c>
    </row>
    <row r="186" spans="3:16" hidden="1" x14ac:dyDescent="0.25">
      <c r="C186" s="46" t="s">
        <v>102</v>
      </c>
      <c r="D186" s="39">
        <v>0.38790000000000002</v>
      </c>
      <c r="O186" s="39" t="s">
        <v>102</v>
      </c>
      <c r="P186" s="39">
        <v>0.67130000000000001</v>
      </c>
    </row>
    <row r="187" spans="3:16" hidden="1" x14ac:dyDescent="0.25">
      <c r="C187" s="46" t="s">
        <v>112</v>
      </c>
      <c r="D187" s="39">
        <v>0.34570000000000001</v>
      </c>
      <c r="O187" s="39" t="s">
        <v>156</v>
      </c>
      <c r="P187" s="39">
        <v>0.62460000000000004</v>
      </c>
    </row>
    <row r="188" spans="3:16" hidden="1" x14ac:dyDescent="0.25">
      <c r="C188" s="46" t="s">
        <v>37</v>
      </c>
      <c r="D188" s="39">
        <v>0.29580000000000001</v>
      </c>
      <c r="O188" s="39" t="s">
        <v>101</v>
      </c>
      <c r="P188" s="39">
        <v>0.61470000000000002</v>
      </c>
    </row>
    <row r="189" spans="3:16" hidden="1" x14ac:dyDescent="0.25">
      <c r="C189" s="46" t="s">
        <v>105</v>
      </c>
      <c r="D189" s="39">
        <v>0.27550000000000002</v>
      </c>
      <c r="O189" s="39" t="s">
        <v>42</v>
      </c>
      <c r="P189" s="39">
        <v>0.60019999999999996</v>
      </c>
    </row>
    <row r="190" spans="3:16" hidden="1" x14ac:dyDescent="0.25">
      <c r="C190" s="46" t="s">
        <v>121</v>
      </c>
      <c r="D190" s="39">
        <v>0.26100000000000001</v>
      </c>
      <c r="O190" s="39" t="s">
        <v>37</v>
      </c>
      <c r="P190" s="39">
        <v>0.58199999999999996</v>
      </c>
    </row>
    <row r="191" spans="3:16" hidden="1" x14ac:dyDescent="0.25">
      <c r="C191" s="46" t="s">
        <v>38</v>
      </c>
      <c r="D191" s="39">
        <v>0.25319999999999998</v>
      </c>
      <c r="O191" s="39" t="s">
        <v>49</v>
      </c>
      <c r="P191" s="39">
        <v>0.42599999999999999</v>
      </c>
    </row>
    <row r="192" spans="3:16" hidden="1" x14ac:dyDescent="0.25">
      <c r="C192" s="46" t="s">
        <v>52</v>
      </c>
      <c r="D192" s="39">
        <v>0.24929999999999999</v>
      </c>
      <c r="O192" s="39" t="s">
        <v>147</v>
      </c>
      <c r="P192" s="39">
        <v>0.40720000000000001</v>
      </c>
    </row>
    <row r="193" spans="3:16" hidden="1" x14ac:dyDescent="0.25">
      <c r="C193" s="46" t="s">
        <v>89</v>
      </c>
      <c r="D193" s="39">
        <v>0.20849999999999999</v>
      </c>
      <c r="O193" s="39" t="s">
        <v>52</v>
      </c>
      <c r="P193" s="39">
        <v>0.37240000000000001</v>
      </c>
    </row>
    <row r="194" spans="3:16" hidden="1" x14ac:dyDescent="0.25">
      <c r="C194" s="46" t="s">
        <v>115</v>
      </c>
      <c r="D194" s="39">
        <v>0.20449999999999999</v>
      </c>
      <c r="O194" s="39" t="s">
        <v>161</v>
      </c>
      <c r="P194" s="39">
        <v>0.3483</v>
      </c>
    </row>
    <row r="195" spans="3:16" hidden="1" x14ac:dyDescent="0.25">
      <c r="C195" s="46" t="s">
        <v>72</v>
      </c>
      <c r="D195" s="39">
        <v>0.1953</v>
      </c>
      <c r="O195" s="39" t="s">
        <v>122</v>
      </c>
      <c r="P195" s="39">
        <v>0.34560000000000002</v>
      </c>
    </row>
    <row r="196" spans="3:16" hidden="1" x14ac:dyDescent="0.25">
      <c r="C196" s="46" t="s">
        <v>141</v>
      </c>
      <c r="D196" s="39">
        <v>0.1757</v>
      </c>
      <c r="O196" s="39" t="s">
        <v>89</v>
      </c>
      <c r="P196" s="39">
        <v>0.34460000000000002</v>
      </c>
    </row>
    <row r="197" spans="3:16" hidden="1" x14ac:dyDescent="0.25">
      <c r="C197" s="46" t="s">
        <v>101</v>
      </c>
      <c r="D197" s="39">
        <v>0.17069999999999999</v>
      </c>
      <c r="O197" s="39" t="s">
        <v>38</v>
      </c>
      <c r="P197" s="39">
        <v>0.31090000000000001</v>
      </c>
    </row>
    <row r="198" spans="3:16" hidden="1" x14ac:dyDescent="0.25">
      <c r="C198" s="46" t="s">
        <v>131</v>
      </c>
      <c r="D198" s="39">
        <v>0.15049999999999999</v>
      </c>
      <c r="O198" s="39" t="s">
        <v>131</v>
      </c>
      <c r="P198" s="39">
        <v>0.28720000000000001</v>
      </c>
    </row>
    <row r="199" spans="3:16" hidden="1" x14ac:dyDescent="0.25">
      <c r="C199" s="46" t="s">
        <v>161</v>
      </c>
      <c r="D199" s="39">
        <v>0.13819999999999999</v>
      </c>
      <c r="O199" s="39" t="s">
        <v>72</v>
      </c>
      <c r="P199" s="39">
        <v>0.28120000000000001</v>
      </c>
    </row>
    <row r="200" spans="3:16" hidden="1" x14ac:dyDescent="0.25">
      <c r="C200" s="46" t="s">
        <v>162</v>
      </c>
      <c r="D200" s="39">
        <v>0.1067</v>
      </c>
      <c r="O200" s="39" t="s">
        <v>141</v>
      </c>
      <c r="P200" s="39">
        <v>0.25840000000000002</v>
      </c>
    </row>
    <row r="201" spans="3:16" hidden="1" x14ac:dyDescent="0.25">
      <c r="C201" s="46" t="s">
        <v>82</v>
      </c>
      <c r="D201" s="39">
        <v>0.1028</v>
      </c>
      <c r="O201" s="39" t="s">
        <v>51</v>
      </c>
      <c r="P201" s="39">
        <v>0.25069999999999998</v>
      </c>
    </row>
    <row r="202" spans="3:16" hidden="1" x14ac:dyDescent="0.25">
      <c r="C202" s="46" t="s">
        <v>122</v>
      </c>
      <c r="D202" s="39">
        <v>9.9500000000000005E-2</v>
      </c>
      <c r="O202" s="39" t="s">
        <v>82</v>
      </c>
      <c r="P202" s="39">
        <v>0.2336</v>
      </c>
    </row>
    <row r="203" spans="3:16" hidden="1" x14ac:dyDescent="0.25">
      <c r="C203" s="46" t="s">
        <v>68</v>
      </c>
      <c r="D203" s="39">
        <v>7.4800000000000005E-2</v>
      </c>
      <c r="O203" s="39" t="s">
        <v>115</v>
      </c>
      <c r="P203" s="39">
        <v>0.155</v>
      </c>
    </row>
    <row r="204" spans="3:16" hidden="1" x14ac:dyDescent="0.25">
      <c r="C204" s="46" t="s">
        <v>113</v>
      </c>
      <c r="D204" s="39">
        <v>7.2800000000000004E-2</v>
      </c>
      <c r="O204" s="39" t="s">
        <v>96</v>
      </c>
      <c r="P204" s="39">
        <v>0.1411</v>
      </c>
    </row>
    <row r="205" spans="3:16" hidden="1" x14ac:dyDescent="0.25">
      <c r="C205" s="46" t="s">
        <v>127</v>
      </c>
      <c r="D205" s="39">
        <v>6.4899999999999999E-2</v>
      </c>
      <c r="O205" s="39" t="s">
        <v>113</v>
      </c>
      <c r="P205" s="39">
        <v>0.13320000000000001</v>
      </c>
    </row>
    <row r="206" spans="3:16" hidden="1" x14ac:dyDescent="0.25">
      <c r="C206" s="46" t="s">
        <v>66</v>
      </c>
      <c r="D206" s="39">
        <v>6.1600000000000002E-2</v>
      </c>
      <c r="O206" s="39" t="s">
        <v>127</v>
      </c>
      <c r="P206" s="39">
        <v>0.1104</v>
      </c>
    </row>
    <row r="207" spans="3:16" hidden="1" x14ac:dyDescent="0.25">
      <c r="C207" s="46" t="s">
        <v>49</v>
      </c>
      <c r="D207" s="39">
        <v>5.4800000000000001E-2</v>
      </c>
      <c r="O207" s="39" t="s">
        <v>69</v>
      </c>
      <c r="P207" s="39">
        <v>0.10780000000000001</v>
      </c>
    </row>
    <row r="208" spans="3:16" hidden="1" x14ac:dyDescent="0.25">
      <c r="C208" s="46" t="s">
        <v>97</v>
      </c>
      <c r="D208" s="39">
        <v>4.5100000000000001E-2</v>
      </c>
      <c r="O208" s="39" t="s">
        <v>68</v>
      </c>
      <c r="P208" s="39">
        <v>9.2700000000000005E-2</v>
      </c>
    </row>
    <row r="209" spans="3:16" hidden="1" x14ac:dyDescent="0.25">
      <c r="C209" s="46" t="s">
        <v>96</v>
      </c>
      <c r="D209" s="39">
        <v>3.5700000000000003E-2</v>
      </c>
      <c r="O209" s="39" t="s">
        <v>112</v>
      </c>
      <c r="P209" s="39">
        <v>9.2499999999999999E-2</v>
      </c>
    </row>
    <row r="210" spans="3:16" hidden="1" x14ac:dyDescent="0.25">
      <c r="C210" s="46" t="s">
        <v>51</v>
      </c>
      <c r="D210" s="39">
        <v>2.8899999999999999E-2</v>
      </c>
      <c r="O210" s="39" t="s">
        <v>97</v>
      </c>
      <c r="P210" s="39">
        <v>7.51E-2</v>
      </c>
    </row>
    <row r="211" spans="3:16" hidden="1" x14ac:dyDescent="0.25">
      <c r="C211" s="46" t="s">
        <v>151</v>
      </c>
      <c r="D211" s="39">
        <v>2.1899999999999999E-2</v>
      </c>
      <c r="O211" s="39" t="s">
        <v>66</v>
      </c>
      <c r="P211" s="39">
        <v>6.4000000000000001E-2</v>
      </c>
    </row>
    <row r="212" spans="3:16" hidden="1" x14ac:dyDescent="0.25">
      <c r="C212" s="46" t="s">
        <v>117</v>
      </c>
      <c r="D212" s="39">
        <v>1.46E-2</v>
      </c>
      <c r="O212" s="39" t="s">
        <v>151</v>
      </c>
      <c r="P212" s="39">
        <v>2.7799999999999998E-2</v>
      </c>
    </row>
    <row r="213" spans="3:16" hidden="1" x14ac:dyDescent="0.25">
      <c r="C213" s="46" t="s">
        <v>69</v>
      </c>
      <c r="D213" s="39">
        <v>1.37E-2</v>
      </c>
      <c r="O213" s="39" t="s">
        <v>117</v>
      </c>
      <c r="P213" s="39">
        <v>2.4799999999999999E-2</v>
      </c>
    </row>
    <row r="214" spans="3:16" hidden="1" x14ac:dyDescent="0.25">
      <c r="C214" s="46" t="s">
        <v>150</v>
      </c>
      <c r="D214" s="39">
        <v>8.9999999999999993E-3</v>
      </c>
      <c r="O214" s="39" t="s">
        <v>121</v>
      </c>
      <c r="P214" s="39">
        <v>1.26E-2</v>
      </c>
    </row>
    <row r="215" spans="3:16" hidden="1" x14ac:dyDescent="0.25">
      <c r="O215" s="39" t="s">
        <v>150</v>
      </c>
      <c r="P215" s="39">
        <v>1.04E-2</v>
      </c>
    </row>
    <row r="216" spans="3:16" hidden="1" x14ac:dyDescent="0.25"/>
    <row r="217" spans="3:16" hidden="1" x14ac:dyDescent="0.25">
      <c r="C217" s="39" t="s">
        <v>206</v>
      </c>
      <c r="D217" s="39">
        <v>522974</v>
      </c>
    </row>
    <row r="218" spans="3:16" hidden="1" x14ac:dyDescent="0.25">
      <c r="C218" s="39" t="s">
        <v>202</v>
      </c>
      <c r="D218" s="39">
        <v>521925</v>
      </c>
      <c r="O218" s="39" t="s">
        <v>206</v>
      </c>
      <c r="P218" s="39">
        <v>217889</v>
      </c>
    </row>
    <row r="219" spans="3:16" hidden="1" x14ac:dyDescent="0.25">
      <c r="C219" s="39" t="s">
        <v>205</v>
      </c>
      <c r="D219" s="39">
        <v>481277</v>
      </c>
      <c r="O219" s="39" t="s">
        <v>202</v>
      </c>
      <c r="P219" s="39">
        <v>217415</v>
      </c>
    </row>
    <row r="220" spans="3:16" hidden="1" x14ac:dyDescent="0.25">
      <c r="C220" s="39" t="s">
        <v>214</v>
      </c>
      <c r="D220" s="39">
        <v>480758</v>
      </c>
      <c r="O220" s="39" t="s">
        <v>205</v>
      </c>
      <c r="P220" s="39">
        <v>193599</v>
      </c>
    </row>
    <row r="221" spans="3:16" hidden="1" x14ac:dyDescent="0.25">
      <c r="C221" s="39" t="s">
        <v>210</v>
      </c>
      <c r="D221" s="39">
        <v>345541</v>
      </c>
      <c r="O221" s="39" t="s">
        <v>214</v>
      </c>
      <c r="P221" s="39">
        <v>192539</v>
      </c>
    </row>
    <row r="222" spans="3:16" hidden="1" x14ac:dyDescent="0.25">
      <c r="C222" s="39" t="s">
        <v>204</v>
      </c>
      <c r="D222" s="39">
        <v>247855</v>
      </c>
      <c r="O222" s="39" t="s">
        <v>215</v>
      </c>
      <c r="P222" s="39">
        <v>98813</v>
      </c>
    </row>
    <row r="223" spans="3:16" hidden="1" x14ac:dyDescent="0.25">
      <c r="C223" s="39" t="s">
        <v>215</v>
      </c>
      <c r="D223" s="39">
        <v>134375</v>
      </c>
      <c r="O223" s="39" t="s">
        <v>210</v>
      </c>
      <c r="P223" s="39">
        <v>93430.7</v>
      </c>
    </row>
    <row r="224" spans="3:16" hidden="1" x14ac:dyDescent="0.25">
      <c r="C224" s="39" t="s">
        <v>207</v>
      </c>
      <c r="D224" s="39">
        <v>28641.7</v>
      </c>
      <c r="O224" s="39" t="s">
        <v>204</v>
      </c>
      <c r="P224" s="39">
        <v>88293</v>
      </c>
    </row>
    <row r="225" spans="3:16" hidden="1" x14ac:dyDescent="0.25">
      <c r="C225" s="39" t="s">
        <v>213</v>
      </c>
      <c r="D225" s="39">
        <v>22590.1</v>
      </c>
      <c r="O225" s="39" t="s">
        <v>207</v>
      </c>
      <c r="P225" s="39">
        <v>20869.7</v>
      </c>
    </row>
    <row r="226" spans="3:16" hidden="1" x14ac:dyDescent="0.25">
      <c r="C226" s="39" t="s">
        <v>211</v>
      </c>
      <c r="D226" s="39">
        <v>11437</v>
      </c>
      <c r="O226" s="39" t="s">
        <v>213</v>
      </c>
      <c r="P226" s="39">
        <v>13568.2</v>
      </c>
    </row>
    <row r="227" spans="3:16" hidden="1" x14ac:dyDescent="0.25">
      <c r="C227" s="39" t="s">
        <v>209</v>
      </c>
      <c r="D227" s="39">
        <v>6051.57</v>
      </c>
      <c r="O227" s="39" t="s">
        <v>209</v>
      </c>
      <c r="P227" s="39">
        <v>7301.52</v>
      </c>
    </row>
    <row r="228" spans="3:16" hidden="1" x14ac:dyDescent="0.25">
      <c r="C228" s="39" t="s">
        <v>208</v>
      </c>
      <c r="D228" s="39">
        <v>1722.24</v>
      </c>
      <c r="O228" s="39" t="s">
        <v>211</v>
      </c>
      <c r="P228" s="39">
        <v>2374.6</v>
      </c>
    </row>
    <row r="229" spans="3:16" hidden="1" x14ac:dyDescent="0.25">
      <c r="C229" s="39" t="s">
        <v>212</v>
      </c>
      <c r="D229" s="39">
        <v>1474</v>
      </c>
      <c r="O229" s="39" t="s">
        <v>208</v>
      </c>
      <c r="P229" s="39">
        <v>1233.4000000000001</v>
      </c>
    </row>
    <row r="230" spans="3:16" hidden="1" x14ac:dyDescent="0.25">
      <c r="C230" s="39" t="s">
        <v>203</v>
      </c>
      <c r="D230" s="39">
        <v>148.97399999999999</v>
      </c>
      <c r="O230" s="39" t="s">
        <v>212</v>
      </c>
      <c r="P230" s="39">
        <v>1635</v>
      </c>
    </row>
    <row r="231" spans="3:16" hidden="1" x14ac:dyDescent="0.25">
      <c r="C231" s="39" t="s">
        <v>11</v>
      </c>
      <c r="D231" s="39">
        <v>0</v>
      </c>
      <c r="O231" s="39" t="s">
        <v>203</v>
      </c>
      <c r="P231" s="39">
        <v>174.47499999999999</v>
      </c>
    </row>
    <row r="232" spans="3:16" hidden="1" x14ac:dyDescent="0.25">
      <c r="O232" s="39" t="s">
        <v>11</v>
      </c>
      <c r="P232" s="39">
        <v>0</v>
      </c>
    </row>
    <row r="233" spans="3:16" hidden="1" x14ac:dyDescent="0.25"/>
    <row r="234" spans="3:16" hidden="1" x14ac:dyDescent="0.25"/>
  </sheetData>
  <sheetProtection algorithmName="SHA-512" hashValue="YEv8gZRfsYWhPMqaTZKALj480Gl6sFMWV7nu007E3dHozQbBnL7jt8pnTCYrriqF3i6AVz/kRKzjvxbVUHAPkQ==" saltValue="qYlNt1g1Ly4fd8DHz8D2nA==" spinCount="100000" sheet="1" scenarios="1"/>
  <mergeCells count="2">
    <mergeCell ref="B1:Y1"/>
    <mergeCell ref="Z2:AC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2" x14ac:dyDescent="0.25">
      <c r="A1" s="38"/>
      <c r="K1" s="93" t="s">
        <v>249</v>
      </c>
      <c r="L1" s="93"/>
    </row>
    <row r="2" spans="1:12" x14ac:dyDescent="0.25">
      <c r="K2" s="93"/>
      <c r="L2" s="93"/>
    </row>
    <row r="3" spans="1:12" x14ac:dyDescent="0.25">
      <c r="K3" s="93"/>
      <c r="L3" s="93"/>
    </row>
    <row r="4" spans="1:12" x14ac:dyDescent="0.25">
      <c r="K4" s="93"/>
      <c r="L4" s="93"/>
    </row>
    <row r="5" spans="1:12" x14ac:dyDescent="0.25">
      <c r="K5" s="93"/>
      <c r="L5" s="93"/>
    </row>
    <row r="6" spans="1:12" x14ac:dyDescent="0.25">
      <c r="K6" s="93"/>
      <c r="L6" s="93"/>
    </row>
    <row r="7" spans="1:12" x14ac:dyDescent="0.25">
      <c r="K7" s="93"/>
      <c r="L7" s="93"/>
    </row>
    <row r="12" spans="1:12" x14ac:dyDescent="0.25">
      <c r="A12" s="40"/>
    </row>
    <row r="13" spans="1:12" x14ac:dyDescent="0.25">
      <c r="A13" s="40"/>
    </row>
    <row r="14" spans="1:12" x14ac:dyDescent="0.25">
      <c r="A14" s="40"/>
    </row>
    <row r="15" spans="1:12" x14ac:dyDescent="0.25">
      <c r="A15" s="40"/>
    </row>
    <row r="29" spans="5:15" x14ac:dyDescent="0.25">
      <c r="E29" s="41"/>
      <c r="F29" s="41"/>
      <c r="G29" s="41"/>
      <c r="H29" s="41"/>
      <c r="I29" s="41"/>
      <c r="J29" s="41"/>
      <c r="K29" s="41"/>
      <c r="L29" s="41"/>
      <c r="M29" s="41"/>
      <c r="N29" s="41"/>
      <c r="O29" s="41"/>
    </row>
    <row r="33" spans="1:4" x14ac:dyDescent="0.25">
      <c r="A33" s="42" t="s">
        <v>234</v>
      </c>
    </row>
    <row r="38" spans="1:4" hidden="1" x14ac:dyDescent="0.25">
      <c r="A38" s="43" t="s">
        <v>176</v>
      </c>
      <c r="B38" s="43" t="s">
        <v>235</v>
      </c>
    </row>
    <row r="39" spans="1:4" hidden="1" x14ac:dyDescent="0.25">
      <c r="A39" s="40" t="s">
        <v>185</v>
      </c>
      <c r="B39" s="40">
        <v>98813</v>
      </c>
      <c r="C39" s="83">
        <f t="shared" ref="C39:C47" si="0">(IF(ISNUMBER(B39),(IF(B39&lt;100,"&lt;100",IF(B39&lt;200,"&lt;200",IF(B39&lt;500,"&lt;500",IF(B39&lt;1000,"&lt;1,000",IF(B39&lt;10000,(ROUND(B39,-2)),IF(B39&lt;100000,(ROUND(B39,-3)),IF(B39&lt;1000000,(ROUND(B39,-4)),IF(B39&gt;=1000000,(ROUND(B39,-5))))))))))),"-"))</f>
        <v>99000</v>
      </c>
      <c r="D39" s="54">
        <f t="shared" ref="D39:D47" si="1">B39/$B$47</f>
        <v>0.45216925745088798</v>
      </c>
    </row>
    <row r="40" spans="1:4" hidden="1" x14ac:dyDescent="0.25">
      <c r="A40" s="40" t="s">
        <v>184</v>
      </c>
      <c r="B40" s="40">
        <v>93430.7</v>
      </c>
      <c r="C40" s="83">
        <f t="shared" si="0"/>
        <v>93000</v>
      </c>
      <c r="D40" s="54">
        <f t="shared" si="1"/>
        <v>0.42753979984533086</v>
      </c>
    </row>
    <row r="41" spans="1:4" hidden="1" x14ac:dyDescent="0.25">
      <c r="A41" s="40" t="s">
        <v>188</v>
      </c>
      <c r="B41" s="40">
        <v>13568.2</v>
      </c>
      <c r="C41" s="83">
        <f t="shared" si="0"/>
        <v>14000</v>
      </c>
      <c r="D41" s="54">
        <f t="shared" si="1"/>
        <v>6.2088216317135785E-2</v>
      </c>
    </row>
    <row r="42" spans="1:4" hidden="1" x14ac:dyDescent="0.25">
      <c r="A42" s="40" t="s">
        <v>187</v>
      </c>
      <c r="B42" s="40">
        <v>7301.52</v>
      </c>
      <c r="C42" s="83">
        <f t="shared" si="0"/>
        <v>7300</v>
      </c>
      <c r="D42" s="54">
        <f t="shared" si="1"/>
        <v>3.341182715495742E-2</v>
      </c>
    </row>
    <row r="43" spans="1:4" hidden="1" x14ac:dyDescent="0.25">
      <c r="A43" s="40" t="s">
        <v>189</v>
      </c>
      <c r="B43" s="40">
        <v>2374.6</v>
      </c>
      <c r="C43" s="83">
        <f t="shared" si="0"/>
        <v>2400</v>
      </c>
      <c r="D43" s="54">
        <f t="shared" si="1"/>
        <v>1.0866192897117571E-2</v>
      </c>
    </row>
    <row r="44" spans="1:4" hidden="1" x14ac:dyDescent="0.25">
      <c r="A44" s="40" t="s">
        <v>186</v>
      </c>
      <c r="B44" s="40">
        <v>1635</v>
      </c>
      <c r="C44" s="83">
        <f t="shared" si="0"/>
        <v>1600</v>
      </c>
      <c r="D44" s="54">
        <f t="shared" si="1"/>
        <v>7.4817760409278322E-3</v>
      </c>
    </row>
    <row r="45" spans="1:4" hidden="1" x14ac:dyDescent="0.25">
      <c r="A45" s="40" t="s">
        <v>299</v>
      </c>
      <c r="B45" s="40">
        <v>1233.4000000000001</v>
      </c>
      <c r="C45" s="83">
        <f t="shared" si="0"/>
        <v>1200</v>
      </c>
      <c r="D45" s="54">
        <f t="shared" si="1"/>
        <v>5.6440505008442743E-3</v>
      </c>
    </row>
    <row r="46" spans="1:4" hidden="1" x14ac:dyDescent="0.25">
      <c r="A46" s="40" t="s">
        <v>302</v>
      </c>
      <c r="B46" s="40">
        <v>174.47499999999999</v>
      </c>
      <c r="C46" s="83" t="str">
        <f t="shared" si="0"/>
        <v>&lt;200</v>
      </c>
      <c r="D46" s="54">
        <f t="shared" si="1"/>
        <v>7.9839931176812443E-4</v>
      </c>
    </row>
    <row r="47" spans="1:4" hidden="1" x14ac:dyDescent="0.25">
      <c r="A47" s="39" t="s">
        <v>13</v>
      </c>
      <c r="B47" s="39">
        <v>218531</v>
      </c>
      <c r="C47" s="83">
        <f t="shared" si="0"/>
        <v>220000</v>
      </c>
      <c r="D47" s="54">
        <f t="shared" si="1"/>
        <v>1</v>
      </c>
    </row>
    <row r="48" spans="1:4" hidden="1" x14ac:dyDescent="0.25"/>
  </sheetData>
  <sheetProtection algorithmName="SHA-512" hashValue="fQaMVJxrxdoOk6Eka+vxchFb3sVhkmII466r505aqHU10B+QsRijWCBZePHHj0rAtPaSICAJrxWwEl7g4M6q2Q==" saltValue="Btw9iEwtoREvcIheqhjjYw==" spinCount="100000" sheet="1" scenarios="1"/>
  <mergeCells count="1">
    <mergeCell ref="K1:L7"/>
  </mergeCells>
  <pageMargins left="0.7" right="0.7" top="0.75" bottom="0.75" header="0.3" footer="0.3"/>
  <pageSetup paperSize="0" orientation="portrait" horizontalDpi="0" verticalDpi="0" copie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9"/>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4" spans="1:4" x14ac:dyDescent="0.25">
      <c r="A34" s="42" t="s">
        <v>329</v>
      </c>
    </row>
    <row r="37" spans="1:4" hidden="1" x14ac:dyDescent="0.25"/>
    <row r="38" spans="1:4" hidden="1" x14ac:dyDescent="0.25">
      <c r="A38" s="43" t="s">
        <v>176</v>
      </c>
      <c r="B38" s="43" t="s">
        <v>235</v>
      </c>
    </row>
    <row r="39" spans="1:4" hidden="1" x14ac:dyDescent="0.25">
      <c r="A39" s="39" t="s">
        <v>98</v>
      </c>
      <c r="B39" s="39">
        <v>12465</v>
      </c>
      <c r="C39" s="83">
        <f>(IF(ISNUMBER(B39),(IF(B39&lt;100,"&lt;100",IF(B39&lt;200,"&lt;200",IF(B39&lt;500,"&lt;500",IF(B39&lt;1000,"&lt;1,000",IF(B39&lt;10000,(ROUND(B39,-2)),IF(B39&lt;100000,(ROUND(B39,-3)),IF(B39&lt;1000000,(ROUND(B39,-4)),IF(B39&gt;=1000000,(ROUND(B39,-5))))))))))),"-"))</f>
        <v>12000</v>
      </c>
      <c r="D39" s="54">
        <f>B39/$B$48</f>
        <v>0.91869223625830987</v>
      </c>
    </row>
    <row r="40" spans="1:4" hidden="1" x14ac:dyDescent="0.25">
      <c r="A40" s="39" t="s">
        <v>133</v>
      </c>
      <c r="B40" s="39">
        <v>737</v>
      </c>
      <c r="C40" s="83" t="str">
        <f t="shared" ref="C40:C46" si="0">(IF(ISNUMBER(B40),(IF(B40&lt;100,"&lt;100",IF(B40&lt;200,"&lt;200",IF(B40&lt;500,"&lt;500",IF(B40&lt;1000,"&lt;1,000",IF(B40&lt;10000,(ROUND(B40,-2)),IF(B40&lt;100000,(ROUND(B40,-3)),IF(B40&lt;1000000,(ROUND(B40,-4)),IF(B40&gt;=1000000,(ROUND(B40,-5))))))))))),"-"))</f>
        <v>&lt;1,000</v>
      </c>
      <c r="D40" s="54">
        <f t="shared" ref="D40:D46" si="1">B40/$B$48</f>
        <v>5.4318185168261077E-2</v>
      </c>
    </row>
    <row r="41" spans="1:4" hidden="1" x14ac:dyDescent="0.25">
      <c r="A41" s="39" t="s">
        <v>125</v>
      </c>
      <c r="B41" s="39">
        <v>178</v>
      </c>
      <c r="C41" s="83" t="str">
        <f t="shared" si="0"/>
        <v>&lt;200</v>
      </c>
      <c r="D41" s="54">
        <f t="shared" si="1"/>
        <v>1.3118910393419907E-2</v>
      </c>
    </row>
    <row r="42" spans="1:4" hidden="1" x14ac:dyDescent="0.25">
      <c r="A42" s="40" t="s">
        <v>32</v>
      </c>
      <c r="B42" s="40">
        <v>81</v>
      </c>
      <c r="C42" s="83" t="str">
        <f t="shared" si="0"/>
        <v>&lt;100</v>
      </c>
      <c r="D42" s="54">
        <f t="shared" si="1"/>
        <v>5.9698412464438905E-3</v>
      </c>
    </row>
    <row r="43" spans="1:4" hidden="1" x14ac:dyDescent="0.25">
      <c r="A43" s="39" t="s">
        <v>41</v>
      </c>
      <c r="B43" s="39">
        <v>63</v>
      </c>
      <c r="C43" s="83" t="str">
        <f t="shared" si="0"/>
        <v>&lt;100</v>
      </c>
      <c r="D43" s="54">
        <f t="shared" si="1"/>
        <v>4.6432098583452479E-3</v>
      </c>
    </row>
    <row r="44" spans="1:4" hidden="1" x14ac:dyDescent="0.25">
      <c r="A44" s="39" t="s">
        <v>47</v>
      </c>
      <c r="B44" s="39">
        <v>25</v>
      </c>
      <c r="C44" s="83" t="str">
        <f t="shared" si="0"/>
        <v>&lt;100</v>
      </c>
      <c r="D44" s="54">
        <f t="shared" si="1"/>
        <v>1.8425435945814478E-3</v>
      </c>
    </row>
    <row r="45" spans="1:4" hidden="1" x14ac:dyDescent="0.25">
      <c r="A45" s="39" t="s">
        <v>153</v>
      </c>
      <c r="B45" s="39">
        <v>19</v>
      </c>
      <c r="C45" s="83" t="str">
        <f t="shared" si="0"/>
        <v>&lt;100</v>
      </c>
      <c r="D45" s="54">
        <f t="shared" si="1"/>
        <v>1.4003331318819003E-3</v>
      </c>
    </row>
    <row r="46" spans="1:4" hidden="1" x14ac:dyDescent="0.25">
      <c r="A46" s="39" t="s">
        <v>115</v>
      </c>
      <c r="B46" s="39">
        <v>0.155</v>
      </c>
      <c r="C46" s="83" t="str">
        <f t="shared" si="0"/>
        <v>&lt;100</v>
      </c>
      <c r="D46" s="54">
        <f t="shared" si="1"/>
        <v>1.1423770286404976E-5</v>
      </c>
    </row>
    <row r="47" spans="1:4" hidden="1" x14ac:dyDescent="0.25">
      <c r="A47" s="40"/>
      <c r="B47" s="40"/>
      <c r="C47" s="54"/>
    </row>
    <row r="48" spans="1:4" hidden="1" x14ac:dyDescent="0.25">
      <c r="A48" s="39" t="s">
        <v>326</v>
      </c>
      <c r="B48" s="39">
        <v>13568.2</v>
      </c>
      <c r="C48" s="54"/>
    </row>
    <row r="49" spans="1:3" x14ac:dyDescent="0.25">
      <c r="C49" s="54"/>
    </row>
    <row r="50" spans="1:3" x14ac:dyDescent="0.25">
      <c r="A50" s="40"/>
      <c r="B50" s="40"/>
      <c r="C50" s="54"/>
    </row>
    <row r="51" spans="1:3" x14ac:dyDescent="0.25">
      <c r="A51" s="40"/>
      <c r="B51" s="40"/>
      <c r="C51" s="54"/>
    </row>
    <row r="52" spans="1:3" x14ac:dyDescent="0.25">
      <c r="C52" s="54"/>
    </row>
    <row r="53" spans="1:3" x14ac:dyDescent="0.25">
      <c r="C53" s="54"/>
    </row>
    <row r="54" spans="1:3" x14ac:dyDescent="0.25">
      <c r="A54" s="40"/>
      <c r="B54" s="40"/>
      <c r="C54" s="54"/>
    </row>
    <row r="55" spans="1:3" x14ac:dyDescent="0.25">
      <c r="C55" s="54"/>
    </row>
    <row r="56" spans="1:3" x14ac:dyDescent="0.25">
      <c r="A56" s="40"/>
      <c r="B56" s="40"/>
      <c r="C56" s="54"/>
    </row>
    <row r="57" spans="1:3" x14ac:dyDescent="0.25">
      <c r="C57" s="54"/>
    </row>
    <row r="58" spans="1:3" x14ac:dyDescent="0.25">
      <c r="A58" s="40"/>
      <c r="B58" s="40"/>
      <c r="C58" s="54"/>
    </row>
    <row r="59" spans="1:3" x14ac:dyDescent="0.25">
      <c r="C59" s="54"/>
    </row>
  </sheetData>
  <sortState ref="A39:B46">
    <sortCondition descending="1" ref="B39"/>
  </sortState>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0" width="9" style="1"/>
    <col min="11" max="11" width="9" style="1" customWidth="1"/>
    <col min="12" max="16384" width="9" style="1"/>
  </cols>
  <sheetData>
    <row r="1" spans="1:20" ht="21" x14ac:dyDescent="0.35">
      <c r="A1" s="92" t="s">
        <v>334</v>
      </c>
      <c r="B1" s="92"/>
      <c r="C1" s="92"/>
      <c r="D1" s="92"/>
      <c r="E1" s="92"/>
      <c r="F1" s="92"/>
      <c r="G1" s="92"/>
      <c r="H1" s="92"/>
      <c r="I1" s="92"/>
      <c r="J1" s="92"/>
      <c r="K1" s="92"/>
      <c r="L1" s="92"/>
      <c r="M1" s="92"/>
      <c r="N1" s="92"/>
      <c r="O1" s="92"/>
      <c r="P1" s="92"/>
      <c r="Q1" s="92"/>
      <c r="R1" s="92"/>
      <c r="S1" s="92"/>
      <c r="T1" s="92"/>
    </row>
    <row r="31" spans="1:19" ht="15.75" customHeight="1" x14ac:dyDescent="0.25">
      <c r="A31" s="35" t="s">
        <v>234</v>
      </c>
      <c r="I31" s="36"/>
      <c r="J31" s="36"/>
      <c r="K31" s="36"/>
      <c r="L31" s="36"/>
      <c r="M31" s="36"/>
      <c r="N31" s="36"/>
      <c r="O31" s="36"/>
      <c r="P31" s="36"/>
      <c r="Q31" s="36"/>
      <c r="R31" s="36"/>
      <c r="S31" s="36"/>
    </row>
    <row r="38" spans="1:10" hidden="1" x14ac:dyDescent="0.25"/>
    <row r="39" spans="1:10" ht="18.75" hidden="1" x14ac:dyDescent="0.3">
      <c r="B39" s="37" t="s">
        <v>176</v>
      </c>
      <c r="C39" s="37">
        <v>2000</v>
      </c>
      <c r="D39" s="37"/>
      <c r="G39" s="37" t="s">
        <v>176</v>
      </c>
      <c r="H39" s="37">
        <v>2014</v>
      </c>
    </row>
    <row r="40" spans="1:10" hidden="1" x14ac:dyDescent="0.25">
      <c r="A40" s="1">
        <v>1</v>
      </c>
      <c r="B40" s="1" t="s">
        <v>130</v>
      </c>
      <c r="C40" s="1">
        <v>27151</v>
      </c>
      <c r="D40" s="1">
        <f t="shared" ref="D40:D61" si="0">(IF(ISNUMBER(C40),(IF(C40&lt;100,"&lt;100",IF(C40&lt;200,"&lt;200",IF(C40&lt;500,"&lt;500",IF(C40&lt;1000,"&lt;1,000",IF(C40&lt;10000,(ROUND(C40,-2)),IF(C40&lt;100000,(ROUND(C40,-3)),IF(C40&lt;1000000,(ROUND(C40,-4)),IF(C40&gt;=1000000,(ROUND(C40,-5))))))))))),"-"))</f>
        <v>27000</v>
      </c>
      <c r="E40" s="10">
        <f t="shared" ref="E40:E61" si="1">C40/$C$61</f>
        <v>0.10485926589631095</v>
      </c>
      <c r="G40" s="1" t="s">
        <v>130</v>
      </c>
      <c r="H40" s="1">
        <v>35444</v>
      </c>
      <c r="I40" s="1">
        <f t="shared" ref="I40:I61" si="2">(IF(ISNUMBER(H40),(IF(H40&lt;100,"&lt;100",IF(H40&lt;200,"&lt;200",IF(H40&lt;500,"&lt;500",IF(H40&lt;1000,"&lt;1,000",IF(H40&lt;10000,(ROUND(H40,-2)),IF(H40&lt;100000,(ROUND(H40,-3)),IF(H40&lt;1000000,(ROUND(H40,-4)),IF(H40&gt;=1000000,(ROUND(H40,-5))))))))))),"-"))</f>
        <v>35000</v>
      </c>
      <c r="J40" s="10">
        <f>H40/$H$61</f>
        <v>0.23444124747825512</v>
      </c>
    </row>
    <row r="41" spans="1:10" hidden="1" x14ac:dyDescent="0.25">
      <c r="A41" s="1">
        <v>2</v>
      </c>
      <c r="B41" s="1" t="s">
        <v>27</v>
      </c>
      <c r="C41" s="1">
        <v>26508</v>
      </c>
      <c r="D41" s="1">
        <f t="shared" si="0"/>
        <v>27000</v>
      </c>
      <c r="E41" s="10">
        <f t="shared" si="1"/>
        <v>0.10237595007106222</v>
      </c>
      <c r="G41" s="1" t="s">
        <v>27</v>
      </c>
      <c r="H41" s="1">
        <v>11629</v>
      </c>
      <c r="I41" s="1">
        <f t="shared" si="2"/>
        <v>12000</v>
      </c>
      <c r="J41" s="10">
        <f t="shared" ref="J41:J61" si="3">H41/$H$61</f>
        <v>7.691900651519662E-2</v>
      </c>
    </row>
    <row r="42" spans="1:10" hidden="1" x14ac:dyDescent="0.25">
      <c r="A42" s="1">
        <v>3</v>
      </c>
      <c r="B42" s="1" t="s">
        <v>19</v>
      </c>
      <c r="C42" s="1">
        <v>25077</v>
      </c>
      <c r="D42" s="1">
        <f t="shared" si="0"/>
        <v>25000</v>
      </c>
      <c r="E42" s="10">
        <f t="shared" si="1"/>
        <v>9.6849317184699996E-2</v>
      </c>
      <c r="G42" s="1" t="s">
        <v>30</v>
      </c>
      <c r="H42" s="1">
        <v>8935</v>
      </c>
      <c r="I42" s="1">
        <f t="shared" si="2"/>
        <v>8900</v>
      </c>
      <c r="J42" s="10">
        <f t="shared" si="3"/>
        <v>5.9099778417171019E-2</v>
      </c>
    </row>
    <row r="43" spans="1:10" hidden="1" x14ac:dyDescent="0.25">
      <c r="A43" s="1">
        <v>4</v>
      </c>
      <c r="B43" s="1" t="s">
        <v>31</v>
      </c>
      <c r="C43" s="1">
        <v>20103</v>
      </c>
      <c r="D43" s="1">
        <f t="shared" si="0"/>
        <v>20000</v>
      </c>
      <c r="E43" s="10">
        <f t="shared" si="1"/>
        <v>7.7639343755793122E-2</v>
      </c>
      <c r="G43" s="1" t="s">
        <v>98</v>
      </c>
      <c r="H43" s="1">
        <v>8492.94</v>
      </c>
      <c r="I43" s="1">
        <f t="shared" si="2"/>
        <v>8500</v>
      </c>
      <c r="J43" s="10">
        <f t="shared" si="3"/>
        <v>5.6175811092370277E-2</v>
      </c>
    </row>
    <row r="44" spans="1:10" hidden="1" x14ac:dyDescent="0.25">
      <c r="A44" s="1">
        <v>5</v>
      </c>
      <c r="B44" s="1" t="s">
        <v>175</v>
      </c>
      <c r="C44" s="1">
        <v>19851</v>
      </c>
      <c r="D44" s="1">
        <f t="shared" si="0"/>
        <v>20000</v>
      </c>
      <c r="E44" s="10">
        <f t="shared" si="1"/>
        <v>7.6666100228634987E-2</v>
      </c>
      <c r="G44" s="1" t="s">
        <v>19</v>
      </c>
      <c r="H44" s="1">
        <v>8106</v>
      </c>
      <c r="I44" s="1">
        <f t="shared" si="2"/>
        <v>8100</v>
      </c>
      <c r="J44" s="10">
        <f t="shared" si="3"/>
        <v>5.3616430201408868E-2</v>
      </c>
    </row>
    <row r="45" spans="1:10" hidden="1" x14ac:dyDescent="0.25">
      <c r="A45" s="1">
        <v>6</v>
      </c>
      <c r="B45" s="1" t="s">
        <v>30</v>
      </c>
      <c r="C45" s="1">
        <v>17130</v>
      </c>
      <c r="D45" s="1">
        <f t="shared" si="0"/>
        <v>17000</v>
      </c>
      <c r="E45" s="10">
        <f t="shared" si="1"/>
        <v>6.6157387381820434E-2</v>
      </c>
      <c r="G45" s="1" t="s">
        <v>23</v>
      </c>
      <c r="H45" s="1">
        <v>7494</v>
      </c>
      <c r="I45" s="1">
        <f t="shared" si="2"/>
        <v>7500</v>
      </c>
      <c r="J45" s="10">
        <f t="shared" si="3"/>
        <v>4.9568409564440918E-2</v>
      </c>
    </row>
    <row r="46" spans="1:10" hidden="1" x14ac:dyDescent="0.25">
      <c r="A46" s="1">
        <v>7</v>
      </c>
      <c r="B46" s="1" t="s">
        <v>18</v>
      </c>
      <c r="C46" s="1">
        <v>17123</v>
      </c>
      <c r="D46" s="1">
        <f t="shared" si="0"/>
        <v>17000</v>
      </c>
      <c r="E46" s="10">
        <f t="shared" si="1"/>
        <v>6.6130352839399373E-2</v>
      </c>
      <c r="G46" s="1" t="s">
        <v>31</v>
      </c>
      <c r="H46" s="1">
        <v>6877</v>
      </c>
      <c r="I46" s="1">
        <f t="shared" si="2"/>
        <v>6900</v>
      </c>
      <c r="J46" s="10">
        <f t="shared" si="3"/>
        <v>4.5487316863445447E-2</v>
      </c>
    </row>
    <row r="47" spans="1:10" hidden="1" x14ac:dyDescent="0.25">
      <c r="A47" s="1">
        <v>8</v>
      </c>
      <c r="B47" s="1" t="s">
        <v>22</v>
      </c>
      <c r="C47" s="1">
        <v>14183</v>
      </c>
      <c r="D47" s="1">
        <f t="shared" si="0"/>
        <v>14000</v>
      </c>
      <c r="E47" s="10">
        <f t="shared" si="1"/>
        <v>5.4775845022554531E-2</v>
      </c>
      <c r="G47" s="1" t="s">
        <v>175</v>
      </c>
      <c r="H47" s="1">
        <v>6713</v>
      </c>
      <c r="I47" s="1">
        <f t="shared" si="2"/>
        <v>6700</v>
      </c>
      <c r="J47" s="10">
        <f t="shared" si="3"/>
        <v>4.4402553163342927E-2</v>
      </c>
    </row>
    <row r="48" spans="1:10" hidden="1" x14ac:dyDescent="0.25">
      <c r="A48" s="1">
        <v>9</v>
      </c>
      <c r="B48" s="1" t="s">
        <v>23</v>
      </c>
      <c r="C48" s="1">
        <v>10381</v>
      </c>
      <c r="D48" s="1">
        <f t="shared" si="0"/>
        <v>10000</v>
      </c>
      <c r="E48" s="10">
        <f t="shared" si="1"/>
        <v>4.0092226410430698E-2</v>
      </c>
      <c r="G48" s="1" t="s">
        <v>22</v>
      </c>
      <c r="H48" s="24">
        <v>5750</v>
      </c>
      <c r="I48" s="1">
        <f t="shared" si="2"/>
        <v>5800</v>
      </c>
      <c r="J48" s="10">
        <f t="shared" si="3"/>
        <v>3.803287363164335E-2</v>
      </c>
    </row>
    <row r="49" spans="1:11" hidden="1" x14ac:dyDescent="0.25">
      <c r="A49" s="1">
        <v>10</v>
      </c>
      <c r="B49" s="1" t="s">
        <v>80</v>
      </c>
      <c r="C49" s="1">
        <v>10089</v>
      </c>
      <c r="D49" s="1">
        <f t="shared" si="0"/>
        <v>10000</v>
      </c>
      <c r="E49" s="10">
        <f t="shared" si="1"/>
        <v>3.8964499783723662E-2</v>
      </c>
      <c r="G49" s="1" t="s">
        <v>18</v>
      </c>
      <c r="H49" s="1">
        <v>5025</v>
      </c>
      <c r="I49" s="1">
        <f t="shared" si="2"/>
        <v>5000</v>
      </c>
      <c r="J49" s="10">
        <f t="shared" si="3"/>
        <v>3.3237424347653539E-2</v>
      </c>
    </row>
    <row r="50" spans="1:11" hidden="1" x14ac:dyDescent="0.25">
      <c r="A50" s="1">
        <v>11</v>
      </c>
      <c r="B50" s="1" t="s">
        <v>98</v>
      </c>
      <c r="C50" s="1">
        <v>8471.08</v>
      </c>
      <c r="D50" s="1">
        <f t="shared" si="0"/>
        <v>8500</v>
      </c>
      <c r="E50" s="10">
        <f t="shared" si="1"/>
        <v>3.2715967373169376E-2</v>
      </c>
      <c r="G50" s="1" t="s">
        <v>71</v>
      </c>
      <c r="H50" s="1">
        <v>4868</v>
      </c>
      <c r="I50" s="1">
        <f t="shared" si="2"/>
        <v>4900</v>
      </c>
      <c r="J50" s="10">
        <f t="shared" si="3"/>
        <v>3.2198961537189534E-2</v>
      </c>
    </row>
    <row r="51" spans="1:11" hidden="1" x14ac:dyDescent="0.25">
      <c r="A51" s="1">
        <v>12</v>
      </c>
      <c r="B51" s="1" t="s">
        <v>71</v>
      </c>
      <c r="C51" s="1">
        <v>6547</v>
      </c>
      <c r="D51" s="1">
        <f t="shared" si="0"/>
        <v>6500</v>
      </c>
      <c r="E51" s="10">
        <f t="shared" si="1"/>
        <v>2.5285021318667739E-2</v>
      </c>
      <c r="G51" s="1" t="s">
        <v>80</v>
      </c>
      <c r="H51" s="1">
        <v>4711</v>
      </c>
      <c r="I51" s="1">
        <f t="shared" si="2"/>
        <v>4700</v>
      </c>
      <c r="J51" s="10">
        <f t="shared" si="3"/>
        <v>3.1160498726725536E-2</v>
      </c>
    </row>
    <row r="52" spans="1:11" hidden="1" x14ac:dyDescent="0.25">
      <c r="A52" s="1">
        <v>13</v>
      </c>
      <c r="B52" s="1" t="s">
        <v>55</v>
      </c>
      <c r="C52" s="1">
        <v>5575</v>
      </c>
      <c r="D52" s="1">
        <f t="shared" si="0"/>
        <v>5600</v>
      </c>
      <c r="E52" s="10">
        <f t="shared" si="1"/>
        <v>2.1531081999629241E-2</v>
      </c>
      <c r="G52" s="1" t="s">
        <v>55</v>
      </c>
      <c r="H52" s="1">
        <v>4447</v>
      </c>
      <c r="I52" s="1">
        <f t="shared" si="2"/>
        <v>4400</v>
      </c>
      <c r="J52" s="10">
        <f t="shared" si="3"/>
        <v>2.9414293746072691E-2</v>
      </c>
    </row>
    <row r="53" spans="1:11" hidden="1" x14ac:dyDescent="0.25">
      <c r="A53" s="1">
        <v>14</v>
      </c>
      <c r="B53" s="1" t="s">
        <v>65</v>
      </c>
      <c r="C53" s="1">
        <v>5391</v>
      </c>
      <c r="D53" s="1">
        <f t="shared" si="0"/>
        <v>5400</v>
      </c>
      <c r="E53" s="10">
        <f t="shared" si="1"/>
        <v>2.0820459741704257E-2</v>
      </c>
      <c r="G53" s="1" t="s">
        <v>14</v>
      </c>
      <c r="H53" s="1">
        <v>2819</v>
      </c>
      <c r="I53" s="1">
        <f t="shared" si="2"/>
        <v>2800</v>
      </c>
      <c r="J53" s="10">
        <f t="shared" si="3"/>
        <v>1.8646029698713498E-2</v>
      </c>
    </row>
    <row r="54" spans="1:11" hidden="1" x14ac:dyDescent="0.25">
      <c r="A54" s="1">
        <v>15</v>
      </c>
      <c r="B54" s="1" t="s">
        <v>25</v>
      </c>
      <c r="C54" s="1">
        <v>3603</v>
      </c>
      <c r="D54" s="1">
        <f t="shared" si="0"/>
        <v>3600</v>
      </c>
      <c r="E54" s="10">
        <f t="shared" si="1"/>
        <v>1.391506519186801E-2</v>
      </c>
      <c r="G54" s="1" t="s">
        <v>65</v>
      </c>
      <c r="H54" s="1">
        <v>2627</v>
      </c>
      <c r="I54" s="1">
        <f t="shared" si="2"/>
        <v>2600</v>
      </c>
      <c r="J54" s="10">
        <f t="shared" si="3"/>
        <v>1.7376062440056884E-2</v>
      </c>
    </row>
    <row r="55" spans="1:11" hidden="1" x14ac:dyDescent="0.25">
      <c r="A55" s="1">
        <v>16</v>
      </c>
      <c r="B55" s="1" t="s">
        <v>53</v>
      </c>
      <c r="C55" s="1">
        <v>2673</v>
      </c>
      <c r="D55" s="1">
        <f t="shared" si="0"/>
        <v>2700</v>
      </c>
      <c r="E55" s="10">
        <f t="shared" si="1"/>
        <v>1.0323333127355868E-2</v>
      </c>
      <c r="G55" s="1" t="s">
        <v>59</v>
      </c>
      <c r="H55" s="1">
        <v>2469</v>
      </c>
      <c r="I55" s="1">
        <f t="shared" si="2"/>
        <v>2500</v>
      </c>
      <c r="J55" s="10">
        <f t="shared" si="3"/>
        <v>1.6330985216787379E-2</v>
      </c>
    </row>
    <row r="56" spans="1:11" hidden="1" x14ac:dyDescent="0.25">
      <c r="A56" s="1">
        <v>17</v>
      </c>
      <c r="B56" s="1" t="s">
        <v>88</v>
      </c>
      <c r="C56" s="1">
        <v>2593</v>
      </c>
      <c r="D56" s="1">
        <f t="shared" si="0"/>
        <v>2600</v>
      </c>
      <c r="E56" s="10">
        <f t="shared" si="1"/>
        <v>1.0014366928258049E-2</v>
      </c>
      <c r="G56" s="1" t="s">
        <v>99</v>
      </c>
      <c r="H56" s="1">
        <v>2082</v>
      </c>
      <c r="I56" s="1">
        <f t="shared" si="2"/>
        <v>2100</v>
      </c>
      <c r="J56" s="10">
        <f t="shared" si="3"/>
        <v>1.3771207461057644E-2</v>
      </c>
    </row>
    <row r="57" spans="1:11" hidden="1" x14ac:dyDescent="0.25">
      <c r="A57" s="1">
        <v>18</v>
      </c>
      <c r="B57" s="1" t="s">
        <v>58</v>
      </c>
      <c r="C57" s="1">
        <v>2382</v>
      </c>
      <c r="D57" s="1">
        <f t="shared" si="0"/>
        <v>2400</v>
      </c>
      <c r="E57" s="10">
        <f t="shared" si="1"/>
        <v>9.1994685781375523E-3</v>
      </c>
      <c r="G57" s="1" t="s">
        <v>28</v>
      </c>
      <c r="H57" s="1">
        <v>1952</v>
      </c>
      <c r="I57" s="1">
        <f t="shared" si="2"/>
        <v>2000</v>
      </c>
      <c r="J57" s="10">
        <f t="shared" si="3"/>
        <v>1.2911333796342231E-2</v>
      </c>
    </row>
    <row r="58" spans="1:11" hidden="1" x14ac:dyDescent="0.25">
      <c r="A58" s="1">
        <v>19</v>
      </c>
      <c r="B58" s="1" t="s">
        <v>59</v>
      </c>
      <c r="C58" s="1">
        <v>2084</v>
      </c>
      <c r="D58" s="1">
        <f t="shared" si="0"/>
        <v>2100</v>
      </c>
      <c r="E58" s="10">
        <f t="shared" si="1"/>
        <v>8.048569486498177E-3</v>
      </c>
      <c r="G58" s="1" t="s">
        <v>116</v>
      </c>
      <c r="H58" s="1">
        <v>1506</v>
      </c>
      <c r="I58" s="1">
        <f t="shared" si="2"/>
        <v>1500</v>
      </c>
      <c r="J58" s="10">
        <f t="shared" si="3"/>
        <v>9.9613056850878061E-3</v>
      </c>
    </row>
    <row r="59" spans="1:11" hidden="1" x14ac:dyDescent="0.25">
      <c r="A59" s="1">
        <v>20</v>
      </c>
      <c r="B59" s="1" t="s">
        <v>15</v>
      </c>
      <c r="C59" s="1">
        <v>2058</v>
      </c>
      <c r="D59" s="1">
        <f t="shared" si="0"/>
        <v>2100</v>
      </c>
      <c r="E59" s="10">
        <f t="shared" si="1"/>
        <v>7.9481554717913856E-3</v>
      </c>
      <c r="G59" s="1" t="s">
        <v>88</v>
      </c>
      <c r="H59" s="1">
        <v>1295</v>
      </c>
      <c r="I59" s="1">
        <f t="shared" si="2"/>
        <v>1300</v>
      </c>
      <c r="J59" s="10">
        <f t="shared" si="3"/>
        <v>8.5656645831266327E-3</v>
      </c>
    </row>
    <row r="60" spans="1:11" hidden="1" x14ac:dyDescent="0.25">
      <c r="B60" s="1" t="s">
        <v>200</v>
      </c>
      <c r="C60" s="24">
        <f>SUM(C63:C204)</f>
        <v>29955.242699999999</v>
      </c>
      <c r="D60" s="1">
        <f t="shared" si="0"/>
        <v>30000</v>
      </c>
      <c r="E60" s="10">
        <f t="shared" si="1"/>
        <v>0.11568946850089599</v>
      </c>
      <c r="G60" s="1" t="s">
        <v>200</v>
      </c>
      <c r="H60" s="24">
        <f>SUM(H63:H204)</f>
        <v>17942.800199999994</v>
      </c>
      <c r="I60" s="1">
        <f t="shared" si="2"/>
        <v>18000</v>
      </c>
      <c r="J60" s="10">
        <f t="shared" si="3"/>
        <v>0.11868108740946519</v>
      </c>
      <c r="K60" s="24"/>
    </row>
    <row r="61" spans="1:11" hidden="1" x14ac:dyDescent="0.25">
      <c r="B61" s="1" t="s">
        <v>13</v>
      </c>
      <c r="C61" s="1">
        <v>258928</v>
      </c>
      <c r="D61" s="1">
        <f t="shared" si="0"/>
        <v>260000</v>
      </c>
      <c r="E61" s="10">
        <f t="shared" si="1"/>
        <v>1</v>
      </c>
      <c r="G61" s="1" t="s">
        <v>13</v>
      </c>
      <c r="H61" s="1">
        <v>151185</v>
      </c>
      <c r="I61" s="1">
        <f t="shared" si="2"/>
        <v>150000</v>
      </c>
      <c r="J61" s="10">
        <f t="shared" si="3"/>
        <v>1</v>
      </c>
    </row>
    <row r="62" spans="1:11" hidden="1" x14ac:dyDescent="0.25"/>
    <row r="63" spans="1:11" hidden="1" x14ac:dyDescent="0.25">
      <c r="B63" s="1" t="s">
        <v>20</v>
      </c>
      <c r="C63" s="1">
        <v>1879</v>
      </c>
      <c r="G63" s="1" t="s">
        <v>58</v>
      </c>
      <c r="H63" s="1">
        <v>1152</v>
      </c>
    </row>
    <row r="64" spans="1:11" hidden="1" x14ac:dyDescent="0.25">
      <c r="B64" s="1" t="s">
        <v>50</v>
      </c>
      <c r="C64" s="1">
        <v>1750</v>
      </c>
      <c r="G64" s="1" t="s">
        <v>20</v>
      </c>
      <c r="H64" s="1">
        <v>982</v>
      </c>
    </row>
    <row r="65" spans="2:8" hidden="1" x14ac:dyDescent="0.25">
      <c r="B65" s="1" t="s">
        <v>16</v>
      </c>
      <c r="C65" s="1">
        <v>1657</v>
      </c>
      <c r="G65" s="1" t="s">
        <v>63</v>
      </c>
      <c r="H65" s="1">
        <v>738</v>
      </c>
    </row>
    <row r="66" spans="2:8" hidden="1" x14ac:dyDescent="0.25">
      <c r="B66" s="1" t="s">
        <v>29</v>
      </c>
      <c r="C66" s="1">
        <v>1656</v>
      </c>
      <c r="G66" s="1" t="s">
        <v>53</v>
      </c>
      <c r="H66" s="1">
        <v>733</v>
      </c>
    </row>
    <row r="67" spans="2:8" hidden="1" x14ac:dyDescent="0.25">
      <c r="B67" s="1" t="s">
        <v>14</v>
      </c>
      <c r="C67" s="1">
        <v>1611</v>
      </c>
      <c r="G67" s="1" t="s">
        <v>129</v>
      </c>
      <c r="H67" s="1">
        <v>691</v>
      </c>
    </row>
    <row r="68" spans="2:8" hidden="1" x14ac:dyDescent="0.25">
      <c r="B68" s="1" t="s">
        <v>116</v>
      </c>
      <c r="C68" s="1">
        <v>1603</v>
      </c>
      <c r="G68" s="1" t="s">
        <v>16</v>
      </c>
      <c r="H68" s="1">
        <v>671</v>
      </c>
    </row>
    <row r="69" spans="2:8" hidden="1" x14ac:dyDescent="0.25">
      <c r="B69" s="1" t="s">
        <v>94</v>
      </c>
      <c r="C69" s="1">
        <v>1598</v>
      </c>
      <c r="G69" s="1" t="s">
        <v>25</v>
      </c>
      <c r="H69" s="1">
        <v>658</v>
      </c>
    </row>
    <row r="70" spans="2:8" hidden="1" x14ac:dyDescent="0.25">
      <c r="B70" s="1" t="s">
        <v>24</v>
      </c>
      <c r="C70" s="1">
        <v>1396</v>
      </c>
      <c r="G70" s="1" t="s">
        <v>29</v>
      </c>
      <c r="H70" s="1">
        <v>598</v>
      </c>
    </row>
    <row r="71" spans="2:8" hidden="1" x14ac:dyDescent="0.25">
      <c r="B71" s="1" t="s">
        <v>91</v>
      </c>
      <c r="C71" s="1">
        <v>1252</v>
      </c>
      <c r="G71" s="1" t="s">
        <v>163</v>
      </c>
      <c r="H71" s="1">
        <v>585</v>
      </c>
    </row>
    <row r="72" spans="2:8" hidden="1" x14ac:dyDescent="0.25">
      <c r="B72" s="1" t="s">
        <v>63</v>
      </c>
      <c r="C72" s="1">
        <v>1171</v>
      </c>
      <c r="G72" s="1" t="s">
        <v>46</v>
      </c>
      <c r="H72" s="1">
        <v>581</v>
      </c>
    </row>
    <row r="73" spans="2:8" hidden="1" x14ac:dyDescent="0.25">
      <c r="B73" s="1" t="s">
        <v>163</v>
      </c>
      <c r="C73" s="1">
        <v>1081</v>
      </c>
      <c r="G73" s="1" t="s">
        <v>50</v>
      </c>
      <c r="H73" s="1">
        <v>562</v>
      </c>
    </row>
    <row r="74" spans="2:8" hidden="1" x14ac:dyDescent="0.25">
      <c r="B74" s="1" t="s">
        <v>129</v>
      </c>
      <c r="C74" s="1">
        <v>933</v>
      </c>
      <c r="G74" s="1" t="s">
        <v>91</v>
      </c>
      <c r="H74" s="1">
        <v>528</v>
      </c>
    </row>
    <row r="75" spans="2:8" hidden="1" x14ac:dyDescent="0.25">
      <c r="B75" s="1" t="s">
        <v>28</v>
      </c>
      <c r="C75" s="1">
        <v>809</v>
      </c>
      <c r="G75" s="1" t="s">
        <v>61</v>
      </c>
      <c r="H75" s="1">
        <v>522</v>
      </c>
    </row>
    <row r="76" spans="2:8" hidden="1" x14ac:dyDescent="0.25">
      <c r="B76" s="1" t="s">
        <v>160</v>
      </c>
      <c r="C76" s="1">
        <v>790</v>
      </c>
      <c r="G76" s="1" t="s">
        <v>124</v>
      </c>
      <c r="H76" s="1">
        <v>491</v>
      </c>
    </row>
    <row r="77" spans="2:8" hidden="1" x14ac:dyDescent="0.25">
      <c r="B77" s="1" t="s">
        <v>54</v>
      </c>
      <c r="C77" s="1">
        <v>694</v>
      </c>
      <c r="G77" s="1" t="s">
        <v>154</v>
      </c>
      <c r="H77" s="1">
        <v>476</v>
      </c>
    </row>
    <row r="78" spans="2:8" hidden="1" x14ac:dyDescent="0.25">
      <c r="B78" s="1" t="s">
        <v>46</v>
      </c>
      <c r="C78" s="1">
        <v>654</v>
      </c>
      <c r="G78" s="1" t="s">
        <v>26</v>
      </c>
      <c r="H78" s="1">
        <v>458</v>
      </c>
    </row>
    <row r="79" spans="2:8" hidden="1" x14ac:dyDescent="0.25">
      <c r="B79" s="1" t="s">
        <v>120</v>
      </c>
      <c r="C79" s="1">
        <v>642</v>
      </c>
      <c r="G79" s="1" t="s">
        <v>24</v>
      </c>
      <c r="H79" s="1">
        <v>430</v>
      </c>
    </row>
    <row r="80" spans="2:8" hidden="1" x14ac:dyDescent="0.25">
      <c r="B80" s="1" t="s">
        <v>74</v>
      </c>
      <c r="C80" s="1">
        <v>590</v>
      </c>
      <c r="G80" s="1" t="s">
        <v>21</v>
      </c>
      <c r="H80" s="1">
        <v>401</v>
      </c>
    </row>
    <row r="81" spans="2:8" hidden="1" x14ac:dyDescent="0.25">
      <c r="B81" s="1" t="s">
        <v>62</v>
      </c>
      <c r="C81" s="1">
        <v>565</v>
      </c>
      <c r="G81" s="1" t="s">
        <v>94</v>
      </c>
      <c r="H81" s="1">
        <v>387</v>
      </c>
    </row>
    <row r="82" spans="2:8" hidden="1" x14ac:dyDescent="0.25">
      <c r="B82" s="1" t="s">
        <v>61</v>
      </c>
      <c r="C82" s="1">
        <v>537</v>
      </c>
      <c r="G82" s="1" t="s">
        <v>15</v>
      </c>
      <c r="H82" s="1">
        <v>367</v>
      </c>
    </row>
    <row r="83" spans="2:8" hidden="1" x14ac:dyDescent="0.25">
      <c r="B83" s="1" t="s">
        <v>21</v>
      </c>
      <c r="C83" s="1">
        <v>462</v>
      </c>
      <c r="G83" s="1" t="s">
        <v>92</v>
      </c>
      <c r="H83" s="1">
        <v>334</v>
      </c>
    </row>
    <row r="84" spans="2:8" hidden="1" x14ac:dyDescent="0.25">
      <c r="B84" s="1" t="s">
        <v>124</v>
      </c>
      <c r="C84" s="1">
        <v>458</v>
      </c>
      <c r="G84" s="1" t="s">
        <v>144</v>
      </c>
      <c r="H84" s="1">
        <v>278</v>
      </c>
    </row>
    <row r="85" spans="2:8" hidden="1" x14ac:dyDescent="0.25">
      <c r="B85" s="1" t="s">
        <v>95</v>
      </c>
      <c r="C85" s="1">
        <v>441</v>
      </c>
      <c r="G85" s="1" t="s">
        <v>133</v>
      </c>
      <c r="H85" s="1">
        <v>277</v>
      </c>
    </row>
    <row r="86" spans="2:8" hidden="1" x14ac:dyDescent="0.25">
      <c r="B86" s="1" t="s">
        <v>84</v>
      </c>
      <c r="C86" s="1">
        <v>413</v>
      </c>
      <c r="G86" s="1" t="s">
        <v>172</v>
      </c>
      <c r="H86" s="1">
        <v>265</v>
      </c>
    </row>
    <row r="87" spans="2:8" hidden="1" x14ac:dyDescent="0.25">
      <c r="B87" s="1" t="s">
        <v>111</v>
      </c>
      <c r="C87" s="1">
        <v>406</v>
      </c>
      <c r="G87" s="1" t="s">
        <v>146</v>
      </c>
      <c r="H87" s="1">
        <v>258</v>
      </c>
    </row>
    <row r="88" spans="2:8" hidden="1" x14ac:dyDescent="0.25">
      <c r="B88" s="1" t="s">
        <v>137</v>
      </c>
      <c r="C88" s="1">
        <v>380</v>
      </c>
      <c r="G88" s="1" t="s">
        <v>84</v>
      </c>
      <c r="H88" s="1">
        <v>253</v>
      </c>
    </row>
    <row r="89" spans="2:8" hidden="1" x14ac:dyDescent="0.25">
      <c r="B89" s="1" t="s">
        <v>144</v>
      </c>
      <c r="C89" s="1">
        <v>357</v>
      </c>
      <c r="G89" s="1" t="s">
        <v>135</v>
      </c>
      <c r="H89" s="1">
        <v>239</v>
      </c>
    </row>
    <row r="90" spans="2:8" hidden="1" x14ac:dyDescent="0.25">
      <c r="B90" s="1" t="s">
        <v>26</v>
      </c>
      <c r="C90" s="1">
        <v>314</v>
      </c>
      <c r="G90" s="1" t="s">
        <v>148</v>
      </c>
      <c r="H90" s="1">
        <v>236</v>
      </c>
    </row>
    <row r="91" spans="2:8" hidden="1" x14ac:dyDescent="0.25">
      <c r="B91" s="1" t="s">
        <v>167</v>
      </c>
      <c r="C91" s="1">
        <v>293</v>
      </c>
      <c r="G91" s="1" t="s">
        <v>111</v>
      </c>
      <c r="H91" s="1">
        <v>232</v>
      </c>
    </row>
    <row r="92" spans="2:8" hidden="1" x14ac:dyDescent="0.25">
      <c r="B92" s="1" t="s">
        <v>17</v>
      </c>
      <c r="C92" s="1">
        <v>277</v>
      </c>
      <c r="G92" s="1" t="s">
        <v>90</v>
      </c>
      <c r="H92" s="1">
        <v>220</v>
      </c>
    </row>
    <row r="93" spans="2:8" hidden="1" x14ac:dyDescent="0.25">
      <c r="B93" s="1" t="s">
        <v>135</v>
      </c>
      <c r="C93" s="1">
        <v>228</v>
      </c>
      <c r="G93" s="1" t="s">
        <v>167</v>
      </c>
      <c r="H93" s="1">
        <v>199</v>
      </c>
    </row>
    <row r="94" spans="2:8" hidden="1" x14ac:dyDescent="0.25">
      <c r="B94" s="1" t="s">
        <v>146</v>
      </c>
      <c r="C94" s="1">
        <v>219</v>
      </c>
      <c r="G94" s="1" t="s">
        <v>85</v>
      </c>
      <c r="H94" s="1">
        <v>191</v>
      </c>
    </row>
    <row r="95" spans="2:8" hidden="1" x14ac:dyDescent="0.25">
      <c r="B95" s="1" t="s">
        <v>148</v>
      </c>
      <c r="C95" s="1">
        <v>214</v>
      </c>
      <c r="G95" s="1" t="s">
        <v>173</v>
      </c>
      <c r="H95" s="1">
        <v>186</v>
      </c>
    </row>
    <row r="96" spans="2:8" hidden="1" x14ac:dyDescent="0.25">
      <c r="B96" s="1" t="s">
        <v>169</v>
      </c>
      <c r="C96" s="1">
        <v>195</v>
      </c>
      <c r="G96" s="1" t="s">
        <v>62</v>
      </c>
      <c r="H96" s="1">
        <v>178</v>
      </c>
    </row>
    <row r="97" spans="2:8" hidden="1" x14ac:dyDescent="0.25">
      <c r="B97" s="1" t="s">
        <v>92</v>
      </c>
      <c r="C97" s="1">
        <v>173</v>
      </c>
      <c r="G97" s="1" t="s">
        <v>78</v>
      </c>
      <c r="H97" s="1">
        <v>177</v>
      </c>
    </row>
    <row r="98" spans="2:8" hidden="1" x14ac:dyDescent="0.25">
      <c r="B98" s="1" t="s">
        <v>154</v>
      </c>
      <c r="C98" s="1">
        <v>169</v>
      </c>
      <c r="G98" s="1" t="s">
        <v>160</v>
      </c>
      <c r="H98" s="1">
        <v>167</v>
      </c>
    </row>
    <row r="99" spans="2:8" hidden="1" x14ac:dyDescent="0.25">
      <c r="B99" s="1" t="s">
        <v>172</v>
      </c>
      <c r="C99" s="1">
        <v>148</v>
      </c>
      <c r="G99" s="1" t="s">
        <v>118</v>
      </c>
      <c r="H99" s="1">
        <v>163</v>
      </c>
    </row>
    <row r="100" spans="2:8" hidden="1" x14ac:dyDescent="0.25">
      <c r="B100" s="1" t="s">
        <v>104</v>
      </c>
      <c r="C100" s="1">
        <v>142</v>
      </c>
      <c r="G100" s="1" t="s">
        <v>54</v>
      </c>
      <c r="H100" s="1">
        <v>161</v>
      </c>
    </row>
    <row r="101" spans="2:8" hidden="1" x14ac:dyDescent="0.25">
      <c r="B101" s="1" t="s">
        <v>118</v>
      </c>
      <c r="C101" s="1">
        <v>119</v>
      </c>
      <c r="G101" s="1" t="s">
        <v>74</v>
      </c>
      <c r="H101" s="1">
        <v>156</v>
      </c>
    </row>
    <row r="102" spans="2:8" hidden="1" x14ac:dyDescent="0.25">
      <c r="B102" s="1" t="s">
        <v>75</v>
      </c>
      <c r="C102" s="1">
        <v>116</v>
      </c>
      <c r="G102" s="1" t="s">
        <v>17</v>
      </c>
      <c r="H102" s="1">
        <v>140</v>
      </c>
    </row>
    <row r="103" spans="2:8" hidden="1" x14ac:dyDescent="0.25">
      <c r="B103" s="1" t="s">
        <v>173</v>
      </c>
      <c r="C103" s="1">
        <v>113</v>
      </c>
      <c r="G103" s="1" t="s">
        <v>137</v>
      </c>
      <c r="H103" s="1">
        <v>123</v>
      </c>
    </row>
    <row r="104" spans="2:8" hidden="1" x14ac:dyDescent="0.25">
      <c r="B104" s="1" t="s">
        <v>85</v>
      </c>
      <c r="C104" s="1">
        <v>112</v>
      </c>
      <c r="G104" s="1" t="s">
        <v>125</v>
      </c>
      <c r="H104" s="1">
        <v>112</v>
      </c>
    </row>
    <row r="105" spans="2:8" hidden="1" x14ac:dyDescent="0.25">
      <c r="B105" s="1" t="s">
        <v>35</v>
      </c>
      <c r="C105" s="1">
        <v>105</v>
      </c>
      <c r="G105" s="1" t="s">
        <v>95</v>
      </c>
      <c r="H105" s="1">
        <v>101</v>
      </c>
    </row>
    <row r="106" spans="2:8" hidden="1" x14ac:dyDescent="0.25">
      <c r="B106" s="1" t="s">
        <v>73</v>
      </c>
      <c r="C106" s="1">
        <v>99</v>
      </c>
      <c r="G106" s="1" t="s">
        <v>120</v>
      </c>
      <c r="H106" s="1">
        <v>94</v>
      </c>
    </row>
    <row r="107" spans="2:8" hidden="1" x14ac:dyDescent="0.25">
      <c r="B107" s="1" t="s">
        <v>90</v>
      </c>
      <c r="C107" s="1">
        <v>94</v>
      </c>
      <c r="G107" s="1" t="s">
        <v>73</v>
      </c>
      <c r="H107" s="1">
        <v>76</v>
      </c>
    </row>
    <row r="108" spans="2:8" hidden="1" x14ac:dyDescent="0.25">
      <c r="B108" s="1" t="s">
        <v>171</v>
      </c>
      <c r="C108" s="1">
        <v>73</v>
      </c>
      <c r="G108" s="1" t="s">
        <v>169</v>
      </c>
      <c r="H108" s="1">
        <v>70</v>
      </c>
    </row>
    <row r="109" spans="2:8" hidden="1" x14ac:dyDescent="0.25">
      <c r="B109" s="1" t="s">
        <v>128</v>
      </c>
      <c r="C109" s="1">
        <v>70</v>
      </c>
      <c r="G109" s="1" t="s">
        <v>35</v>
      </c>
      <c r="H109" s="1">
        <v>64</v>
      </c>
    </row>
    <row r="110" spans="2:8" hidden="1" x14ac:dyDescent="0.25">
      <c r="B110" s="1" t="s">
        <v>99</v>
      </c>
      <c r="C110" s="1">
        <v>65</v>
      </c>
      <c r="G110" s="1" t="s">
        <v>159</v>
      </c>
      <c r="H110" s="1">
        <v>64</v>
      </c>
    </row>
    <row r="111" spans="2:8" hidden="1" x14ac:dyDescent="0.25">
      <c r="B111" s="1" t="s">
        <v>114</v>
      </c>
      <c r="C111" s="1">
        <v>60</v>
      </c>
      <c r="G111" s="1" t="s">
        <v>100</v>
      </c>
      <c r="H111" s="1">
        <v>60</v>
      </c>
    </row>
    <row r="112" spans="2:8" hidden="1" x14ac:dyDescent="0.25">
      <c r="B112" s="1" t="s">
        <v>77</v>
      </c>
      <c r="C112" s="1">
        <v>58</v>
      </c>
      <c r="G112" s="1" t="s">
        <v>108</v>
      </c>
      <c r="H112" s="1">
        <v>56</v>
      </c>
    </row>
    <row r="113" spans="2:8" hidden="1" x14ac:dyDescent="0.25">
      <c r="B113" s="1" t="s">
        <v>159</v>
      </c>
      <c r="C113" s="1">
        <v>57</v>
      </c>
      <c r="G113" s="1" t="s">
        <v>171</v>
      </c>
      <c r="H113" s="1">
        <v>50</v>
      </c>
    </row>
    <row r="114" spans="2:8" hidden="1" x14ac:dyDescent="0.25">
      <c r="B114" s="1" t="s">
        <v>125</v>
      </c>
      <c r="C114" s="1">
        <v>46</v>
      </c>
      <c r="G114" s="1" t="s">
        <v>32</v>
      </c>
      <c r="H114" s="1">
        <v>47</v>
      </c>
    </row>
    <row r="115" spans="2:8" hidden="1" x14ac:dyDescent="0.25">
      <c r="B115" s="1" t="s">
        <v>78</v>
      </c>
      <c r="C115" s="1">
        <v>39</v>
      </c>
      <c r="G115" s="1" t="s">
        <v>174</v>
      </c>
      <c r="H115" s="1">
        <v>46</v>
      </c>
    </row>
    <row r="116" spans="2:8" hidden="1" x14ac:dyDescent="0.25">
      <c r="B116" s="1" t="s">
        <v>134</v>
      </c>
      <c r="C116" s="1">
        <v>36</v>
      </c>
      <c r="G116" s="1" t="s">
        <v>48</v>
      </c>
      <c r="H116" s="1">
        <v>43</v>
      </c>
    </row>
    <row r="117" spans="2:8" hidden="1" x14ac:dyDescent="0.25">
      <c r="B117" s="1" t="s">
        <v>123</v>
      </c>
      <c r="C117" s="1">
        <v>33</v>
      </c>
      <c r="G117" s="1" t="s">
        <v>138</v>
      </c>
      <c r="H117" s="1">
        <v>36</v>
      </c>
    </row>
    <row r="118" spans="2:8" hidden="1" x14ac:dyDescent="0.25">
      <c r="B118" s="1" t="s">
        <v>60</v>
      </c>
      <c r="C118" s="1">
        <v>32</v>
      </c>
      <c r="G118" s="1" t="s">
        <v>34</v>
      </c>
      <c r="H118" s="1">
        <v>34</v>
      </c>
    </row>
    <row r="119" spans="2:8" hidden="1" x14ac:dyDescent="0.25">
      <c r="B119" s="1" t="s">
        <v>48</v>
      </c>
      <c r="C119" s="1">
        <v>31</v>
      </c>
      <c r="G119" s="1" t="s">
        <v>77</v>
      </c>
      <c r="H119" s="1">
        <v>33</v>
      </c>
    </row>
    <row r="120" spans="2:8" hidden="1" x14ac:dyDescent="0.25">
      <c r="B120" s="1" t="s">
        <v>164</v>
      </c>
      <c r="C120" s="1">
        <v>23</v>
      </c>
      <c r="G120" s="1" t="s">
        <v>104</v>
      </c>
      <c r="H120" s="1">
        <v>32</v>
      </c>
    </row>
    <row r="121" spans="2:8" hidden="1" x14ac:dyDescent="0.25">
      <c r="B121" s="1" t="s">
        <v>133</v>
      </c>
      <c r="C121" s="1">
        <v>22</v>
      </c>
      <c r="G121" s="1" t="s">
        <v>166</v>
      </c>
      <c r="H121" s="1">
        <v>31</v>
      </c>
    </row>
    <row r="122" spans="2:8" hidden="1" x14ac:dyDescent="0.25">
      <c r="B122" s="1" t="s">
        <v>32</v>
      </c>
      <c r="C122" s="1">
        <v>21</v>
      </c>
      <c r="G122" s="1" t="s">
        <v>107</v>
      </c>
      <c r="H122" s="1">
        <v>30</v>
      </c>
    </row>
    <row r="123" spans="2:8" hidden="1" x14ac:dyDescent="0.25">
      <c r="B123" s="1" t="s">
        <v>174</v>
      </c>
      <c r="C123" s="1">
        <v>19</v>
      </c>
      <c r="G123" s="1" t="s">
        <v>123</v>
      </c>
      <c r="H123" s="1">
        <v>30</v>
      </c>
    </row>
    <row r="124" spans="2:8" hidden="1" x14ac:dyDescent="0.25">
      <c r="B124" s="1" t="s">
        <v>56</v>
      </c>
      <c r="C124" s="1">
        <v>18</v>
      </c>
      <c r="G124" s="1" t="s">
        <v>76</v>
      </c>
      <c r="H124" s="1">
        <v>29</v>
      </c>
    </row>
    <row r="125" spans="2:8" hidden="1" x14ac:dyDescent="0.25">
      <c r="B125" s="1" t="s">
        <v>83</v>
      </c>
      <c r="C125" s="1">
        <v>18</v>
      </c>
      <c r="G125" s="1" t="s">
        <v>136</v>
      </c>
      <c r="H125" s="1">
        <v>29</v>
      </c>
    </row>
    <row r="126" spans="2:8" hidden="1" x14ac:dyDescent="0.25">
      <c r="B126" s="1" t="s">
        <v>100</v>
      </c>
      <c r="C126" s="1">
        <v>18</v>
      </c>
      <c r="G126" s="1" t="s">
        <v>41</v>
      </c>
      <c r="H126" s="1">
        <v>21</v>
      </c>
    </row>
    <row r="127" spans="2:8" hidden="1" x14ac:dyDescent="0.25">
      <c r="B127" s="1" t="s">
        <v>136</v>
      </c>
      <c r="C127" s="1">
        <v>18</v>
      </c>
      <c r="G127" s="1" t="s">
        <v>93</v>
      </c>
      <c r="H127" s="1">
        <v>20</v>
      </c>
    </row>
    <row r="128" spans="2:8" hidden="1" x14ac:dyDescent="0.25">
      <c r="B128" s="1" t="s">
        <v>143</v>
      </c>
      <c r="C128" s="1">
        <v>18</v>
      </c>
      <c r="G128" s="1" t="s">
        <v>56</v>
      </c>
      <c r="H128" s="1">
        <v>18</v>
      </c>
    </row>
    <row r="129" spans="2:8" hidden="1" x14ac:dyDescent="0.25">
      <c r="B129" s="1" t="s">
        <v>93</v>
      </c>
      <c r="C129" s="1">
        <v>16</v>
      </c>
      <c r="G129" s="1" t="s">
        <v>168</v>
      </c>
      <c r="H129" s="1">
        <v>18</v>
      </c>
    </row>
    <row r="130" spans="2:8" hidden="1" x14ac:dyDescent="0.25">
      <c r="B130" s="1" t="s">
        <v>106</v>
      </c>
      <c r="C130" s="1">
        <v>16</v>
      </c>
      <c r="G130" s="1" t="s">
        <v>75</v>
      </c>
      <c r="H130" s="1">
        <v>17</v>
      </c>
    </row>
    <row r="131" spans="2:8" hidden="1" x14ac:dyDescent="0.25">
      <c r="B131" s="1" t="s">
        <v>138</v>
      </c>
      <c r="C131" s="1">
        <v>15</v>
      </c>
      <c r="G131" s="1" t="s">
        <v>128</v>
      </c>
      <c r="H131" s="1">
        <v>16</v>
      </c>
    </row>
    <row r="132" spans="2:8" hidden="1" x14ac:dyDescent="0.25">
      <c r="B132" s="1" t="s">
        <v>119</v>
      </c>
      <c r="C132" s="1">
        <v>14</v>
      </c>
      <c r="G132" s="1" t="s">
        <v>83</v>
      </c>
      <c r="H132" s="1">
        <v>15</v>
      </c>
    </row>
    <row r="133" spans="2:8" hidden="1" x14ac:dyDescent="0.25">
      <c r="B133" s="1" t="s">
        <v>142</v>
      </c>
      <c r="C133" s="1">
        <v>13</v>
      </c>
      <c r="G133" s="1" t="s">
        <v>106</v>
      </c>
      <c r="H133" s="1">
        <v>15</v>
      </c>
    </row>
    <row r="134" spans="2:8" hidden="1" x14ac:dyDescent="0.25">
      <c r="B134" s="1" t="s">
        <v>152</v>
      </c>
      <c r="C134" s="1">
        <v>13</v>
      </c>
      <c r="G134" s="1" t="s">
        <v>140</v>
      </c>
      <c r="H134" s="1">
        <v>15</v>
      </c>
    </row>
    <row r="135" spans="2:8" hidden="1" x14ac:dyDescent="0.25">
      <c r="B135" s="1" t="s">
        <v>155</v>
      </c>
      <c r="C135" s="1">
        <v>13</v>
      </c>
      <c r="G135" s="1" t="s">
        <v>114</v>
      </c>
      <c r="H135" s="1">
        <v>14</v>
      </c>
    </row>
    <row r="136" spans="2:8" hidden="1" x14ac:dyDescent="0.25">
      <c r="B136" s="1" t="s">
        <v>45</v>
      </c>
      <c r="C136" s="1">
        <v>12</v>
      </c>
      <c r="G136" s="1" t="s">
        <v>39</v>
      </c>
      <c r="H136" s="1">
        <v>12</v>
      </c>
    </row>
    <row r="137" spans="2:8" hidden="1" x14ac:dyDescent="0.25">
      <c r="B137" s="1" t="s">
        <v>57</v>
      </c>
      <c r="C137" s="1">
        <v>12</v>
      </c>
      <c r="G137" s="1" t="s">
        <v>142</v>
      </c>
      <c r="H137" s="1">
        <v>11</v>
      </c>
    </row>
    <row r="138" spans="2:8" hidden="1" x14ac:dyDescent="0.25">
      <c r="B138" s="1" t="s">
        <v>103</v>
      </c>
      <c r="C138" s="1">
        <v>12</v>
      </c>
      <c r="G138" s="1" t="s">
        <v>47</v>
      </c>
      <c r="H138" s="1">
        <v>10</v>
      </c>
    </row>
    <row r="139" spans="2:8" hidden="1" x14ac:dyDescent="0.25">
      <c r="B139" s="1" t="s">
        <v>64</v>
      </c>
      <c r="C139" s="1">
        <v>10</v>
      </c>
      <c r="G139" s="1" t="s">
        <v>64</v>
      </c>
      <c r="H139" s="1">
        <v>9</v>
      </c>
    </row>
    <row r="140" spans="2:8" hidden="1" x14ac:dyDescent="0.25">
      <c r="B140" s="1" t="s">
        <v>40</v>
      </c>
      <c r="C140" s="1">
        <v>9</v>
      </c>
      <c r="G140" s="1" t="s">
        <v>164</v>
      </c>
      <c r="H140" s="1">
        <v>9</v>
      </c>
    </row>
    <row r="141" spans="2:8" hidden="1" x14ac:dyDescent="0.25">
      <c r="B141" s="1" t="s">
        <v>145</v>
      </c>
      <c r="C141" s="1">
        <v>9</v>
      </c>
      <c r="G141" s="1" t="s">
        <v>40</v>
      </c>
      <c r="H141" s="1">
        <v>8</v>
      </c>
    </row>
    <row r="142" spans="2:8" hidden="1" x14ac:dyDescent="0.25">
      <c r="B142" s="1" t="s">
        <v>108</v>
      </c>
      <c r="C142" s="1">
        <v>8</v>
      </c>
      <c r="G142" s="1" t="s">
        <v>134</v>
      </c>
      <c r="H142" s="1">
        <v>8</v>
      </c>
    </row>
    <row r="143" spans="2:8" hidden="1" x14ac:dyDescent="0.25">
      <c r="B143" s="1" t="s">
        <v>168</v>
      </c>
      <c r="C143" s="1">
        <v>7</v>
      </c>
      <c r="G143" s="1" t="s">
        <v>153</v>
      </c>
      <c r="H143" s="1">
        <v>8</v>
      </c>
    </row>
    <row r="144" spans="2:8" hidden="1" x14ac:dyDescent="0.25">
      <c r="B144" s="1" t="s">
        <v>34</v>
      </c>
      <c r="C144" s="1">
        <v>6</v>
      </c>
      <c r="G144" s="1" t="s">
        <v>139</v>
      </c>
      <c r="H144" s="1">
        <v>6</v>
      </c>
    </row>
    <row r="145" spans="2:8" hidden="1" x14ac:dyDescent="0.25">
      <c r="B145" s="1" t="s">
        <v>76</v>
      </c>
      <c r="C145" s="1">
        <v>6</v>
      </c>
      <c r="G145" s="1" t="s">
        <v>119</v>
      </c>
      <c r="H145" s="1">
        <v>5</v>
      </c>
    </row>
    <row r="146" spans="2:8" hidden="1" x14ac:dyDescent="0.25">
      <c r="B146" s="1" t="s">
        <v>132</v>
      </c>
      <c r="C146" s="1">
        <v>5</v>
      </c>
      <c r="G146" s="1" t="s">
        <v>45</v>
      </c>
      <c r="H146" s="1">
        <v>4</v>
      </c>
    </row>
    <row r="147" spans="2:8" hidden="1" x14ac:dyDescent="0.25">
      <c r="B147" s="1" t="s">
        <v>43</v>
      </c>
      <c r="C147" s="1">
        <v>4</v>
      </c>
      <c r="G147" s="1" t="s">
        <v>57</v>
      </c>
      <c r="H147" s="1">
        <v>4</v>
      </c>
    </row>
    <row r="148" spans="2:8" hidden="1" x14ac:dyDescent="0.25">
      <c r="B148" s="1" t="s">
        <v>87</v>
      </c>
      <c r="C148" s="1">
        <v>4</v>
      </c>
      <c r="G148" s="1" t="s">
        <v>70</v>
      </c>
      <c r="H148" s="1">
        <v>4</v>
      </c>
    </row>
    <row r="149" spans="2:8" hidden="1" x14ac:dyDescent="0.25">
      <c r="B149" s="1" t="s">
        <v>140</v>
      </c>
      <c r="C149" s="1">
        <v>4</v>
      </c>
      <c r="G149" s="1" t="s">
        <v>132</v>
      </c>
      <c r="H149" s="1">
        <v>4</v>
      </c>
    </row>
    <row r="150" spans="2:8" hidden="1" x14ac:dyDescent="0.25">
      <c r="B150" s="1" t="s">
        <v>39</v>
      </c>
      <c r="C150" s="1">
        <v>3</v>
      </c>
      <c r="G150" s="1" t="s">
        <v>155</v>
      </c>
      <c r="H150" s="1">
        <v>4</v>
      </c>
    </row>
    <row r="151" spans="2:8" hidden="1" x14ac:dyDescent="0.25">
      <c r="B151" s="1" t="s">
        <v>42</v>
      </c>
      <c r="C151" s="1">
        <v>3</v>
      </c>
      <c r="G151" s="1" t="s">
        <v>162</v>
      </c>
      <c r="H151" s="1">
        <v>4</v>
      </c>
    </row>
    <row r="152" spans="2:8" hidden="1" x14ac:dyDescent="0.25">
      <c r="B152" s="1" t="s">
        <v>67</v>
      </c>
      <c r="C152" s="1">
        <v>3</v>
      </c>
      <c r="G152" s="1" t="s">
        <v>87</v>
      </c>
      <c r="H152" s="1">
        <v>3</v>
      </c>
    </row>
    <row r="153" spans="2:8" hidden="1" x14ac:dyDescent="0.25">
      <c r="B153" s="1" t="s">
        <v>70</v>
      </c>
      <c r="C153" s="1">
        <v>3</v>
      </c>
      <c r="G153" s="1" t="s">
        <v>103</v>
      </c>
      <c r="H153" s="1">
        <v>3</v>
      </c>
    </row>
    <row r="154" spans="2:8" hidden="1" x14ac:dyDescent="0.25">
      <c r="B154" s="1" t="s">
        <v>86</v>
      </c>
      <c r="C154" s="1">
        <v>3</v>
      </c>
      <c r="G154" s="1" t="s">
        <v>143</v>
      </c>
      <c r="H154" s="1">
        <v>3</v>
      </c>
    </row>
    <row r="155" spans="2:8" hidden="1" x14ac:dyDescent="0.25">
      <c r="B155" s="1" t="s">
        <v>107</v>
      </c>
      <c r="C155" s="1">
        <v>3</v>
      </c>
      <c r="G155" s="1" t="s">
        <v>145</v>
      </c>
      <c r="H155" s="1">
        <v>3</v>
      </c>
    </row>
    <row r="156" spans="2:8" hidden="1" x14ac:dyDescent="0.25">
      <c r="B156" s="1" t="s">
        <v>141</v>
      </c>
      <c r="C156" s="1">
        <v>3</v>
      </c>
      <c r="G156" s="1" t="s">
        <v>149</v>
      </c>
      <c r="H156" s="1">
        <v>3</v>
      </c>
    </row>
    <row r="157" spans="2:8" hidden="1" x14ac:dyDescent="0.25">
      <c r="B157" s="1" t="s">
        <v>149</v>
      </c>
      <c r="C157" s="1">
        <v>3</v>
      </c>
      <c r="G157" s="1" t="s">
        <v>158</v>
      </c>
      <c r="H157" s="1">
        <v>3</v>
      </c>
    </row>
    <row r="158" spans="2:8" hidden="1" x14ac:dyDescent="0.25">
      <c r="B158" s="1" t="s">
        <v>166</v>
      </c>
      <c r="C158" s="1">
        <v>3</v>
      </c>
      <c r="G158" s="1" t="s">
        <v>165</v>
      </c>
      <c r="H158" s="1">
        <v>3</v>
      </c>
    </row>
    <row r="159" spans="2:8" hidden="1" x14ac:dyDescent="0.25">
      <c r="B159" s="1" t="s">
        <v>36</v>
      </c>
      <c r="C159" s="1">
        <v>2</v>
      </c>
      <c r="G159" s="1" t="s">
        <v>33</v>
      </c>
      <c r="H159" s="1">
        <v>2</v>
      </c>
    </row>
    <row r="160" spans="2:8" hidden="1" x14ac:dyDescent="0.25">
      <c r="B160" s="1" t="s">
        <v>41</v>
      </c>
      <c r="C160" s="1">
        <v>2</v>
      </c>
      <c r="G160" s="1" t="s">
        <v>36</v>
      </c>
      <c r="H160" s="1">
        <v>2</v>
      </c>
    </row>
    <row r="161" spans="2:8" hidden="1" x14ac:dyDescent="0.25">
      <c r="B161" s="1" t="s">
        <v>147</v>
      </c>
      <c r="C161" s="1">
        <v>2</v>
      </c>
      <c r="G161" s="1" t="s">
        <v>37</v>
      </c>
      <c r="H161" s="1">
        <v>2</v>
      </c>
    </row>
    <row r="162" spans="2:8" hidden="1" x14ac:dyDescent="0.25">
      <c r="B162" s="1" t="s">
        <v>153</v>
      </c>
      <c r="C162" s="1">
        <v>2</v>
      </c>
      <c r="G162" s="1" t="s">
        <v>43</v>
      </c>
      <c r="H162" s="1">
        <v>2</v>
      </c>
    </row>
    <row r="163" spans="2:8" hidden="1" x14ac:dyDescent="0.25">
      <c r="B163" s="1" t="s">
        <v>157</v>
      </c>
      <c r="C163" s="1">
        <v>2</v>
      </c>
      <c r="G163" s="1" t="s">
        <v>60</v>
      </c>
      <c r="H163" s="1">
        <v>2</v>
      </c>
    </row>
    <row r="164" spans="2:8" hidden="1" x14ac:dyDescent="0.25">
      <c r="B164" s="1" t="s">
        <v>158</v>
      </c>
      <c r="C164" s="1">
        <v>2</v>
      </c>
      <c r="G164" s="1" t="s">
        <v>67</v>
      </c>
      <c r="H164" s="1">
        <v>2</v>
      </c>
    </row>
    <row r="165" spans="2:8" hidden="1" x14ac:dyDescent="0.25">
      <c r="B165" s="1" t="s">
        <v>170</v>
      </c>
      <c r="C165" s="1">
        <v>2</v>
      </c>
      <c r="G165" s="1" t="s">
        <v>79</v>
      </c>
      <c r="H165" s="1">
        <v>2</v>
      </c>
    </row>
    <row r="166" spans="2:8" hidden="1" x14ac:dyDescent="0.25">
      <c r="B166" s="1" t="s">
        <v>37</v>
      </c>
      <c r="C166" s="1">
        <v>1</v>
      </c>
      <c r="G166" s="1" t="s">
        <v>86</v>
      </c>
      <c r="H166" s="1">
        <v>2</v>
      </c>
    </row>
    <row r="167" spans="2:8" hidden="1" x14ac:dyDescent="0.25">
      <c r="B167" s="1" t="s">
        <v>47</v>
      </c>
      <c r="C167" s="1">
        <v>1</v>
      </c>
      <c r="G167" s="1" t="s">
        <v>152</v>
      </c>
      <c r="H167" s="1">
        <v>2</v>
      </c>
    </row>
    <row r="168" spans="2:8" hidden="1" x14ac:dyDescent="0.25">
      <c r="B168" s="1" t="s">
        <v>102</v>
      </c>
      <c r="C168" s="1">
        <v>1</v>
      </c>
      <c r="G168" s="1" t="s">
        <v>44</v>
      </c>
      <c r="H168" s="1">
        <v>1</v>
      </c>
    </row>
    <row r="169" spans="2:8" hidden="1" x14ac:dyDescent="0.25">
      <c r="B169" s="1" t="s">
        <v>109</v>
      </c>
      <c r="C169" s="1">
        <v>1</v>
      </c>
      <c r="G169" s="1" t="s">
        <v>105</v>
      </c>
      <c r="H169" s="1">
        <v>1</v>
      </c>
    </row>
    <row r="170" spans="2:8" hidden="1" x14ac:dyDescent="0.25">
      <c r="B170" s="1" t="s">
        <v>110</v>
      </c>
      <c r="C170" s="1">
        <v>1</v>
      </c>
      <c r="G170" s="1" t="s">
        <v>156</v>
      </c>
      <c r="H170" s="1">
        <v>1</v>
      </c>
    </row>
    <row r="171" spans="2:8" hidden="1" x14ac:dyDescent="0.25">
      <c r="B171" s="1" t="s">
        <v>126</v>
      </c>
      <c r="C171" s="1">
        <v>1</v>
      </c>
      <c r="G171" s="1" t="s">
        <v>126</v>
      </c>
      <c r="H171" s="1">
        <v>0.95089999999999997</v>
      </c>
    </row>
    <row r="172" spans="2:8" hidden="1" x14ac:dyDescent="0.25">
      <c r="B172" s="1" t="s">
        <v>139</v>
      </c>
      <c r="C172" s="1">
        <v>1</v>
      </c>
      <c r="G172" s="1" t="s">
        <v>109</v>
      </c>
      <c r="H172" s="1">
        <v>0.92200000000000004</v>
      </c>
    </row>
    <row r="173" spans="2:8" hidden="1" x14ac:dyDescent="0.25">
      <c r="B173" s="1" t="s">
        <v>79</v>
      </c>
      <c r="C173" s="1">
        <v>0.93340000000000001</v>
      </c>
      <c r="G173" s="1" t="s">
        <v>157</v>
      </c>
      <c r="H173" s="1">
        <v>0.89659999999999995</v>
      </c>
    </row>
    <row r="174" spans="2:8" hidden="1" x14ac:dyDescent="0.25">
      <c r="B174" s="1" t="s">
        <v>165</v>
      </c>
      <c r="C174" s="1">
        <v>0.92949999999999999</v>
      </c>
      <c r="G174" s="1" t="s">
        <v>110</v>
      </c>
      <c r="H174" s="1">
        <v>0.88739999999999997</v>
      </c>
    </row>
    <row r="175" spans="2:8" hidden="1" x14ac:dyDescent="0.25">
      <c r="B175" s="1" t="s">
        <v>156</v>
      </c>
      <c r="C175" s="1">
        <v>0.9113</v>
      </c>
      <c r="G175" s="1" t="s">
        <v>170</v>
      </c>
      <c r="H175" s="1">
        <v>0.80620000000000003</v>
      </c>
    </row>
    <row r="176" spans="2:8" hidden="1" x14ac:dyDescent="0.25">
      <c r="B176" s="1" t="s">
        <v>38</v>
      </c>
      <c r="C176" s="1">
        <v>0.88329999999999997</v>
      </c>
      <c r="G176" s="1" t="s">
        <v>42</v>
      </c>
      <c r="H176" s="1">
        <v>0.60570000000000002</v>
      </c>
    </row>
    <row r="177" spans="2:8" hidden="1" x14ac:dyDescent="0.25">
      <c r="B177" s="1" t="s">
        <v>81</v>
      </c>
      <c r="C177" s="1">
        <v>0.83620000000000005</v>
      </c>
      <c r="G177" s="1" t="s">
        <v>102</v>
      </c>
      <c r="H177" s="1">
        <v>0.54420000000000002</v>
      </c>
    </row>
    <row r="178" spans="2:8" hidden="1" x14ac:dyDescent="0.25">
      <c r="B178" s="1" t="s">
        <v>89</v>
      </c>
      <c r="C178" s="1">
        <v>0.79100000000000004</v>
      </c>
      <c r="G178" s="1" t="s">
        <v>127</v>
      </c>
      <c r="H178" s="1">
        <v>0.51429999999999998</v>
      </c>
    </row>
    <row r="179" spans="2:8" hidden="1" x14ac:dyDescent="0.25">
      <c r="B179" s="1" t="s">
        <v>105</v>
      </c>
      <c r="C179" s="1">
        <v>0.56830000000000003</v>
      </c>
      <c r="G179" s="1" t="s">
        <v>81</v>
      </c>
      <c r="H179" s="1">
        <v>0.50819999999999999</v>
      </c>
    </row>
    <row r="180" spans="2:8" hidden="1" x14ac:dyDescent="0.25">
      <c r="B180" s="1" t="s">
        <v>72</v>
      </c>
      <c r="C180" s="1">
        <v>0.56179999999999997</v>
      </c>
      <c r="G180" s="1" t="s">
        <v>101</v>
      </c>
      <c r="H180" s="1">
        <v>0.4793</v>
      </c>
    </row>
    <row r="181" spans="2:8" hidden="1" x14ac:dyDescent="0.25">
      <c r="B181" s="1" t="s">
        <v>44</v>
      </c>
      <c r="C181" s="1">
        <v>0.49630000000000002</v>
      </c>
      <c r="G181" s="1" t="s">
        <v>147</v>
      </c>
      <c r="H181" s="1">
        <v>0.40260000000000001</v>
      </c>
    </row>
    <row r="182" spans="2:8" hidden="1" x14ac:dyDescent="0.25">
      <c r="B182" s="1" t="s">
        <v>127</v>
      </c>
      <c r="C182" s="1">
        <v>0.30570000000000003</v>
      </c>
      <c r="G182" s="1" t="s">
        <v>52</v>
      </c>
      <c r="H182" s="1">
        <v>0.36909999999999998</v>
      </c>
    </row>
    <row r="183" spans="2:8" hidden="1" x14ac:dyDescent="0.25">
      <c r="B183" s="1" t="s">
        <v>112</v>
      </c>
      <c r="C183" s="1">
        <v>0.2303</v>
      </c>
      <c r="G183" s="1" t="s">
        <v>122</v>
      </c>
      <c r="H183" s="1">
        <v>0.29620000000000002</v>
      </c>
    </row>
    <row r="184" spans="2:8" hidden="1" x14ac:dyDescent="0.25">
      <c r="B184" s="1" t="s">
        <v>82</v>
      </c>
      <c r="C184" s="1">
        <v>0.215</v>
      </c>
      <c r="G184" s="1" t="s">
        <v>38</v>
      </c>
      <c r="H184" s="1">
        <v>0.26340000000000002</v>
      </c>
    </row>
    <row r="185" spans="2:8" hidden="1" x14ac:dyDescent="0.25">
      <c r="B185" s="1" t="s">
        <v>33</v>
      </c>
      <c r="C185" s="1">
        <v>0.20019999999999999</v>
      </c>
      <c r="G185" s="1" t="s">
        <v>131</v>
      </c>
      <c r="H185" s="1">
        <v>0.23430000000000001</v>
      </c>
    </row>
    <row r="186" spans="2:8" hidden="1" x14ac:dyDescent="0.25">
      <c r="B186" s="1" t="s">
        <v>101</v>
      </c>
      <c r="C186" s="1">
        <v>0.18890000000000001</v>
      </c>
      <c r="G186" s="1" t="s">
        <v>72</v>
      </c>
      <c r="H186" s="1">
        <v>0.2316</v>
      </c>
    </row>
    <row r="187" spans="2:8" hidden="1" x14ac:dyDescent="0.25">
      <c r="B187" s="1" t="s">
        <v>131</v>
      </c>
      <c r="C187" s="1">
        <v>0.1867</v>
      </c>
      <c r="G187" s="1" t="s">
        <v>161</v>
      </c>
      <c r="H187" s="1">
        <v>0.2253</v>
      </c>
    </row>
    <row r="188" spans="2:8" hidden="1" x14ac:dyDescent="0.25">
      <c r="B188" s="1" t="s">
        <v>121</v>
      </c>
      <c r="C188" s="1">
        <v>0.1817</v>
      </c>
      <c r="G188" s="1" t="s">
        <v>89</v>
      </c>
      <c r="H188" s="1">
        <v>0.21229999999999999</v>
      </c>
    </row>
    <row r="189" spans="2:8" hidden="1" x14ac:dyDescent="0.25">
      <c r="B189" s="1" t="s">
        <v>52</v>
      </c>
      <c r="C189" s="1">
        <v>0.15129999999999999</v>
      </c>
      <c r="G189" s="1" t="s">
        <v>49</v>
      </c>
      <c r="H189" s="1">
        <v>0.18590000000000001</v>
      </c>
    </row>
    <row r="190" spans="2:8" hidden="1" x14ac:dyDescent="0.25">
      <c r="B190" s="1" t="s">
        <v>115</v>
      </c>
      <c r="C190" s="1">
        <v>0.1227</v>
      </c>
      <c r="G190" s="1" t="s">
        <v>82</v>
      </c>
      <c r="H190" s="1">
        <v>0.18529999999999999</v>
      </c>
    </row>
    <row r="191" spans="2:8" hidden="1" x14ac:dyDescent="0.25">
      <c r="B191" s="1" t="s">
        <v>161</v>
      </c>
      <c r="C191" s="1">
        <v>9.7299999999999998E-2</v>
      </c>
      <c r="G191" s="1" t="s">
        <v>96</v>
      </c>
      <c r="H191" s="1">
        <v>0.16209999999999999</v>
      </c>
    </row>
    <row r="192" spans="2:8" hidden="1" x14ac:dyDescent="0.25">
      <c r="B192" s="1" t="s">
        <v>68</v>
      </c>
      <c r="C192" s="1">
        <v>7.46E-2</v>
      </c>
      <c r="G192" s="1" t="s">
        <v>141</v>
      </c>
      <c r="H192" s="1">
        <v>0.1331</v>
      </c>
    </row>
    <row r="193" spans="2:8" hidden="1" x14ac:dyDescent="0.25">
      <c r="B193" s="1" t="s">
        <v>113</v>
      </c>
      <c r="C193" s="1">
        <v>6.83E-2</v>
      </c>
      <c r="G193" s="1" t="s">
        <v>112</v>
      </c>
      <c r="H193" s="1">
        <v>0.115</v>
      </c>
    </row>
    <row r="194" spans="2:8" hidden="1" x14ac:dyDescent="0.25">
      <c r="B194" s="1" t="s">
        <v>122</v>
      </c>
      <c r="C194" s="1">
        <v>5.8400000000000001E-2</v>
      </c>
      <c r="G194" s="1" t="s">
        <v>113</v>
      </c>
      <c r="H194" s="1">
        <v>0.1052</v>
      </c>
    </row>
    <row r="195" spans="2:8" hidden="1" x14ac:dyDescent="0.25">
      <c r="B195" s="1" t="s">
        <v>66</v>
      </c>
      <c r="C195" s="1">
        <v>4.58E-2</v>
      </c>
      <c r="G195" s="1" t="s">
        <v>115</v>
      </c>
      <c r="H195" s="1">
        <v>9.9500000000000005E-2</v>
      </c>
    </row>
    <row r="196" spans="2:8" hidden="1" x14ac:dyDescent="0.25">
      <c r="B196" s="1" t="s">
        <v>97</v>
      </c>
      <c r="C196" s="1">
        <v>3.9800000000000002E-2</v>
      </c>
      <c r="G196" s="1" t="s">
        <v>51</v>
      </c>
      <c r="H196" s="1">
        <v>7.22E-2</v>
      </c>
    </row>
    <row r="197" spans="2:8" hidden="1" x14ac:dyDescent="0.25">
      <c r="B197" s="1" t="s">
        <v>162</v>
      </c>
      <c r="C197" s="1">
        <v>3.95E-2</v>
      </c>
      <c r="G197" s="1" t="s">
        <v>69</v>
      </c>
      <c r="H197" s="1">
        <v>7.1999999999999995E-2</v>
      </c>
    </row>
    <row r="198" spans="2:8" hidden="1" x14ac:dyDescent="0.25">
      <c r="B198" s="1" t="s">
        <v>49</v>
      </c>
      <c r="C198" s="1">
        <v>3.1300000000000001E-2</v>
      </c>
      <c r="G198" s="1" t="s">
        <v>121</v>
      </c>
      <c r="H198" s="1">
        <v>6.93E-2</v>
      </c>
    </row>
    <row r="199" spans="2:8" hidden="1" x14ac:dyDescent="0.25">
      <c r="B199" s="1" t="s">
        <v>69</v>
      </c>
      <c r="C199" s="1">
        <v>2.4500000000000001E-2</v>
      </c>
      <c r="G199" s="1" t="s">
        <v>68</v>
      </c>
      <c r="H199" s="1">
        <v>6.7599999999999993E-2</v>
      </c>
    </row>
    <row r="200" spans="2:8" hidden="1" x14ac:dyDescent="0.25">
      <c r="B200" s="1" t="s">
        <v>96</v>
      </c>
      <c r="C200" s="1">
        <v>1.95E-2</v>
      </c>
      <c r="G200" s="1" t="s">
        <v>97</v>
      </c>
      <c r="H200" s="1">
        <v>6.08E-2</v>
      </c>
    </row>
    <row r="201" spans="2:8" hidden="1" x14ac:dyDescent="0.25">
      <c r="B201" s="1" t="s">
        <v>117</v>
      </c>
      <c r="C201" s="1">
        <v>1.7299999999999999E-2</v>
      </c>
      <c r="G201" s="1" t="s">
        <v>66</v>
      </c>
      <c r="H201" s="1">
        <v>5.1200000000000002E-2</v>
      </c>
    </row>
    <row r="202" spans="2:8" hidden="1" x14ac:dyDescent="0.25">
      <c r="B202" s="1" t="s">
        <v>151</v>
      </c>
      <c r="C202" s="1">
        <v>1.6799999999999999E-2</v>
      </c>
      <c r="G202" s="1" t="s">
        <v>150</v>
      </c>
      <c r="H202" s="1">
        <v>3.2899999999999999E-2</v>
      </c>
    </row>
    <row r="203" spans="2:8" hidden="1" x14ac:dyDescent="0.25">
      <c r="B203" s="1" t="s">
        <v>150</v>
      </c>
      <c r="C203" s="1">
        <v>9.4000000000000004E-3</v>
      </c>
      <c r="G203" s="1" t="s">
        <v>117</v>
      </c>
      <c r="H203" s="1">
        <v>1.9300000000000001E-2</v>
      </c>
    </row>
    <row r="204" spans="2:8" hidden="1" x14ac:dyDescent="0.25">
      <c r="B204" s="1" t="s">
        <v>51</v>
      </c>
      <c r="C204" s="1">
        <v>6.6E-3</v>
      </c>
      <c r="G204" s="1" t="s">
        <v>151</v>
      </c>
      <c r="H204" s="1">
        <v>1.9199999999999998E-2</v>
      </c>
    </row>
    <row r="205" spans="2:8" hidden="1" x14ac:dyDescent="0.25"/>
  </sheetData>
  <sheetProtection algorithmName="SHA-512" hashValue="xK0XfS2+AsQbs2/RqCTOlmiNyBdoIut/pO1R+VVzHMmtq8GZz3R3AIv9puFnvIM/EJjI3Wdr+Kbp0W0V8Ch9Qw==" saltValue="SR5Cr7s7r4+IvYPNBYoHlg==" spinCount="100000" sheet="1" scenarios="1"/>
  <mergeCells count="1">
    <mergeCell ref="A1:T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8" spans="1:4" hidden="1" x14ac:dyDescent="0.25">
      <c r="A38" s="43" t="s">
        <v>176</v>
      </c>
      <c r="B38" s="43" t="s">
        <v>235</v>
      </c>
    </row>
    <row r="39" spans="1:4" hidden="1" x14ac:dyDescent="0.25">
      <c r="A39" s="40" t="s">
        <v>184</v>
      </c>
      <c r="B39" s="39">
        <v>73910</v>
      </c>
      <c r="C39" s="75">
        <f t="shared" ref="C39:C48" si="0">(IF(ISNUMBER(B39),(IF(B39&lt;100,"&lt;100",IF(B39&lt;200,"&lt;200",IF(B39&lt;500,"&lt;500",IF(B39&lt;1000,"&lt;1,000",IF(B39&lt;10000,(ROUND(B39,-2)),IF(B39&lt;100000,(ROUND(B39,-3)),IF(B39&lt;1000000,(ROUND(B39,-4)),IF(B39&gt;=1000000,(ROUND(B39,-5))))))))))),"-"))</f>
        <v>74000</v>
      </c>
      <c r="D39" s="54">
        <f t="shared" ref="D39:D46" si="1">B39/$B$48</f>
        <v>0.48887125045474089</v>
      </c>
    </row>
    <row r="40" spans="1:4" hidden="1" x14ac:dyDescent="0.25">
      <c r="A40" s="40" t="s">
        <v>185</v>
      </c>
      <c r="B40" s="39">
        <v>60186</v>
      </c>
      <c r="C40" s="75">
        <f t="shared" si="0"/>
        <v>60000</v>
      </c>
      <c r="D40" s="54">
        <f t="shared" si="1"/>
        <v>0.3980950491120151</v>
      </c>
    </row>
    <row r="41" spans="1:4" hidden="1" x14ac:dyDescent="0.25">
      <c r="A41" s="40" t="s">
        <v>188</v>
      </c>
      <c r="B41" s="39">
        <v>8968.0400000000009</v>
      </c>
      <c r="C41" s="75">
        <f t="shared" si="0"/>
        <v>9000</v>
      </c>
      <c r="D41" s="54">
        <f t="shared" si="1"/>
        <v>5.9318318616264847E-2</v>
      </c>
    </row>
    <row r="42" spans="1:4" hidden="1" x14ac:dyDescent="0.25">
      <c r="A42" s="40" t="s">
        <v>187</v>
      </c>
      <c r="B42" s="39">
        <v>3965.78</v>
      </c>
      <c r="C42" s="75">
        <f t="shared" si="0"/>
        <v>4000</v>
      </c>
      <c r="D42" s="54">
        <f t="shared" si="1"/>
        <v>2.6231306015808448E-2</v>
      </c>
    </row>
    <row r="43" spans="1:4" hidden="1" x14ac:dyDescent="0.25">
      <c r="A43" s="40" t="s">
        <v>189</v>
      </c>
      <c r="B43" s="39">
        <v>2387.41</v>
      </c>
      <c r="C43" s="75">
        <f t="shared" si="0"/>
        <v>2400</v>
      </c>
      <c r="D43" s="54">
        <f t="shared" si="1"/>
        <v>1.5791315275986373E-2</v>
      </c>
    </row>
    <row r="44" spans="1:4" hidden="1" x14ac:dyDescent="0.25">
      <c r="A44" s="40" t="s">
        <v>186</v>
      </c>
      <c r="B44" s="39">
        <v>901.88699999999994</v>
      </c>
      <c r="C44" s="75" t="str">
        <f t="shared" si="0"/>
        <v>&lt;1,000</v>
      </c>
      <c r="D44" s="54">
        <f t="shared" si="1"/>
        <v>5.9654529219168567E-3</v>
      </c>
    </row>
    <row r="45" spans="1:4" hidden="1" x14ac:dyDescent="0.25">
      <c r="A45" s="40" t="s">
        <v>299</v>
      </c>
      <c r="B45" s="39">
        <v>702.53</v>
      </c>
      <c r="C45" s="75" t="str">
        <f t="shared" si="0"/>
        <v>&lt;1,000</v>
      </c>
      <c r="D45" s="54">
        <f t="shared" si="1"/>
        <v>4.6468234282501571E-3</v>
      </c>
    </row>
    <row r="46" spans="1:4" hidden="1" x14ac:dyDescent="0.25">
      <c r="A46" s="40" t="s">
        <v>302</v>
      </c>
      <c r="B46" s="39">
        <v>163.08799999999999</v>
      </c>
      <c r="C46" s="75" t="str">
        <f t="shared" si="0"/>
        <v>&lt;200</v>
      </c>
      <c r="D46" s="54">
        <f t="shared" si="1"/>
        <v>1.0787313556239045E-3</v>
      </c>
    </row>
    <row r="47" spans="1:4" hidden="1" x14ac:dyDescent="0.25">
      <c r="C47" s="75"/>
      <c r="D47" s="85"/>
    </row>
    <row r="48" spans="1:4" hidden="1" x14ac:dyDescent="0.25">
      <c r="A48" s="39" t="s">
        <v>13</v>
      </c>
      <c r="B48" s="39">
        <v>151185</v>
      </c>
      <c r="C48" s="75">
        <f t="shared" si="0"/>
        <v>150000</v>
      </c>
      <c r="D48" s="54">
        <f>B48/$B$48</f>
        <v>1</v>
      </c>
    </row>
  </sheetData>
  <sheetProtection algorithmName="SHA-512" hashValue="1Rg0Cst9bd1lGeBlkjXK04VOMSfLNZkYo10GqywbJPFzaT6bwiCtK3Kh/Uc6JJ9PbM/yzZ3gZm2XMolstdGEqw==" saltValue="CH30WuVws2vQnJ0OE6THVw==" spinCount="100000" sheet="1" scenarios="1"/>
  <pageMargins left="0.7" right="0.7" top="0.75" bottom="0.75" header="0.3" footer="0.3"/>
  <pageSetup paperSize="0" orientation="portrait" horizontalDpi="0" verticalDpi="0" copie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4" spans="1:4" x14ac:dyDescent="0.25">
      <c r="A34" s="42" t="s">
        <v>329</v>
      </c>
    </row>
    <row r="38" spans="1:4" hidden="1" x14ac:dyDescent="0.25">
      <c r="A38" s="43" t="s">
        <v>176</v>
      </c>
      <c r="B38" s="43" t="s">
        <v>235</v>
      </c>
    </row>
    <row r="39" spans="1:4" hidden="1" x14ac:dyDescent="0.25">
      <c r="A39" s="39" t="s">
        <v>98</v>
      </c>
      <c r="B39" s="39">
        <v>8492.94</v>
      </c>
      <c r="C39" s="83">
        <f t="shared" ref="C39:C46" si="0">(IF(ISNUMBER(B39),(IF(B39&lt;100,"&lt;100",IF(B39&lt;200,"&lt;200",IF(B39&lt;500,"&lt;500",IF(B39&lt;1000,"&lt;1,000",IF(B39&lt;10000,(ROUND(B39,-2)),IF(B39&lt;100000,(ROUND(B39,-3)),IF(B39&lt;1000000,(ROUND(B39,-4)),IF(B39&gt;=1000000,(ROUND(B39,-5))))))))))),"-"))</f>
        <v>8500</v>
      </c>
      <c r="D39" s="54">
        <f>B39/$B$48</f>
        <v>0.94702298384039318</v>
      </c>
    </row>
    <row r="40" spans="1:4" hidden="1" x14ac:dyDescent="0.25">
      <c r="A40" s="39" t="s">
        <v>133</v>
      </c>
      <c r="B40" s="39">
        <v>277</v>
      </c>
      <c r="C40" s="83" t="str">
        <f t="shared" si="0"/>
        <v>&lt;500</v>
      </c>
      <c r="D40" s="54">
        <f t="shared" ref="D40:D48" si="1">B40/$B$48</f>
        <v>3.0887462589372926E-2</v>
      </c>
    </row>
    <row r="41" spans="1:4" hidden="1" x14ac:dyDescent="0.25">
      <c r="A41" s="39" t="s">
        <v>125</v>
      </c>
      <c r="B41" s="39">
        <v>112</v>
      </c>
      <c r="C41" s="83" t="str">
        <f t="shared" si="0"/>
        <v>&lt;200</v>
      </c>
      <c r="D41" s="54">
        <f t="shared" si="1"/>
        <v>1.24887935379414E-2</v>
      </c>
    </row>
    <row r="42" spans="1:4" hidden="1" x14ac:dyDescent="0.25">
      <c r="A42" s="39" t="s">
        <v>32</v>
      </c>
      <c r="B42" s="39">
        <v>47</v>
      </c>
      <c r="C42" s="83" t="str">
        <f t="shared" si="0"/>
        <v>&lt;100</v>
      </c>
      <c r="D42" s="54">
        <f t="shared" si="1"/>
        <v>5.2408330025289799E-3</v>
      </c>
    </row>
    <row r="43" spans="1:4" hidden="1" x14ac:dyDescent="0.25">
      <c r="A43" s="39" t="s">
        <v>41</v>
      </c>
      <c r="B43" s="39">
        <v>21</v>
      </c>
      <c r="C43" s="83" t="str">
        <f t="shared" si="0"/>
        <v>&lt;100</v>
      </c>
      <c r="D43" s="54">
        <f t="shared" si="1"/>
        <v>2.3416487883640125E-3</v>
      </c>
    </row>
    <row r="44" spans="1:4" hidden="1" x14ac:dyDescent="0.25">
      <c r="A44" s="40" t="s">
        <v>47</v>
      </c>
      <c r="B44" s="40">
        <v>10</v>
      </c>
      <c r="C44" s="83" t="str">
        <f t="shared" si="0"/>
        <v>&lt;100</v>
      </c>
      <c r="D44" s="54">
        <f t="shared" si="1"/>
        <v>1.1150708516019106E-3</v>
      </c>
    </row>
    <row r="45" spans="1:4" hidden="1" x14ac:dyDescent="0.25">
      <c r="A45" s="40" t="s">
        <v>153</v>
      </c>
      <c r="B45" s="40">
        <v>8</v>
      </c>
      <c r="C45" s="83" t="str">
        <f t="shared" si="0"/>
        <v>&lt;100</v>
      </c>
      <c r="D45" s="54">
        <f t="shared" si="1"/>
        <v>8.9205668128152849E-4</v>
      </c>
    </row>
    <row r="46" spans="1:4" hidden="1" x14ac:dyDescent="0.25">
      <c r="A46" s="39" t="s">
        <v>115</v>
      </c>
      <c r="B46" s="39">
        <v>9.9500000000000005E-2</v>
      </c>
      <c r="C46" s="83" t="str">
        <f t="shared" si="0"/>
        <v>&lt;100</v>
      </c>
      <c r="D46" s="54">
        <f t="shared" si="1"/>
        <v>1.1094954973439012E-5</v>
      </c>
    </row>
    <row r="47" spans="1:4" hidden="1" x14ac:dyDescent="0.25">
      <c r="C47" s="83"/>
      <c r="D47" s="54"/>
    </row>
    <row r="48" spans="1:4" hidden="1" x14ac:dyDescent="0.25">
      <c r="A48" s="39" t="s">
        <v>326</v>
      </c>
      <c r="B48" s="39">
        <v>8968.0400000000009</v>
      </c>
      <c r="C48" s="83">
        <f t="shared" ref="C48" si="2">(IF(ISNUMBER(B48),(IF(B48&lt;100,"&lt;100",IF(B48&lt;200,"&lt;200",IF(B48&lt;500,"&lt;500",IF(B48&lt;1000,"&lt;1,000",IF(B48&lt;10000,(ROUND(B48,-2)),IF(B48&lt;100000,(ROUND(B48,-3)),IF(B48&lt;1000000,(ROUND(B48,-4)),IF(B48&gt;=1000000,(ROUND(B48,-5))))))))))),"-"))</f>
        <v>9000</v>
      </c>
      <c r="D48" s="54">
        <f t="shared" si="1"/>
        <v>1</v>
      </c>
    </row>
  </sheetData>
  <sortState ref="A39:C46">
    <sortCondition descending="1" ref="B39"/>
  </sortState>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8:G67"/>
  <sheetViews>
    <sheetView showGridLines="0" showRowColHeaders="0" zoomScale="70" zoomScaleNormal="70" workbookViewId="0">
      <selection sqref="A1:D1"/>
    </sheetView>
  </sheetViews>
  <sheetFormatPr defaultRowHeight="15.75" x14ac:dyDescent="0.25"/>
  <cols>
    <col min="1" max="1" width="25.875" style="1" bestFit="1" customWidth="1"/>
    <col min="2" max="16384" width="9" style="1"/>
  </cols>
  <sheetData>
    <row r="28" spans="1:1" x14ac:dyDescent="0.25">
      <c r="A28" s="1" t="s">
        <v>219</v>
      </c>
    </row>
    <row r="33" spans="1:7" hidden="1" x14ac:dyDescent="0.25">
      <c r="B33" s="1" t="s">
        <v>177</v>
      </c>
      <c r="C33" s="1" t="s">
        <v>181</v>
      </c>
      <c r="D33" s="1" t="s">
        <v>180</v>
      </c>
      <c r="E33" s="1" t="s">
        <v>178</v>
      </c>
      <c r="F33" s="1" t="s">
        <v>182</v>
      </c>
    </row>
    <row r="34" spans="1:7" hidden="1" x14ac:dyDescent="0.25">
      <c r="A34" s="1" t="s">
        <v>326</v>
      </c>
      <c r="B34" s="10">
        <v>0.30183494861148735</v>
      </c>
      <c r="C34" s="10">
        <v>0.25580926489686001</v>
      </c>
      <c r="D34" s="10">
        <v>0.21271366904920444</v>
      </c>
      <c r="E34" s="10">
        <v>6.8633495178350226E-2</v>
      </c>
      <c r="F34" s="10">
        <v>0.33297100000000002</v>
      </c>
    </row>
    <row r="35" spans="1:7" hidden="1" x14ac:dyDescent="0.25">
      <c r="A35" s="1" t="s">
        <v>217</v>
      </c>
      <c r="B35" s="10">
        <v>0.76522597453033225</v>
      </c>
      <c r="C35" s="10">
        <v>0.55450186735017504</v>
      </c>
      <c r="D35" s="10">
        <v>0.4922582294475491</v>
      </c>
      <c r="E35" s="10">
        <v>0.49184531091218597</v>
      </c>
      <c r="F35" s="10">
        <v>0.30944920153492972</v>
      </c>
    </row>
    <row r="44" spans="1:7" x14ac:dyDescent="0.25">
      <c r="D44" s="10"/>
      <c r="G44" s="10"/>
    </row>
    <row r="45" spans="1:7" x14ac:dyDescent="0.25">
      <c r="D45" s="10"/>
      <c r="G45" s="10"/>
    </row>
    <row r="46" spans="1:7" x14ac:dyDescent="0.25">
      <c r="D46" s="10"/>
      <c r="G46" s="10"/>
    </row>
    <row r="47" spans="1:7" x14ac:dyDescent="0.25">
      <c r="D47" s="10"/>
      <c r="G47" s="10"/>
    </row>
    <row r="48" spans="1:7" x14ac:dyDescent="0.25">
      <c r="D48" s="10"/>
      <c r="G48" s="10"/>
    </row>
    <row r="49" spans="4:7" x14ac:dyDescent="0.25">
      <c r="D49" s="10"/>
      <c r="G49" s="10"/>
    </row>
    <row r="50" spans="4:7" x14ac:dyDescent="0.25">
      <c r="D50" s="10"/>
      <c r="G50" s="10"/>
    </row>
    <row r="51" spans="4:7" x14ac:dyDescent="0.25">
      <c r="D51" s="10"/>
      <c r="G51" s="10"/>
    </row>
    <row r="52" spans="4:7" x14ac:dyDescent="0.25">
      <c r="D52" s="10"/>
      <c r="G52" s="10"/>
    </row>
    <row r="53" spans="4:7" x14ac:dyDescent="0.25">
      <c r="D53" s="10"/>
      <c r="G53" s="10"/>
    </row>
    <row r="54" spans="4:7" x14ac:dyDescent="0.25">
      <c r="D54" s="10"/>
      <c r="G54" s="10"/>
    </row>
    <row r="55" spans="4:7" x14ac:dyDescent="0.25">
      <c r="D55" s="10"/>
      <c r="G55" s="10"/>
    </row>
    <row r="56" spans="4:7" x14ac:dyDescent="0.25">
      <c r="D56" s="10"/>
      <c r="G56" s="10"/>
    </row>
    <row r="57" spans="4:7" x14ac:dyDescent="0.25">
      <c r="D57" s="10"/>
      <c r="G57" s="10"/>
    </row>
    <row r="58" spans="4:7" x14ac:dyDescent="0.25">
      <c r="D58" s="10"/>
      <c r="G58" s="10"/>
    </row>
    <row r="59" spans="4:7" x14ac:dyDescent="0.25">
      <c r="D59" s="10"/>
      <c r="G59" s="10"/>
    </row>
    <row r="60" spans="4:7" x14ac:dyDescent="0.25">
      <c r="D60" s="10"/>
      <c r="G60" s="10"/>
    </row>
    <row r="61" spans="4:7" x14ac:dyDescent="0.25">
      <c r="D61" s="10"/>
      <c r="G61" s="10"/>
    </row>
    <row r="62" spans="4:7" x14ac:dyDescent="0.25">
      <c r="D62" s="10"/>
      <c r="G62" s="10"/>
    </row>
    <row r="63" spans="4:7" x14ac:dyDescent="0.25">
      <c r="D63" s="10"/>
      <c r="G63" s="10"/>
    </row>
    <row r="64" spans="4:7" x14ac:dyDescent="0.25">
      <c r="D64" s="10"/>
      <c r="G64" s="10"/>
    </row>
    <row r="65" spans="4:7" x14ac:dyDescent="0.25">
      <c r="D65" s="10"/>
      <c r="G65" s="10"/>
    </row>
    <row r="66" spans="4:7" x14ac:dyDescent="0.25">
      <c r="D66" s="10"/>
      <c r="G66" s="10"/>
    </row>
    <row r="67" spans="4:7" x14ac:dyDescent="0.25">
      <c r="D67" s="10"/>
      <c r="G67" s="10"/>
    </row>
  </sheetData>
  <sheetProtection algorithmName="SHA-512" hashValue="uQDltaP2ybSNq74EfwNRVZLs89//weto9IOsbPARptQxSBuVXv1rEz3aJ4odsIpXp0ZVUxzg4x9y2agkmvay8A==" saltValue="RfMMZehZ//J8fyOQEV1tig==" spinCount="100000" sheet="1" scenarios="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70" zoomScaleNormal="70" workbookViewId="0">
      <selection sqref="A1:D1"/>
    </sheetView>
  </sheetViews>
  <sheetFormatPr defaultRowHeight="15.75" x14ac:dyDescent="0.25"/>
  <cols>
    <col min="1" max="1" width="4.875" style="1" bestFit="1" customWidth="1"/>
    <col min="2" max="2" width="14.625" style="1" bestFit="1" customWidth="1"/>
    <col min="3" max="3" width="11.375" style="11" bestFit="1" customWidth="1"/>
    <col min="4" max="4" width="13" style="11" bestFit="1" customWidth="1"/>
    <col min="5" max="5" width="7.75" style="11" bestFit="1" customWidth="1"/>
    <col min="6" max="6" width="8.75" style="11" bestFit="1" customWidth="1"/>
    <col min="7" max="7" width="10" style="11" bestFit="1" customWidth="1"/>
    <col min="8" max="8" width="11.3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1" spans="12:14" x14ac:dyDescent="0.25">
      <c r="L1" s="1"/>
      <c r="M1" s="1"/>
      <c r="N1" s="1"/>
    </row>
    <row r="2" spans="12:14" x14ac:dyDescent="0.25">
      <c r="L2" s="1"/>
      <c r="M2" s="1"/>
      <c r="N2" s="1"/>
    </row>
    <row r="3" spans="12:14" x14ac:dyDescent="0.25">
      <c r="L3" s="1"/>
      <c r="M3" s="1"/>
      <c r="N3" s="1"/>
    </row>
    <row r="4" spans="12:14" x14ac:dyDescent="0.25">
      <c r="L4" s="1"/>
      <c r="M4" s="1"/>
      <c r="N4" s="1"/>
    </row>
    <row r="5" spans="12:14" x14ac:dyDescent="0.25">
      <c r="L5" s="1"/>
      <c r="M5" s="1"/>
      <c r="N5" s="1"/>
    </row>
    <row r="6" spans="12:14" x14ac:dyDescent="0.25">
      <c r="L6" s="1"/>
      <c r="M6" s="1"/>
      <c r="N6" s="1"/>
    </row>
    <row r="7" spans="12:14" x14ac:dyDescent="0.25">
      <c r="L7" s="1"/>
      <c r="M7" s="1"/>
      <c r="N7" s="1"/>
    </row>
    <row r="8" spans="12:14" x14ac:dyDescent="0.25">
      <c r="L8" s="1"/>
      <c r="M8" s="1"/>
      <c r="N8" s="1"/>
    </row>
    <row r="9" spans="12:14" x14ac:dyDescent="0.25">
      <c r="L9" s="1"/>
      <c r="M9" s="1"/>
      <c r="N9" s="1"/>
    </row>
    <row r="10" spans="12:14" x14ac:dyDescent="0.25">
      <c r="L10" s="1"/>
      <c r="M10" s="1"/>
      <c r="N10" s="1"/>
    </row>
    <row r="11" spans="12:14" x14ac:dyDescent="0.25">
      <c r="L11" s="1"/>
      <c r="M11" s="1"/>
      <c r="N11" s="1"/>
    </row>
    <row r="12" spans="12:14" x14ac:dyDescent="0.25">
      <c r="L12" s="1"/>
      <c r="M12" s="1"/>
      <c r="N12" s="1"/>
    </row>
    <row r="13" spans="12:14" x14ac:dyDescent="0.25">
      <c r="L13" s="1"/>
      <c r="M13" s="1"/>
      <c r="N13" s="1"/>
    </row>
    <row r="14" spans="12:14" x14ac:dyDescent="0.25">
      <c r="L14" s="1"/>
      <c r="M14" s="1"/>
      <c r="N14" s="1"/>
    </row>
    <row r="15" spans="12:14" x14ac:dyDescent="0.25">
      <c r="L15" s="1"/>
      <c r="M15" s="1"/>
      <c r="N15" s="1"/>
    </row>
    <row r="16" spans="12:14" x14ac:dyDescent="0.25">
      <c r="L16" s="1"/>
      <c r="M16" s="1"/>
      <c r="N16" s="1"/>
    </row>
    <row r="17" spans="1:14" x14ac:dyDescent="0.25">
      <c r="L17" s="1"/>
      <c r="M17" s="1"/>
      <c r="N17" s="1"/>
    </row>
    <row r="18" spans="1:14" x14ac:dyDescent="0.25">
      <c r="L18" s="1"/>
      <c r="M18" s="1"/>
      <c r="N18" s="1"/>
    </row>
    <row r="19" spans="1:14" x14ac:dyDescent="0.25">
      <c r="L19" s="1"/>
      <c r="M19" s="1"/>
      <c r="N19" s="1"/>
    </row>
    <row r="20" spans="1:14" x14ac:dyDescent="0.25">
      <c r="L20" s="1"/>
      <c r="M20" s="1"/>
      <c r="N20" s="1"/>
    </row>
    <row r="21" spans="1:14" x14ac:dyDescent="0.25">
      <c r="L21" s="1"/>
      <c r="M21" s="1"/>
      <c r="N21" s="1"/>
    </row>
    <row r="22" spans="1:14" x14ac:dyDescent="0.25">
      <c r="L22" s="1"/>
      <c r="M22" s="1"/>
      <c r="N22" s="1"/>
    </row>
    <row r="23" spans="1:14" x14ac:dyDescent="0.25">
      <c r="L23" s="1"/>
      <c r="M23" s="1"/>
      <c r="N23" s="1"/>
    </row>
    <row r="24" spans="1:14" x14ac:dyDescent="0.25">
      <c r="L24" s="1"/>
      <c r="M24" s="1"/>
      <c r="N24" s="1"/>
    </row>
    <row r="25" spans="1:14" x14ac:dyDescent="0.25">
      <c r="L25" s="1"/>
      <c r="M25" s="1"/>
      <c r="N25" s="1"/>
    </row>
    <row r="26" spans="1:14" x14ac:dyDescent="0.25">
      <c r="L26" s="1"/>
      <c r="M26" s="1"/>
      <c r="N26" s="1"/>
    </row>
    <row r="27" spans="1:14" x14ac:dyDescent="0.25">
      <c r="L27" s="1"/>
      <c r="M27" s="1"/>
      <c r="N27" s="1"/>
    </row>
    <row r="28" spans="1:14" x14ac:dyDescent="0.25">
      <c r="L28" s="1"/>
      <c r="M28" s="1"/>
      <c r="N28" s="1"/>
    </row>
    <row r="29" spans="1:14" x14ac:dyDescent="0.25">
      <c r="L29" s="1"/>
      <c r="M29" s="1"/>
      <c r="N29" s="1"/>
    </row>
    <row r="30" spans="1:14" x14ac:dyDescent="0.25">
      <c r="L30" s="1"/>
      <c r="M30" s="1"/>
      <c r="N30" s="1"/>
    </row>
    <row r="31" spans="1:14" x14ac:dyDescent="0.25">
      <c r="L31" s="1"/>
      <c r="M31" s="1"/>
      <c r="N31" s="1"/>
    </row>
    <row r="32" spans="1:14" x14ac:dyDescent="0.25">
      <c r="A32" s="88" t="s">
        <v>219</v>
      </c>
      <c r="B32" s="88"/>
      <c r="C32" s="88"/>
      <c r="D32" s="88"/>
      <c r="E32" s="88"/>
      <c r="F32" s="88"/>
      <c r="G32" s="88"/>
      <c r="H32" s="88"/>
      <c r="I32" s="88"/>
      <c r="J32" s="88"/>
      <c r="K32" s="88"/>
    </row>
    <row r="35" spans="1:18" ht="33" hidden="1" customHeight="1" x14ac:dyDescent="0.25">
      <c r="A35" s="1" t="s">
        <v>2</v>
      </c>
      <c r="B35" s="1" t="s">
        <v>3</v>
      </c>
      <c r="C35" s="31" t="s">
        <v>195</v>
      </c>
      <c r="D35" s="31" t="s">
        <v>0</v>
      </c>
      <c r="E35" s="31" t="s">
        <v>194</v>
      </c>
      <c r="G35" s="31"/>
      <c r="H35" s="56"/>
      <c r="I35" s="1"/>
      <c r="J35" s="1"/>
      <c r="K35" s="1"/>
      <c r="L35" s="1"/>
      <c r="M35" s="1"/>
      <c r="N35" s="1"/>
      <c r="O35" s="1"/>
      <c r="P35" s="1"/>
      <c r="Q35" s="1"/>
      <c r="R35" s="1"/>
    </row>
    <row r="36" spans="1:18" hidden="1" x14ac:dyDescent="0.25">
      <c r="A36" s="1">
        <v>2000</v>
      </c>
      <c r="B36" s="1" t="s">
        <v>326</v>
      </c>
      <c r="C36" s="31">
        <v>8565.2000000000007</v>
      </c>
      <c r="D36" s="31">
        <v>22590.1</v>
      </c>
      <c r="E36" s="31">
        <v>2.7780000000000002E-5</v>
      </c>
      <c r="F36" s="31"/>
      <c r="G36" s="31"/>
      <c r="H36" s="56"/>
      <c r="I36" s="1"/>
      <c r="J36" s="1"/>
      <c r="K36" s="1"/>
      <c r="L36" s="1"/>
      <c r="M36" s="1"/>
      <c r="N36" s="1"/>
      <c r="O36" s="1"/>
      <c r="P36" s="1"/>
      <c r="Q36" s="1"/>
      <c r="R36" s="1"/>
    </row>
    <row r="37" spans="1:18" hidden="1" x14ac:dyDescent="0.25">
      <c r="A37" s="1">
        <v>2001</v>
      </c>
      <c r="B37" s="1" t="s">
        <v>326</v>
      </c>
      <c r="C37" s="31">
        <v>9779.57</v>
      </c>
      <c r="D37" s="31">
        <v>24429.200000000001</v>
      </c>
      <c r="E37" s="31">
        <v>4.6579999999999998E-5</v>
      </c>
      <c r="F37" s="31"/>
      <c r="G37" s="31"/>
      <c r="H37" s="56"/>
      <c r="I37" s="1"/>
      <c r="J37" s="1"/>
      <c r="K37" s="1"/>
      <c r="L37" s="1"/>
      <c r="M37" s="1"/>
      <c r="N37" s="1"/>
      <c r="O37" s="1"/>
      <c r="P37" s="1"/>
      <c r="Q37" s="1"/>
      <c r="R37" s="1"/>
    </row>
    <row r="38" spans="1:18" hidden="1" x14ac:dyDescent="0.25">
      <c r="A38" s="1">
        <v>2002</v>
      </c>
      <c r="B38" s="1" t="s">
        <v>326</v>
      </c>
      <c r="C38" s="31">
        <v>10822</v>
      </c>
      <c r="D38" s="31">
        <v>25204.400000000001</v>
      </c>
      <c r="E38" s="31">
        <v>6.0250000000000001E-5</v>
      </c>
      <c r="F38" s="31"/>
      <c r="G38" s="31"/>
      <c r="H38" s="56"/>
      <c r="I38" s="1"/>
      <c r="J38" s="1"/>
      <c r="K38" s="1"/>
      <c r="L38" s="1"/>
      <c r="M38" s="1"/>
      <c r="N38" s="1"/>
      <c r="O38" s="1"/>
      <c r="P38" s="1"/>
      <c r="Q38" s="1"/>
      <c r="R38" s="1"/>
    </row>
    <row r="39" spans="1:18" hidden="1" x14ac:dyDescent="0.25">
      <c r="A39" s="1">
        <v>2003</v>
      </c>
      <c r="B39" s="1" t="s">
        <v>326</v>
      </c>
      <c r="C39" s="31">
        <v>11612.3</v>
      </c>
      <c r="D39" s="31">
        <v>25205.599999999999</v>
      </c>
      <c r="E39" s="31">
        <v>7.161E-5</v>
      </c>
      <c r="F39" s="31"/>
      <c r="G39" s="31"/>
      <c r="H39" s="56"/>
      <c r="I39" s="1"/>
      <c r="J39" s="1"/>
      <c r="K39" s="1"/>
      <c r="L39" s="1"/>
      <c r="M39" s="1"/>
      <c r="N39" s="1"/>
      <c r="O39" s="1"/>
      <c r="P39" s="1"/>
      <c r="Q39" s="1"/>
      <c r="R39" s="1"/>
    </row>
    <row r="40" spans="1:18" hidden="1" x14ac:dyDescent="0.25">
      <c r="A40" s="1">
        <v>2004</v>
      </c>
      <c r="B40" s="1" t="s">
        <v>326</v>
      </c>
      <c r="C40" s="31">
        <v>12207.6</v>
      </c>
      <c r="D40" s="31">
        <v>24702.799999999999</v>
      </c>
      <c r="E40" s="31">
        <v>1.8924299999999999E-3</v>
      </c>
      <c r="F40" s="31"/>
      <c r="G40" s="31"/>
      <c r="H40" s="56"/>
      <c r="I40" s="1"/>
      <c r="J40" s="1"/>
      <c r="K40" s="1"/>
      <c r="L40" s="1"/>
      <c r="M40" s="1"/>
      <c r="N40" s="1"/>
      <c r="O40" s="1"/>
      <c r="P40" s="1"/>
      <c r="Q40" s="1"/>
      <c r="R40" s="1"/>
    </row>
    <row r="41" spans="1:18" hidden="1" x14ac:dyDescent="0.25">
      <c r="A41" s="1">
        <v>2005</v>
      </c>
      <c r="B41" s="1" t="s">
        <v>326</v>
      </c>
      <c r="C41" s="31">
        <v>12483.9</v>
      </c>
      <c r="D41" s="31">
        <v>23478</v>
      </c>
      <c r="E41" s="31">
        <v>9.4035300000000002E-3</v>
      </c>
      <c r="F41" s="31"/>
      <c r="G41" s="31"/>
      <c r="H41" s="56"/>
      <c r="I41" s="1"/>
      <c r="J41" s="1"/>
      <c r="K41" s="1"/>
      <c r="L41" s="1"/>
      <c r="M41" s="1"/>
      <c r="N41" s="1"/>
      <c r="O41" s="1"/>
      <c r="P41" s="1"/>
      <c r="Q41" s="1"/>
      <c r="R41" s="1"/>
    </row>
    <row r="42" spans="1:18" hidden="1" x14ac:dyDescent="0.25">
      <c r="A42" s="1">
        <v>2006</v>
      </c>
      <c r="B42" s="1" t="s">
        <v>326</v>
      </c>
      <c r="C42" s="31">
        <v>12546.1</v>
      </c>
      <c r="D42" s="31">
        <v>22244.1</v>
      </c>
      <c r="E42" s="31">
        <v>2.4540600000000003E-2</v>
      </c>
      <c r="F42" s="31"/>
      <c r="G42" s="31"/>
      <c r="H42" s="56"/>
      <c r="I42" s="1"/>
      <c r="J42" s="1"/>
      <c r="K42" s="1"/>
      <c r="L42" s="1"/>
      <c r="M42" s="1"/>
      <c r="N42" s="1"/>
      <c r="O42" s="1"/>
      <c r="P42" s="1"/>
      <c r="Q42" s="1"/>
      <c r="R42" s="1"/>
    </row>
    <row r="43" spans="1:18" hidden="1" x14ac:dyDescent="0.25">
      <c r="A43" s="1">
        <v>2007</v>
      </c>
      <c r="B43" s="1" t="s">
        <v>326</v>
      </c>
      <c r="C43" s="31">
        <v>12283.2</v>
      </c>
      <c r="D43" s="31">
        <v>20665.2</v>
      </c>
      <c r="E43" s="31">
        <v>6.5060599999999996E-2</v>
      </c>
      <c r="F43" s="31"/>
      <c r="G43" s="31"/>
      <c r="H43" s="56"/>
      <c r="I43" s="1"/>
      <c r="J43" s="1"/>
      <c r="K43" s="1"/>
      <c r="L43" s="1"/>
      <c r="M43" s="1"/>
      <c r="N43" s="1"/>
      <c r="O43" s="1"/>
      <c r="P43" s="1"/>
      <c r="Q43" s="1"/>
      <c r="R43" s="1"/>
    </row>
    <row r="44" spans="1:18" hidden="1" x14ac:dyDescent="0.25">
      <c r="A44" s="1">
        <v>2008</v>
      </c>
      <c r="B44" s="1" t="s">
        <v>326</v>
      </c>
      <c r="C44" s="31">
        <v>11825.3</v>
      </c>
      <c r="D44" s="31">
        <v>18786.2</v>
      </c>
      <c r="E44" s="31">
        <v>8.9123599999999997E-2</v>
      </c>
      <c r="F44" s="31"/>
      <c r="G44" s="31"/>
      <c r="H44" s="56"/>
      <c r="I44" s="1"/>
      <c r="J44" s="1"/>
      <c r="K44" s="1"/>
      <c r="L44" s="1"/>
      <c r="M44" s="1"/>
      <c r="N44" s="1"/>
      <c r="O44" s="1"/>
      <c r="P44" s="1"/>
      <c r="Q44" s="1"/>
      <c r="R44" s="1"/>
    </row>
    <row r="45" spans="1:18" hidden="1" x14ac:dyDescent="0.25">
      <c r="A45" s="1">
        <v>2009</v>
      </c>
      <c r="B45" s="1" t="s">
        <v>326</v>
      </c>
      <c r="C45" s="31">
        <v>11421.4</v>
      </c>
      <c r="D45" s="31">
        <v>17528.2</v>
      </c>
      <c r="E45" s="31">
        <v>0.125583</v>
      </c>
      <c r="F45" s="31"/>
      <c r="G45" s="31"/>
      <c r="H45" s="56"/>
      <c r="I45" s="1"/>
      <c r="J45" s="1"/>
      <c r="K45" s="1"/>
      <c r="L45" s="1"/>
      <c r="M45" s="1"/>
      <c r="N45" s="1"/>
      <c r="O45" s="1"/>
      <c r="P45" s="1"/>
      <c r="Q45" s="1"/>
      <c r="R45" s="1"/>
    </row>
    <row r="46" spans="1:18" hidden="1" x14ac:dyDescent="0.25">
      <c r="A46" s="1">
        <v>2010</v>
      </c>
      <c r="B46" s="1" t="s">
        <v>326</v>
      </c>
      <c r="C46" s="31">
        <v>11032.5</v>
      </c>
      <c r="D46" s="31">
        <v>16364.2</v>
      </c>
      <c r="E46" s="31">
        <v>0.15317</v>
      </c>
      <c r="F46" s="31"/>
      <c r="G46" s="31"/>
      <c r="H46" s="56"/>
      <c r="I46" s="1"/>
      <c r="J46" s="1"/>
      <c r="K46" s="1"/>
      <c r="L46" s="1"/>
      <c r="M46" s="1"/>
      <c r="N46" s="1"/>
      <c r="O46" s="1"/>
      <c r="P46" s="1"/>
      <c r="Q46" s="1"/>
      <c r="R46" s="1"/>
    </row>
    <row r="47" spans="1:18" hidden="1" x14ac:dyDescent="0.25">
      <c r="A47" s="1">
        <v>2011</v>
      </c>
      <c r="B47" s="1" t="s">
        <v>326</v>
      </c>
      <c r="C47" s="31">
        <v>10587.7</v>
      </c>
      <c r="D47" s="31">
        <v>15383.2</v>
      </c>
      <c r="E47" s="31">
        <v>0.157221</v>
      </c>
      <c r="F47" s="31"/>
      <c r="G47" s="31"/>
      <c r="H47" s="56"/>
      <c r="I47" s="1"/>
      <c r="J47" s="1"/>
      <c r="K47" s="1"/>
      <c r="L47" s="1"/>
      <c r="M47" s="1"/>
      <c r="N47" s="1"/>
      <c r="O47" s="1"/>
      <c r="P47" s="1"/>
      <c r="Q47" s="1"/>
      <c r="R47" s="1"/>
    </row>
    <row r="48" spans="1:18" hidden="1" x14ac:dyDescent="0.25">
      <c r="A48" s="1">
        <v>2012</v>
      </c>
      <c r="B48" s="1" t="s">
        <v>326</v>
      </c>
      <c r="C48" s="31">
        <v>10042.9</v>
      </c>
      <c r="D48" s="31">
        <v>14618.2</v>
      </c>
      <c r="E48" s="31">
        <v>0.23921099999999998</v>
      </c>
      <c r="F48" s="31"/>
      <c r="G48" s="31"/>
      <c r="H48" s="56"/>
      <c r="I48" s="1"/>
      <c r="J48" s="1"/>
      <c r="K48" s="1"/>
      <c r="L48" s="1"/>
      <c r="M48" s="1"/>
      <c r="N48" s="1"/>
      <c r="O48" s="1"/>
      <c r="P48" s="1"/>
      <c r="Q48" s="1"/>
      <c r="R48" s="1"/>
    </row>
    <row r="49" spans="1:21" hidden="1" x14ac:dyDescent="0.25">
      <c r="A49" s="1">
        <v>2013</v>
      </c>
      <c r="B49" s="1" t="s">
        <v>326</v>
      </c>
      <c r="C49" s="31">
        <v>9492.0400000000009</v>
      </c>
      <c r="D49" s="31">
        <v>14020.2</v>
      </c>
      <c r="E49" s="31">
        <v>0.29561499999999996</v>
      </c>
      <c r="F49" s="31"/>
      <c r="G49" s="31"/>
      <c r="H49" s="56"/>
      <c r="I49" s="1"/>
      <c r="J49" s="1"/>
      <c r="K49" s="1"/>
      <c r="L49" s="1"/>
      <c r="M49" s="1"/>
      <c r="N49" s="1"/>
      <c r="O49" s="1"/>
      <c r="P49" s="1"/>
      <c r="Q49" s="1"/>
      <c r="R49" s="1"/>
    </row>
    <row r="50" spans="1:21" hidden="1" x14ac:dyDescent="0.25">
      <c r="A50" s="1">
        <v>2014</v>
      </c>
      <c r="B50" s="1" t="s">
        <v>326</v>
      </c>
      <c r="C50" s="31">
        <v>8968.0400000000009</v>
      </c>
      <c r="D50" s="31">
        <v>13568.2</v>
      </c>
      <c r="E50" s="31">
        <v>0.33297100000000002</v>
      </c>
      <c r="F50" s="31"/>
      <c r="G50" s="31"/>
      <c r="H50" s="56"/>
      <c r="I50" s="1"/>
      <c r="J50" s="1"/>
      <c r="K50" s="1"/>
      <c r="L50" s="1"/>
      <c r="M50" s="1"/>
      <c r="N50" s="1"/>
      <c r="O50" s="1"/>
      <c r="P50" s="1"/>
      <c r="Q50" s="1"/>
      <c r="R50" s="1"/>
    </row>
    <row r="51" spans="1:21" x14ac:dyDescent="0.25">
      <c r="H51" s="16"/>
      <c r="K51" s="16"/>
      <c r="L51" s="16"/>
      <c r="M51" s="17"/>
      <c r="N51" s="17"/>
      <c r="P51" s="17"/>
      <c r="T51" s="18"/>
      <c r="U51" s="18"/>
    </row>
    <row r="53" spans="1:21" ht="21" customHeight="1" x14ac:dyDescent="0.25"/>
    <row r="55" spans="1:21" ht="16.5" customHeight="1" x14ac:dyDescent="0.25">
      <c r="U55" s="18"/>
    </row>
    <row r="56" spans="1:21" x14ac:dyDescent="0.25">
      <c r="T56" s="18"/>
      <c r="U56" s="18"/>
    </row>
  </sheetData>
  <sheetProtection algorithmName="SHA-512" hashValue="K2iMA/sr4LmNW/tiPwray995S/VIz+wBHLK2vo7TRoBMyC0pbzSOceKYwaYVqwzaMF+gRQI/vgc6SXToDf/uYg==" saltValue="Ek55JK+c6cCf+HLzhlX2aQ==" spinCount="100000" sheet="1" scenarios="1"/>
  <mergeCells count="1">
    <mergeCell ref="A32:K32"/>
  </mergeCells>
  <pageMargins left="0.25" right="0.25" top="0.75" bottom="0.75" header="0.3" footer="0.3"/>
  <pageSetup scale="3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2"/>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3" t="s">
        <v>182</v>
      </c>
    </row>
    <row r="33" spans="1:22" hidden="1" x14ac:dyDescent="0.25">
      <c r="B33" s="23">
        <v>2005</v>
      </c>
      <c r="C33" s="23">
        <v>2006</v>
      </c>
      <c r="D33" s="23">
        <v>2007</v>
      </c>
      <c r="E33" s="23">
        <v>2008</v>
      </c>
      <c r="F33" s="23">
        <v>2009</v>
      </c>
      <c r="G33" s="23">
        <v>2010</v>
      </c>
      <c r="H33" s="23">
        <v>2011</v>
      </c>
      <c r="I33" s="23">
        <v>2012</v>
      </c>
      <c r="J33" s="23">
        <v>2013</v>
      </c>
      <c r="K33" s="23">
        <v>2014</v>
      </c>
    </row>
    <row r="34" spans="1:22" hidden="1" x14ac:dyDescent="0.25">
      <c r="A34" s="1" t="s">
        <v>184</v>
      </c>
      <c r="B34" s="10">
        <v>2.7901500000000003E-2</v>
      </c>
      <c r="C34" s="10">
        <v>5.1035299999999999E-2</v>
      </c>
      <c r="D34" s="10">
        <v>7.7338100000000007E-2</v>
      </c>
      <c r="E34" s="10">
        <v>7.7411300000000002E-2</v>
      </c>
      <c r="F34" s="10">
        <v>0.11719599999999999</v>
      </c>
      <c r="G34" s="10">
        <v>0.157863</v>
      </c>
      <c r="H34" s="10">
        <v>0.214222</v>
      </c>
      <c r="I34" s="10">
        <v>0.27757700000000002</v>
      </c>
      <c r="J34" s="10">
        <v>0.322353</v>
      </c>
      <c r="K34" s="10">
        <v>0.37487900000000002</v>
      </c>
    </row>
    <row r="35" spans="1:22" hidden="1" x14ac:dyDescent="0.25">
      <c r="A35" s="1" t="s">
        <v>185</v>
      </c>
      <c r="B35" s="10">
        <v>2.6215000000000002E-2</v>
      </c>
      <c r="C35" s="10">
        <v>2.9670700000000001E-2</v>
      </c>
      <c r="D35" s="10">
        <v>3.5905300000000001E-2</v>
      </c>
      <c r="E35" s="10">
        <v>3.8365400000000001E-2</v>
      </c>
      <c r="F35" s="10">
        <v>5.5363200000000001E-2</v>
      </c>
      <c r="G35" s="10">
        <v>6.3896800000000004E-2</v>
      </c>
      <c r="H35" s="10">
        <v>9.6914800000000009E-2</v>
      </c>
      <c r="I35" s="10">
        <v>9.2237899999999998E-2</v>
      </c>
      <c r="J35" s="10">
        <v>0.11934900000000001</v>
      </c>
      <c r="K35" s="10">
        <v>0.127414</v>
      </c>
    </row>
    <row r="36" spans="1:22" hidden="1" x14ac:dyDescent="0.25">
      <c r="A36" s="1" t="s">
        <v>186</v>
      </c>
      <c r="B36" s="10">
        <v>1.51948E-2</v>
      </c>
      <c r="C36" s="10">
        <v>2.3318599999999998E-2</v>
      </c>
      <c r="D36" s="10">
        <v>3.5254199999999999E-2</v>
      </c>
      <c r="E36" s="10">
        <v>5.9745199999999998E-2</v>
      </c>
      <c r="F36" s="10">
        <v>7.7506800000000001E-2</v>
      </c>
      <c r="G36" s="10">
        <v>9.7415500000000002E-2</v>
      </c>
      <c r="H36" s="10">
        <v>0.11154</v>
      </c>
      <c r="I36" s="10">
        <v>0.13099</v>
      </c>
      <c r="J36" s="10">
        <v>0.17208300000000001</v>
      </c>
      <c r="K36" s="10">
        <v>0.21725899999999998</v>
      </c>
    </row>
    <row r="37" spans="1:22" hidden="1" x14ac:dyDescent="0.25">
      <c r="A37" s="1" t="s">
        <v>187</v>
      </c>
      <c r="B37" s="10">
        <v>0.20788799999999999</v>
      </c>
      <c r="C37" s="10">
        <v>0.25094899999999998</v>
      </c>
      <c r="D37" s="10">
        <v>0.300985</v>
      </c>
      <c r="E37" s="10">
        <v>0.333538</v>
      </c>
      <c r="F37" s="10">
        <v>0.36510599999999999</v>
      </c>
      <c r="G37" s="10">
        <v>0.38614500000000002</v>
      </c>
      <c r="H37" s="10">
        <v>0.41134799999999999</v>
      </c>
      <c r="I37" s="10">
        <v>0.41363799999999995</v>
      </c>
      <c r="J37" s="10">
        <v>0.42210799999999998</v>
      </c>
      <c r="K37" s="10">
        <v>0.41122700000000001</v>
      </c>
    </row>
    <row r="38" spans="1:22" hidden="1" x14ac:dyDescent="0.25">
      <c r="A38" s="1" t="s">
        <v>188</v>
      </c>
      <c r="B38" s="10">
        <v>9.4035300000000002E-3</v>
      </c>
      <c r="C38" s="10">
        <v>2.4540600000000003E-2</v>
      </c>
      <c r="D38" s="10">
        <v>6.5060599999999996E-2</v>
      </c>
      <c r="E38" s="10">
        <v>8.9123599999999997E-2</v>
      </c>
      <c r="F38" s="10">
        <v>0.125583</v>
      </c>
      <c r="G38" s="10">
        <v>0.15317</v>
      </c>
      <c r="H38" s="10">
        <v>0.157221</v>
      </c>
      <c r="I38" s="10">
        <v>0.23921099999999998</v>
      </c>
      <c r="J38" s="10">
        <v>0.29561499999999996</v>
      </c>
      <c r="K38" s="10">
        <v>0.33297100000000002</v>
      </c>
    </row>
    <row r="39" spans="1:22" hidden="1" x14ac:dyDescent="0.25">
      <c r="A39" s="1" t="s">
        <v>189</v>
      </c>
      <c r="B39" s="10">
        <v>0.20666499999999999</v>
      </c>
      <c r="C39" s="10">
        <v>0.22814000000000001</v>
      </c>
      <c r="D39" s="10">
        <v>0.25786399999999998</v>
      </c>
      <c r="E39" s="10">
        <v>0.29020399999999996</v>
      </c>
      <c r="F39" s="10">
        <v>0.331376</v>
      </c>
      <c r="G39" s="10">
        <v>0.322357</v>
      </c>
      <c r="H39" s="10">
        <v>0.344497</v>
      </c>
      <c r="I39" s="10">
        <v>0.39505800000000002</v>
      </c>
      <c r="J39" s="10">
        <v>0.43194899999999997</v>
      </c>
      <c r="K39" s="10">
        <v>0.49070399999999997</v>
      </c>
    </row>
    <row r="40" spans="1:22" hidden="1" x14ac:dyDescent="0.25">
      <c r="A40" s="1" t="s">
        <v>179</v>
      </c>
      <c r="B40" s="10">
        <v>2.7246725941665755E-2</v>
      </c>
      <c r="C40" s="10">
        <v>4.5497951101178408E-2</v>
      </c>
      <c r="D40" s="10">
        <v>6.7726679759678735E-2</v>
      </c>
      <c r="E40" s="10">
        <v>6.8114566736021384E-2</v>
      </c>
      <c r="F40" s="10">
        <v>0.10266761138892606</v>
      </c>
      <c r="G40" s="10">
        <v>0.13465522858249188</v>
      </c>
      <c r="H40" s="10">
        <v>0.18361350514806513</v>
      </c>
      <c r="I40" s="10">
        <v>0.23027659469127579</v>
      </c>
      <c r="J40" s="10">
        <v>0.27191678734180325</v>
      </c>
      <c r="K40" s="10">
        <v>0.31111459539572228</v>
      </c>
    </row>
    <row r="41" spans="1:22" hidden="1" x14ac:dyDescent="0.25">
      <c r="A41" s="1" t="s">
        <v>191</v>
      </c>
      <c r="B41" s="10">
        <v>2.8303237574099409E-2</v>
      </c>
      <c r="C41" s="10">
        <v>4.6769671034798413E-2</v>
      </c>
      <c r="D41" s="10">
        <v>6.7858430607625836E-2</v>
      </c>
      <c r="E41" s="10">
        <v>6.6778607759262809E-2</v>
      </c>
      <c r="F41" s="10">
        <v>0.10118837184538387</v>
      </c>
      <c r="G41" s="10">
        <v>0.13342731035194108</v>
      </c>
      <c r="H41" s="10">
        <v>0.18526930649177933</v>
      </c>
      <c r="I41" s="10">
        <v>0.22958617304043624</v>
      </c>
      <c r="J41" s="10">
        <v>0.27019184004323155</v>
      </c>
      <c r="K41" s="10">
        <v>0.30944948961305546</v>
      </c>
      <c r="M41" s="24"/>
      <c r="N41" s="24"/>
      <c r="O41" s="24"/>
      <c r="P41" s="24"/>
      <c r="Q41" s="24"/>
      <c r="R41" s="24"/>
      <c r="S41" s="24"/>
      <c r="T41" s="24"/>
      <c r="U41" s="24"/>
      <c r="V41" s="24"/>
    </row>
    <row r="42" spans="1:22" hidden="1" x14ac:dyDescent="0.25">
      <c r="A42" s="1" t="s">
        <v>192</v>
      </c>
      <c r="B42" s="10">
        <v>3.3206899999999998E-2</v>
      </c>
      <c r="C42" s="10">
        <v>5.1499400000000001E-2</v>
      </c>
      <c r="D42" s="10">
        <v>7.3849700000000004E-2</v>
      </c>
      <c r="E42" s="10">
        <v>7.7947900000000001E-2</v>
      </c>
      <c r="F42" s="10">
        <v>0.11164500000000001</v>
      </c>
      <c r="G42" s="10">
        <v>0.14176</v>
      </c>
      <c r="H42" s="10">
        <v>0.18745100000000001</v>
      </c>
      <c r="I42" s="10">
        <v>0.23161500000000002</v>
      </c>
      <c r="J42" s="10">
        <v>0.271171</v>
      </c>
      <c r="K42" s="10">
        <v>0.30882599999999999</v>
      </c>
    </row>
  </sheetData>
  <sheetProtection algorithmName="SHA-512" hashValue="7brgpUqMjOEZrptvuSULpAoDUPjFbtGKkibhyg+eHSri2GrluWQ1oEYR/uyzrMFiHQzgnHrJZbnUui5e1HdFlg==" saltValue="HEinWEgMUmsY0eTqLqN1HQ==" spinCount="100000" sheet="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52"/>
  <sheetViews>
    <sheetView showGridLines="0" showRowColHeaders="0" zoomScale="70" zoomScaleNormal="70" workbookViewId="0">
      <selection activeCell="F59" sqref="F59"/>
    </sheetView>
  </sheetViews>
  <sheetFormatPr defaultRowHeight="15.75" x14ac:dyDescent="0.25"/>
  <cols>
    <col min="1" max="16384" width="9" style="1"/>
  </cols>
  <sheetData>
    <row r="26" spans="1:6" x14ac:dyDescent="0.25">
      <c r="A26" s="28" t="s">
        <v>198</v>
      </c>
    </row>
    <row r="27" spans="1:6" x14ac:dyDescent="0.25">
      <c r="A27" s="28" t="s">
        <v>325</v>
      </c>
    </row>
    <row r="28" spans="1:6" hidden="1" x14ac:dyDescent="0.25">
      <c r="F28" s="28"/>
    </row>
    <row r="29" spans="1:6" hidden="1" x14ac:dyDescent="0.25"/>
    <row r="30" spans="1:6" hidden="1" x14ac:dyDescent="0.25">
      <c r="B30" s="1" t="s">
        <v>226</v>
      </c>
    </row>
    <row r="31" spans="1:6" hidden="1" x14ac:dyDescent="0.25">
      <c r="A31" s="1" t="s">
        <v>32</v>
      </c>
      <c r="B31" s="22">
        <v>0.01</v>
      </c>
    </row>
    <row r="32" spans="1:6" hidden="1" x14ac:dyDescent="0.25">
      <c r="A32" s="1" t="s">
        <v>133</v>
      </c>
      <c r="B32" s="1">
        <v>0.03</v>
      </c>
      <c r="E32" s="82"/>
    </row>
    <row r="33" spans="1:5" hidden="1" x14ac:dyDescent="0.25">
      <c r="A33" s="1" t="s">
        <v>153</v>
      </c>
      <c r="B33" s="1">
        <v>0.16</v>
      </c>
      <c r="E33" s="82"/>
    </row>
    <row r="34" spans="1:5" hidden="1" x14ac:dyDescent="0.25">
      <c r="A34" s="1" t="s">
        <v>41</v>
      </c>
      <c r="B34" s="1">
        <v>0.18</v>
      </c>
      <c r="E34" s="82"/>
    </row>
    <row r="35" spans="1:5" hidden="1" x14ac:dyDescent="0.25">
      <c r="A35" s="1" t="s">
        <v>125</v>
      </c>
      <c r="B35" s="1">
        <v>0.33</v>
      </c>
      <c r="E35" s="82"/>
    </row>
    <row r="36" spans="1:5" hidden="1" x14ac:dyDescent="0.25">
      <c r="B36" s="22"/>
      <c r="E36" s="82"/>
    </row>
    <row r="37" spans="1:5" x14ac:dyDescent="0.25">
      <c r="B37" s="22"/>
      <c r="E37" s="82"/>
    </row>
    <row r="38" spans="1:5" x14ac:dyDescent="0.25">
      <c r="B38" s="22"/>
      <c r="E38" s="82"/>
    </row>
    <row r="39" spans="1:5" x14ac:dyDescent="0.25">
      <c r="B39" s="22"/>
      <c r="E39" s="82"/>
    </row>
    <row r="40" spans="1:5" x14ac:dyDescent="0.25">
      <c r="B40" s="22"/>
      <c r="E40" s="82"/>
    </row>
    <row r="41" spans="1:5" x14ac:dyDescent="0.25">
      <c r="B41" s="22"/>
      <c r="E41" s="82"/>
    </row>
    <row r="42" spans="1:5" x14ac:dyDescent="0.25">
      <c r="B42" s="22"/>
      <c r="E42" s="82"/>
    </row>
    <row r="43" spans="1:5" x14ac:dyDescent="0.25">
      <c r="B43" s="22"/>
      <c r="E43" s="82"/>
    </row>
    <row r="44" spans="1:5" x14ac:dyDescent="0.25">
      <c r="B44" s="22"/>
      <c r="E44" s="82"/>
    </row>
    <row r="45" spans="1:5" x14ac:dyDescent="0.25">
      <c r="B45" s="22"/>
      <c r="E45" s="82"/>
    </row>
    <row r="46" spans="1:5" x14ac:dyDescent="0.25">
      <c r="B46" s="22"/>
      <c r="E46" s="82"/>
    </row>
    <row r="47" spans="1:5" x14ac:dyDescent="0.25">
      <c r="B47" s="22"/>
      <c r="E47" s="82"/>
    </row>
    <row r="48" spans="1:5" x14ac:dyDescent="0.25">
      <c r="B48" s="22"/>
      <c r="E48" s="82"/>
    </row>
    <row r="49" spans="2:5" x14ac:dyDescent="0.25">
      <c r="B49" s="22"/>
      <c r="E49" s="82"/>
    </row>
    <row r="50" spans="2:5" x14ac:dyDescent="0.25">
      <c r="B50" s="22"/>
      <c r="E50" s="82"/>
    </row>
    <row r="51" spans="2:5" x14ac:dyDescent="0.25">
      <c r="B51" s="22"/>
      <c r="E51" s="82"/>
    </row>
    <row r="52" spans="2:5" x14ac:dyDescent="0.25">
      <c r="B52" s="22"/>
      <c r="E52" s="82"/>
    </row>
  </sheetData>
  <sheetProtection algorithmName="SHA-512" hashValue="X7OsU6yUfxMYtLs2S1o6wuKiRRi3rCfm88OQYO/LtGSZWGBgfIy6U19lQu02QrSnRsxjyZDY2CWhhll7qPvwOQ==" saltValue="6ZEm+Mph9BY86l1/nJixqg==" spinCount="100000" sheet="1" scenarios="1"/>
  <sortState ref="A31:B35">
    <sortCondition ref="B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3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330</v>
      </c>
    </row>
    <row r="32" spans="1:1" hidden="1" x14ac:dyDescent="0.25">
      <c r="A32" s="23" t="s">
        <v>182</v>
      </c>
    </row>
    <row r="33" spans="1:22" hidden="1" x14ac:dyDescent="0.25">
      <c r="B33" s="23">
        <v>2005</v>
      </c>
      <c r="C33" s="23">
        <v>2006</v>
      </c>
      <c r="D33" s="23">
        <v>2007</v>
      </c>
      <c r="E33" s="23">
        <v>2008</v>
      </c>
      <c r="F33" s="23">
        <v>2009</v>
      </c>
      <c r="G33" s="23">
        <v>2010</v>
      </c>
      <c r="H33" s="23">
        <v>2011</v>
      </c>
      <c r="I33" s="23">
        <v>2012</v>
      </c>
      <c r="J33" s="23">
        <v>2013</v>
      </c>
      <c r="K33" s="23">
        <v>2014</v>
      </c>
    </row>
    <row r="34" spans="1:22" hidden="1" x14ac:dyDescent="0.25">
      <c r="A34" s="1" t="s">
        <v>326</v>
      </c>
      <c r="B34" s="10">
        <v>9.4035300000000002E-3</v>
      </c>
      <c r="C34" s="10">
        <v>2.4540600000000003E-2</v>
      </c>
      <c r="D34" s="10">
        <v>6.5060599999999996E-2</v>
      </c>
      <c r="E34" s="10">
        <v>8.9123599999999997E-2</v>
      </c>
      <c r="F34" s="10">
        <v>0.125583</v>
      </c>
      <c r="G34" s="10">
        <v>0.15317</v>
      </c>
      <c r="H34" s="10">
        <v>0.157221</v>
      </c>
      <c r="I34" s="10">
        <v>0.23921099999999998</v>
      </c>
      <c r="J34" s="10">
        <v>0.29561499999999996</v>
      </c>
      <c r="K34" s="10">
        <v>0.33297100000000002</v>
      </c>
    </row>
    <row r="35" spans="1:22" hidden="1" x14ac:dyDescent="0.25">
      <c r="A35" s="1" t="s">
        <v>32</v>
      </c>
      <c r="B35" s="10">
        <v>0</v>
      </c>
      <c r="C35" s="10">
        <v>0</v>
      </c>
      <c r="D35" s="10">
        <v>0</v>
      </c>
      <c r="E35" s="10">
        <v>0</v>
      </c>
      <c r="F35" s="10">
        <v>3.4965E-3</v>
      </c>
      <c r="G35" s="10">
        <v>6.5789500000000001E-3</v>
      </c>
      <c r="H35" s="10">
        <v>1.5576300000000001E-2</v>
      </c>
      <c r="I35" s="10">
        <v>1.7699100000000002E-2</v>
      </c>
      <c r="J35" s="10">
        <v>3.0812300000000001E-2</v>
      </c>
      <c r="K35" s="10">
        <v>4.2440300000000007E-2</v>
      </c>
    </row>
    <row r="36" spans="1:22" hidden="1" x14ac:dyDescent="0.25">
      <c r="A36" s="1" t="s">
        <v>41</v>
      </c>
      <c r="B36" s="10">
        <v>0</v>
      </c>
      <c r="C36" s="10">
        <v>0</v>
      </c>
      <c r="D36" s="10">
        <v>9.8039200000000007E-3</v>
      </c>
      <c r="E36" s="10">
        <v>1.6528899999999999E-2</v>
      </c>
      <c r="F36" s="10">
        <v>8.4506999999999999E-2</v>
      </c>
      <c r="G36" s="10">
        <v>0.13772500000000001</v>
      </c>
      <c r="H36" s="10">
        <v>0.19211800000000001</v>
      </c>
      <c r="I36" s="10">
        <v>0.19917000000000001</v>
      </c>
      <c r="J36" s="10">
        <v>0.21505400000000002</v>
      </c>
      <c r="K36" s="10">
        <v>0.25566299999999997</v>
      </c>
    </row>
    <row r="37" spans="1:22" hidden="1" x14ac:dyDescent="0.25">
      <c r="A37" s="1" t="s">
        <v>125</v>
      </c>
      <c r="B37" s="10">
        <v>0</v>
      </c>
      <c r="C37" s="10">
        <v>1.6488100000000002E-2</v>
      </c>
      <c r="D37" s="10">
        <v>3.69004E-2</v>
      </c>
      <c r="E37" s="10">
        <v>8.0080700000000005E-2</v>
      </c>
      <c r="F37" s="10">
        <v>0.127329</v>
      </c>
      <c r="G37" s="10">
        <v>0.16705300000000001</v>
      </c>
      <c r="H37" s="10">
        <v>0.23893799999999998</v>
      </c>
      <c r="I37" s="10">
        <v>0.29261799999999999</v>
      </c>
      <c r="J37" s="10">
        <v>0.32476900000000003</v>
      </c>
      <c r="K37" s="10">
        <v>0.397866</v>
      </c>
      <c r="V37" s="24"/>
    </row>
    <row r="38" spans="1:22" hidden="1" x14ac:dyDescent="0.25">
      <c r="A38" s="1" t="s">
        <v>133</v>
      </c>
      <c r="B38" s="10">
        <v>3.0456899999999999E-2</v>
      </c>
      <c r="C38" s="10">
        <v>2.91667E-2</v>
      </c>
      <c r="D38" s="10">
        <v>3.5958899999999995E-2</v>
      </c>
      <c r="E38" s="10">
        <v>5.3521099999999995E-2</v>
      </c>
      <c r="F38" s="10">
        <v>6.6048700000000002E-2</v>
      </c>
      <c r="G38" s="10">
        <v>5.4545500000000004E-2</v>
      </c>
      <c r="H38" s="10">
        <v>4.8000000000000001E-2</v>
      </c>
      <c r="I38" s="10">
        <v>4.3126699999999997E-2</v>
      </c>
      <c r="J38" s="10">
        <v>3.9727600000000002E-2</v>
      </c>
      <c r="K38" s="10">
        <v>4.8664100000000002E-2</v>
      </c>
    </row>
    <row r="39" spans="1:22" hidden="1" x14ac:dyDescent="0.25">
      <c r="A39" s="1" t="s">
        <v>153</v>
      </c>
      <c r="B39" s="10">
        <v>0.12</v>
      </c>
      <c r="C39" s="10">
        <v>0.1</v>
      </c>
      <c r="D39" s="10">
        <v>0.16666699999999998</v>
      </c>
      <c r="E39" s="10">
        <v>0.16666699999999998</v>
      </c>
      <c r="F39" s="10">
        <v>0.22916699999999998</v>
      </c>
      <c r="G39" s="10">
        <v>0.25</v>
      </c>
      <c r="H39" s="10">
        <v>0.28125</v>
      </c>
      <c r="I39" s="10">
        <v>0.33333299999999999</v>
      </c>
      <c r="J39" s="10">
        <v>0.32926800000000001</v>
      </c>
      <c r="K39" s="10">
        <v>0.37362600000000001</v>
      </c>
      <c r="V39" s="24"/>
    </row>
  </sheetData>
  <sheetProtection algorithmName="SHA-512" hashValue="B+wenbZuuAx4sx3mEHAGwUx+53h0hNs3BtRJKO32dzyveQB4zrb7CrUylD+tCjXFCTqPyagjLOHKNM2VDz8UEA==" saltValue="eJ5sZV7tjwEw2teVeuaH6w==" spinCount="100000" sheet="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30:L66"/>
  <sheetViews>
    <sheetView showGridLines="0" showRowColHeaders="0" zoomScale="70" zoomScaleNormal="70" workbookViewId="0">
      <selection sqref="A1:D1"/>
    </sheetView>
  </sheetViews>
  <sheetFormatPr defaultRowHeight="15.75" x14ac:dyDescent="0.25"/>
  <cols>
    <col min="1" max="8" width="9" style="1"/>
    <col min="9" max="9" width="9.375" style="1" bestFit="1" customWidth="1"/>
    <col min="10" max="16384" width="9" style="1"/>
  </cols>
  <sheetData>
    <row r="30" spans="1:1" x14ac:dyDescent="0.25">
      <c r="A30" s="1" t="s">
        <v>219</v>
      </c>
    </row>
    <row r="33" spans="1:12" hidden="1" x14ac:dyDescent="0.25"/>
    <row r="34" spans="1:12" hidden="1" x14ac:dyDescent="0.25">
      <c r="B34" s="1" t="s">
        <v>182</v>
      </c>
      <c r="C34" s="1" t="s">
        <v>252</v>
      </c>
      <c r="D34" s="1" t="s">
        <v>253</v>
      </c>
      <c r="E34" s="1" t="s">
        <v>193</v>
      </c>
      <c r="F34" s="1" t="s">
        <v>254</v>
      </c>
      <c r="G34" s="1" t="s">
        <v>255</v>
      </c>
      <c r="I34" s="1" t="s">
        <v>252</v>
      </c>
      <c r="J34" s="1" t="s">
        <v>253</v>
      </c>
      <c r="K34" s="1" t="s">
        <v>254</v>
      </c>
      <c r="L34" s="1" t="s">
        <v>255</v>
      </c>
    </row>
    <row r="35" spans="1:12" hidden="1" x14ac:dyDescent="0.25">
      <c r="A35" s="1">
        <v>2000</v>
      </c>
      <c r="B35" s="1">
        <v>2.7780000000000002E-5</v>
      </c>
      <c r="C35" s="1">
        <v>1.942E-5</v>
      </c>
      <c r="D35" s="1">
        <v>3.8010000000000004E-5</v>
      </c>
      <c r="E35" s="1">
        <v>0</v>
      </c>
      <c r="F35" s="1">
        <v>0</v>
      </c>
      <c r="G35" s="1">
        <v>0</v>
      </c>
      <c r="H35" s="10"/>
      <c r="I35" s="57">
        <f>B35-C35</f>
        <v>8.3600000000000013E-6</v>
      </c>
      <c r="J35" s="57">
        <f>D35-B35</f>
        <v>1.0230000000000002E-5</v>
      </c>
      <c r="K35" s="57">
        <f>E35-F35</f>
        <v>0</v>
      </c>
      <c r="L35" s="57">
        <f>G35-E35</f>
        <v>0</v>
      </c>
    </row>
    <row r="36" spans="1:12" hidden="1" x14ac:dyDescent="0.25">
      <c r="A36" s="1">
        <v>2001</v>
      </c>
      <c r="B36" s="1">
        <v>4.6579999999999998E-5</v>
      </c>
      <c r="C36" s="1">
        <v>3.3420000000000002E-5</v>
      </c>
      <c r="D36" s="1">
        <v>6.1130000000000006E-5</v>
      </c>
      <c r="E36" s="1">
        <v>0</v>
      </c>
      <c r="F36" s="1">
        <v>0</v>
      </c>
      <c r="G36" s="1">
        <v>0</v>
      </c>
      <c r="H36" s="10"/>
      <c r="I36" s="57">
        <f t="shared" ref="I36:I49" si="0">B36-C36</f>
        <v>1.3159999999999996E-5</v>
      </c>
      <c r="J36" s="57">
        <f t="shared" ref="J36:J49" si="1">D36-B36</f>
        <v>1.4550000000000008E-5</v>
      </c>
      <c r="K36" s="57">
        <f t="shared" ref="K36:K49" si="2">E36-F36</f>
        <v>0</v>
      </c>
      <c r="L36" s="57">
        <f t="shared" ref="L36:L49" si="3">G36-E36</f>
        <v>0</v>
      </c>
    </row>
    <row r="37" spans="1:12" hidden="1" x14ac:dyDescent="0.25">
      <c r="A37" s="1">
        <v>2002</v>
      </c>
      <c r="B37" s="1">
        <v>6.0250000000000001E-5</v>
      </c>
      <c r="C37" s="1">
        <v>4.4359999999999995E-5</v>
      </c>
      <c r="D37" s="1">
        <v>7.7639999999999995E-5</v>
      </c>
      <c r="E37" s="1">
        <v>8.8400000000000001E-6</v>
      </c>
      <c r="F37" s="1">
        <v>6.9399999999999996E-6</v>
      </c>
      <c r="G37" s="1">
        <v>1.043E-5</v>
      </c>
      <c r="H37" s="10"/>
      <c r="I37" s="57">
        <f t="shared" si="0"/>
        <v>1.5890000000000005E-5</v>
      </c>
      <c r="J37" s="57">
        <f t="shared" si="1"/>
        <v>1.7389999999999994E-5</v>
      </c>
      <c r="K37" s="57">
        <f t="shared" si="2"/>
        <v>1.9000000000000004E-6</v>
      </c>
      <c r="L37" s="57">
        <f t="shared" si="3"/>
        <v>1.59E-6</v>
      </c>
    </row>
    <row r="38" spans="1:12" hidden="1" x14ac:dyDescent="0.25">
      <c r="A38" s="1">
        <v>2003</v>
      </c>
      <c r="B38" s="1">
        <v>7.161E-5</v>
      </c>
      <c r="C38" s="1">
        <v>5.2920000000000002E-5</v>
      </c>
      <c r="D38" s="1">
        <v>9.0610000000000002E-5</v>
      </c>
      <c r="E38" s="1">
        <v>1.9680000000000001E-5</v>
      </c>
      <c r="F38" s="1">
        <v>1.524E-5</v>
      </c>
      <c r="G38" s="1">
        <v>2.3119999999999999E-5</v>
      </c>
      <c r="H38" s="10"/>
      <c r="I38" s="57">
        <f t="shared" si="0"/>
        <v>1.8689999999999999E-5</v>
      </c>
      <c r="J38" s="57">
        <f t="shared" si="1"/>
        <v>1.9000000000000001E-5</v>
      </c>
      <c r="K38" s="57">
        <f t="shared" si="2"/>
        <v>4.4400000000000015E-6</v>
      </c>
      <c r="L38" s="57">
        <f t="shared" si="3"/>
        <v>3.4399999999999976E-6</v>
      </c>
    </row>
    <row r="39" spans="1:12" hidden="1" x14ac:dyDescent="0.25">
      <c r="A39" s="1">
        <v>2004</v>
      </c>
      <c r="B39" s="1">
        <v>1.8924299999999999E-3</v>
      </c>
      <c r="C39" s="1">
        <v>1.3804099999999999E-3</v>
      </c>
      <c r="D39" s="1">
        <v>2.3791799999999998E-3</v>
      </c>
      <c r="E39" s="1">
        <v>2.1930500000000002E-3</v>
      </c>
      <c r="F39" s="1">
        <v>1.66544E-3</v>
      </c>
      <c r="G39" s="1">
        <v>2.5610799999999999E-3</v>
      </c>
      <c r="H39" s="10"/>
      <c r="I39" s="57">
        <f t="shared" si="0"/>
        <v>5.1201999999999997E-4</v>
      </c>
      <c r="J39" s="57">
        <f t="shared" si="1"/>
        <v>4.8674999999999999E-4</v>
      </c>
      <c r="K39" s="57">
        <f t="shared" si="2"/>
        <v>5.2761000000000019E-4</v>
      </c>
      <c r="L39" s="57">
        <f t="shared" si="3"/>
        <v>3.6802999999999966E-4</v>
      </c>
    </row>
    <row r="40" spans="1:12" hidden="1" x14ac:dyDescent="0.25">
      <c r="A40" s="1">
        <v>2005</v>
      </c>
      <c r="B40" s="1">
        <v>9.4035300000000002E-3</v>
      </c>
      <c r="C40" s="1">
        <v>6.7574500000000008E-3</v>
      </c>
      <c r="D40" s="1">
        <v>1.18032E-2</v>
      </c>
      <c r="E40" s="1">
        <v>1.32905E-2</v>
      </c>
      <c r="F40" s="1">
        <v>9.8132299999999992E-3</v>
      </c>
      <c r="G40" s="1">
        <v>1.5747299999999999E-2</v>
      </c>
      <c r="H40" s="10"/>
      <c r="I40" s="57">
        <f t="shared" si="0"/>
        <v>2.6460799999999994E-3</v>
      </c>
      <c r="J40" s="57">
        <f t="shared" si="1"/>
        <v>2.3996699999999996E-3</v>
      </c>
      <c r="K40" s="57">
        <f t="shared" si="2"/>
        <v>3.4772700000000011E-3</v>
      </c>
      <c r="L40" s="57">
        <f t="shared" si="3"/>
        <v>2.4567999999999986E-3</v>
      </c>
    </row>
    <row r="41" spans="1:12" hidden="1" x14ac:dyDescent="0.25">
      <c r="A41" s="1">
        <v>2006</v>
      </c>
      <c r="B41" s="1">
        <v>2.4540600000000003E-2</v>
      </c>
      <c r="C41" s="1">
        <v>1.7363900000000002E-2</v>
      </c>
      <c r="D41" s="1">
        <v>3.03457E-2</v>
      </c>
      <c r="E41" s="1">
        <v>2.3887100000000001E-2</v>
      </c>
      <c r="F41" s="1">
        <v>1.69909E-2</v>
      </c>
      <c r="G41" s="1">
        <v>2.8712000000000001E-2</v>
      </c>
      <c r="H41" s="10"/>
      <c r="I41" s="57">
        <f t="shared" si="0"/>
        <v>7.1767000000000011E-3</v>
      </c>
      <c r="J41" s="57">
        <f t="shared" si="1"/>
        <v>5.8050999999999971E-3</v>
      </c>
      <c r="K41" s="57">
        <f t="shared" si="2"/>
        <v>6.8962000000000016E-3</v>
      </c>
      <c r="L41" s="57">
        <f t="shared" si="3"/>
        <v>4.8249E-3</v>
      </c>
    </row>
    <row r="42" spans="1:12" hidden="1" x14ac:dyDescent="0.25">
      <c r="A42" s="1">
        <v>2007</v>
      </c>
      <c r="B42" s="1">
        <v>6.5060599999999996E-2</v>
      </c>
      <c r="C42" s="1">
        <v>4.5166100000000001E-2</v>
      </c>
      <c r="D42" s="1">
        <v>8.0749999999999988E-2</v>
      </c>
      <c r="E42" s="1">
        <v>6.1620399999999999E-2</v>
      </c>
      <c r="F42" s="1">
        <v>4.2030200000000004E-2</v>
      </c>
      <c r="G42" s="1">
        <v>7.46251E-2</v>
      </c>
      <c r="H42" s="10"/>
      <c r="I42" s="57">
        <f t="shared" si="0"/>
        <v>1.9894499999999996E-2</v>
      </c>
      <c r="J42" s="57">
        <f t="shared" si="1"/>
        <v>1.5689399999999992E-2</v>
      </c>
      <c r="K42" s="57">
        <f t="shared" si="2"/>
        <v>1.9590199999999995E-2</v>
      </c>
      <c r="L42" s="57">
        <f t="shared" si="3"/>
        <v>1.3004700000000001E-2</v>
      </c>
    </row>
    <row r="43" spans="1:12" hidden="1" x14ac:dyDescent="0.25">
      <c r="A43" s="1">
        <v>2008</v>
      </c>
      <c r="B43" s="1">
        <v>8.9123599999999997E-2</v>
      </c>
      <c r="C43" s="1">
        <v>5.9917499999999999E-2</v>
      </c>
      <c r="D43" s="1">
        <v>0.110779</v>
      </c>
      <c r="E43" s="1">
        <v>8.5923700000000006E-2</v>
      </c>
      <c r="F43" s="1">
        <v>5.5809400000000002E-2</v>
      </c>
      <c r="G43" s="1">
        <v>0.105976</v>
      </c>
      <c r="H43" s="10"/>
      <c r="I43" s="57">
        <f t="shared" si="0"/>
        <v>2.9206099999999999E-2</v>
      </c>
      <c r="J43" s="57">
        <f t="shared" si="1"/>
        <v>2.1655400000000005E-2</v>
      </c>
      <c r="K43" s="57">
        <f t="shared" si="2"/>
        <v>3.0114300000000004E-2</v>
      </c>
      <c r="L43" s="57">
        <f t="shared" si="3"/>
        <v>2.0052299999999995E-2</v>
      </c>
    </row>
    <row r="44" spans="1:12" hidden="1" x14ac:dyDescent="0.25">
      <c r="A44" s="1">
        <v>2009</v>
      </c>
      <c r="B44" s="1">
        <v>0.125583</v>
      </c>
      <c r="C44" s="1">
        <v>8.2040400000000013E-2</v>
      </c>
      <c r="D44" s="1">
        <v>0.158499</v>
      </c>
      <c r="E44" s="1">
        <v>0.13383</v>
      </c>
      <c r="F44" s="1">
        <v>8.2287899999999997E-2</v>
      </c>
      <c r="G44" s="1">
        <v>0.16830500000000001</v>
      </c>
      <c r="H44" s="10"/>
      <c r="I44" s="57">
        <f t="shared" si="0"/>
        <v>4.3542599999999987E-2</v>
      </c>
      <c r="J44" s="57">
        <f t="shared" si="1"/>
        <v>3.2916000000000001E-2</v>
      </c>
      <c r="K44" s="57">
        <f t="shared" si="2"/>
        <v>5.1542100000000007E-2</v>
      </c>
      <c r="L44" s="57">
        <f t="shared" si="3"/>
        <v>3.4475000000000006E-2</v>
      </c>
    </row>
    <row r="45" spans="1:12" hidden="1" x14ac:dyDescent="0.25">
      <c r="A45" s="1">
        <v>2010</v>
      </c>
      <c r="B45" s="1">
        <v>0.15317</v>
      </c>
      <c r="C45" s="1">
        <v>9.5822900000000003E-2</v>
      </c>
      <c r="D45" s="1">
        <v>0.19688300000000003</v>
      </c>
      <c r="E45" s="1">
        <v>0.17839400000000002</v>
      </c>
      <c r="F45" s="1">
        <v>0.102698</v>
      </c>
      <c r="G45" s="1">
        <v>0.232289</v>
      </c>
      <c r="H45" s="10"/>
      <c r="I45" s="57">
        <f t="shared" si="0"/>
        <v>5.7347099999999998E-2</v>
      </c>
      <c r="J45" s="57">
        <f t="shared" si="1"/>
        <v>4.371300000000003E-2</v>
      </c>
      <c r="K45" s="57">
        <f t="shared" si="2"/>
        <v>7.5696000000000027E-2</v>
      </c>
      <c r="L45" s="57">
        <f t="shared" si="3"/>
        <v>5.3894999999999971E-2</v>
      </c>
    </row>
    <row r="46" spans="1:12" hidden="1" x14ac:dyDescent="0.25">
      <c r="A46" s="1">
        <v>2011</v>
      </c>
      <c r="B46" s="1">
        <v>0.157221</v>
      </c>
      <c r="C46" s="1">
        <v>9.4888999999999987E-2</v>
      </c>
      <c r="D46" s="1">
        <v>0.205869</v>
      </c>
      <c r="E46" s="1">
        <v>0.25797899999999996</v>
      </c>
      <c r="F46" s="1">
        <v>0.13861100000000001</v>
      </c>
      <c r="G46" s="1">
        <v>0.35089399999999998</v>
      </c>
      <c r="H46" s="10"/>
      <c r="I46" s="57">
        <f t="shared" si="0"/>
        <v>6.2332000000000012E-2</v>
      </c>
      <c r="J46" s="57">
        <f t="shared" si="1"/>
        <v>4.8647999999999997E-2</v>
      </c>
      <c r="K46" s="57">
        <f t="shared" si="2"/>
        <v>0.11936799999999995</v>
      </c>
      <c r="L46" s="57">
        <f t="shared" si="3"/>
        <v>9.2915000000000025E-2</v>
      </c>
    </row>
    <row r="47" spans="1:12" hidden="1" x14ac:dyDescent="0.25">
      <c r="A47" s="1">
        <v>2012</v>
      </c>
      <c r="B47" s="1">
        <v>0.23921099999999998</v>
      </c>
      <c r="C47" s="1">
        <v>0.13831200000000002</v>
      </c>
      <c r="D47" s="1">
        <v>0.32180599999999998</v>
      </c>
      <c r="E47" s="1">
        <v>0.28209400000000001</v>
      </c>
      <c r="F47" s="1">
        <v>0.14094499999999999</v>
      </c>
      <c r="G47" s="1">
        <v>0.39965899999999999</v>
      </c>
      <c r="H47" s="10"/>
      <c r="I47" s="57">
        <f t="shared" si="0"/>
        <v>0.10089899999999996</v>
      </c>
      <c r="J47" s="57">
        <f t="shared" si="1"/>
        <v>8.2595000000000002E-2</v>
      </c>
      <c r="K47" s="57">
        <f t="shared" si="2"/>
        <v>0.14114900000000002</v>
      </c>
      <c r="L47" s="57">
        <f t="shared" si="3"/>
        <v>0.11756499999999998</v>
      </c>
    </row>
    <row r="48" spans="1:12" hidden="1" x14ac:dyDescent="0.25">
      <c r="A48" s="1">
        <v>2013</v>
      </c>
      <c r="B48" s="1">
        <v>0.29561499999999996</v>
      </c>
      <c r="C48" s="1">
        <v>0.16188199999999997</v>
      </c>
      <c r="D48" s="1">
        <v>0.41509300000000005</v>
      </c>
      <c r="E48" s="1">
        <v>0.347022</v>
      </c>
      <c r="F48" s="1">
        <v>0.15972899999999998</v>
      </c>
      <c r="G48" s="1">
        <v>0.52404899999999999</v>
      </c>
      <c r="H48" s="10"/>
      <c r="I48" s="57">
        <f t="shared" si="0"/>
        <v>0.13373299999999999</v>
      </c>
      <c r="J48" s="57">
        <f t="shared" si="1"/>
        <v>0.11947800000000008</v>
      </c>
      <c r="K48" s="57">
        <f t="shared" si="2"/>
        <v>0.18729300000000002</v>
      </c>
      <c r="L48" s="57">
        <f t="shared" si="3"/>
        <v>0.17702699999999999</v>
      </c>
    </row>
    <row r="49" spans="1:12" hidden="1" x14ac:dyDescent="0.25">
      <c r="A49" s="1">
        <v>2014</v>
      </c>
      <c r="B49" s="1">
        <v>0.33297100000000002</v>
      </c>
      <c r="C49" s="1">
        <v>0.171983</v>
      </c>
      <c r="D49" s="1">
        <v>0.494307</v>
      </c>
      <c r="E49" s="1">
        <v>0.381743</v>
      </c>
      <c r="F49" s="1">
        <v>0.160494</v>
      </c>
      <c r="G49" s="1">
        <v>0.62280900000000006</v>
      </c>
      <c r="H49" s="10"/>
      <c r="I49" s="57">
        <f t="shared" si="0"/>
        <v>0.16098800000000002</v>
      </c>
      <c r="J49" s="57">
        <f t="shared" si="1"/>
        <v>0.16133599999999998</v>
      </c>
      <c r="K49" s="57">
        <f t="shared" si="2"/>
        <v>0.221249</v>
      </c>
      <c r="L49" s="57">
        <f t="shared" si="3"/>
        <v>0.24106600000000006</v>
      </c>
    </row>
    <row r="50" spans="1:12" hidden="1" x14ac:dyDescent="0.25">
      <c r="B50" s="10"/>
      <c r="C50" s="10"/>
      <c r="D50" s="10"/>
      <c r="E50" s="10"/>
      <c r="F50" s="10"/>
      <c r="G50" s="10"/>
      <c r="H50" s="10"/>
      <c r="I50" s="10"/>
      <c r="J50" s="10"/>
    </row>
    <row r="52" spans="1:12" x14ac:dyDescent="0.25">
      <c r="B52" s="10"/>
      <c r="C52" s="10"/>
      <c r="D52" s="10"/>
    </row>
    <row r="53" spans="1:12" x14ac:dyDescent="0.25">
      <c r="B53" s="10"/>
      <c r="C53" s="10"/>
      <c r="D53" s="10"/>
    </row>
    <row r="54" spans="1:12" x14ac:dyDescent="0.25">
      <c r="B54" s="10"/>
      <c r="C54" s="10"/>
      <c r="D54" s="10"/>
    </row>
    <row r="55" spans="1:12" x14ac:dyDescent="0.25">
      <c r="B55" s="10"/>
      <c r="C55" s="10"/>
      <c r="D55" s="10"/>
    </row>
    <row r="56" spans="1:12" x14ac:dyDescent="0.25">
      <c r="B56" s="10"/>
      <c r="C56" s="10"/>
      <c r="D56" s="10"/>
    </row>
    <row r="57" spans="1:12" x14ac:dyDescent="0.25">
      <c r="B57" s="10"/>
      <c r="C57" s="10"/>
      <c r="D57" s="10"/>
    </row>
    <row r="58" spans="1:12" x14ac:dyDescent="0.25">
      <c r="B58" s="10"/>
      <c r="C58" s="10"/>
      <c r="D58" s="10"/>
    </row>
    <row r="59" spans="1:12" x14ac:dyDescent="0.25">
      <c r="B59" s="10"/>
      <c r="C59" s="10"/>
      <c r="D59" s="10"/>
    </row>
    <row r="60" spans="1:12" x14ac:dyDescent="0.25">
      <c r="B60" s="10"/>
      <c r="C60" s="10"/>
      <c r="D60" s="10"/>
    </row>
    <row r="61" spans="1:12" x14ac:dyDescent="0.25">
      <c r="B61" s="10"/>
      <c r="C61" s="10"/>
      <c r="D61" s="10"/>
    </row>
    <row r="62" spans="1:12" x14ac:dyDescent="0.25">
      <c r="B62" s="10"/>
      <c r="C62" s="10"/>
      <c r="D62" s="10"/>
    </row>
    <row r="63" spans="1:12" x14ac:dyDescent="0.25">
      <c r="B63" s="10"/>
      <c r="C63" s="10"/>
      <c r="D63" s="10"/>
    </row>
    <row r="64" spans="1:12" x14ac:dyDescent="0.25">
      <c r="B64" s="10"/>
      <c r="C64" s="10"/>
      <c r="D64" s="10"/>
    </row>
    <row r="65" spans="2:4" x14ac:dyDescent="0.25">
      <c r="B65" s="10"/>
      <c r="C65" s="10"/>
      <c r="D65" s="10"/>
    </row>
    <row r="66" spans="2:4" x14ac:dyDescent="0.25">
      <c r="B66" s="10"/>
      <c r="C66" s="10"/>
      <c r="D66" s="10"/>
    </row>
  </sheetData>
  <sheetProtection algorithmName="SHA-512" hashValue="aW4qctO+Y2T+eGfvs7AfC77aRTryajS7Gq1Xg6QnPyVNb7tlsp+XtqFsn9xiltfh6Mz5cmfSoe+ZnXXjnXVIhA==" saltValue="b/Tl3LAoY+4PgP0+EjTegA=="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40"/>
  <sheetViews>
    <sheetView showGridLines="0" showRowColHeaders="0" zoomScale="70" zoomScaleNormal="70" workbookViewId="0">
      <selection sqref="A1:D1"/>
    </sheetView>
  </sheetViews>
  <sheetFormatPr defaultRowHeight="15.75" x14ac:dyDescent="0.25"/>
  <cols>
    <col min="1" max="4" width="9" style="1" customWidth="1"/>
    <col min="5" max="16384" width="9" style="1"/>
  </cols>
  <sheetData>
    <row r="29" spans="1:4" x14ac:dyDescent="0.25">
      <c r="A29" s="28" t="s">
        <v>219</v>
      </c>
      <c r="B29" s="28"/>
      <c r="C29" s="28"/>
      <c r="D29" s="28"/>
    </row>
    <row r="30" spans="1:4" x14ac:dyDescent="0.25">
      <c r="A30" s="28" t="s">
        <v>331</v>
      </c>
      <c r="B30" s="28"/>
      <c r="C30" s="28"/>
      <c r="D30" s="28"/>
    </row>
    <row r="34" spans="1:8" x14ac:dyDescent="0.25">
      <c r="H34" s="28"/>
    </row>
    <row r="35" spans="1:8" hidden="1" x14ac:dyDescent="0.25">
      <c r="A35" s="1" t="s">
        <v>176</v>
      </c>
      <c r="B35" s="1" t="s">
        <v>227</v>
      </c>
      <c r="C35" s="1" t="s">
        <v>228</v>
      </c>
    </row>
    <row r="36" spans="1:8" hidden="1" x14ac:dyDescent="0.25">
      <c r="A36" s="1" t="s">
        <v>125</v>
      </c>
      <c r="B36" s="1">
        <v>0.397866</v>
      </c>
      <c r="C36" s="1">
        <v>0.25814800000000004</v>
      </c>
    </row>
    <row r="37" spans="1:8" hidden="1" x14ac:dyDescent="0.25">
      <c r="A37" s="1" t="s">
        <v>153</v>
      </c>
      <c r="B37" s="1">
        <v>0.37362600000000001</v>
      </c>
      <c r="C37" s="1">
        <v>0.18644100000000002</v>
      </c>
    </row>
    <row r="38" spans="1:8" hidden="1" x14ac:dyDescent="0.25">
      <c r="A38" s="1" t="s">
        <v>41</v>
      </c>
      <c r="B38" s="1">
        <v>0.25566299999999997</v>
      </c>
      <c r="C38" s="1">
        <v>0.14005800000000002</v>
      </c>
    </row>
    <row r="39" spans="1:8" hidden="1" x14ac:dyDescent="0.25">
      <c r="A39" s="1" t="s">
        <v>133</v>
      </c>
      <c r="B39" s="1">
        <v>4.8664100000000002E-2</v>
      </c>
      <c r="C39" s="1">
        <v>5.46559E-2</v>
      </c>
    </row>
    <row r="40" spans="1:8" hidden="1" x14ac:dyDescent="0.25">
      <c r="A40" s="1" t="s">
        <v>32</v>
      </c>
      <c r="B40" s="1">
        <v>4.2440300000000007E-2</v>
      </c>
      <c r="C40" s="1">
        <v>4.2237799999999999E-2</v>
      </c>
    </row>
  </sheetData>
  <sheetProtection algorithmName="SHA-512" hashValue="ADWsB58bxF6NOQMWrJ8bZr0zvabbD3Egz+Xp66E9XmeKhGaL4Ls7qknKcwHpmn1J+A9u/4RVOitbm1qLf/EDXg==" saltValue="XbG9alhpkFFj4wuEwfw0nw==" spinCount="100000" sheet="1" scenarios="1"/>
  <sortState ref="A36:C43">
    <sortCondition descending="1" ref="B36"/>
  </sortState>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3" t="s">
        <v>178</v>
      </c>
    </row>
    <row r="33" spans="1:11" hidden="1" x14ac:dyDescent="0.25">
      <c r="B33" s="23">
        <v>2009</v>
      </c>
      <c r="C33" s="23">
        <v>2010</v>
      </c>
      <c r="D33" s="23">
        <v>2011</v>
      </c>
      <c r="E33" s="23">
        <v>2012</v>
      </c>
      <c r="F33" s="23">
        <v>2013</v>
      </c>
      <c r="G33" s="23">
        <v>2014</v>
      </c>
    </row>
    <row r="34" spans="1:11" hidden="1" x14ac:dyDescent="0.25">
      <c r="A34" s="1" t="s">
        <v>184</v>
      </c>
      <c r="B34" s="10">
        <v>0.22292279475378066</v>
      </c>
      <c r="C34" s="10">
        <v>0.43686921327471562</v>
      </c>
      <c r="D34" s="10">
        <v>0.47953302344683391</v>
      </c>
      <c r="E34" s="10">
        <v>0.53137346100933169</v>
      </c>
      <c r="F34" s="10">
        <v>0.50435620447980911</v>
      </c>
      <c r="G34" s="10">
        <v>0.62143259310956067</v>
      </c>
      <c r="H34" s="10"/>
      <c r="I34" s="10"/>
      <c r="J34" s="10"/>
      <c r="K34" s="10"/>
    </row>
    <row r="35" spans="1:11" hidden="1" x14ac:dyDescent="0.25">
      <c r="A35" s="1" t="s">
        <v>185</v>
      </c>
      <c r="B35" s="10">
        <v>6.2777839971398963E-2</v>
      </c>
      <c r="C35" s="10">
        <v>7.3065022304146451E-2</v>
      </c>
      <c r="D35" s="10">
        <v>7.2918059265362697E-2</v>
      </c>
      <c r="E35" s="10">
        <v>8.8797234512377393E-2</v>
      </c>
      <c r="F35" s="10">
        <v>9.3427151242121684E-2</v>
      </c>
      <c r="G35" s="10">
        <v>0.11646227564362868</v>
      </c>
      <c r="H35" s="10"/>
      <c r="I35" s="10"/>
      <c r="J35" s="10"/>
      <c r="K35" s="10"/>
    </row>
    <row r="36" spans="1:11" hidden="1" x14ac:dyDescent="0.25">
      <c r="A36" s="1" t="s">
        <v>186</v>
      </c>
      <c r="B36" s="10">
        <v>1.7057569296375266E-2</v>
      </c>
      <c r="C36" s="10">
        <v>0.12487708947885939</v>
      </c>
      <c r="D36" s="10">
        <v>0.10430170889805539</v>
      </c>
      <c r="E36" s="10">
        <v>0.18972115910333515</v>
      </c>
      <c r="F36" s="10">
        <v>0.24907475943745375</v>
      </c>
      <c r="G36" s="10">
        <v>0.13159937888198758</v>
      </c>
      <c r="H36" s="10"/>
      <c r="I36" s="10"/>
      <c r="J36" s="10"/>
      <c r="K36" s="10"/>
    </row>
    <row r="37" spans="1:11" hidden="1" x14ac:dyDescent="0.25">
      <c r="A37" s="1" t="s">
        <v>187</v>
      </c>
      <c r="B37" s="10">
        <v>0.2557427258805513</v>
      </c>
      <c r="C37" s="10">
        <v>0.35993716807539833</v>
      </c>
      <c r="D37" s="10">
        <v>0.3116621983914209</v>
      </c>
      <c r="E37" s="10">
        <v>0.32306116303424687</v>
      </c>
      <c r="F37" s="10">
        <v>0.2576904508123079</v>
      </c>
      <c r="G37" s="10">
        <v>0.23875525957097499</v>
      </c>
      <c r="H37" s="10"/>
      <c r="I37" s="10"/>
      <c r="J37" s="10"/>
      <c r="K37" s="10"/>
    </row>
    <row r="38" spans="1:11" hidden="1" x14ac:dyDescent="0.25">
      <c r="A38" s="1" t="s">
        <v>188</v>
      </c>
      <c r="B38" s="10">
        <v>1.7141248412206159E-2</v>
      </c>
      <c r="C38" s="10">
        <v>3.8655117834245953E-2</v>
      </c>
      <c r="D38" s="10">
        <v>4.1095425359987489E-2</v>
      </c>
      <c r="E38" s="10">
        <v>4.3083351215886939E-2</v>
      </c>
      <c r="F38" s="10">
        <v>4.4621899823408903E-2</v>
      </c>
      <c r="G38" s="10">
        <v>6.8633495178350226E-2</v>
      </c>
      <c r="H38" s="10"/>
      <c r="I38" s="10"/>
      <c r="J38" s="10"/>
      <c r="K38" s="10"/>
    </row>
    <row r="39" spans="1:11" hidden="1" x14ac:dyDescent="0.25">
      <c r="A39" s="1" t="s">
        <v>189</v>
      </c>
      <c r="B39" s="10">
        <v>0.23905915894511762</v>
      </c>
      <c r="C39" s="10">
        <v>0.18810378837691569</v>
      </c>
      <c r="D39" s="10">
        <v>0.32097920705515642</v>
      </c>
      <c r="E39" s="10">
        <v>0.31110016295903287</v>
      </c>
      <c r="F39" s="10">
        <v>0.38453300696091181</v>
      </c>
      <c r="G39" s="10">
        <v>0.45920710240318385</v>
      </c>
      <c r="H39" s="10"/>
      <c r="I39" s="10"/>
      <c r="J39" s="10"/>
      <c r="K39" s="10"/>
    </row>
    <row r="40" spans="1:11" hidden="1" x14ac:dyDescent="0.25">
      <c r="A40" s="1" t="s">
        <v>179</v>
      </c>
      <c r="B40" s="10">
        <v>0.14297502251750555</v>
      </c>
      <c r="C40" s="10">
        <v>0.32509844224721496</v>
      </c>
      <c r="D40" s="10">
        <v>0.35700574693929354</v>
      </c>
      <c r="E40" s="10">
        <v>0.40503543412372972</v>
      </c>
      <c r="F40" s="10">
        <v>0.38704722423631033</v>
      </c>
      <c r="G40" s="10">
        <v>0.48074918841335501</v>
      </c>
      <c r="H40" s="10"/>
      <c r="I40" s="10"/>
      <c r="J40" s="10"/>
      <c r="K40" s="10"/>
    </row>
    <row r="41" spans="1:11" hidden="1" x14ac:dyDescent="0.25">
      <c r="A41" s="1" t="s">
        <v>191</v>
      </c>
      <c r="B41" s="10">
        <v>0.14297502251750555</v>
      </c>
      <c r="C41" s="10">
        <v>0.33514837443757722</v>
      </c>
      <c r="D41" s="10">
        <v>0.36739236742082854</v>
      </c>
      <c r="E41" s="10">
        <v>0.41576984261629207</v>
      </c>
      <c r="F41" s="10">
        <v>0.39662720421595421</v>
      </c>
      <c r="G41" s="10">
        <v>0.49184531091218597</v>
      </c>
      <c r="H41" s="10"/>
      <c r="I41" s="10"/>
      <c r="J41" s="10"/>
      <c r="K41" s="10"/>
    </row>
    <row r="42" spans="1:11" hidden="1" x14ac:dyDescent="0.25">
      <c r="A42" s="1" t="s">
        <v>192</v>
      </c>
      <c r="B42" s="10">
        <v>0.14970731582638466</v>
      </c>
      <c r="C42" s="10">
        <v>0.31816896743949058</v>
      </c>
      <c r="D42" s="10">
        <v>0.34760794532558853</v>
      </c>
      <c r="E42" s="10">
        <v>0.3918500877228468</v>
      </c>
      <c r="F42" s="10">
        <v>0.37666359325869825</v>
      </c>
      <c r="G42" s="10">
        <v>0.46094264585235095</v>
      </c>
      <c r="H42" s="10"/>
      <c r="I42" s="10"/>
      <c r="J42" s="10"/>
      <c r="K42" s="10"/>
    </row>
    <row r="44" spans="1:11" x14ac:dyDescent="0.25">
      <c r="A44" s="23"/>
    </row>
    <row r="45" spans="1:11" x14ac:dyDescent="0.25">
      <c r="B45" s="23"/>
      <c r="C45" s="23"/>
      <c r="D45" s="23"/>
      <c r="E45" s="23"/>
      <c r="F45" s="23"/>
      <c r="G45" s="23"/>
    </row>
    <row r="46" spans="1:11" x14ac:dyDescent="0.25">
      <c r="B46" s="10"/>
      <c r="C46" s="10"/>
      <c r="D46" s="10"/>
      <c r="E46" s="10"/>
      <c r="F46" s="10"/>
      <c r="G46" s="10"/>
    </row>
    <row r="47" spans="1:11" x14ac:dyDescent="0.25">
      <c r="B47" s="10"/>
      <c r="C47" s="10"/>
      <c r="D47" s="10"/>
      <c r="E47" s="10"/>
      <c r="F47" s="10"/>
      <c r="G47" s="10"/>
    </row>
    <row r="48" spans="1:11" x14ac:dyDescent="0.25">
      <c r="B48" s="10"/>
      <c r="C48" s="10"/>
      <c r="D48" s="10"/>
      <c r="E48" s="10"/>
      <c r="F48" s="10"/>
      <c r="G48" s="10"/>
    </row>
    <row r="49" spans="1:11" x14ac:dyDescent="0.25">
      <c r="B49" s="10"/>
      <c r="C49" s="10"/>
      <c r="D49" s="10"/>
      <c r="E49" s="10"/>
      <c r="F49" s="10"/>
      <c r="G49" s="10"/>
    </row>
    <row r="50" spans="1:11" x14ac:dyDescent="0.25">
      <c r="B50" s="10"/>
      <c r="C50" s="10"/>
      <c r="D50" s="10"/>
      <c r="E50" s="10"/>
      <c r="F50" s="10"/>
      <c r="G50" s="10"/>
    </row>
    <row r="51" spans="1:11" x14ac:dyDescent="0.25">
      <c r="B51" s="10"/>
      <c r="C51" s="10"/>
      <c r="D51" s="10"/>
      <c r="E51" s="10"/>
      <c r="F51" s="10"/>
      <c r="G51" s="10"/>
    </row>
    <row r="52" spans="1:11" x14ac:dyDescent="0.25">
      <c r="B52" s="10"/>
      <c r="C52" s="10"/>
      <c r="D52" s="10"/>
      <c r="E52" s="10"/>
      <c r="F52" s="10"/>
      <c r="G52" s="10"/>
    </row>
    <row r="53" spans="1:11" x14ac:dyDescent="0.25">
      <c r="B53" s="10"/>
      <c r="C53" s="10"/>
      <c r="D53" s="10"/>
      <c r="E53" s="10"/>
      <c r="F53" s="10"/>
      <c r="G53" s="10"/>
      <c r="H53" s="10"/>
      <c r="I53" s="10"/>
      <c r="J53" s="10"/>
      <c r="K53" s="10"/>
    </row>
    <row r="54" spans="1:11" x14ac:dyDescent="0.25">
      <c r="B54" s="10"/>
      <c r="C54" s="10"/>
      <c r="D54" s="10"/>
      <c r="E54" s="10"/>
      <c r="F54" s="10"/>
      <c r="G54" s="10"/>
      <c r="H54" s="10"/>
      <c r="I54" s="10"/>
      <c r="J54" s="10"/>
      <c r="K54" s="10"/>
    </row>
    <row r="55" spans="1:11" x14ac:dyDescent="0.25">
      <c r="B55" s="10"/>
      <c r="C55" s="10"/>
      <c r="D55" s="10"/>
      <c r="E55" s="10"/>
      <c r="F55" s="10"/>
      <c r="G55" s="10"/>
      <c r="H55" s="10"/>
      <c r="I55" s="10"/>
      <c r="J55" s="10"/>
      <c r="K55" s="10"/>
    </row>
    <row r="57" spans="1:11" x14ac:dyDescent="0.25">
      <c r="A57" s="23"/>
    </row>
    <row r="58" spans="1:11" x14ac:dyDescent="0.25">
      <c r="B58" s="23"/>
      <c r="C58" s="23"/>
      <c r="D58" s="23"/>
      <c r="E58" s="23"/>
      <c r="F58" s="23"/>
      <c r="G58" s="23"/>
      <c r="H58" s="23"/>
      <c r="I58" s="23"/>
      <c r="J58" s="23"/>
      <c r="K58" s="23"/>
    </row>
    <row r="59" spans="1:11" x14ac:dyDescent="0.25">
      <c r="B59" s="10"/>
      <c r="C59" s="10"/>
      <c r="D59" s="10"/>
      <c r="E59" s="10"/>
      <c r="F59" s="10"/>
      <c r="G59" s="10"/>
      <c r="H59" s="10"/>
      <c r="I59" s="10"/>
      <c r="J59" s="10"/>
      <c r="K59" s="10"/>
    </row>
    <row r="60" spans="1:11" x14ac:dyDescent="0.25">
      <c r="B60" s="10"/>
      <c r="C60" s="10"/>
      <c r="D60" s="10"/>
      <c r="E60" s="10"/>
      <c r="F60" s="10"/>
      <c r="G60" s="10"/>
      <c r="H60" s="10"/>
      <c r="I60" s="10"/>
      <c r="J60" s="10"/>
      <c r="K60" s="10"/>
    </row>
    <row r="61" spans="1:11" x14ac:dyDescent="0.25">
      <c r="B61" s="10"/>
      <c r="C61" s="10"/>
      <c r="D61" s="10"/>
      <c r="E61" s="10"/>
      <c r="F61" s="10"/>
      <c r="G61" s="10"/>
      <c r="H61" s="10"/>
      <c r="I61" s="10"/>
      <c r="J61" s="10"/>
      <c r="K61" s="10"/>
    </row>
    <row r="62" spans="1:11" x14ac:dyDescent="0.25">
      <c r="B62" s="10"/>
      <c r="C62" s="10"/>
      <c r="D62" s="10"/>
      <c r="E62" s="10"/>
      <c r="F62" s="10"/>
      <c r="G62" s="10"/>
      <c r="H62" s="10"/>
      <c r="I62" s="10"/>
      <c r="J62" s="10"/>
      <c r="K62" s="10"/>
    </row>
    <row r="63" spans="1:11" x14ac:dyDescent="0.25">
      <c r="B63" s="10"/>
      <c r="C63" s="10"/>
      <c r="D63" s="10"/>
      <c r="E63" s="10"/>
      <c r="F63" s="10"/>
      <c r="G63" s="10"/>
      <c r="H63" s="10"/>
      <c r="I63" s="10"/>
      <c r="J63" s="10"/>
      <c r="K63" s="10"/>
    </row>
    <row r="64" spans="1:11" x14ac:dyDescent="0.25">
      <c r="B64" s="10"/>
      <c r="C64" s="10"/>
      <c r="D64" s="10"/>
      <c r="E64" s="10"/>
      <c r="F64" s="10"/>
      <c r="G64" s="10"/>
      <c r="H64" s="10"/>
      <c r="I64" s="10"/>
      <c r="J64" s="10"/>
      <c r="K64" s="10"/>
    </row>
    <row r="65" spans="2:11" x14ac:dyDescent="0.25">
      <c r="B65" s="10"/>
      <c r="C65" s="10"/>
      <c r="D65" s="10"/>
      <c r="E65" s="10"/>
      <c r="F65" s="10"/>
      <c r="G65" s="10"/>
      <c r="H65" s="10"/>
      <c r="I65" s="10"/>
      <c r="J65" s="10"/>
      <c r="K65" s="10"/>
    </row>
    <row r="66" spans="2:11" x14ac:dyDescent="0.25">
      <c r="B66" s="10"/>
      <c r="C66" s="10"/>
      <c r="D66" s="10"/>
      <c r="E66" s="10"/>
      <c r="F66" s="10"/>
      <c r="G66" s="10"/>
      <c r="H66" s="10"/>
      <c r="I66" s="10"/>
      <c r="J66" s="10"/>
      <c r="K66" s="10"/>
    </row>
    <row r="67" spans="2:11" x14ac:dyDescent="0.25">
      <c r="B67" s="10"/>
      <c r="C67" s="10"/>
      <c r="D67" s="10"/>
      <c r="E67" s="10"/>
      <c r="F67" s="10"/>
      <c r="G67" s="10"/>
      <c r="H67" s="10"/>
      <c r="I67" s="10"/>
      <c r="J67" s="10"/>
      <c r="K67" s="10"/>
    </row>
    <row r="68" spans="2:11" x14ac:dyDescent="0.25">
      <c r="B68" s="10"/>
      <c r="C68" s="10"/>
      <c r="D68" s="10"/>
      <c r="E68" s="10"/>
      <c r="F68" s="10"/>
      <c r="G68" s="10"/>
      <c r="H68" s="10"/>
      <c r="I68" s="10"/>
      <c r="J68" s="10"/>
      <c r="K68" s="10"/>
    </row>
  </sheetData>
  <sheetProtection algorithmName="SHA-512" hashValue="EH8xbDLOudrVLvUQ9QqFpuGFKs8V78e67qsVpUm9FtqHFVyTUVtBugds7MX6thkfptT8SDyJngNK1uc6zfCQug==" saltValue="1WLtaWMeQ5Mxz396Amg/2g==" spinCount="100000" sheet="1" scenarios="1"/>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34"/>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331</v>
      </c>
    </row>
    <row r="29" spans="1:6" hidden="1" x14ac:dyDescent="0.25">
      <c r="A29" s="1" t="s">
        <v>176</v>
      </c>
      <c r="B29" s="1" t="s">
        <v>221</v>
      </c>
      <c r="C29" s="1" t="s">
        <v>222</v>
      </c>
      <c r="D29" s="1" t="s">
        <v>223</v>
      </c>
      <c r="E29" s="25" t="s">
        <v>224</v>
      </c>
      <c r="F29" s="25" t="s">
        <v>225</v>
      </c>
    </row>
    <row r="30" spans="1:6" hidden="1" x14ac:dyDescent="0.25">
      <c r="A30" s="1" t="s">
        <v>153</v>
      </c>
      <c r="B30" s="22">
        <v>0.34545454545454546</v>
      </c>
      <c r="C30" s="22">
        <v>0.19191919191919191</v>
      </c>
      <c r="D30" s="22">
        <v>0.51351351351351349</v>
      </c>
      <c r="E30" s="26">
        <f>B30-C30</f>
        <v>0.15353535353535355</v>
      </c>
      <c r="F30" s="26">
        <f>D30-B30</f>
        <v>0.16805896805896803</v>
      </c>
    </row>
    <row r="31" spans="1:6" hidden="1" x14ac:dyDescent="0.25">
      <c r="A31" s="1" t="s">
        <v>41</v>
      </c>
      <c r="B31" s="22">
        <v>0.15942028985507245</v>
      </c>
      <c r="C31" s="22">
        <v>0.13580246913580246</v>
      </c>
      <c r="D31" s="22">
        <v>0.18965517241379309</v>
      </c>
      <c r="E31" s="26">
        <f t="shared" ref="E31:E34" si="0">B31-C31</f>
        <v>2.3617820719269988E-2</v>
      </c>
      <c r="F31" s="26">
        <f t="shared" ref="F31:F34" si="1">D31-B31</f>
        <v>3.0234882558720644E-2</v>
      </c>
    </row>
    <row r="32" spans="1:6" hidden="1" x14ac:dyDescent="0.25">
      <c r="A32" s="1" t="s">
        <v>125</v>
      </c>
      <c r="B32" s="22">
        <v>6.4257028112449793E-2</v>
      </c>
      <c r="C32" s="22">
        <v>5.4421768707482991E-2</v>
      </c>
      <c r="D32" s="22">
        <v>7.6372315035799526E-2</v>
      </c>
      <c r="E32" s="26">
        <f t="shared" si="0"/>
        <v>9.8352594049668021E-3</v>
      </c>
      <c r="F32" s="26">
        <f t="shared" si="1"/>
        <v>1.2115286923349733E-2</v>
      </c>
    </row>
    <row r="33" spans="1:6" hidden="1" x14ac:dyDescent="0.25">
      <c r="A33" s="1" t="s">
        <v>32</v>
      </c>
      <c r="B33" s="22">
        <v>1.953125E-2</v>
      </c>
      <c r="C33" s="22">
        <v>9.9009900990099011E-3</v>
      </c>
      <c r="D33" s="22">
        <v>3.2894736842105261E-2</v>
      </c>
      <c r="E33" s="26">
        <f t="shared" si="0"/>
        <v>9.6302599009900989E-3</v>
      </c>
      <c r="F33" s="26">
        <f t="shared" si="1"/>
        <v>1.3363486842105261E-2</v>
      </c>
    </row>
    <row r="34" spans="1:6" hidden="1" x14ac:dyDescent="0.25">
      <c r="A34" s="1" t="s">
        <v>133</v>
      </c>
      <c r="B34" s="22">
        <v>1.9174898314933179E-2</v>
      </c>
      <c r="C34" s="22">
        <v>9.8185063969056831E-3</v>
      </c>
      <c r="D34" s="22">
        <v>3.0985915492957747E-2</v>
      </c>
      <c r="E34" s="26">
        <f t="shared" si="0"/>
        <v>9.3563919180274964E-3</v>
      </c>
      <c r="F34" s="26">
        <f t="shared" si="1"/>
        <v>1.1811017178024567E-2</v>
      </c>
    </row>
  </sheetData>
  <sheetProtection algorithmName="SHA-512" hashValue="nu9VeIhtGh8Xepj5l3NNCCoXHfipX+ippEu3KxTdD2yMRCE8by5hBMpllqsFSvsKzkFyTOiLUAJmZXXBsyJibA==" saltValue="bi5kqQtLWw0FKsB/s8z8ZA==" spinCount="100000" sheet="1" scenarios="1"/>
  <sortState ref="A30:F37">
    <sortCondition descending="1" ref="B30"/>
  </sortState>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1" x14ac:dyDescent="0.25">
      <c r="A26" s="1" t="s">
        <v>219</v>
      </c>
    </row>
    <row r="27" spans="1:11" x14ac:dyDescent="0.25">
      <c r="A27" s="1" t="s">
        <v>342</v>
      </c>
    </row>
    <row r="30" spans="1:11" hidden="1" x14ac:dyDescent="0.25">
      <c r="A30" s="23" t="s">
        <v>181</v>
      </c>
    </row>
    <row r="31" spans="1:11" hidden="1" x14ac:dyDescent="0.25">
      <c r="B31" s="23">
        <v>2005</v>
      </c>
      <c r="C31" s="23">
        <v>2006</v>
      </c>
      <c r="D31" s="23">
        <v>2007</v>
      </c>
      <c r="E31" s="23">
        <v>2008</v>
      </c>
      <c r="F31" s="23">
        <v>2009</v>
      </c>
      <c r="G31" s="23">
        <v>2010</v>
      </c>
      <c r="H31" s="23">
        <v>2011</v>
      </c>
      <c r="I31" s="23">
        <v>2012</v>
      </c>
      <c r="J31" s="23">
        <v>2013</v>
      </c>
      <c r="K31" s="23">
        <v>2014</v>
      </c>
    </row>
    <row r="32" spans="1:11" hidden="1" x14ac:dyDescent="0.25">
      <c r="A32" s="1" t="s">
        <v>184</v>
      </c>
      <c r="B32" s="10" t="s">
        <v>1</v>
      </c>
      <c r="C32" s="10" t="s">
        <v>1</v>
      </c>
      <c r="D32" s="10">
        <v>0.27923354133547557</v>
      </c>
      <c r="E32" s="10">
        <v>0.40017525142224558</v>
      </c>
      <c r="F32" s="10">
        <v>0.42312316676796236</v>
      </c>
      <c r="G32" s="10">
        <v>0.56751324327291741</v>
      </c>
      <c r="H32" s="10">
        <v>0.54940455160409141</v>
      </c>
      <c r="I32" s="10">
        <v>0.64469302282471164</v>
      </c>
      <c r="J32" s="10">
        <v>0.65794619521485187</v>
      </c>
      <c r="K32" s="10">
        <v>0.68694290379349554</v>
      </c>
    </row>
    <row r="33" spans="1:11" hidden="1" x14ac:dyDescent="0.25">
      <c r="A33" s="1" t="s">
        <v>185</v>
      </c>
      <c r="B33" s="10" t="s">
        <v>1</v>
      </c>
      <c r="C33" s="10" t="s">
        <v>1</v>
      </c>
      <c r="D33" s="10">
        <v>5.330852199541241E-2</v>
      </c>
      <c r="E33" s="10">
        <v>0.10711675656864451</v>
      </c>
      <c r="F33" s="10">
        <v>0.12419752359595063</v>
      </c>
      <c r="G33" s="10">
        <v>0.15353186076713823</v>
      </c>
      <c r="H33" s="10">
        <v>0.10608292314531635</v>
      </c>
      <c r="I33" s="10">
        <v>0.13201651243114246</v>
      </c>
      <c r="J33" s="10">
        <v>0.15031942375097809</v>
      </c>
      <c r="K33" s="10">
        <v>0.15131009182207925</v>
      </c>
    </row>
    <row r="34" spans="1:11" hidden="1" x14ac:dyDescent="0.25">
      <c r="A34" s="1" t="s">
        <v>186</v>
      </c>
      <c r="B34" s="10" t="s">
        <v>1</v>
      </c>
      <c r="C34" s="10" t="s">
        <v>1</v>
      </c>
      <c r="D34" s="10">
        <v>9.5323741007194249E-2</v>
      </c>
      <c r="E34" s="10">
        <v>0.20816326530612245</v>
      </c>
      <c r="F34" s="10">
        <v>0.21461187214611871</v>
      </c>
      <c r="G34" s="10">
        <v>0.26647083508182962</v>
      </c>
      <c r="H34" s="10">
        <v>0.11893203883495146</v>
      </c>
      <c r="I34" s="10">
        <v>0.15125717679667391</v>
      </c>
      <c r="J34" s="10">
        <v>0.1683323535175387</v>
      </c>
      <c r="K34" s="10">
        <v>0.17391304347826086</v>
      </c>
    </row>
    <row r="35" spans="1:11" hidden="1" x14ac:dyDescent="0.25">
      <c r="A35" s="1" t="s">
        <v>187</v>
      </c>
      <c r="B35" s="10" t="s">
        <v>1</v>
      </c>
      <c r="C35" s="10" t="s">
        <v>1</v>
      </c>
      <c r="D35" s="10">
        <v>0.30686962797716683</v>
      </c>
      <c r="E35" s="10">
        <v>0.33099231854522654</v>
      </c>
      <c r="F35" s="10">
        <v>0.36727049431992631</v>
      </c>
      <c r="G35" s="10">
        <v>0.38017720378435199</v>
      </c>
      <c r="H35" s="10">
        <v>0.4274710031579258</v>
      </c>
      <c r="I35" s="10">
        <v>0.43180568020613186</v>
      </c>
      <c r="J35" s="10">
        <v>0.39869839268820911</v>
      </c>
      <c r="K35" s="10">
        <v>0.42237424097831383</v>
      </c>
    </row>
    <row r="36" spans="1:11" hidden="1" x14ac:dyDescent="0.25">
      <c r="A36" s="1" t="s">
        <v>188</v>
      </c>
      <c r="B36" s="10" t="s">
        <v>1</v>
      </c>
      <c r="C36" s="10" t="s">
        <v>1</v>
      </c>
      <c r="D36" s="10">
        <v>9.6459119616135944E-2</v>
      </c>
      <c r="E36" s="10">
        <v>0.21957432566741647</v>
      </c>
      <c r="F36" s="10">
        <v>0.25848917623799972</v>
      </c>
      <c r="G36" s="10">
        <v>0.25749052983571563</v>
      </c>
      <c r="H36" s="10">
        <v>0.27391580940559979</v>
      </c>
      <c r="I36" s="10">
        <v>0.35509491944882832</v>
      </c>
      <c r="J36" s="10">
        <v>0.30126473520415525</v>
      </c>
      <c r="K36" s="10">
        <v>0.25580926489686001</v>
      </c>
    </row>
    <row r="37" spans="1:11" hidden="1" x14ac:dyDescent="0.25">
      <c r="A37" s="1" t="s">
        <v>189</v>
      </c>
      <c r="B37" s="10" t="s">
        <v>1</v>
      </c>
      <c r="C37" s="10" t="s">
        <v>1</v>
      </c>
      <c r="D37" s="10">
        <v>0.33666279238704055</v>
      </c>
      <c r="E37" s="10">
        <v>0.58514391829155066</v>
      </c>
      <c r="F37" s="10">
        <v>0.56779541446208115</v>
      </c>
      <c r="G37" s="10">
        <v>0.5635564449844549</v>
      </c>
      <c r="H37" s="10">
        <v>0.56205513603352963</v>
      </c>
      <c r="I37" s="10">
        <v>0.61493180186647523</v>
      </c>
      <c r="J37" s="10">
        <v>0.67402253868174078</v>
      </c>
      <c r="K37" s="10">
        <v>0.67210558758475647</v>
      </c>
    </row>
    <row r="38" spans="1:11" hidden="1" x14ac:dyDescent="0.25">
      <c r="A38" s="1" t="s">
        <v>179</v>
      </c>
      <c r="B38" s="10" t="s">
        <v>1</v>
      </c>
      <c r="C38" s="10" t="s">
        <v>1</v>
      </c>
      <c r="D38" s="10">
        <v>0.20994490360359119</v>
      </c>
      <c r="E38" s="10">
        <v>0.31822073518311983</v>
      </c>
      <c r="F38" s="10">
        <v>0.33913037924049705</v>
      </c>
      <c r="G38" s="10">
        <v>0.45200461491803134</v>
      </c>
      <c r="H38" s="10">
        <v>0.42795715147857571</v>
      </c>
      <c r="I38" s="10">
        <v>0.50951118101011128</v>
      </c>
      <c r="J38" s="10">
        <v>0.52373900570599918</v>
      </c>
      <c r="K38" s="10">
        <v>0.54701215587820329</v>
      </c>
    </row>
    <row r="39" spans="1:11" hidden="1" x14ac:dyDescent="0.25">
      <c r="A39" s="1" t="s">
        <v>191</v>
      </c>
      <c r="B39" s="10" t="s">
        <v>1</v>
      </c>
      <c r="C39" s="10" t="s">
        <v>1</v>
      </c>
      <c r="D39" s="10">
        <v>0.2148003588560238</v>
      </c>
      <c r="E39" s="10">
        <v>0.321916335944263</v>
      </c>
      <c r="F39" s="10">
        <v>0.34182462004318726</v>
      </c>
      <c r="G39" s="10">
        <v>0.45826589444019855</v>
      </c>
      <c r="H39" s="10">
        <v>0.43252238116608088</v>
      </c>
      <c r="I39" s="10">
        <v>0.5136513134978884</v>
      </c>
      <c r="J39" s="10">
        <v>0.52954903258791952</v>
      </c>
      <c r="K39" s="10">
        <v>0.55450186735017504</v>
      </c>
    </row>
    <row r="40" spans="1:11" hidden="1" x14ac:dyDescent="0.25">
      <c r="A40" s="1" t="s">
        <v>192</v>
      </c>
      <c r="B40" s="10" t="s">
        <v>1</v>
      </c>
      <c r="C40" s="10" t="s">
        <v>1</v>
      </c>
      <c r="D40" s="10">
        <v>0.21412069353913313</v>
      </c>
      <c r="E40" s="10">
        <v>0.32085222508283401</v>
      </c>
      <c r="F40" s="10">
        <v>0.34322302705227076</v>
      </c>
      <c r="G40" s="10">
        <v>0.44545682772469236</v>
      </c>
      <c r="H40" s="10">
        <v>0.42277399933298487</v>
      </c>
      <c r="I40" s="10">
        <v>0.49514467477543755</v>
      </c>
      <c r="J40" s="10">
        <v>0.50845505723991002</v>
      </c>
      <c r="K40" s="10">
        <v>0.5319597375503522</v>
      </c>
    </row>
    <row r="42" spans="1:11" x14ac:dyDescent="0.25">
      <c r="A42" s="23"/>
    </row>
    <row r="43" spans="1:11" x14ac:dyDescent="0.25">
      <c r="B43" s="23"/>
      <c r="C43" s="23"/>
      <c r="D43" s="23"/>
      <c r="E43" s="23"/>
      <c r="F43" s="23"/>
      <c r="G43" s="23"/>
    </row>
    <row r="44" spans="1:11" x14ac:dyDescent="0.25">
      <c r="B44" s="10"/>
      <c r="C44" s="10"/>
      <c r="D44" s="10"/>
      <c r="E44" s="10"/>
      <c r="F44" s="10"/>
      <c r="G44" s="10"/>
      <c r="H44" s="10"/>
      <c r="I44" s="10"/>
      <c r="J44" s="10"/>
      <c r="K44" s="10"/>
    </row>
    <row r="45" spans="1:11" x14ac:dyDescent="0.25">
      <c r="B45" s="10"/>
      <c r="C45" s="10"/>
      <c r="D45" s="10"/>
      <c r="E45" s="10"/>
      <c r="F45" s="10"/>
      <c r="G45" s="10"/>
      <c r="H45" s="10"/>
      <c r="I45" s="10"/>
      <c r="J45" s="10"/>
      <c r="K45" s="10"/>
    </row>
    <row r="46" spans="1:11" x14ac:dyDescent="0.25">
      <c r="B46" s="10"/>
      <c r="C46" s="10"/>
      <c r="D46" s="10"/>
      <c r="E46" s="10"/>
      <c r="F46" s="10"/>
      <c r="G46" s="10"/>
      <c r="H46" s="10"/>
      <c r="I46" s="10"/>
      <c r="J46" s="10"/>
      <c r="K46" s="10"/>
    </row>
    <row r="47" spans="1:11" x14ac:dyDescent="0.25">
      <c r="B47" s="10"/>
      <c r="C47" s="10"/>
      <c r="D47" s="10"/>
      <c r="E47" s="10"/>
      <c r="F47" s="10"/>
      <c r="G47" s="10"/>
      <c r="H47" s="10"/>
      <c r="I47" s="10"/>
      <c r="J47" s="10"/>
      <c r="K47" s="10"/>
    </row>
    <row r="48" spans="1:11" x14ac:dyDescent="0.25">
      <c r="B48" s="10"/>
      <c r="C48" s="10"/>
      <c r="D48" s="10"/>
      <c r="E48" s="10"/>
      <c r="F48" s="10"/>
      <c r="G48" s="10"/>
      <c r="H48" s="10"/>
      <c r="I48" s="10"/>
      <c r="J48" s="10"/>
      <c r="K48" s="10"/>
    </row>
    <row r="49" spans="1:11" x14ac:dyDescent="0.25">
      <c r="B49" s="10"/>
      <c r="C49" s="10"/>
      <c r="D49" s="10"/>
      <c r="E49" s="10"/>
      <c r="F49" s="10"/>
      <c r="G49" s="10"/>
      <c r="H49" s="10"/>
      <c r="I49" s="10"/>
      <c r="J49" s="10"/>
      <c r="K49" s="10"/>
    </row>
    <row r="50" spans="1:11" x14ac:dyDescent="0.25">
      <c r="B50" s="10"/>
      <c r="C50" s="10"/>
      <c r="D50" s="10"/>
      <c r="E50" s="10"/>
      <c r="F50" s="10"/>
      <c r="G50" s="10"/>
      <c r="H50" s="10"/>
      <c r="I50" s="10"/>
      <c r="J50" s="10"/>
      <c r="K50" s="10"/>
    </row>
    <row r="51" spans="1:11" x14ac:dyDescent="0.25">
      <c r="B51" s="10"/>
      <c r="C51" s="10"/>
      <c r="D51" s="10"/>
      <c r="E51" s="10"/>
      <c r="F51" s="10"/>
      <c r="G51" s="10"/>
      <c r="H51" s="10"/>
      <c r="I51" s="10"/>
      <c r="J51" s="10"/>
      <c r="K51" s="10"/>
    </row>
    <row r="52" spans="1:11" x14ac:dyDescent="0.25">
      <c r="B52" s="10"/>
      <c r="C52" s="10"/>
      <c r="D52" s="10"/>
      <c r="E52" s="10"/>
      <c r="F52" s="10"/>
      <c r="G52" s="10"/>
      <c r="H52" s="10"/>
      <c r="I52" s="10"/>
      <c r="J52" s="10"/>
      <c r="K52" s="10"/>
    </row>
    <row r="53" spans="1:11" x14ac:dyDescent="0.25">
      <c r="B53" s="10"/>
      <c r="C53" s="10"/>
      <c r="D53" s="10"/>
      <c r="E53" s="10"/>
      <c r="F53" s="10"/>
      <c r="G53" s="10"/>
      <c r="H53" s="10"/>
      <c r="I53" s="10"/>
      <c r="J53" s="10"/>
      <c r="K53" s="10"/>
    </row>
    <row r="55" spans="1:11" x14ac:dyDescent="0.25">
      <c r="A55" s="23"/>
    </row>
    <row r="56" spans="1:11" x14ac:dyDescent="0.25">
      <c r="B56" s="23"/>
      <c r="C56" s="23"/>
      <c r="D56" s="23"/>
      <c r="E56" s="23"/>
      <c r="F56" s="23"/>
      <c r="G56" s="23"/>
    </row>
    <row r="57" spans="1:11" x14ac:dyDescent="0.25">
      <c r="B57" s="10"/>
      <c r="C57" s="10"/>
      <c r="D57" s="10"/>
      <c r="E57" s="10"/>
      <c r="F57" s="10"/>
      <c r="G57" s="10"/>
    </row>
    <row r="58" spans="1:11" x14ac:dyDescent="0.25">
      <c r="B58" s="10"/>
      <c r="C58" s="10"/>
      <c r="D58" s="10"/>
      <c r="E58" s="10"/>
      <c r="F58" s="10"/>
      <c r="G58" s="10"/>
    </row>
    <row r="59" spans="1:11" x14ac:dyDescent="0.25">
      <c r="B59" s="10"/>
      <c r="C59" s="10"/>
      <c r="D59" s="10"/>
      <c r="E59" s="10"/>
      <c r="F59" s="10"/>
      <c r="G59" s="10"/>
    </row>
    <row r="60" spans="1:11" x14ac:dyDescent="0.25">
      <c r="B60" s="10"/>
      <c r="C60" s="10"/>
      <c r="D60" s="10"/>
      <c r="E60" s="10"/>
      <c r="F60" s="10"/>
      <c r="G60" s="10"/>
    </row>
    <row r="61" spans="1:11" x14ac:dyDescent="0.25">
      <c r="B61" s="10"/>
      <c r="C61" s="10"/>
      <c r="D61" s="10"/>
      <c r="E61" s="10"/>
      <c r="F61" s="10"/>
      <c r="G61" s="10"/>
    </row>
    <row r="62" spans="1:11" x14ac:dyDescent="0.25">
      <c r="B62" s="10"/>
      <c r="C62" s="10"/>
      <c r="D62" s="10"/>
      <c r="E62" s="10"/>
      <c r="F62" s="10"/>
      <c r="G62" s="10"/>
    </row>
    <row r="63" spans="1:11" x14ac:dyDescent="0.25">
      <c r="B63" s="10"/>
      <c r="C63" s="10"/>
      <c r="D63" s="10"/>
      <c r="E63" s="10"/>
      <c r="F63" s="10"/>
      <c r="G63" s="10"/>
    </row>
    <row r="64" spans="1:11" x14ac:dyDescent="0.25">
      <c r="B64" s="10"/>
      <c r="C64" s="10"/>
      <c r="D64" s="10"/>
      <c r="E64" s="10"/>
      <c r="F64" s="10"/>
      <c r="G64" s="10"/>
      <c r="H64" s="10"/>
      <c r="I64" s="10"/>
      <c r="J64" s="10"/>
      <c r="K64" s="10"/>
    </row>
    <row r="65" spans="1:11" x14ac:dyDescent="0.25">
      <c r="B65" s="10"/>
      <c r="C65" s="10"/>
      <c r="D65" s="10"/>
      <c r="E65" s="10"/>
      <c r="F65" s="10"/>
      <c r="G65" s="10"/>
      <c r="H65" s="10"/>
      <c r="I65" s="10"/>
      <c r="J65" s="10"/>
      <c r="K65" s="10"/>
    </row>
    <row r="66" spans="1:11" x14ac:dyDescent="0.25">
      <c r="B66" s="10"/>
      <c r="C66" s="10"/>
      <c r="D66" s="10"/>
      <c r="E66" s="10"/>
      <c r="F66" s="10"/>
      <c r="G66" s="10"/>
      <c r="H66" s="10"/>
      <c r="I66" s="10"/>
      <c r="J66" s="10"/>
      <c r="K66" s="10"/>
    </row>
    <row r="68" spans="1:11" x14ac:dyDescent="0.25">
      <c r="A68" s="23"/>
    </row>
    <row r="69" spans="1:11" x14ac:dyDescent="0.25">
      <c r="B69" s="23"/>
      <c r="C69" s="23"/>
      <c r="D69" s="23"/>
      <c r="E69" s="23"/>
      <c r="F69" s="23"/>
      <c r="G69" s="23"/>
      <c r="H69" s="23"/>
      <c r="I69" s="23"/>
      <c r="J69" s="23"/>
      <c r="K69" s="23"/>
    </row>
    <row r="70" spans="1:11" x14ac:dyDescent="0.25">
      <c r="B70" s="10"/>
      <c r="C70" s="10"/>
      <c r="D70" s="10"/>
      <c r="E70" s="10"/>
      <c r="F70" s="10"/>
      <c r="G70" s="10"/>
      <c r="H70" s="10"/>
      <c r="I70" s="10"/>
      <c r="J70" s="10"/>
      <c r="K70" s="10"/>
    </row>
    <row r="71" spans="1:11" x14ac:dyDescent="0.25">
      <c r="B71" s="10"/>
      <c r="C71" s="10"/>
      <c r="D71" s="10"/>
      <c r="E71" s="10"/>
      <c r="F71" s="10"/>
      <c r="G71" s="10"/>
      <c r="H71" s="10"/>
      <c r="I71" s="10"/>
      <c r="J71" s="10"/>
      <c r="K71" s="10"/>
    </row>
    <row r="72" spans="1:11" x14ac:dyDescent="0.25">
      <c r="B72" s="10"/>
      <c r="C72" s="10"/>
      <c r="D72" s="10"/>
      <c r="E72" s="10"/>
      <c r="F72" s="10"/>
      <c r="G72" s="10"/>
      <c r="H72" s="10"/>
      <c r="I72" s="10"/>
      <c r="J72" s="10"/>
      <c r="K72" s="10"/>
    </row>
    <row r="73" spans="1:11" x14ac:dyDescent="0.25">
      <c r="B73" s="10"/>
      <c r="C73" s="10"/>
      <c r="D73" s="10"/>
      <c r="E73" s="10"/>
      <c r="F73" s="10"/>
      <c r="G73" s="10"/>
      <c r="H73" s="10"/>
      <c r="I73" s="10"/>
      <c r="J73" s="10"/>
      <c r="K73" s="10"/>
    </row>
    <row r="74" spans="1:11" x14ac:dyDescent="0.25">
      <c r="B74" s="10"/>
      <c r="C74" s="10"/>
      <c r="D74" s="10"/>
      <c r="E74" s="10"/>
      <c r="F74" s="10"/>
      <c r="G74" s="10"/>
      <c r="H74" s="10"/>
      <c r="I74" s="10"/>
      <c r="J74" s="10"/>
      <c r="K74" s="10"/>
    </row>
    <row r="75" spans="1:11" x14ac:dyDescent="0.25">
      <c r="B75" s="10"/>
      <c r="C75" s="10"/>
      <c r="D75" s="10"/>
      <c r="E75" s="10"/>
      <c r="F75" s="10"/>
      <c r="G75" s="10"/>
      <c r="H75" s="10"/>
      <c r="I75" s="10"/>
      <c r="J75" s="10"/>
      <c r="K75" s="10"/>
    </row>
    <row r="76" spans="1:11" x14ac:dyDescent="0.25">
      <c r="B76" s="10"/>
      <c r="C76" s="10"/>
      <c r="D76" s="10"/>
      <c r="E76" s="10"/>
      <c r="F76" s="10"/>
      <c r="G76" s="10"/>
      <c r="H76" s="10"/>
      <c r="I76" s="10"/>
      <c r="J76" s="10"/>
      <c r="K76" s="10"/>
    </row>
    <row r="77" spans="1:11" x14ac:dyDescent="0.25">
      <c r="B77" s="10"/>
      <c r="C77" s="10"/>
      <c r="D77" s="10"/>
      <c r="E77" s="10"/>
      <c r="F77" s="10"/>
      <c r="G77" s="10"/>
      <c r="H77" s="10"/>
      <c r="I77" s="10"/>
      <c r="J77" s="10"/>
      <c r="K77" s="10"/>
    </row>
    <row r="78" spans="1:11" x14ac:dyDescent="0.25">
      <c r="B78" s="10"/>
      <c r="C78" s="10"/>
      <c r="D78" s="10"/>
      <c r="E78" s="10"/>
      <c r="F78" s="10"/>
      <c r="G78" s="10"/>
      <c r="H78" s="10"/>
      <c r="I78" s="10"/>
      <c r="J78" s="10"/>
      <c r="K78" s="10"/>
    </row>
    <row r="79" spans="1:11" x14ac:dyDescent="0.25">
      <c r="B79" s="10"/>
      <c r="C79" s="10"/>
      <c r="D79" s="10"/>
      <c r="E79" s="10"/>
      <c r="F79" s="10"/>
      <c r="G79" s="10"/>
      <c r="H79" s="10"/>
      <c r="I79" s="10"/>
      <c r="J79" s="10"/>
      <c r="K79" s="10"/>
    </row>
  </sheetData>
  <sheetProtection algorithmName="SHA-512" hashValue="NeIxBECES7mC9hcumH2jkaZhCrlaBglrUliB/NX8oP89mjrQM3vNQ+0WLsvjK0KvdTJ8a/y27AvD5fe+kF1bqw==" saltValue="FdHEvYrxWxEjNWBRdCCUkQ==" spinCount="100000" sheet="1" scenarios="1"/>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G34"/>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7" ht="15.75" customHeight="1" x14ac:dyDescent="0.25">
      <c r="A26" s="1" t="s">
        <v>219</v>
      </c>
    </row>
    <row r="27" spans="1:7" x14ac:dyDescent="0.25">
      <c r="A27" s="1" t="s">
        <v>331</v>
      </c>
    </row>
    <row r="29" spans="1:7" hidden="1" x14ac:dyDescent="0.25">
      <c r="A29" s="1" t="s">
        <v>176</v>
      </c>
      <c r="B29" s="1" t="s">
        <v>244</v>
      </c>
      <c r="C29" s="1" t="s">
        <v>222</v>
      </c>
      <c r="D29" s="1" t="s">
        <v>223</v>
      </c>
      <c r="E29" s="25" t="s">
        <v>224</v>
      </c>
      <c r="F29" s="25" t="s">
        <v>225</v>
      </c>
    </row>
    <row r="30" spans="1:7" hidden="1" x14ac:dyDescent="0.25">
      <c r="A30" s="1" t="s">
        <v>125</v>
      </c>
      <c r="B30" s="22">
        <v>0.25502008032128515</v>
      </c>
      <c r="C30" s="22">
        <v>0.21598639455782312</v>
      </c>
      <c r="D30" s="22">
        <v>0.30310262529832938</v>
      </c>
      <c r="E30" s="26">
        <f>B30-C30</f>
        <v>3.9033685763462028E-2</v>
      </c>
      <c r="F30" s="26">
        <f>D30-B30</f>
        <v>4.8082544977044228E-2</v>
      </c>
      <c r="G30" s="22"/>
    </row>
    <row r="31" spans="1:7" hidden="1" x14ac:dyDescent="0.25">
      <c r="A31" s="1" t="s">
        <v>41</v>
      </c>
      <c r="B31" s="22">
        <v>0.17391304347826086</v>
      </c>
      <c r="C31" s="22">
        <v>0.14814814814814814</v>
      </c>
      <c r="D31" s="22">
        <v>0.20689655172413793</v>
      </c>
      <c r="E31" s="26">
        <f t="shared" ref="E31:E34" si="0">B31-C31</f>
        <v>2.5764895330112725E-2</v>
      </c>
      <c r="F31" s="26">
        <f t="shared" ref="F31:F34" si="1">D31-B31</f>
        <v>3.2983508245877063E-2</v>
      </c>
      <c r="G31" s="22"/>
    </row>
    <row r="32" spans="1:7" hidden="1" x14ac:dyDescent="0.25">
      <c r="A32" s="1" t="s">
        <v>153</v>
      </c>
      <c r="B32" s="22">
        <v>0.16363636363636364</v>
      </c>
      <c r="C32" s="22">
        <v>9.0909090909090912E-2</v>
      </c>
      <c r="D32" s="22">
        <v>0.24324324324324326</v>
      </c>
      <c r="E32" s="26">
        <f t="shared" si="0"/>
        <v>7.2727272727272724E-2</v>
      </c>
      <c r="F32" s="26">
        <f t="shared" si="1"/>
        <v>7.9606879606879621E-2</v>
      </c>
      <c r="G32" s="22"/>
    </row>
    <row r="33" spans="1:7" hidden="1" x14ac:dyDescent="0.25">
      <c r="A33" s="1" t="s">
        <v>133</v>
      </c>
      <c r="B33" s="22">
        <v>2.1499128413712959E-2</v>
      </c>
      <c r="C33" s="22">
        <v>1.1008628384409401E-2</v>
      </c>
      <c r="D33" s="22">
        <v>3.4741784037558683E-2</v>
      </c>
      <c r="E33" s="26">
        <f t="shared" si="0"/>
        <v>1.0490500029303558E-2</v>
      </c>
      <c r="F33" s="26">
        <f t="shared" si="1"/>
        <v>1.3242655623845724E-2</v>
      </c>
      <c r="G33" s="22"/>
    </row>
    <row r="34" spans="1:7" hidden="1" x14ac:dyDescent="0.25">
      <c r="A34" s="1" t="s">
        <v>32</v>
      </c>
      <c r="B34" s="22">
        <v>7.8125E-3</v>
      </c>
      <c r="C34" s="22">
        <v>3.9603960396039604E-3</v>
      </c>
      <c r="D34" s="22">
        <v>1.3157894736842105E-2</v>
      </c>
      <c r="E34" s="26">
        <f t="shared" si="0"/>
        <v>3.8521039603960396E-3</v>
      </c>
      <c r="F34" s="26">
        <f t="shared" si="1"/>
        <v>5.3453947368421045E-3</v>
      </c>
      <c r="G34" s="22"/>
    </row>
  </sheetData>
  <sheetProtection algorithmName="SHA-512" hashValue="lGuq9mHZtyFcTLFBj6w8Ll5oXL3+mRW0roc8BM0Oipm/vOLUBWqSwKavJRO+tWSQCwPC23xCteFL1UX82h+9cw==" saltValue="9a9Vcu1WqS/Kh4oDUau3/w==" spinCount="100000" sheet="1" scenarios="1"/>
  <sortState ref="A30:F37">
    <sortCondition descending="1" ref="B30"/>
  </sortState>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219</v>
      </c>
    </row>
    <row r="27" spans="1:1" x14ac:dyDescent="0.25">
      <c r="A27" s="1" t="s">
        <v>342</v>
      </c>
    </row>
    <row r="32" spans="1:1" hidden="1" x14ac:dyDescent="0.25">
      <c r="A32" s="23" t="s">
        <v>180</v>
      </c>
    </row>
    <row r="33" spans="1:11" hidden="1" x14ac:dyDescent="0.25">
      <c r="B33" s="23">
        <v>2009</v>
      </c>
      <c r="C33" s="23">
        <v>2010</v>
      </c>
      <c r="D33" s="23">
        <v>2011</v>
      </c>
      <c r="E33" s="23">
        <v>2012</v>
      </c>
      <c r="F33" s="23">
        <v>2013</v>
      </c>
      <c r="G33" s="23">
        <v>2014</v>
      </c>
    </row>
    <row r="34" spans="1:11" hidden="1" x14ac:dyDescent="0.25">
      <c r="A34" s="1" t="s">
        <v>184</v>
      </c>
      <c r="B34" s="10">
        <v>0.2164128533750232</v>
      </c>
      <c r="C34" s="10">
        <v>0.36495392089599288</v>
      </c>
      <c r="D34" s="10">
        <v>0.44410849570403516</v>
      </c>
      <c r="E34" s="10">
        <v>0.50254743490099951</v>
      </c>
      <c r="F34" s="10">
        <v>0.49317386780617511</v>
      </c>
      <c r="G34" s="10">
        <v>0.61478677316798724</v>
      </c>
    </row>
    <row r="35" spans="1:11" hidden="1" x14ac:dyDescent="0.25">
      <c r="A35" s="1" t="s">
        <v>185</v>
      </c>
      <c r="B35" s="10">
        <v>6.4832460138715478E-2</v>
      </c>
      <c r="C35" s="10">
        <v>8.7895459688711985E-2</v>
      </c>
      <c r="D35" s="10">
        <v>9.1841602410515283E-2</v>
      </c>
      <c r="E35" s="10">
        <v>9.6371558447154115E-2</v>
      </c>
      <c r="F35" s="10">
        <v>0.11701574609027472</v>
      </c>
      <c r="G35" s="10">
        <v>0.13842433957493963</v>
      </c>
    </row>
    <row r="36" spans="1:11" hidden="1" x14ac:dyDescent="0.25">
      <c r="A36" s="1" t="s">
        <v>186</v>
      </c>
      <c r="B36" s="10">
        <v>0.12810457516339868</v>
      </c>
      <c r="C36" s="10">
        <v>0.13504417332772403</v>
      </c>
      <c r="D36" s="10">
        <v>7.0134299722873591E-2</v>
      </c>
      <c r="E36" s="10">
        <v>9.8583117142286972E-2</v>
      </c>
      <c r="F36" s="10">
        <v>0.1367588932806324</v>
      </c>
      <c r="G36" s="10">
        <v>0.13606366459627328</v>
      </c>
    </row>
    <row r="37" spans="1:11" hidden="1" x14ac:dyDescent="0.25">
      <c r="A37" s="1" t="s">
        <v>187</v>
      </c>
      <c r="B37" s="10">
        <v>0.15579015871868107</v>
      </c>
      <c r="C37" s="10">
        <v>0.18975191445812895</v>
      </c>
      <c r="D37" s="10">
        <v>0.14218289085545724</v>
      </c>
      <c r="E37" s="10">
        <v>0.17939814814814814</v>
      </c>
      <c r="F37" s="10">
        <v>0.18823792966262987</v>
      </c>
      <c r="G37" s="10">
        <v>0.16894969639132554</v>
      </c>
    </row>
    <row r="38" spans="1:11" hidden="1" x14ac:dyDescent="0.25">
      <c r="A38" s="1" t="s">
        <v>188</v>
      </c>
      <c r="B38" s="10">
        <v>6.4537755915929321E-2</v>
      </c>
      <c r="C38" s="10">
        <v>3.0750057787622957E-2</v>
      </c>
      <c r="D38" s="10">
        <v>3.2257699913593556E-2</v>
      </c>
      <c r="E38" s="10">
        <v>3.4097049099343413E-2</v>
      </c>
      <c r="F38" s="10">
        <v>0.16977438965124245</v>
      </c>
      <c r="G38" s="10">
        <v>0.21271366904920444</v>
      </c>
    </row>
    <row r="39" spans="1:11" hidden="1" x14ac:dyDescent="0.25">
      <c r="A39" s="1" t="s">
        <v>189</v>
      </c>
      <c r="B39" s="10">
        <v>0.35220451252328711</v>
      </c>
      <c r="C39" s="10">
        <v>0.33952519783423574</v>
      </c>
      <c r="D39" s="10">
        <v>0.34840790004030631</v>
      </c>
      <c r="E39" s="10">
        <v>0.41792919381427113</v>
      </c>
      <c r="F39" s="10">
        <v>0.47926013380558835</v>
      </c>
      <c r="G39" s="10">
        <v>0.47714980010974367</v>
      </c>
    </row>
    <row r="40" spans="1:11" hidden="1" x14ac:dyDescent="0.25">
      <c r="A40" s="1" t="s">
        <v>179</v>
      </c>
      <c r="B40" s="10">
        <v>0.16346688130219483</v>
      </c>
      <c r="C40" s="10">
        <v>0.26767165462437764</v>
      </c>
      <c r="D40" s="10">
        <v>0.32745083715121598</v>
      </c>
      <c r="E40" s="10">
        <v>0.38253449920585147</v>
      </c>
      <c r="F40" s="10">
        <v>0.38618733971639418</v>
      </c>
      <c r="G40" s="10">
        <v>0.48521981449177037</v>
      </c>
      <c r="H40" s="10"/>
      <c r="I40" s="10"/>
      <c r="J40" s="10"/>
      <c r="K40" s="10"/>
    </row>
    <row r="41" spans="1:11" hidden="1" x14ac:dyDescent="0.25">
      <c r="A41" s="1" t="s">
        <v>191</v>
      </c>
      <c r="B41" s="10">
        <v>0.16346688130219483</v>
      </c>
      <c r="C41" s="10">
        <v>0.27638652404206859</v>
      </c>
      <c r="D41" s="10">
        <v>0.33761316531851809</v>
      </c>
      <c r="E41" s="10">
        <v>0.39298152990769081</v>
      </c>
      <c r="F41" s="10">
        <v>0.39204729385383752</v>
      </c>
      <c r="G41" s="10">
        <v>0.4922582294475491</v>
      </c>
      <c r="H41" s="10"/>
      <c r="I41" s="10"/>
      <c r="J41" s="10"/>
      <c r="K41" s="10"/>
    </row>
    <row r="42" spans="1:11" hidden="1" x14ac:dyDescent="0.25">
      <c r="A42" s="1" t="s">
        <v>192</v>
      </c>
      <c r="B42" s="10">
        <v>0.16980112520291091</v>
      </c>
      <c r="C42" s="10">
        <v>0.2678324829127996</v>
      </c>
      <c r="D42" s="10">
        <v>0.31880110696348518</v>
      </c>
      <c r="E42" s="10">
        <v>0.37028874749384233</v>
      </c>
      <c r="F42" s="10">
        <v>0.37514162537926216</v>
      </c>
      <c r="G42" s="10">
        <v>0.46342191149725653</v>
      </c>
      <c r="H42" s="10"/>
      <c r="I42" s="10"/>
      <c r="J42" s="10"/>
      <c r="K42" s="10"/>
    </row>
    <row r="43" spans="1:11" hidden="1" x14ac:dyDescent="0.25"/>
    <row r="44" spans="1:11" x14ac:dyDescent="0.25">
      <c r="A44" s="23"/>
    </row>
    <row r="45" spans="1:11" x14ac:dyDescent="0.25">
      <c r="B45" s="23"/>
      <c r="C45" s="23"/>
      <c r="D45" s="23"/>
      <c r="E45" s="23"/>
      <c r="F45" s="23"/>
      <c r="G45" s="23"/>
      <c r="H45" s="23"/>
      <c r="I45" s="23"/>
      <c r="J45" s="23"/>
      <c r="K45" s="23"/>
    </row>
    <row r="46" spans="1:11" x14ac:dyDescent="0.25">
      <c r="B46" s="10"/>
      <c r="C46" s="10"/>
      <c r="D46" s="10"/>
      <c r="E46" s="10"/>
      <c r="F46" s="10"/>
      <c r="G46" s="10"/>
      <c r="H46" s="10"/>
      <c r="I46" s="10"/>
      <c r="J46" s="10"/>
      <c r="K46" s="10"/>
    </row>
    <row r="47" spans="1:11" x14ac:dyDescent="0.25">
      <c r="B47" s="10"/>
      <c r="C47" s="10"/>
      <c r="D47" s="10"/>
      <c r="E47" s="10"/>
      <c r="F47" s="10"/>
      <c r="G47" s="10"/>
      <c r="H47" s="10"/>
      <c r="I47" s="10"/>
      <c r="J47" s="10"/>
      <c r="K47" s="10"/>
    </row>
    <row r="48" spans="1:11" x14ac:dyDescent="0.25">
      <c r="B48" s="10"/>
      <c r="C48" s="10"/>
      <c r="D48" s="10"/>
      <c r="E48" s="10"/>
      <c r="F48" s="10"/>
      <c r="G48" s="10"/>
      <c r="H48" s="10"/>
      <c r="I48" s="10"/>
      <c r="J48" s="10"/>
      <c r="K48" s="10"/>
    </row>
    <row r="49" spans="2:11" x14ac:dyDescent="0.25">
      <c r="B49" s="10"/>
      <c r="C49" s="10"/>
      <c r="D49" s="10"/>
      <c r="E49" s="10"/>
      <c r="F49" s="10"/>
      <c r="G49" s="10"/>
      <c r="H49" s="10"/>
      <c r="I49" s="10"/>
      <c r="J49" s="10"/>
      <c r="K49" s="10"/>
    </row>
    <row r="50" spans="2:11" x14ac:dyDescent="0.25">
      <c r="B50" s="10"/>
      <c r="C50" s="10"/>
      <c r="D50" s="10"/>
      <c r="E50" s="10"/>
      <c r="F50" s="10"/>
      <c r="G50" s="10"/>
      <c r="H50" s="10"/>
      <c r="I50" s="10"/>
      <c r="J50" s="10"/>
      <c r="K50" s="10"/>
    </row>
    <row r="51" spans="2:11" x14ac:dyDescent="0.25">
      <c r="B51" s="10"/>
      <c r="C51" s="10"/>
      <c r="D51" s="10"/>
      <c r="E51" s="10"/>
      <c r="F51" s="10"/>
      <c r="G51" s="10"/>
      <c r="H51" s="10"/>
      <c r="I51" s="10"/>
      <c r="J51" s="10"/>
      <c r="K51" s="10"/>
    </row>
    <row r="52" spans="2:11" x14ac:dyDescent="0.25">
      <c r="B52" s="10"/>
      <c r="C52" s="10"/>
      <c r="D52" s="10"/>
      <c r="E52" s="10"/>
      <c r="F52" s="10"/>
      <c r="G52" s="10"/>
      <c r="H52" s="10"/>
      <c r="I52" s="10"/>
      <c r="J52" s="10"/>
      <c r="K52" s="10"/>
    </row>
    <row r="53" spans="2:11" x14ac:dyDescent="0.25">
      <c r="B53" s="10"/>
      <c r="C53" s="10"/>
      <c r="D53" s="10"/>
      <c r="E53" s="10"/>
      <c r="F53" s="10"/>
      <c r="G53" s="10"/>
      <c r="H53" s="10"/>
      <c r="I53" s="10"/>
      <c r="J53" s="10"/>
      <c r="K53" s="10"/>
    </row>
    <row r="54" spans="2:11" x14ac:dyDescent="0.25">
      <c r="B54" s="10"/>
      <c r="C54" s="10"/>
      <c r="D54" s="10"/>
      <c r="E54" s="10"/>
      <c r="F54" s="10"/>
      <c r="G54" s="10"/>
      <c r="H54" s="10"/>
      <c r="I54" s="10"/>
      <c r="J54" s="10"/>
      <c r="K54" s="10"/>
    </row>
    <row r="55" spans="2:11" x14ac:dyDescent="0.25">
      <c r="B55" s="10"/>
      <c r="C55" s="10"/>
      <c r="D55" s="10"/>
      <c r="E55" s="10"/>
      <c r="F55" s="10"/>
      <c r="G55" s="10"/>
      <c r="H55" s="10"/>
      <c r="I55" s="10"/>
      <c r="J55" s="10"/>
      <c r="K55" s="10"/>
    </row>
  </sheetData>
  <sheetProtection algorithmName="SHA-512" hashValue="b/XOUFI1n2rfmaK3iyMGRomkpa0QjBEE8oxxXiuQS2o/c69z0EKVWOsO1MjNagGo+6Rrg1USFgW0jGTcVda7jg==" saltValue="dPaXdZNM6mQOzzwPS7IBJw==" spinCount="100000" sheet="1" scenarios="1"/>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34"/>
  <sheetViews>
    <sheetView showGridLines="0" showRowColHeaders="0" zoomScale="70" zoomScaleNormal="70" workbookViewId="0">
      <selection sqref="A1:D1"/>
    </sheetView>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219</v>
      </c>
    </row>
    <row r="27" spans="1:6" x14ac:dyDescent="0.25">
      <c r="A27" s="1" t="s">
        <v>331</v>
      </c>
    </row>
    <row r="29" spans="1:6" hidden="1" x14ac:dyDescent="0.25">
      <c r="A29" s="1" t="s">
        <v>176</v>
      </c>
      <c r="B29" s="1" t="s">
        <v>245</v>
      </c>
      <c r="C29" s="1" t="s">
        <v>222</v>
      </c>
      <c r="D29" s="1" t="s">
        <v>223</v>
      </c>
      <c r="E29" s="25" t="s">
        <v>224</v>
      </c>
      <c r="F29" s="25" t="s">
        <v>225</v>
      </c>
    </row>
    <row r="30" spans="1:6" hidden="1" x14ac:dyDescent="0.25">
      <c r="A30" s="1" t="s">
        <v>125</v>
      </c>
      <c r="B30" s="22">
        <v>0.15662650602409639</v>
      </c>
      <c r="C30" s="22">
        <v>0.1326530612244898</v>
      </c>
      <c r="D30" s="22">
        <v>0.18615751789976134</v>
      </c>
      <c r="E30" s="26">
        <f t="shared" ref="E30:E34" si="0">B30-C30</f>
        <v>2.3973444799606586E-2</v>
      </c>
      <c r="F30" s="26">
        <f t="shared" ref="F30:F34" si="1">D30-B30</f>
        <v>2.9531011875664953E-2</v>
      </c>
    </row>
    <row r="31" spans="1:6" hidden="1" x14ac:dyDescent="0.25">
      <c r="A31" s="1" t="s">
        <v>41</v>
      </c>
      <c r="B31" s="22">
        <v>0.15217391304347827</v>
      </c>
      <c r="C31" s="22">
        <v>0.12962962962962962</v>
      </c>
      <c r="D31" s="22">
        <v>0.18103448275862069</v>
      </c>
      <c r="E31" s="26">
        <f t="shared" si="0"/>
        <v>2.2544283413848648E-2</v>
      </c>
      <c r="F31" s="26">
        <f t="shared" si="1"/>
        <v>2.886056971514242E-2</v>
      </c>
    </row>
    <row r="32" spans="1:6" hidden="1" x14ac:dyDescent="0.25">
      <c r="A32" s="1" t="s">
        <v>32</v>
      </c>
      <c r="B32" s="22">
        <v>7.8125E-3</v>
      </c>
      <c r="C32" s="22">
        <v>3.9603960396039604E-3</v>
      </c>
      <c r="D32" s="22">
        <v>1.3157894736842105E-2</v>
      </c>
      <c r="E32" s="26">
        <f t="shared" si="0"/>
        <v>3.8521039603960396E-3</v>
      </c>
      <c r="F32" s="26">
        <f t="shared" si="1"/>
        <v>5.3453947368421045E-3</v>
      </c>
    </row>
    <row r="33" spans="1:6" hidden="1" x14ac:dyDescent="0.25">
      <c r="A33" s="1" t="s">
        <v>133</v>
      </c>
      <c r="B33" s="22">
        <v>0</v>
      </c>
      <c r="C33" s="22">
        <v>0</v>
      </c>
      <c r="D33" s="22">
        <v>0</v>
      </c>
      <c r="E33" s="26">
        <f t="shared" si="0"/>
        <v>0</v>
      </c>
      <c r="F33" s="26">
        <f t="shared" si="1"/>
        <v>0</v>
      </c>
    </row>
    <row r="34" spans="1:6" hidden="1" x14ac:dyDescent="0.25">
      <c r="A34" s="1" t="s">
        <v>153</v>
      </c>
      <c r="B34" s="22">
        <v>0</v>
      </c>
      <c r="C34" s="22">
        <v>0</v>
      </c>
      <c r="D34" s="22">
        <v>0</v>
      </c>
      <c r="E34" s="26">
        <f t="shared" si="0"/>
        <v>0</v>
      </c>
      <c r="F34" s="26">
        <f t="shared" si="1"/>
        <v>0</v>
      </c>
    </row>
  </sheetData>
  <sheetProtection algorithmName="SHA-512" hashValue="ULymFOKImh4hiYcOEU07fK/mO5zK8ENZaxsP1WYh4c5McF9ECHQ/Ki/E8sAvZWkox6TREr527arpEDNvQ8EHOA==" saltValue="tKDRAC3tW9UozYJKRMt7ew==" spinCount="100000" sheet="1" scenarios="1"/>
  <sortState ref="A30:F37">
    <sortCondition descending="1" ref="B30"/>
  </sortState>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3"/>
  <sheetViews>
    <sheetView showGridLines="0" showRowColHeaders="0" zoomScale="70" zoomScaleNormal="70" workbookViewId="0">
      <selection sqref="A1:D1"/>
    </sheetView>
  </sheetViews>
  <sheetFormatPr defaultRowHeight="15.75" x14ac:dyDescent="0.25"/>
  <cols>
    <col min="1" max="16384" width="9" style="39"/>
  </cols>
  <sheetData>
    <row r="23" spans="1:4" x14ac:dyDescent="0.25">
      <c r="A23" s="39" t="s">
        <v>303</v>
      </c>
    </row>
    <row r="32" spans="1:4" hidden="1" x14ac:dyDescent="0.25">
      <c r="B32" s="39" t="s">
        <v>241</v>
      </c>
      <c r="C32" s="39" t="s">
        <v>242</v>
      </c>
      <c r="D32" s="39" t="s">
        <v>243</v>
      </c>
    </row>
    <row r="33" spans="1:4" hidden="1" x14ac:dyDescent="0.25">
      <c r="A33" s="39" t="s">
        <v>88</v>
      </c>
      <c r="B33" s="39">
        <v>99</v>
      </c>
      <c r="C33" s="39">
        <v>98</v>
      </c>
      <c r="D33" s="39">
        <v>28</v>
      </c>
    </row>
    <row r="34" spans="1:4" hidden="1" x14ac:dyDescent="0.25">
      <c r="A34" s="39" t="s">
        <v>16</v>
      </c>
      <c r="B34" s="39">
        <v>98</v>
      </c>
      <c r="C34" s="39">
        <v>95</v>
      </c>
      <c r="D34" s="39">
        <v>13</v>
      </c>
    </row>
    <row r="35" spans="1:4" hidden="1" x14ac:dyDescent="0.25">
      <c r="A35" s="39" t="s">
        <v>22</v>
      </c>
      <c r="B35" s="39">
        <v>97</v>
      </c>
      <c r="C35" s="39">
        <v>91</v>
      </c>
      <c r="D35" s="39">
        <v>18</v>
      </c>
    </row>
    <row r="36" spans="1:4" hidden="1" x14ac:dyDescent="0.25">
      <c r="A36" s="39" t="s">
        <v>80</v>
      </c>
      <c r="B36" s="39">
        <v>96</v>
      </c>
      <c r="C36" s="39">
        <v>86</v>
      </c>
      <c r="D36" s="39">
        <v>94</v>
      </c>
    </row>
    <row r="37" spans="1:4" hidden="1" x14ac:dyDescent="0.25">
      <c r="A37" s="39" t="s">
        <v>24</v>
      </c>
      <c r="B37" s="39">
        <v>92</v>
      </c>
      <c r="C37" s="39">
        <v>88</v>
      </c>
      <c r="D37" s="39">
        <v>95</v>
      </c>
    </row>
    <row r="38" spans="1:4" hidden="1" x14ac:dyDescent="0.25">
      <c r="A38" s="39" t="s">
        <v>30</v>
      </c>
      <c r="B38" s="39">
        <v>89</v>
      </c>
      <c r="C38" s="39">
        <v>78</v>
      </c>
      <c r="D38" s="39">
        <v>51</v>
      </c>
    </row>
    <row r="39" spans="1:4" hidden="1" x14ac:dyDescent="0.25">
      <c r="A39" s="39" t="s">
        <v>19</v>
      </c>
      <c r="B39" s="39">
        <v>88</v>
      </c>
      <c r="C39" s="39">
        <v>81</v>
      </c>
      <c r="D39" s="39">
        <v>72</v>
      </c>
    </row>
    <row r="40" spans="1:4" hidden="1" x14ac:dyDescent="0.25">
      <c r="A40" s="39" t="s">
        <v>18</v>
      </c>
      <c r="B40" s="39">
        <v>86</v>
      </c>
      <c r="C40" s="39">
        <v>77</v>
      </c>
      <c r="D40" s="39">
        <v>25</v>
      </c>
    </row>
    <row r="41" spans="1:4" hidden="1" x14ac:dyDescent="0.25">
      <c r="A41" s="39" t="s">
        <v>130</v>
      </c>
      <c r="B41" s="39">
        <v>75</v>
      </c>
      <c r="C41" s="39">
        <v>66</v>
      </c>
      <c r="D41" s="39">
        <v>4</v>
      </c>
    </row>
    <row r="42" spans="1:4" hidden="1" x14ac:dyDescent="0.25">
      <c r="A42" s="39" t="s">
        <v>27</v>
      </c>
      <c r="B42" s="39">
        <v>73</v>
      </c>
      <c r="C42" s="39">
        <v>70</v>
      </c>
      <c r="D42" s="39">
        <v>94</v>
      </c>
    </row>
    <row r="43" spans="1:4" hidden="1" x14ac:dyDescent="0.25">
      <c r="A43" s="39" t="s">
        <v>59</v>
      </c>
      <c r="B43" s="39">
        <v>60</v>
      </c>
      <c r="C43" s="39">
        <v>46</v>
      </c>
      <c r="D43" s="39">
        <v>4</v>
      </c>
    </row>
  </sheetData>
  <sheetProtection algorithmName="SHA-512" hashValue="5bylgfUMGHnFGmn7SaZ4FwW+fxS9OVAGB0tqse4LiBk7OqyRu6TBFrYG4itIfvsT6UFr3gZ3f6diTMaPvkoe+g==" saltValue="cFmtInq6pynAtPvVkoctwQ==" spinCount="100000" sheet="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70" zoomScaleNormal="70" workbookViewId="0">
      <selection sqref="A1:D1"/>
    </sheetView>
  </sheetViews>
  <sheetFormatPr defaultRowHeight="15.75" x14ac:dyDescent="0.25"/>
  <cols>
    <col min="1" max="1" width="5.75" style="1" customWidth="1"/>
    <col min="2" max="2" width="13.25" style="1" bestFit="1" customWidth="1"/>
    <col min="3" max="3" width="8.5" style="11" bestFit="1" customWidth="1"/>
    <col min="4" max="4" width="13" style="11" bestFit="1" customWidth="1"/>
    <col min="5" max="5" width="7.75" style="11" bestFit="1" customWidth="1"/>
    <col min="6" max="6" width="8.75" style="11" bestFit="1" customWidth="1"/>
    <col min="7" max="7" width="10" style="11" bestFit="1" customWidth="1"/>
    <col min="8" max="8" width="10.8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1" ht="15.75" customHeight="1" x14ac:dyDescent="0.25"/>
    <row r="32" spans="1:11" ht="15.75" customHeight="1" x14ac:dyDescent="0.25">
      <c r="A32" s="48" t="s">
        <v>218</v>
      </c>
      <c r="B32" s="27"/>
      <c r="C32" s="27"/>
      <c r="D32" s="27"/>
      <c r="E32" s="27"/>
      <c r="F32" s="27"/>
      <c r="G32" s="27"/>
      <c r="H32" s="27"/>
      <c r="I32" s="27"/>
      <c r="J32" s="27"/>
      <c r="K32" s="27"/>
    </row>
    <row r="34" spans="1:19" hidden="1" x14ac:dyDescent="0.25">
      <c r="S34" s="11"/>
    </row>
    <row r="35" spans="1:19" ht="33" hidden="1" customHeight="1" thickBot="1" x14ac:dyDescent="0.3">
      <c r="A35" s="12" t="s">
        <v>2</v>
      </c>
      <c r="B35" s="12" t="s">
        <v>3</v>
      </c>
      <c r="C35" s="13" t="s">
        <v>4</v>
      </c>
      <c r="D35" s="13" t="s">
        <v>5</v>
      </c>
      <c r="E35" s="13" t="s">
        <v>6</v>
      </c>
      <c r="F35" s="13" t="s">
        <v>7</v>
      </c>
      <c r="G35" s="13" t="s">
        <v>8</v>
      </c>
      <c r="H35" s="13" t="s">
        <v>9</v>
      </c>
      <c r="I35" s="58" t="s">
        <v>12</v>
      </c>
      <c r="S35" s="11"/>
    </row>
    <row r="36" spans="1:19" ht="16.5" hidden="1" thickTop="1" x14ac:dyDescent="0.25">
      <c r="A36" s="14">
        <v>2000</v>
      </c>
      <c r="B36" s="14" t="s">
        <v>326</v>
      </c>
      <c r="C36" s="15">
        <v>0</v>
      </c>
      <c r="D36" s="15">
        <v>0</v>
      </c>
      <c r="E36" s="15">
        <v>0</v>
      </c>
      <c r="F36" s="15">
        <v>0</v>
      </c>
      <c r="G36" s="15">
        <v>0</v>
      </c>
      <c r="H36" s="15">
        <v>59860.4</v>
      </c>
      <c r="I36" s="15">
        <f t="shared" ref="I36:I50" si="0">H36-SUM(C36:G36)</f>
        <v>59860.4</v>
      </c>
      <c r="S36" s="11"/>
    </row>
    <row r="37" spans="1:19" hidden="1" x14ac:dyDescent="0.25">
      <c r="A37" s="14">
        <v>2001</v>
      </c>
      <c r="B37" s="14" t="s">
        <v>326</v>
      </c>
      <c r="C37" s="15">
        <v>0</v>
      </c>
      <c r="D37" s="15">
        <v>0</v>
      </c>
      <c r="E37" s="15">
        <v>0</v>
      </c>
      <c r="F37" s="15">
        <v>0</v>
      </c>
      <c r="G37" s="15">
        <v>0</v>
      </c>
      <c r="H37" s="15">
        <v>64358.5</v>
      </c>
      <c r="I37" s="15">
        <f t="shared" si="0"/>
        <v>64358.5</v>
      </c>
      <c r="S37" s="11"/>
    </row>
    <row r="38" spans="1:19" hidden="1" x14ac:dyDescent="0.25">
      <c r="A38" s="14">
        <v>2002</v>
      </c>
      <c r="B38" s="14" t="s">
        <v>326</v>
      </c>
      <c r="C38" s="15">
        <v>0</v>
      </c>
      <c r="D38" s="15">
        <v>0</v>
      </c>
      <c r="E38" s="15">
        <v>0</v>
      </c>
      <c r="F38" s="15">
        <v>0</v>
      </c>
      <c r="G38" s="15">
        <v>0</v>
      </c>
      <c r="H38" s="15">
        <v>65672.5</v>
      </c>
      <c r="I38" s="15">
        <f t="shared" si="0"/>
        <v>65672.5</v>
      </c>
      <c r="S38" s="11"/>
    </row>
    <row r="39" spans="1:19" hidden="1" x14ac:dyDescent="0.25">
      <c r="A39" s="14">
        <v>2003</v>
      </c>
      <c r="B39" s="14" t="s">
        <v>326</v>
      </c>
      <c r="C39" s="15">
        <v>0</v>
      </c>
      <c r="D39" s="15">
        <v>0</v>
      </c>
      <c r="E39" s="15">
        <v>0</v>
      </c>
      <c r="F39" s="15">
        <v>0</v>
      </c>
      <c r="G39" s="15">
        <v>14</v>
      </c>
      <c r="H39" s="15">
        <v>64856.5</v>
      </c>
      <c r="I39" s="15">
        <f t="shared" si="0"/>
        <v>64842.5</v>
      </c>
      <c r="S39" s="11"/>
    </row>
    <row r="40" spans="1:19" hidden="1" x14ac:dyDescent="0.25">
      <c r="A40" s="14">
        <v>2004</v>
      </c>
      <c r="B40" s="14" t="s">
        <v>326</v>
      </c>
      <c r="C40" s="15">
        <v>0</v>
      </c>
      <c r="D40" s="15">
        <v>0</v>
      </c>
      <c r="E40" s="15">
        <v>0</v>
      </c>
      <c r="F40" s="15">
        <v>0</v>
      </c>
      <c r="G40" s="15">
        <v>226</v>
      </c>
      <c r="H40" s="15">
        <v>62713.5</v>
      </c>
      <c r="I40" s="15">
        <f t="shared" si="0"/>
        <v>62487.5</v>
      </c>
      <c r="S40" s="11"/>
    </row>
    <row r="41" spans="1:19" hidden="1" x14ac:dyDescent="0.25">
      <c r="A41" s="14">
        <v>2005</v>
      </c>
      <c r="B41" s="14" t="s">
        <v>326</v>
      </c>
      <c r="C41" s="15">
        <v>0</v>
      </c>
      <c r="D41" s="15">
        <v>0</v>
      </c>
      <c r="E41" s="15">
        <v>0</v>
      </c>
      <c r="F41" s="15">
        <v>0</v>
      </c>
      <c r="G41" s="15">
        <v>3674</v>
      </c>
      <c r="H41" s="15">
        <v>59574.5</v>
      </c>
      <c r="I41" s="15">
        <f t="shared" si="0"/>
        <v>55900.5</v>
      </c>
      <c r="S41" s="11"/>
    </row>
    <row r="42" spans="1:19" hidden="1" x14ac:dyDescent="0.25">
      <c r="A42" s="14">
        <v>2006</v>
      </c>
      <c r="B42" s="14" t="s">
        <v>326</v>
      </c>
      <c r="C42" s="15">
        <v>1</v>
      </c>
      <c r="D42" s="15">
        <v>0</v>
      </c>
      <c r="E42" s="15">
        <v>1</v>
      </c>
      <c r="F42" s="15">
        <v>0</v>
      </c>
      <c r="G42" s="15">
        <v>6079</v>
      </c>
      <c r="H42" s="15">
        <v>56397.5</v>
      </c>
      <c r="I42" s="15">
        <f t="shared" si="0"/>
        <v>50316.5</v>
      </c>
      <c r="S42" s="11"/>
    </row>
    <row r="43" spans="1:19" hidden="1" x14ac:dyDescent="0.25">
      <c r="A43" s="14">
        <v>2007</v>
      </c>
      <c r="B43" s="14" t="s">
        <v>326</v>
      </c>
      <c r="C43" s="15">
        <v>1</v>
      </c>
      <c r="D43" s="15">
        <v>0</v>
      </c>
      <c r="E43" s="15">
        <v>9</v>
      </c>
      <c r="F43" s="15">
        <v>6</v>
      </c>
      <c r="G43" s="15">
        <v>9319</v>
      </c>
      <c r="H43" s="15">
        <v>52923.5</v>
      </c>
      <c r="I43" s="15">
        <f t="shared" si="0"/>
        <v>43588.5</v>
      </c>
      <c r="S43" s="11"/>
    </row>
    <row r="44" spans="1:19" hidden="1" x14ac:dyDescent="0.25">
      <c r="A44" s="14">
        <v>2008</v>
      </c>
      <c r="B44" s="14" t="s">
        <v>326</v>
      </c>
      <c r="C44" s="15">
        <v>8</v>
      </c>
      <c r="D44" s="15">
        <v>0</v>
      </c>
      <c r="E44" s="15">
        <v>11</v>
      </c>
      <c r="F44" s="15">
        <v>10</v>
      </c>
      <c r="G44" s="15">
        <v>13495</v>
      </c>
      <c r="H44" s="15">
        <v>48792.5</v>
      </c>
      <c r="I44" s="15">
        <f t="shared" si="0"/>
        <v>35268.5</v>
      </c>
      <c r="S44" s="11"/>
    </row>
    <row r="45" spans="1:19" hidden="1" x14ac:dyDescent="0.25">
      <c r="A45" s="14">
        <v>2009</v>
      </c>
      <c r="B45" s="14" t="s">
        <v>326</v>
      </c>
      <c r="C45" s="15">
        <v>9</v>
      </c>
      <c r="D45" s="15">
        <v>0</v>
      </c>
      <c r="E45" s="15">
        <v>11</v>
      </c>
      <c r="F45" s="15">
        <v>53</v>
      </c>
      <c r="G45" s="15">
        <v>13097</v>
      </c>
      <c r="H45" s="15">
        <v>45577.5</v>
      </c>
      <c r="I45" s="15">
        <f t="shared" si="0"/>
        <v>32407.5</v>
      </c>
      <c r="S45" s="11"/>
    </row>
    <row r="46" spans="1:19" hidden="1" x14ac:dyDescent="0.25">
      <c r="A46" s="14">
        <v>2010</v>
      </c>
      <c r="B46" s="14" t="s">
        <v>326</v>
      </c>
      <c r="C46" s="15">
        <v>12</v>
      </c>
      <c r="D46" s="15">
        <v>9</v>
      </c>
      <c r="E46" s="15">
        <v>12</v>
      </c>
      <c r="F46" s="15">
        <v>92</v>
      </c>
      <c r="G46" s="15">
        <v>12668</v>
      </c>
      <c r="H46" s="15">
        <v>42688.5</v>
      </c>
      <c r="I46" s="15">
        <f t="shared" si="0"/>
        <v>29895.5</v>
      </c>
      <c r="S46" s="11"/>
    </row>
    <row r="47" spans="1:19" hidden="1" x14ac:dyDescent="0.25">
      <c r="A47" s="14">
        <v>2011</v>
      </c>
      <c r="B47" s="14" t="s">
        <v>326</v>
      </c>
      <c r="C47" s="15">
        <v>57</v>
      </c>
      <c r="D47" s="15">
        <v>67</v>
      </c>
      <c r="E47" s="15">
        <v>18</v>
      </c>
      <c r="F47" s="15">
        <v>39</v>
      </c>
      <c r="G47" s="15">
        <v>12365</v>
      </c>
      <c r="H47" s="15">
        <v>40277.5</v>
      </c>
      <c r="I47" s="15">
        <f t="shared" si="0"/>
        <v>27731.5</v>
      </c>
      <c r="S47" s="11"/>
    </row>
    <row r="48" spans="1:19" hidden="1" x14ac:dyDescent="0.25">
      <c r="A48" s="14">
        <v>2012</v>
      </c>
      <c r="B48" s="14" t="s">
        <v>326</v>
      </c>
      <c r="C48" s="15">
        <v>80</v>
      </c>
      <c r="D48" s="15">
        <v>103</v>
      </c>
      <c r="E48" s="15">
        <v>9</v>
      </c>
      <c r="F48" s="15">
        <v>0</v>
      </c>
      <c r="G48" s="15">
        <v>12986</v>
      </c>
      <c r="H48" s="15">
        <v>38536.400000000001</v>
      </c>
      <c r="I48" s="15">
        <f t="shared" si="0"/>
        <v>25358.400000000001</v>
      </c>
      <c r="S48" s="11"/>
    </row>
    <row r="49" spans="1:19" hidden="1" x14ac:dyDescent="0.25">
      <c r="A49" s="14">
        <v>2013</v>
      </c>
      <c r="B49" s="14" t="s">
        <v>326</v>
      </c>
      <c r="C49" s="15">
        <v>93</v>
      </c>
      <c r="D49" s="15">
        <v>6334</v>
      </c>
      <c r="E49" s="15">
        <v>12</v>
      </c>
      <c r="F49" s="15">
        <v>2</v>
      </c>
      <c r="G49" s="15">
        <v>8255</v>
      </c>
      <c r="H49" s="15">
        <v>37143.4</v>
      </c>
      <c r="I49" s="15">
        <f t="shared" si="0"/>
        <v>22447.4</v>
      </c>
      <c r="S49" s="11"/>
    </row>
    <row r="50" spans="1:19" hidden="1" x14ac:dyDescent="0.25">
      <c r="A50" s="14">
        <v>2014</v>
      </c>
      <c r="B50" s="14" t="s">
        <v>326</v>
      </c>
      <c r="C50" s="15">
        <v>10774</v>
      </c>
      <c r="D50" s="15">
        <v>145</v>
      </c>
      <c r="E50" s="15">
        <v>0</v>
      </c>
      <c r="F50" s="15">
        <v>0</v>
      </c>
      <c r="G50" s="15">
        <v>1068</v>
      </c>
      <c r="H50" s="15">
        <v>36175.4</v>
      </c>
      <c r="I50" s="15">
        <f t="shared" si="0"/>
        <v>24188.400000000001</v>
      </c>
      <c r="S50" s="11"/>
    </row>
    <row r="51" spans="1:19" hidden="1" x14ac:dyDescent="0.25">
      <c r="A51" s="11"/>
      <c r="B51" s="11"/>
      <c r="S51" s="11"/>
    </row>
    <row r="52" spans="1:19" x14ac:dyDescent="0.25">
      <c r="A52" s="11"/>
      <c r="B52" s="11"/>
      <c r="S52" s="11"/>
    </row>
    <row r="53" spans="1:19" ht="21" customHeight="1" x14ac:dyDescent="0.25">
      <c r="A53" s="11"/>
      <c r="B53" s="11"/>
      <c r="S53" s="11"/>
    </row>
    <row r="54" spans="1:19" x14ac:dyDescent="0.25">
      <c r="A54" s="11"/>
      <c r="B54" s="11"/>
      <c r="S54" s="11"/>
    </row>
    <row r="55" spans="1:19" ht="16.5" customHeight="1" x14ac:dyDescent="0.25">
      <c r="A55" s="11"/>
      <c r="B55" s="11"/>
      <c r="S55" s="11"/>
    </row>
    <row r="56" spans="1:19" x14ac:dyDescent="0.25">
      <c r="A56" s="11"/>
      <c r="B56" s="11"/>
      <c r="S56" s="11"/>
    </row>
    <row r="57" spans="1:19" x14ac:dyDescent="0.25">
      <c r="A57" s="11"/>
      <c r="B57" s="11"/>
      <c r="S57" s="11"/>
    </row>
    <row r="58" spans="1:19" x14ac:dyDescent="0.25">
      <c r="A58" s="11"/>
      <c r="B58" s="11"/>
      <c r="S58" s="11"/>
    </row>
    <row r="59" spans="1:19" x14ac:dyDescent="0.25">
      <c r="A59" s="11"/>
      <c r="B59" s="11"/>
      <c r="K59" s="19"/>
      <c r="L59" s="20"/>
    </row>
    <row r="60" spans="1:19" x14ac:dyDescent="0.25">
      <c r="A60" s="11"/>
      <c r="B60" s="11"/>
      <c r="K60" s="19"/>
      <c r="L60" s="20"/>
    </row>
    <row r="61" spans="1:19" x14ac:dyDescent="0.25">
      <c r="A61" s="11"/>
      <c r="B61" s="11"/>
      <c r="K61" s="19"/>
      <c r="L61" s="20"/>
      <c r="M61" s="19"/>
    </row>
    <row r="62" spans="1:19" x14ac:dyDescent="0.25">
      <c r="A62" s="11"/>
      <c r="B62" s="11"/>
      <c r="K62" s="19"/>
      <c r="L62" s="20"/>
    </row>
    <row r="63" spans="1:19" x14ac:dyDescent="0.25">
      <c r="A63" s="11"/>
      <c r="B63" s="11"/>
      <c r="K63" s="19"/>
      <c r="L63" s="20"/>
    </row>
    <row r="64" spans="1:19" x14ac:dyDescent="0.25">
      <c r="A64" s="11"/>
      <c r="B64" s="11"/>
      <c r="K64" s="19"/>
      <c r="L64" s="20"/>
    </row>
    <row r="65" spans="1:13" x14ac:dyDescent="0.25">
      <c r="A65" s="11"/>
      <c r="B65" s="11"/>
      <c r="K65" s="19"/>
      <c r="L65" s="20"/>
    </row>
    <row r="66" spans="1:13" x14ac:dyDescent="0.25">
      <c r="A66" s="11"/>
      <c r="B66" s="11"/>
      <c r="K66" s="19"/>
      <c r="L66" s="20"/>
      <c r="M66" s="19"/>
    </row>
    <row r="67" spans="1:13" x14ac:dyDescent="0.25">
      <c r="A67" s="11"/>
      <c r="B67" s="11"/>
    </row>
    <row r="68" spans="1:13" x14ac:dyDescent="0.25">
      <c r="A68" s="11"/>
      <c r="B68" s="11"/>
    </row>
    <row r="69" spans="1:13" x14ac:dyDescent="0.25">
      <c r="A69" s="11"/>
      <c r="B69" s="11"/>
    </row>
  </sheetData>
  <sheetProtection algorithmName="SHA-512" hashValue="EJgQR+7Dqt3gXmA1bj0A1wkwu4bdH6WFC4XFNdR4UtiBM2auROA4sMKf+Zd6iWgW3ZD3pxSDspbgqMLE6Yp93w==" saltValue="ndzobJG5Umfk6P9yatt5WQ=="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1" customWidth="1"/>
    <col min="2" max="2" width="9.75" style="1" bestFit="1" customWidth="1"/>
    <col min="3" max="3" width="8.125" style="1" bestFit="1" customWidth="1"/>
    <col min="4" max="5" width="9.875" style="73" bestFit="1" customWidth="1"/>
    <col min="6" max="6" width="17.125" style="74" bestFit="1" customWidth="1"/>
    <col min="7" max="16384" width="9" style="1"/>
  </cols>
  <sheetData>
    <row r="1" spans="1:6" ht="40.5" customHeight="1" x14ac:dyDescent="0.3">
      <c r="A1" s="86" t="s">
        <v>323</v>
      </c>
      <c r="B1" s="86"/>
      <c r="C1" s="86"/>
      <c r="D1" s="86"/>
      <c r="E1" s="86"/>
      <c r="F1" s="86"/>
    </row>
    <row r="3" spans="1:6" x14ac:dyDescent="0.25">
      <c r="A3" s="76"/>
      <c r="B3" s="77" t="s">
        <v>13</v>
      </c>
      <c r="C3" s="77"/>
      <c r="D3" s="77" t="s">
        <v>188</v>
      </c>
      <c r="E3" s="77"/>
      <c r="F3" s="78"/>
    </row>
    <row r="4" spans="1:6" x14ac:dyDescent="0.25">
      <c r="A4" s="79"/>
      <c r="B4" s="80" t="s">
        <v>196</v>
      </c>
      <c r="C4" s="80" t="s">
        <v>197</v>
      </c>
      <c r="D4" s="80" t="s">
        <v>196</v>
      </c>
      <c r="E4" s="80" t="s">
        <v>197</v>
      </c>
      <c r="F4" s="81" t="s">
        <v>322</v>
      </c>
    </row>
    <row r="5" spans="1:6" ht="47.25" x14ac:dyDescent="0.25">
      <c r="A5" s="64" t="s">
        <v>320</v>
      </c>
      <c r="B5" s="65">
        <v>1100000</v>
      </c>
      <c r="C5" s="65">
        <v>920000</v>
      </c>
      <c r="D5" s="65">
        <v>66000</v>
      </c>
      <c r="E5" s="65">
        <v>68000</v>
      </c>
      <c r="F5" s="66">
        <v>7</v>
      </c>
    </row>
    <row r="6" spans="1:6" ht="63" x14ac:dyDescent="0.25">
      <c r="A6" s="67" t="s">
        <v>335</v>
      </c>
      <c r="B6" s="68">
        <v>140000</v>
      </c>
      <c r="C6" s="68">
        <v>85000</v>
      </c>
      <c r="D6" s="68">
        <v>13000</v>
      </c>
      <c r="E6" s="68">
        <v>13000</v>
      </c>
      <c r="F6" s="69">
        <v>11</v>
      </c>
    </row>
    <row r="7" spans="1:6" ht="63" x14ac:dyDescent="0.25">
      <c r="A7" s="70" t="s">
        <v>321</v>
      </c>
      <c r="B7" s="71">
        <v>28000</v>
      </c>
      <c r="C7" s="71">
        <v>31000</v>
      </c>
      <c r="D7" s="71">
        <v>2600</v>
      </c>
      <c r="E7" s="71">
        <v>2800</v>
      </c>
      <c r="F7" s="72">
        <v>9</v>
      </c>
    </row>
    <row r="8" spans="1:6" x14ac:dyDescent="0.25">
      <c r="A8" s="1" t="s">
        <v>198</v>
      </c>
    </row>
    <row r="9" spans="1:6" x14ac:dyDescent="0.25">
      <c r="A9" s="1" t="s">
        <v>324</v>
      </c>
    </row>
  </sheetData>
  <sheetProtection algorithmName="SHA-512" hashValue="xs2AbwmYAT8SVHEI8gQvVNr80uTU8nltf65GgEA0RkAgOPsKgEXa5XZ4+hEbKPyQ83CftU1EGEDk5lxjBh3G1Q==" saltValue="XPavAx/mzLKtRsyMAO9fjw==" spinCount="100000" sheet="1" scenarios="1"/>
  <mergeCells count="1">
    <mergeCell ref="A1:F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A221"/>
  <sheetViews>
    <sheetView showGridLines="0" showRowColHeaders="0" topLeftCell="C1"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89" t="s">
        <v>336</v>
      </c>
      <c r="B1" s="89"/>
      <c r="C1" s="89"/>
      <c r="D1" s="89"/>
      <c r="E1" s="89"/>
      <c r="F1" s="89"/>
      <c r="G1" s="89"/>
      <c r="H1" s="89"/>
      <c r="I1" s="89"/>
      <c r="J1" s="89"/>
      <c r="K1" s="89"/>
      <c r="L1" s="89"/>
      <c r="M1" s="89"/>
      <c r="N1" s="89"/>
      <c r="O1" s="89"/>
      <c r="P1" s="89"/>
      <c r="Q1" s="89"/>
      <c r="R1" s="89"/>
      <c r="S1" s="89"/>
      <c r="T1" s="89"/>
      <c r="U1" s="89"/>
      <c r="V1" s="89"/>
      <c r="W1" s="89"/>
      <c r="X1" s="89"/>
      <c r="Y1" s="90" t="s">
        <v>250</v>
      </c>
      <c r="Z1" s="90"/>
      <c r="AA1" s="90"/>
    </row>
    <row r="2" spans="1:27" ht="15.75" customHeight="1" x14ac:dyDescent="0.25">
      <c r="A2" s="89"/>
      <c r="B2" s="89"/>
      <c r="C2" s="89"/>
      <c r="D2" s="89"/>
      <c r="E2" s="89"/>
      <c r="F2" s="89"/>
      <c r="G2" s="89"/>
      <c r="H2" s="89"/>
      <c r="I2" s="89"/>
      <c r="J2" s="89"/>
      <c r="K2" s="89"/>
      <c r="L2" s="89"/>
      <c r="M2" s="89"/>
      <c r="N2" s="89"/>
      <c r="O2" s="89"/>
      <c r="P2" s="89"/>
      <c r="Q2" s="89"/>
      <c r="R2" s="89"/>
      <c r="S2" s="89"/>
      <c r="T2" s="89"/>
      <c r="U2" s="89"/>
      <c r="V2" s="89"/>
      <c r="W2" s="89"/>
      <c r="X2" s="89"/>
      <c r="Y2" s="90"/>
      <c r="Z2" s="90"/>
      <c r="AA2" s="90"/>
    </row>
    <row r="3" spans="1:27" ht="15.75" customHeight="1" x14ac:dyDescent="0.25">
      <c r="X3" s="34"/>
      <c r="Y3" s="90"/>
      <c r="Z3" s="90"/>
      <c r="AA3" s="90"/>
    </row>
    <row r="4" spans="1:27" ht="15.75" customHeight="1" x14ac:dyDescent="0.25">
      <c r="X4" s="34"/>
      <c r="Y4" s="90"/>
      <c r="Z4" s="90"/>
      <c r="AA4" s="90"/>
    </row>
    <row r="5" spans="1:27" ht="15.75" customHeight="1" x14ac:dyDescent="0.25">
      <c r="X5" s="34"/>
      <c r="Y5" s="90"/>
      <c r="Z5" s="90"/>
      <c r="AA5" s="90"/>
    </row>
    <row r="6" spans="1:27" ht="15.75" customHeight="1" x14ac:dyDescent="0.25">
      <c r="X6" s="34"/>
      <c r="Y6" s="90"/>
      <c r="Z6" s="90"/>
      <c r="AA6" s="90"/>
    </row>
    <row r="7" spans="1:27" ht="15.75" customHeight="1" x14ac:dyDescent="0.25">
      <c r="X7" s="34"/>
      <c r="Y7" s="90"/>
      <c r="Z7" s="90"/>
      <c r="AA7" s="90"/>
    </row>
    <row r="8" spans="1:27" ht="15.75" customHeight="1" x14ac:dyDescent="0.25">
      <c r="X8" s="34"/>
      <c r="Y8" s="90"/>
      <c r="Z8" s="90"/>
      <c r="AA8" s="90"/>
    </row>
    <row r="9" spans="1:27" ht="15.75" customHeight="1" x14ac:dyDescent="0.25">
      <c r="X9" s="34"/>
      <c r="Y9" s="90"/>
      <c r="Z9" s="90"/>
      <c r="AA9" s="90"/>
    </row>
    <row r="10" spans="1:27" ht="15.75" customHeight="1" x14ac:dyDescent="0.25">
      <c r="X10" s="34"/>
      <c r="Y10" s="90"/>
      <c r="Z10" s="90"/>
      <c r="AA10" s="90"/>
    </row>
    <row r="11" spans="1:27" ht="15.75" customHeight="1" x14ac:dyDescent="0.25">
      <c r="X11" s="34"/>
      <c r="Y11" s="90"/>
      <c r="Z11" s="90"/>
      <c r="AA11" s="90"/>
    </row>
    <row r="12" spans="1:27" ht="15.75" customHeight="1" x14ac:dyDescent="0.25">
      <c r="X12" s="34"/>
      <c r="Y12" s="90"/>
      <c r="Z12" s="90"/>
      <c r="AA12" s="90"/>
    </row>
    <row r="13" spans="1:27" ht="15.75" customHeight="1" x14ac:dyDescent="0.25">
      <c r="X13" s="34"/>
      <c r="Y13" s="90"/>
      <c r="Z13" s="90"/>
      <c r="AA13" s="90"/>
    </row>
    <row r="34" spans="1:17" ht="18.75" x14ac:dyDescent="0.25">
      <c r="A34" s="29" t="s">
        <v>198</v>
      </c>
    </row>
    <row r="35" spans="1:17" x14ac:dyDescent="0.25">
      <c r="A35" s="35" t="s">
        <v>234</v>
      </c>
    </row>
    <row r="38" spans="1:17" hidden="1" x14ac:dyDescent="0.25"/>
    <row r="39" spans="1:17" hidden="1" x14ac:dyDescent="0.25">
      <c r="B39" s="23">
        <v>2000</v>
      </c>
      <c r="G39" s="23">
        <v>2014</v>
      </c>
    </row>
    <row r="40" spans="1:17" hidden="1" x14ac:dyDescent="0.25">
      <c r="B40" s="30" t="s">
        <v>176</v>
      </c>
      <c r="C40" s="30" t="s">
        <v>199</v>
      </c>
      <c r="G40" s="30" t="s">
        <v>176</v>
      </c>
      <c r="H40" s="30" t="s">
        <v>199</v>
      </c>
    </row>
    <row r="41" spans="1:17" hidden="1" x14ac:dyDescent="0.25">
      <c r="A41" s="1">
        <v>1</v>
      </c>
      <c r="B41" s="31" t="s">
        <v>27</v>
      </c>
      <c r="C41" s="1">
        <v>241963</v>
      </c>
      <c r="D41" s="32">
        <f t="shared" ref="D41:D62" si="0">(IF(ISNUMBER(C41),(IF(C41&lt;100,"&lt;100",IF(C41&lt;200,"&lt;200",IF(C41&lt;500,"&lt;500",IF(C41&lt;1000,"&lt;1,000",IF(C41&lt;10000,(ROUND(C41,-2)),IF(C41&lt;100000,(ROUND(C41,-3)),IF(C41&lt;1000000,(ROUND(C41,-4)),IF(C41&gt;=1000000,(ROUND(C41,-5))))))))))),"-"))</f>
        <v>240000</v>
      </c>
      <c r="E41" s="10">
        <f>C41/$C$62</f>
        <v>0.17453441955546067</v>
      </c>
      <c r="F41" s="1">
        <v>1</v>
      </c>
      <c r="G41" s="1" t="s">
        <v>27</v>
      </c>
      <c r="H41" s="32">
        <v>254244</v>
      </c>
      <c r="I41" s="32">
        <f t="shared" ref="I41:I62" si="1">(IF(ISNUMBER(H41),(IF(H41&lt;100,"&lt;100",IF(H41&lt;200,"&lt;200",IF(H41&lt;500,"&lt;500",IF(H41&lt;1000,"&lt;1,000",IF(H41&lt;10000,(ROUND(H41,-2)),IF(H41&lt;100000,(ROUND(H41,-3)),IF(H41&lt;1000000,(ROUND(H41,-4)),IF(H41&gt;=1000000,(ROUND(H41,-5))))))))))),"-"))</f>
        <v>250000</v>
      </c>
      <c r="J41" s="10">
        <f>H41/$H$62</f>
        <v>0.12687750704392636</v>
      </c>
      <c r="O41" s="32"/>
      <c r="Q41" s="32"/>
    </row>
    <row r="42" spans="1:17" hidden="1" x14ac:dyDescent="0.25">
      <c r="A42" s="1">
        <v>2</v>
      </c>
      <c r="B42" s="31" t="s">
        <v>98</v>
      </c>
      <c r="C42" s="1">
        <v>157507.32999999999</v>
      </c>
      <c r="D42" s="32">
        <f t="shared" si="0"/>
        <v>160000</v>
      </c>
      <c r="E42" s="10">
        <f t="shared" ref="E42:E62" si="2">C42/$C$62</f>
        <v>0.11361427332807245</v>
      </c>
      <c r="F42" s="1">
        <v>2</v>
      </c>
      <c r="G42" s="1" t="s">
        <v>130</v>
      </c>
      <c r="H42" s="32">
        <v>196488</v>
      </c>
      <c r="I42" s="32">
        <f t="shared" si="1"/>
        <v>200000</v>
      </c>
      <c r="J42" s="10">
        <f t="shared" ref="J42:J62" si="3">H42/$H$62</f>
        <v>9.8055047922653044E-2</v>
      </c>
      <c r="O42" s="32"/>
      <c r="Q42" s="32"/>
    </row>
    <row r="43" spans="1:17" hidden="1" x14ac:dyDescent="0.25">
      <c r="A43" s="1">
        <v>3</v>
      </c>
      <c r="B43" s="31" t="s">
        <v>130</v>
      </c>
      <c r="C43" s="1">
        <v>94125</v>
      </c>
      <c r="D43" s="32">
        <f t="shared" si="0"/>
        <v>94000</v>
      </c>
      <c r="E43" s="10">
        <f t="shared" si="2"/>
        <v>6.7894894015439286E-2</v>
      </c>
      <c r="F43" s="1">
        <v>3</v>
      </c>
      <c r="G43" s="1" t="s">
        <v>19</v>
      </c>
      <c r="H43" s="32">
        <v>156115</v>
      </c>
      <c r="I43" s="32">
        <f t="shared" si="1"/>
        <v>160000</v>
      </c>
      <c r="J43" s="10">
        <f t="shared" si="3"/>
        <v>7.790737249320559E-2</v>
      </c>
      <c r="O43" s="32"/>
      <c r="Q43" s="32"/>
    </row>
    <row r="44" spans="1:17" hidden="1" x14ac:dyDescent="0.25">
      <c r="A44" s="1">
        <v>4</v>
      </c>
      <c r="B44" s="31" t="s">
        <v>19</v>
      </c>
      <c r="C44" s="1">
        <v>89589</v>
      </c>
      <c r="D44" s="32">
        <f t="shared" si="0"/>
        <v>90000</v>
      </c>
      <c r="E44" s="10">
        <f t="shared" si="2"/>
        <v>6.4622955218583689E-2</v>
      </c>
      <c r="F44" s="1">
        <v>4</v>
      </c>
      <c r="G44" s="1" t="s">
        <v>98</v>
      </c>
      <c r="H44" s="32">
        <v>129483</v>
      </c>
      <c r="I44" s="32">
        <f t="shared" si="1"/>
        <v>130000</v>
      </c>
      <c r="J44" s="10">
        <f t="shared" si="3"/>
        <v>6.4616983073617143E-2</v>
      </c>
      <c r="O44" s="32"/>
      <c r="Q44" s="32"/>
    </row>
    <row r="45" spans="1:17" hidden="1" x14ac:dyDescent="0.25">
      <c r="A45" s="1">
        <v>5</v>
      </c>
      <c r="B45" s="31" t="s">
        <v>175</v>
      </c>
      <c r="C45" s="1">
        <v>73717</v>
      </c>
      <c r="D45" s="32">
        <f t="shared" si="0"/>
        <v>74000</v>
      </c>
      <c r="E45" s="10">
        <f t="shared" si="2"/>
        <v>5.3174054737170122E-2</v>
      </c>
      <c r="F45" s="1">
        <v>5</v>
      </c>
      <c r="G45" s="1" t="s">
        <v>23</v>
      </c>
      <c r="H45" s="32">
        <v>122188</v>
      </c>
      <c r="I45" s="32">
        <f t="shared" si="1"/>
        <v>120000</v>
      </c>
      <c r="J45" s="10">
        <f t="shared" si="3"/>
        <v>6.0976498287799413E-2</v>
      </c>
      <c r="O45" s="32"/>
      <c r="Q45" s="32"/>
    </row>
    <row r="46" spans="1:17" hidden="1" x14ac:dyDescent="0.25">
      <c r="A46" s="1">
        <v>6</v>
      </c>
      <c r="B46" s="31" t="s">
        <v>30</v>
      </c>
      <c r="C46" s="1">
        <v>71385</v>
      </c>
      <c r="D46" s="32">
        <f t="shared" si="0"/>
        <v>71000</v>
      </c>
      <c r="E46" s="10">
        <f t="shared" si="2"/>
        <v>5.1491920417446303E-2</v>
      </c>
      <c r="F46" s="1">
        <v>6</v>
      </c>
      <c r="G46" s="1" t="s">
        <v>31</v>
      </c>
      <c r="H46" s="32">
        <v>112966</v>
      </c>
      <c r="I46" s="32">
        <f t="shared" si="1"/>
        <v>110000</v>
      </c>
      <c r="J46" s="10">
        <f t="shared" si="3"/>
        <v>5.6374366595570338E-2</v>
      </c>
      <c r="O46" s="32"/>
      <c r="Q46" s="32"/>
    </row>
    <row r="47" spans="1:17" hidden="1" x14ac:dyDescent="0.25">
      <c r="A47" s="1">
        <v>7</v>
      </c>
      <c r="B47" s="31" t="s">
        <v>23</v>
      </c>
      <c r="C47" s="1">
        <v>64708</v>
      </c>
      <c r="D47" s="32">
        <f t="shared" si="0"/>
        <v>65000</v>
      </c>
      <c r="E47" s="10">
        <f t="shared" si="2"/>
        <v>4.6675620737859705E-2</v>
      </c>
      <c r="F47" s="1">
        <v>7</v>
      </c>
      <c r="G47" s="1" t="s">
        <v>175</v>
      </c>
      <c r="H47" s="32">
        <v>108484</v>
      </c>
      <c r="I47" s="32">
        <f t="shared" si="1"/>
        <v>110000</v>
      </c>
      <c r="J47" s="10">
        <f t="shared" si="3"/>
        <v>5.4137676697004873E-2</v>
      </c>
      <c r="O47" s="32"/>
      <c r="Q47" s="32"/>
    </row>
    <row r="48" spans="1:17" hidden="1" x14ac:dyDescent="0.25">
      <c r="A48" s="1">
        <v>8</v>
      </c>
      <c r="B48" s="31" t="s">
        <v>31</v>
      </c>
      <c r="C48" s="1">
        <v>60663</v>
      </c>
      <c r="D48" s="32">
        <f t="shared" si="0"/>
        <v>61000</v>
      </c>
      <c r="E48" s="10">
        <f t="shared" si="2"/>
        <v>4.3757853446572036E-2</v>
      </c>
      <c r="F48" s="1">
        <v>8</v>
      </c>
      <c r="G48" s="1" t="s">
        <v>30</v>
      </c>
      <c r="H48" s="32">
        <v>101619</v>
      </c>
      <c r="I48" s="32">
        <f t="shared" si="1"/>
        <v>100000</v>
      </c>
      <c r="J48" s="10">
        <f t="shared" si="3"/>
        <v>5.0711778403017382E-2</v>
      </c>
      <c r="O48" s="32"/>
      <c r="Q48" s="32"/>
    </row>
    <row r="49" spans="1:17" hidden="1" x14ac:dyDescent="0.25">
      <c r="A49" s="1">
        <v>9</v>
      </c>
      <c r="B49" s="31" t="s">
        <v>80</v>
      </c>
      <c r="C49" s="1">
        <v>42339</v>
      </c>
      <c r="D49" s="32">
        <f t="shared" si="0"/>
        <v>42000</v>
      </c>
      <c r="E49" s="10">
        <f t="shared" si="2"/>
        <v>3.0540259418004607E-2</v>
      </c>
      <c r="F49" s="1">
        <v>9</v>
      </c>
      <c r="G49" s="1" t="s">
        <v>18</v>
      </c>
      <c r="H49" s="32">
        <v>98021</v>
      </c>
      <c r="I49" s="32">
        <f t="shared" si="1"/>
        <v>98000</v>
      </c>
      <c r="J49" s="10">
        <f t="shared" si="3"/>
        <v>4.8916238408586651E-2</v>
      </c>
      <c r="O49" s="32"/>
      <c r="Q49" s="32"/>
    </row>
    <row r="50" spans="1:17" hidden="1" x14ac:dyDescent="0.25">
      <c r="A50" s="1">
        <v>10</v>
      </c>
      <c r="B50" s="31" t="s">
        <v>22</v>
      </c>
      <c r="C50" s="1">
        <v>40316</v>
      </c>
      <c r="D50" s="32">
        <f t="shared" si="0"/>
        <v>40000</v>
      </c>
      <c r="E50" s="10">
        <f t="shared" si="2"/>
        <v>2.9081015108913148E-2</v>
      </c>
      <c r="F50" s="1">
        <v>10</v>
      </c>
      <c r="G50" s="1" t="s">
        <v>22</v>
      </c>
      <c r="H50" s="32">
        <v>83283</v>
      </c>
      <c r="I50" s="32">
        <f t="shared" si="1"/>
        <v>83000</v>
      </c>
      <c r="J50" s="10">
        <f t="shared" si="3"/>
        <v>4.1561411160693347E-2</v>
      </c>
      <c r="O50" s="32"/>
      <c r="Q50" s="32"/>
    </row>
    <row r="51" spans="1:17" hidden="1" x14ac:dyDescent="0.25">
      <c r="A51" s="1">
        <v>11</v>
      </c>
      <c r="B51" s="31" t="s">
        <v>18</v>
      </c>
      <c r="C51" s="1">
        <v>39299</v>
      </c>
      <c r="D51" s="32">
        <f t="shared" si="0"/>
        <v>39000</v>
      </c>
      <c r="E51" s="10">
        <f t="shared" si="2"/>
        <v>2.8347425656443541E-2</v>
      </c>
      <c r="F51" s="1">
        <v>11</v>
      </c>
      <c r="G51" s="1" t="s">
        <v>80</v>
      </c>
      <c r="H51" s="32">
        <v>65018</v>
      </c>
      <c r="I51" s="32">
        <f t="shared" si="1"/>
        <v>65000</v>
      </c>
      <c r="J51" s="10">
        <f t="shared" si="3"/>
        <v>3.2446475641438946E-2</v>
      </c>
      <c r="O51" s="32"/>
      <c r="Q51" s="32"/>
    </row>
    <row r="52" spans="1:17" hidden="1" x14ac:dyDescent="0.25">
      <c r="A52" s="1">
        <v>12</v>
      </c>
      <c r="B52" s="31" t="s">
        <v>50</v>
      </c>
      <c r="C52" s="1">
        <v>24495</v>
      </c>
      <c r="D52" s="32">
        <f t="shared" si="0"/>
        <v>24000</v>
      </c>
      <c r="E52" s="10">
        <f t="shared" si="2"/>
        <v>1.7668902299157345E-2</v>
      </c>
      <c r="F52" s="1">
        <v>12</v>
      </c>
      <c r="G52" s="1" t="s">
        <v>99</v>
      </c>
      <c r="H52" s="32">
        <v>42184</v>
      </c>
      <c r="I52" s="32">
        <f t="shared" si="1"/>
        <v>42000</v>
      </c>
      <c r="J52" s="10">
        <f t="shared" si="3"/>
        <v>2.1051433886899944E-2</v>
      </c>
      <c r="O52" s="32"/>
      <c r="Q52" s="32"/>
    </row>
    <row r="53" spans="1:17" hidden="1" x14ac:dyDescent="0.25">
      <c r="A53" s="1">
        <v>13</v>
      </c>
      <c r="B53" s="31" t="s">
        <v>71</v>
      </c>
      <c r="C53" s="1">
        <v>23998</v>
      </c>
      <c r="D53" s="32">
        <f t="shared" si="0"/>
        <v>24000</v>
      </c>
      <c r="E53" s="10">
        <f t="shared" si="2"/>
        <v>1.7310402832217922E-2</v>
      </c>
      <c r="F53" s="1">
        <v>13</v>
      </c>
      <c r="G53" s="1" t="s">
        <v>55</v>
      </c>
      <c r="H53" s="32">
        <v>38501</v>
      </c>
      <c r="I53" s="32">
        <f t="shared" si="1"/>
        <v>39000</v>
      </c>
      <c r="J53" s="10">
        <f t="shared" si="3"/>
        <v>1.9213475632456258E-2</v>
      </c>
      <c r="O53" s="32"/>
      <c r="Q53" s="32"/>
    </row>
    <row r="54" spans="1:17" hidden="1" x14ac:dyDescent="0.25">
      <c r="A54" s="1">
        <v>14</v>
      </c>
      <c r="B54" s="31" t="s">
        <v>169</v>
      </c>
      <c r="C54" s="1">
        <v>21439</v>
      </c>
      <c r="D54" s="32">
        <f t="shared" si="0"/>
        <v>21000</v>
      </c>
      <c r="E54" s="10">
        <f t="shared" si="2"/>
        <v>1.5464527307272274E-2</v>
      </c>
      <c r="F54" s="1">
        <v>14</v>
      </c>
      <c r="G54" s="1" t="s">
        <v>71</v>
      </c>
      <c r="H54" s="32">
        <v>35793</v>
      </c>
      <c r="I54" s="32">
        <f t="shared" si="1"/>
        <v>36000</v>
      </c>
      <c r="J54" s="10">
        <f t="shared" si="3"/>
        <v>1.786207977227882E-2</v>
      </c>
      <c r="O54" s="32"/>
      <c r="Q54" s="32"/>
    </row>
    <row r="55" spans="1:17" hidden="1" x14ac:dyDescent="0.25">
      <c r="A55" s="1">
        <v>15</v>
      </c>
      <c r="B55" s="31" t="s">
        <v>160</v>
      </c>
      <c r="C55" s="1">
        <v>19851</v>
      </c>
      <c r="D55" s="32">
        <f t="shared" si="0"/>
        <v>20000</v>
      </c>
      <c r="E55" s="10">
        <f t="shared" si="2"/>
        <v>1.4319060197614716E-2</v>
      </c>
      <c r="F55" s="1">
        <v>15</v>
      </c>
      <c r="G55" s="1" t="s">
        <v>50</v>
      </c>
      <c r="H55" s="32">
        <v>31734</v>
      </c>
      <c r="I55" s="32">
        <f t="shared" si="1"/>
        <v>32000</v>
      </c>
      <c r="J55" s="10">
        <f t="shared" si="3"/>
        <v>1.5836483097071943E-2</v>
      </c>
      <c r="O55" s="32"/>
      <c r="Q55" s="32"/>
    </row>
    <row r="56" spans="1:17" hidden="1" x14ac:dyDescent="0.25">
      <c r="A56" s="1">
        <v>16</v>
      </c>
      <c r="B56" s="31" t="s">
        <v>55</v>
      </c>
      <c r="C56" s="1">
        <v>19635</v>
      </c>
      <c r="D56" s="32">
        <f t="shared" si="0"/>
        <v>20000</v>
      </c>
      <c r="E56" s="10">
        <f t="shared" si="2"/>
        <v>1.4163253588240641E-2</v>
      </c>
      <c r="F56" s="1">
        <v>16</v>
      </c>
      <c r="G56" s="1" t="s">
        <v>65</v>
      </c>
      <c r="H56" s="32">
        <v>29336</v>
      </c>
      <c r="I56" s="32">
        <f t="shared" si="1"/>
        <v>29000</v>
      </c>
      <c r="J56" s="10">
        <f t="shared" si="3"/>
        <v>1.4639789126353516E-2</v>
      </c>
      <c r="O56" s="32"/>
      <c r="Q56" s="32"/>
    </row>
    <row r="57" spans="1:17" hidden="1" x14ac:dyDescent="0.25">
      <c r="A57" s="1">
        <v>17</v>
      </c>
      <c r="B57" s="31" t="s">
        <v>65</v>
      </c>
      <c r="C57" s="1">
        <v>18038</v>
      </c>
      <c r="D57" s="32">
        <f t="shared" si="0"/>
        <v>18000</v>
      </c>
      <c r="E57" s="10">
        <f t="shared" si="2"/>
        <v>1.301129453652583E-2</v>
      </c>
      <c r="F57" s="1">
        <v>17</v>
      </c>
      <c r="G57" s="1" t="s">
        <v>169</v>
      </c>
      <c r="H57" s="32">
        <v>20767</v>
      </c>
      <c r="I57" s="32">
        <f t="shared" si="1"/>
        <v>21000</v>
      </c>
      <c r="J57" s="10">
        <f t="shared" si="3"/>
        <v>1.0363529478694556E-2</v>
      </c>
      <c r="O57" s="32"/>
      <c r="Q57" s="32"/>
    </row>
    <row r="58" spans="1:17" hidden="1" x14ac:dyDescent="0.25">
      <c r="A58" s="1">
        <v>18</v>
      </c>
      <c r="B58" s="31" t="s">
        <v>124</v>
      </c>
      <c r="C58" s="1">
        <v>14360</v>
      </c>
      <c r="D58" s="32">
        <f t="shared" si="0"/>
        <v>14000</v>
      </c>
      <c r="E58" s="10">
        <f t="shared" si="2"/>
        <v>1.0358254215795039E-2</v>
      </c>
      <c r="F58" s="1">
        <v>18</v>
      </c>
      <c r="G58" s="1" t="s">
        <v>25</v>
      </c>
      <c r="H58" s="32">
        <v>20208</v>
      </c>
      <c r="I58" s="32">
        <f t="shared" si="1"/>
        <v>20000</v>
      </c>
      <c r="J58" s="10">
        <f t="shared" si="3"/>
        <v>1.0084567039315239E-2</v>
      </c>
      <c r="O58" s="32"/>
      <c r="Q58" s="32"/>
    </row>
    <row r="59" spans="1:17" hidden="1" x14ac:dyDescent="0.25">
      <c r="A59" s="1">
        <v>19</v>
      </c>
      <c r="B59" s="31" t="s">
        <v>15</v>
      </c>
      <c r="C59" s="1">
        <v>11488</v>
      </c>
      <c r="D59" s="32">
        <f t="shared" si="0"/>
        <v>11000</v>
      </c>
      <c r="E59" s="10">
        <f t="shared" si="2"/>
        <v>8.2866033726360314E-3</v>
      </c>
      <c r="F59" s="1">
        <v>19</v>
      </c>
      <c r="G59" s="1" t="s">
        <v>15</v>
      </c>
      <c r="H59" s="32">
        <v>17449</v>
      </c>
      <c r="I59" s="32">
        <f t="shared" si="1"/>
        <v>17000</v>
      </c>
      <c r="J59" s="10">
        <f t="shared" si="3"/>
        <v>8.7077202231300287E-3</v>
      </c>
      <c r="O59" s="32"/>
      <c r="Q59" s="32"/>
    </row>
    <row r="60" spans="1:17" hidden="1" x14ac:dyDescent="0.25">
      <c r="A60" s="1">
        <v>20</v>
      </c>
      <c r="B60" s="31" t="s">
        <v>173</v>
      </c>
      <c r="C60" s="1">
        <v>11133</v>
      </c>
      <c r="D60" s="32">
        <f t="shared" si="0"/>
        <v>11000</v>
      </c>
      <c r="E60" s="10">
        <f t="shared" si="2"/>
        <v>8.030532324822157E-3</v>
      </c>
      <c r="F60" s="1">
        <v>20</v>
      </c>
      <c r="G60" s="1" t="s">
        <v>14</v>
      </c>
      <c r="H60" s="32">
        <v>16376</v>
      </c>
      <c r="I60" s="32">
        <f t="shared" si="1"/>
        <v>16000</v>
      </c>
      <c r="J60" s="10">
        <f t="shared" si="3"/>
        <v>8.1722520702606077E-3</v>
      </c>
      <c r="O60" s="32"/>
      <c r="Q60" s="32"/>
    </row>
    <row r="61" spans="1:17" hidden="1" x14ac:dyDescent="0.25">
      <c r="B61" s="31" t="s">
        <v>200</v>
      </c>
      <c r="C61" s="1">
        <f>SUM(C64:C205)</f>
        <v>246282.666</v>
      </c>
      <c r="D61" s="32">
        <f t="shared" si="0"/>
        <v>250000</v>
      </c>
      <c r="E61" s="10">
        <f t="shared" si="2"/>
        <v>0.17765031081975916</v>
      </c>
      <c r="G61" s="1" t="s">
        <v>200</v>
      </c>
      <c r="H61" s="32">
        <f>SUM(H64:H205)</f>
        <v>323598.02519999992</v>
      </c>
      <c r="I61" s="32">
        <f t="shared" si="1"/>
        <v>320000</v>
      </c>
      <c r="J61" s="10">
        <f t="shared" si="3"/>
        <v>0.16148782556014557</v>
      </c>
      <c r="O61" s="32"/>
      <c r="Q61" s="32"/>
    </row>
    <row r="62" spans="1:17" hidden="1" x14ac:dyDescent="0.25">
      <c r="B62" s="31" t="s">
        <v>13</v>
      </c>
      <c r="C62" s="1">
        <v>1386334</v>
      </c>
      <c r="D62" s="32">
        <f t="shared" si="0"/>
        <v>1400000</v>
      </c>
      <c r="E62" s="10">
        <f t="shared" si="2"/>
        <v>1</v>
      </c>
      <c r="G62" s="1" t="s">
        <v>201</v>
      </c>
      <c r="H62" s="1">
        <v>2003854</v>
      </c>
      <c r="I62" s="32">
        <f t="shared" si="1"/>
        <v>2000000</v>
      </c>
      <c r="J62" s="10">
        <f t="shared" si="3"/>
        <v>1</v>
      </c>
    </row>
    <row r="63" spans="1:17" hidden="1" x14ac:dyDescent="0.25"/>
    <row r="64" spans="1:17" hidden="1" x14ac:dyDescent="0.25">
      <c r="B64" s="31" t="s">
        <v>167</v>
      </c>
      <c r="C64" s="1">
        <v>11090</v>
      </c>
      <c r="G64" s="1" t="s">
        <v>59</v>
      </c>
      <c r="H64" s="33">
        <v>15628</v>
      </c>
    </row>
    <row r="65" spans="2:8" hidden="1" x14ac:dyDescent="0.25">
      <c r="B65" s="31" t="s">
        <v>120</v>
      </c>
      <c r="C65" s="1">
        <v>10433</v>
      </c>
      <c r="G65" s="1" t="s">
        <v>20</v>
      </c>
      <c r="H65" s="33">
        <v>15457</v>
      </c>
    </row>
    <row r="66" spans="2:8" hidden="1" x14ac:dyDescent="0.25">
      <c r="B66" s="31" t="s">
        <v>25</v>
      </c>
      <c r="C66" s="1">
        <v>10108</v>
      </c>
      <c r="G66" s="1" t="s">
        <v>88</v>
      </c>
      <c r="H66" s="33">
        <v>15003</v>
      </c>
    </row>
    <row r="67" spans="2:8" hidden="1" x14ac:dyDescent="0.25">
      <c r="B67" s="31" t="s">
        <v>54</v>
      </c>
      <c r="C67" s="1">
        <v>10023</v>
      </c>
      <c r="G67" s="1" t="s">
        <v>29</v>
      </c>
      <c r="H67" s="33">
        <v>14035</v>
      </c>
    </row>
    <row r="68" spans="2:8" hidden="1" x14ac:dyDescent="0.25">
      <c r="B68" s="31" t="s">
        <v>88</v>
      </c>
      <c r="C68" s="1">
        <v>9171</v>
      </c>
      <c r="G68" s="1" t="s">
        <v>58</v>
      </c>
      <c r="H68" s="33">
        <v>11930</v>
      </c>
    </row>
    <row r="69" spans="2:8" hidden="1" x14ac:dyDescent="0.25">
      <c r="B69" s="31" t="s">
        <v>53</v>
      </c>
      <c r="C69" s="1">
        <v>9048</v>
      </c>
      <c r="G69" s="1" t="s">
        <v>53</v>
      </c>
      <c r="H69" s="33">
        <v>11490</v>
      </c>
    </row>
    <row r="70" spans="2:8" hidden="1" x14ac:dyDescent="0.25">
      <c r="B70" s="31" t="s">
        <v>29</v>
      </c>
      <c r="C70" s="1">
        <v>8560</v>
      </c>
      <c r="G70" s="1" t="s">
        <v>24</v>
      </c>
      <c r="H70" s="33">
        <v>11035</v>
      </c>
    </row>
    <row r="71" spans="2:8" hidden="1" x14ac:dyDescent="0.25">
      <c r="B71" s="31" t="s">
        <v>20</v>
      </c>
      <c r="C71" s="1">
        <v>7950</v>
      </c>
      <c r="G71" s="1" t="s">
        <v>116</v>
      </c>
      <c r="H71" s="33">
        <v>10389</v>
      </c>
    </row>
    <row r="72" spans="2:8" hidden="1" x14ac:dyDescent="0.25">
      <c r="B72" s="31" t="s">
        <v>59</v>
      </c>
      <c r="C72" s="1">
        <v>7382</v>
      </c>
      <c r="G72" s="1" t="s">
        <v>28</v>
      </c>
      <c r="H72" s="33">
        <v>10364</v>
      </c>
    </row>
    <row r="73" spans="2:8" hidden="1" x14ac:dyDescent="0.25">
      <c r="B73" s="31" t="s">
        <v>62</v>
      </c>
      <c r="C73" s="1">
        <v>7337</v>
      </c>
      <c r="G73" s="1" t="s">
        <v>16</v>
      </c>
      <c r="H73" s="33">
        <v>9903</v>
      </c>
    </row>
    <row r="74" spans="2:8" hidden="1" x14ac:dyDescent="0.25">
      <c r="B74" s="31" t="s">
        <v>58</v>
      </c>
      <c r="C74" s="1">
        <v>6762</v>
      </c>
      <c r="G74" s="1" t="s">
        <v>160</v>
      </c>
      <c r="H74" s="33">
        <v>9604</v>
      </c>
    </row>
    <row r="75" spans="2:8" hidden="1" x14ac:dyDescent="0.25">
      <c r="B75" s="31" t="s">
        <v>74</v>
      </c>
      <c r="C75" s="1">
        <v>6301</v>
      </c>
      <c r="G75" s="1" t="s">
        <v>124</v>
      </c>
      <c r="H75" s="33">
        <v>8856</v>
      </c>
    </row>
    <row r="76" spans="2:8" hidden="1" x14ac:dyDescent="0.25">
      <c r="B76" s="31" t="s">
        <v>61</v>
      </c>
      <c r="C76" s="1">
        <v>5950</v>
      </c>
      <c r="G76" s="1" t="s">
        <v>94</v>
      </c>
      <c r="H76" s="33">
        <v>8531</v>
      </c>
    </row>
    <row r="77" spans="2:8" hidden="1" x14ac:dyDescent="0.25">
      <c r="B77" s="31" t="s">
        <v>129</v>
      </c>
      <c r="C77" s="1">
        <v>5943</v>
      </c>
      <c r="G77" s="1" t="s">
        <v>144</v>
      </c>
      <c r="H77" s="33">
        <v>8470</v>
      </c>
    </row>
    <row r="78" spans="2:8" hidden="1" x14ac:dyDescent="0.25">
      <c r="B78" s="31" t="s">
        <v>144</v>
      </c>
      <c r="C78" s="1">
        <v>5898</v>
      </c>
      <c r="G78" s="1" t="s">
        <v>91</v>
      </c>
      <c r="H78" s="33">
        <v>8114</v>
      </c>
    </row>
    <row r="79" spans="2:8" hidden="1" x14ac:dyDescent="0.25">
      <c r="B79" s="31" t="s">
        <v>24</v>
      </c>
      <c r="C79" s="1">
        <v>5746</v>
      </c>
      <c r="G79" s="1" t="s">
        <v>173</v>
      </c>
      <c r="H79" s="33">
        <v>7752</v>
      </c>
    </row>
    <row r="80" spans="2:8" hidden="1" x14ac:dyDescent="0.25">
      <c r="B80" s="31" t="s">
        <v>99</v>
      </c>
      <c r="C80" s="1">
        <v>5581</v>
      </c>
      <c r="G80" s="1" t="s">
        <v>63</v>
      </c>
      <c r="H80" s="33">
        <v>7667</v>
      </c>
    </row>
    <row r="81" spans="2:8" hidden="1" x14ac:dyDescent="0.25">
      <c r="B81" s="31" t="s">
        <v>14</v>
      </c>
      <c r="C81" s="1">
        <v>5516</v>
      </c>
      <c r="G81" s="1" t="s">
        <v>163</v>
      </c>
      <c r="H81" s="33">
        <v>7373</v>
      </c>
    </row>
    <row r="82" spans="2:8" hidden="1" x14ac:dyDescent="0.25">
      <c r="B82" s="31" t="s">
        <v>94</v>
      </c>
      <c r="C82" s="1">
        <v>5402</v>
      </c>
      <c r="G82" s="1" t="s">
        <v>61</v>
      </c>
      <c r="H82" s="33">
        <v>6699</v>
      </c>
    </row>
    <row r="83" spans="2:8" hidden="1" x14ac:dyDescent="0.25">
      <c r="B83" s="31" t="s">
        <v>137</v>
      </c>
      <c r="C83" s="1">
        <v>5385</v>
      </c>
      <c r="G83" s="1" t="s">
        <v>120</v>
      </c>
      <c r="H83" s="33">
        <v>6300</v>
      </c>
    </row>
    <row r="84" spans="2:8" hidden="1" x14ac:dyDescent="0.25">
      <c r="B84" s="31" t="s">
        <v>116</v>
      </c>
      <c r="C84" s="1">
        <v>5004</v>
      </c>
      <c r="G84" s="1" t="s">
        <v>62</v>
      </c>
      <c r="H84" s="33">
        <v>5583</v>
      </c>
    </row>
    <row r="85" spans="2:8" hidden="1" x14ac:dyDescent="0.25">
      <c r="B85" s="31" t="s">
        <v>16</v>
      </c>
      <c r="C85" s="1">
        <v>4998</v>
      </c>
      <c r="G85" s="1" t="s">
        <v>167</v>
      </c>
      <c r="H85" s="33">
        <v>5501</v>
      </c>
    </row>
    <row r="86" spans="2:8" hidden="1" x14ac:dyDescent="0.25">
      <c r="B86" s="31" t="s">
        <v>63</v>
      </c>
      <c r="C86" s="1">
        <v>4847</v>
      </c>
      <c r="G86" s="1" t="s">
        <v>129</v>
      </c>
      <c r="H86" s="33">
        <v>5415</v>
      </c>
    </row>
    <row r="87" spans="2:8" hidden="1" x14ac:dyDescent="0.25">
      <c r="B87" s="31" t="s">
        <v>146</v>
      </c>
      <c r="C87" s="1">
        <v>4370</v>
      </c>
      <c r="G87" s="1" t="s">
        <v>46</v>
      </c>
      <c r="H87" s="33">
        <v>4314</v>
      </c>
    </row>
    <row r="88" spans="2:8" hidden="1" x14ac:dyDescent="0.25">
      <c r="B88" s="31" t="s">
        <v>163</v>
      </c>
      <c r="C88" s="1">
        <v>4166</v>
      </c>
      <c r="G88" s="1" t="s">
        <v>54</v>
      </c>
      <c r="H88" s="33">
        <v>4294</v>
      </c>
    </row>
    <row r="89" spans="2:8" hidden="1" x14ac:dyDescent="0.25">
      <c r="B89" s="31" t="s">
        <v>172</v>
      </c>
      <c r="C89" s="1">
        <v>4113</v>
      </c>
      <c r="G89" s="1" t="s">
        <v>154</v>
      </c>
      <c r="H89" s="33">
        <v>4238</v>
      </c>
    </row>
    <row r="90" spans="2:8" hidden="1" x14ac:dyDescent="0.25">
      <c r="B90" s="31" t="s">
        <v>83</v>
      </c>
      <c r="C90" s="1">
        <v>3742</v>
      </c>
      <c r="G90" s="1" t="s">
        <v>21</v>
      </c>
      <c r="H90" s="33">
        <v>4112</v>
      </c>
    </row>
    <row r="91" spans="2:8" hidden="1" x14ac:dyDescent="0.25">
      <c r="B91" s="31" t="s">
        <v>35</v>
      </c>
      <c r="C91" s="1">
        <v>3447</v>
      </c>
      <c r="G91" s="1" t="s">
        <v>172</v>
      </c>
      <c r="H91" s="33">
        <v>4044</v>
      </c>
    </row>
    <row r="92" spans="2:8" hidden="1" x14ac:dyDescent="0.25">
      <c r="B92" s="31" t="s">
        <v>91</v>
      </c>
      <c r="C92" s="1">
        <v>3173</v>
      </c>
      <c r="G92" s="1" t="s">
        <v>35</v>
      </c>
      <c r="H92" s="33">
        <v>3990</v>
      </c>
    </row>
    <row r="93" spans="2:8" hidden="1" x14ac:dyDescent="0.25">
      <c r="B93" s="31" t="s">
        <v>90</v>
      </c>
      <c r="C93" s="1">
        <v>3078</v>
      </c>
      <c r="G93" s="1" t="s">
        <v>74</v>
      </c>
      <c r="H93" s="33">
        <v>3774</v>
      </c>
    </row>
    <row r="94" spans="2:8" hidden="1" x14ac:dyDescent="0.25">
      <c r="B94" s="31" t="s">
        <v>21</v>
      </c>
      <c r="C94" s="1">
        <v>2956</v>
      </c>
      <c r="G94" s="1" t="s">
        <v>137</v>
      </c>
      <c r="H94" s="33">
        <v>3107</v>
      </c>
    </row>
    <row r="95" spans="2:8" hidden="1" x14ac:dyDescent="0.25">
      <c r="B95" s="31" t="s">
        <v>28</v>
      </c>
      <c r="C95" s="1">
        <v>2857</v>
      </c>
      <c r="G95" s="1" t="s">
        <v>138</v>
      </c>
      <c r="H95" s="33">
        <v>2967</v>
      </c>
    </row>
    <row r="96" spans="2:8" hidden="1" x14ac:dyDescent="0.25">
      <c r="B96" s="31" t="s">
        <v>95</v>
      </c>
      <c r="C96" s="1">
        <v>2542</v>
      </c>
      <c r="G96" s="1" t="s">
        <v>26</v>
      </c>
      <c r="H96" s="33">
        <v>2954</v>
      </c>
    </row>
    <row r="97" spans="2:8" hidden="1" x14ac:dyDescent="0.25">
      <c r="B97" s="31" t="s">
        <v>103</v>
      </c>
      <c r="C97" s="1">
        <v>2335</v>
      </c>
      <c r="G97" s="1" t="s">
        <v>90</v>
      </c>
      <c r="H97" s="33">
        <v>2792</v>
      </c>
    </row>
    <row r="98" spans="2:8" hidden="1" x14ac:dyDescent="0.25">
      <c r="B98" s="31" t="s">
        <v>46</v>
      </c>
      <c r="C98" s="1">
        <v>2079</v>
      </c>
      <c r="G98" s="1" t="s">
        <v>168</v>
      </c>
      <c r="H98" s="33">
        <v>2688</v>
      </c>
    </row>
    <row r="99" spans="2:8" hidden="1" x14ac:dyDescent="0.25">
      <c r="B99" s="31" t="s">
        <v>154</v>
      </c>
      <c r="C99" s="1">
        <v>1995</v>
      </c>
      <c r="G99" s="1" t="s">
        <v>111</v>
      </c>
      <c r="H99" s="33">
        <v>2529</v>
      </c>
    </row>
    <row r="100" spans="2:8" hidden="1" x14ac:dyDescent="0.25">
      <c r="B100" s="31" t="s">
        <v>104</v>
      </c>
      <c r="C100" s="1">
        <v>1967</v>
      </c>
      <c r="G100" s="1" t="s">
        <v>84</v>
      </c>
      <c r="H100" s="33">
        <v>2526</v>
      </c>
    </row>
    <row r="101" spans="2:8" hidden="1" x14ac:dyDescent="0.25">
      <c r="B101" s="31" t="s">
        <v>152</v>
      </c>
      <c r="C101" s="1">
        <v>1862</v>
      </c>
      <c r="G101" s="1" t="s">
        <v>135</v>
      </c>
      <c r="H101" s="33">
        <v>2487</v>
      </c>
    </row>
    <row r="102" spans="2:8" hidden="1" x14ac:dyDescent="0.25">
      <c r="B102" s="31" t="s">
        <v>84</v>
      </c>
      <c r="C102" s="1">
        <v>1622</v>
      </c>
      <c r="G102" s="1" t="s">
        <v>92</v>
      </c>
      <c r="H102" s="33">
        <v>2410</v>
      </c>
    </row>
    <row r="103" spans="2:8" hidden="1" x14ac:dyDescent="0.25">
      <c r="B103" s="31" t="s">
        <v>168</v>
      </c>
      <c r="C103" s="1">
        <v>1614</v>
      </c>
      <c r="G103" s="1" t="s">
        <v>133</v>
      </c>
      <c r="H103" s="33">
        <v>2406</v>
      </c>
    </row>
    <row r="104" spans="2:8" hidden="1" x14ac:dyDescent="0.25">
      <c r="B104" s="31" t="s">
        <v>140</v>
      </c>
      <c r="C104" s="1">
        <v>1392</v>
      </c>
      <c r="G104" s="1" t="s">
        <v>148</v>
      </c>
      <c r="H104" s="33">
        <v>2258</v>
      </c>
    </row>
    <row r="105" spans="2:8" hidden="1" x14ac:dyDescent="0.25">
      <c r="B105" s="31" t="s">
        <v>111</v>
      </c>
      <c r="C105" s="1">
        <v>1325</v>
      </c>
      <c r="G105" s="1" t="s">
        <v>95</v>
      </c>
      <c r="H105" s="33">
        <v>2183</v>
      </c>
    </row>
    <row r="106" spans="2:8" hidden="1" x14ac:dyDescent="0.25">
      <c r="B106" s="31" t="s">
        <v>134</v>
      </c>
      <c r="C106" s="1">
        <v>1312</v>
      </c>
      <c r="G106" s="1" t="s">
        <v>146</v>
      </c>
      <c r="H106" s="33">
        <v>2036</v>
      </c>
    </row>
    <row r="107" spans="2:8" hidden="1" x14ac:dyDescent="0.25">
      <c r="B107" s="31" t="s">
        <v>114</v>
      </c>
      <c r="C107" s="1">
        <v>1305</v>
      </c>
      <c r="G107" s="1" t="s">
        <v>83</v>
      </c>
      <c r="H107" s="33">
        <v>1878</v>
      </c>
    </row>
    <row r="108" spans="2:8" hidden="1" x14ac:dyDescent="0.25">
      <c r="B108" s="31" t="s">
        <v>75</v>
      </c>
      <c r="C108" s="1">
        <v>1242</v>
      </c>
      <c r="G108" s="1" t="s">
        <v>17</v>
      </c>
      <c r="H108" s="33">
        <v>1654</v>
      </c>
    </row>
    <row r="109" spans="2:8" hidden="1" x14ac:dyDescent="0.25">
      <c r="B109" s="31" t="s">
        <v>123</v>
      </c>
      <c r="C109" s="1">
        <v>1235</v>
      </c>
      <c r="G109" s="1" t="s">
        <v>75</v>
      </c>
      <c r="H109" s="33">
        <v>1523</v>
      </c>
    </row>
    <row r="110" spans="2:8" hidden="1" x14ac:dyDescent="0.25">
      <c r="B110" s="31" t="s">
        <v>77</v>
      </c>
      <c r="C110" s="1">
        <v>1234</v>
      </c>
      <c r="G110" s="1" t="s">
        <v>103</v>
      </c>
      <c r="H110" s="33">
        <v>1403</v>
      </c>
    </row>
    <row r="111" spans="2:8" hidden="1" x14ac:dyDescent="0.25">
      <c r="B111" s="31" t="s">
        <v>56</v>
      </c>
      <c r="C111" s="1">
        <v>1199</v>
      </c>
      <c r="G111" s="1" t="s">
        <v>104</v>
      </c>
      <c r="H111" s="33">
        <v>1364</v>
      </c>
    </row>
    <row r="112" spans="2:8" hidden="1" x14ac:dyDescent="0.25">
      <c r="B112" s="31" t="s">
        <v>118</v>
      </c>
      <c r="C112" s="1">
        <v>1167</v>
      </c>
      <c r="G112" s="1" t="s">
        <v>118</v>
      </c>
      <c r="H112" s="33">
        <v>1231</v>
      </c>
    </row>
    <row r="113" spans="2:8" hidden="1" x14ac:dyDescent="0.25">
      <c r="B113" s="31" t="s">
        <v>148</v>
      </c>
      <c r="C113" s="1">
        <v>1095</v>
      </c>
      <c r="G113" s="1" t="s">
        <v>123</v>
      </c>
      <c r="H113" s="33">
        <v>1215</v>
      </c>
    </row>
    <row r="114" spans="2:8" hidden="1" x14ac:dyDescent="0.25">
      <c r="B114" s="31" t="s">
        <v>87</v>
      </c>
      <c r="C114" s="1">
        <v>1093</v>
      </c>
      <c r="G114" s="1" t="s">
        <v>60</v>
      </c>
      <c r="H114" s="33">
        <v>1173</v>
      </c>
    </row>
    <row r="115" spans="2:8" hidden="1" x14ac:dyDescent="0.25">
      <c r="B115" s="31" t="s">
        <v>60</v>
      </c>
      <c r="C115" s="1">
        <v>1024</v>
      </c>
      <c r="G115" s="1" t="s">
        <v>56</v>
      </c>
      <c r="H115" s="33">
        <v>1169</v>
      </c>
    </row>
    <row r="116" spans="2:8" hidden="1" x14ac:dyDescent="0.25">
      <c r="B116" s="31" t="s">
        <v>135</v>
      </c>
      <c r="C116" s="1">
        <v>940</v>
      </c>
      <c r="G116" s="1" t="s">
        <v>87</v>
      </c>
      <c r="H116" s="33">
        <v>1157</v>
      </c>
    </row>
    <row r="117" spans="2:8" hidden="1" x14ac:dyDescent="0.25">
      <c r="B117" s="31" t="s">
        <v>128</v>
      </c>
      <c r="C117" s="1">
        <v>929</v>
      </c>
      <c r="G117" s="1" t="s">
        <v>136</v>
      </c>
      <c r="H117" s="33">
        <v>1105</v>
      </c>
    </row>
    <row r="118" spans="2:8" hidden="1" x14ac:dyDescent="0.25">
      <c r="B118" s="31" t="s">
        <v>26</v>
      </c>
      <c r="C118" s="1">
        <v>914</v>
      </c>
      <c r="G118" s="1" t="s">
        <v>48</v>
      </c>
      <c r="H118" s="33">
        <v>1073</v>
      </c>
    </row>
    <row r="119" spans="2:8" hidden="1" x14ac:dyDescent="0.25">
      <c r="B119" s="31" t="s">
        <v>17</v>
      </c>
      <c r="C119" s="1">
        <v>814</v>
      </c>
      <c r="G119" s="1" t="s">
        <v>85</v>
      </c>
      <c r="H119" s="33">
        <v>1045</v>
      </c>
    </row>
    <row r="120" spans="2:8" hidden="1" x14ac:dyDescent="0.25">
      <c r="B120" s="31" t="s">
        <v>92</v>
      </c>
      <c r="C120" s="1">
        <v>776</v>
      </c>
      <c r="G120" s="1" t="s">
        <v>78</v>
      </c>
      <c r="H120" s="33">
        <v>996</v>
      </c>
    </row>
    <row r="121" spans="2:8" hidden="1" x14ac:dyDescent="0.25">
      <c r="B121" s="31" t="s">
        <v>125</v>
      </c>
      <c r="C121" s="1">
        <v>725.6703</v>
      </c>
      <c r="G121" s="1" t="s">
        <v>152</v>
      </c>
      <c r="H121" s="33">
        <v>992</v>
      </c>
    </row>
    <row r="122" spans="2:8" hidden="1" x14ac:dyDescent="0.25">
      <c r="B122" s="31" t="s">
        <v>171</v>
      </c>
      <c r="C122" s="1">
        <v>717</v>
      </c>
      <c r="G122" s="1" t="s">
        <v>114</v>
      </c>
      <c r="H122" s="33">
        <v>974</v>
      </c>
    </row>
    <row r="123" spans="2:8" hidden="1" x14ac:dyDescent="0.25">
      <c r="B123" s="31" t="s">
        <v>48</v>
      </c>
      <c r="C123" s="1">
        <v>635</v>
      </c>
      <c r="G123" s="1" t="s">
        <v>125</v>
      </c>
      <c r="H123" s="33">
        <v>896</v>
      </c>
    </row>
    <row r="124" spans="2:8" hidden="1" x14ac:dyDescent="0.25">
      <c r="B124" s="31" t="s">
        <v>164</v>
      </c>
      <c r="C124" s="1">
        <v>633</v>
      </c>
      <c r="G124" s="1" t="s">
        <v>77</v>
      </c>
      <c r="H124" s="33">
        <v>833</v>
      </c>
    </row>
    <row r="125" spans="2:8" hidden="1" x14ac:dyDescent="0.25">
      <c r="B125" s="31" t="s">
        <v>100</v>
      </c>
      <c r="C125" s="1">
        <v>581</v>
      </c>
      <c r="G125" s="1" t="s">
        <v>73</v>
      </c>
      <c r="H125" s="33">
        <v>825</v>
      </c>
    </row>
    <row r="126" spans="2:8" hidden="1" x14ac:dyDescent="0.25">
      <c r="B126" s="31" t="s">
        <v>170</v>
      </c>
      <c r="C126" s="1">
        <v>565</v>
      </c>
      <c r="G126" s="1" t="s">
        <v>171</v>
      </c>
      <c r="H126" s="33">
        <v>778</v>
      </c>
    </row>
    <row r="127" spans="2:8" hidden="1" x14ac:dyDescent="0.25">
      <c r="B127" s="31" t="s">
        <v>139</v>
      </c>
      <c r="C127" s="1">
        <v>477</v>
      </c>
      <c r="G127" s="1" t="s">
        <v>159</v>
      </c>
      <c r="H127" s="33">
        <v>750</v>
      </c>
    </row>
    <row r="128" spans="2:8" hidden="1" x14ac:dyDescent="0.25">
      <c r="B128" s="31" t="s">
        <v>143</v>
      </c>
      <c r="C128" s="1">
        <v>470</v>
      </c>
      <c r="G128" s="1" t="s">
        <v>67</v>
      </c>
      <c r="H128" s="33">
        <v>738</v>
      </c>
    </row>
    <row r="129" spans="2:8" hidden="1" x14ac:dyDescent="0.25">
      <c r="B129" s="31" t="s">
        <v>85</v>
      </c>
      <c r="C129" s="1">
        <v>465</v>
      </c>
      <c r="G129" s="1" t="s">
        <v>93</v>
      </c>
      <c r="H129" s="33">
        <v>733</v>
      </c>
    </row>
    <row r="130" spans="2:8" hidden="1" x14ac:dyDescent="0.25">
      <c r="B130" s="31" t="s">
        <v>73</v>
      </c>
      <c r="C130" s="1">
        <v>373</v>
      </c>
      <c r="G130" s="1" t="s">
        <v>108</v>
      </c>
      <c r="H130" s="33">
        <v>725</v>
      </c>
    </row>
    <row r="131" spans="2:8" hidden="1" x14ac:dyDescent="0.25">
      <c r="B131" s="31" t="s">
        <v>93</v>
      </c>
      <c r="C131" s="1">
        <v>370</v>
      </c>
      <c r="G131" s="1" t="s">
        <v>140</v>
      </c>
      <c r="H131" s="33">
        <v>724</v>
      </c>
    </row>
    <row r="132" spans="2:8" hidden="1" x14ac:dyDescent="0.25">
      <c r="B132" s="31" t="s">
        <v>37</v>
      </c>
      <c r="C132" s="1">
        <v>369</v>
      </c>
      <c r="G132" s="1" t="s">
        <v>128</v>
      </c>
      <c r="H132" s="33">
        <v>689</v>
      </c>
    </row>
    <row r="133" spans="2:8" hidden="1" x14ac:dyDescent="0.25">
      <c r="B133" s="31" t="s">
        <v>136</v>
      </c>
      <c r="C133" s="1">
        <v>364</v>
      </c>
      <c r="G133" s="1" t="s">
        <v>100</v>
      </c>
      <c r="H133" s="33">
        <v>637</v>
      </c>
    </row>
    <row r="134" spans="2:8" hidden="1" x14ac:dyDescent="0.25">
      <c r="B134" s="31" t="s">
        <v>105</v>
      </c>
      <c r="C134" s="1">
        <v>341</v>
      </c>
      <c r="G134" s="1" t="s">
        <v>174</v>
      </c>
      <c r="H134" s="33">
        <v>584</v>
      </c>
    </row>
    <row r="135" spans="2:8" hidden="1" x14ac:dyDescent="0.25">
      <c r="B135" s="31" t="s">
        <v>79</v>
      </c>
      <c r="C135" s="1">
        <v>333.40460000000002</v>
      </c>
      <c r="G135" s="1" t="s">
        <v>76</v>
      </c>
      <c r="H135" s="33">
        <v>569</v>
      </c>
    </row>
    <row r="136" spans="2:8" hidden="1" x14ac:dyDescent="0.25">
      <c r="B136" s="31" t="s">
        <v>108</v>
      </c>
      <c r="C136" s="1">
        <v>328.3048</v>
      </c>
      <c r="G136" s="1" t="s">
        <v>134</v>
      </c>
      <c r="H136" s="33">
        <v>520</v>
      </c>
    </row>
    <row r="137" spans="2:8" hidden="1" x14ac:dyDescent="0.25">
      <c r="B137" s="31" t="s">
        <v>44</v>
      </c>
      <c r="C137" s="1">
        <v>325</v>
      </c>
      <c r="G137" s="1" t="s">
        <v>166</v>
      </c>
      <c r="H137" s="33">
        <v>507</v>
      </c>
    </row>
    <row r="138" spans="2:8" hidden="1" x14ac:dyDescent="0.25">
      <c r="B138" s="31" t="s">
        <v>40</v>
      </c>
      <c r="C138" s="1">
        <v>317</v>
      </c>
      <c r="G138" s="1" t="s">
        <v>105</v>
      </c>
      <c r="H138" s="33">
        <v>488.6112</v>
      </c>
    </row>
    <row r="139" spans="2:8" hidden="1" x14ac:dyDescent="0.25">
      <c r="B139" s="31" t="s">
        <v>157</v>
      </c>
      <c r="C139" s="1">
        <v>302</v>
      </c>
      <c r="G139" s="1" t="s">
        <v>34</v>
      </c>
      <c r="H139" s="33">
        <v>485</v>
      </c>
    </row>
    <row r="140" spans="2:8" hidden="1" x14ac:dyDescent="0.25">
      <c r="B140" s="31" t="s">
        <v>126</v>
      </c>
      <c r="C140" s="1">
        <v>300</v>
      </c>
      <c r="G140" s="1" t="s">
        <v>37</v>
      </c>
      <c r="H140" s="33">
        <v>447</v>
      </c>
    </row>
    <row r="141" spans="2:8" hidden="1" x14ac:dyDescent="0.25">
      <c r="B141" s="31" t="s">
        <v>138</v>
      </c>
      <c r="C141" s="1">
        <v>299</v>
      </c>
      <c r="G141" s="1" t="s">
        <v>44</v>
      </c>
      <c r="H141" s="33">
        <v>442</v>
      </c>
    </row>
    <row r="142" spans="2:8" hidden="1" x14ac:dyDescent="0.25">
      <c r="B142" s="31" t="s">
        <v>45</v>
      </c>
      <c r="C142" s="1">
        <v>276.3845</v>
      </c>
      <c r="G142" s="1" t="s">
        <v>39</v>
      </c>
      <c r="H142" s="33">
        <v>391</v>
      </c>
    </row>
    <row r="143" spans="2:8" hidden="1" x14ac:dyDescent="0.25">
      <c r="B143" s="31" t="s">
        <v>159</v>
      </c>
      <c r="C143" s="1">
        <v>267</v>
      </c>
      <c r="G143" s="1" t="s">
        <v>170</v>
      </c>
      <c r="H143" s="33">
        <v>345</v>
      </c>
    </row>
    <row r="144" spans="2:8" hidden="1" x14ac:dyDescent="0.25">
      <c r="B144" s="31" t="s">
        <v>174</v>
      </c>
      <c r="C144" s="1">
        <v>257</v>
      </c>
      <c r="G144" s="1" t="s">
        <v>139</v>
      </c>
      <c r="H144" s="33">
        <v>334</v>
      </c>
    </row>
    <row r="145" spans="2:8" hidden="1" x14ac:dyDescent="0.25">
      <c r="B145" s="31" t="s">
        <v>64</v>
      </c>
      <c r="C145" s="1">
        <v>235</v>
      </c>
      <c r="G145" s="1" t="s">
        <v>89</v>
      </c>
      <c r="H145" s="33">
        <v>318.7842</v>
      </c>
    </row>
    <row r="146" spans="2:8" hidden="1" x14ac:dyDescent="0.25">
      <c r="B146" s="31" t="s">
        <v>155</v>
      </c>
      <c r="C146" s="1">
        <v>233</v>
      </c>
      <c r="G146" s="1" t="s">
        <v>106</v>
      </c>
      <c r="H146" s="33">
        <v>303</v>
      </c>
    </row>
    <row r="147" spans="2:8" hidden="1" x14ac:dyDescent="0.25">
      <c r="B147" s="31" t="s">
        <v>34</v>
      </c>
      <c r="C147" s="1">
        <v>217</v>
      </c>
      <c r="G147" s="1" t="s">
        <v>157</v>
      </c>
      <c r="H147" s="33">
        <v>302</v>
      </c>
    </row>
    <row r="148" spans="2:8" hidden="1" x14ac:dyDescent="0.25">
      <c r="B148" s="31" t="s">
        <v>109</v>
      </c>
      <c r="C148" s="1">
        <v>206.84620000000001</v>
      </c>
      <c r="G148" s="1" t="s">
        <v>32</v>
      </c>
      <c r="H148" s="33">
        <v>291</v>
      </c>
    </row>
    <row r="149" spans="2:8" hidden="1" x14ac:dyDescent="0.25">
      <c r="B149" s="31" t="s">
        <v>89</v>
      </c>
      <c r="C149" s="1">
        <v>202</v>
      </c>
      <c r="G149" s="1" t="s">
        <v>126</v>
      </c>
      <c r="H149" s="33">
        <v>288</v>
      </c>
    </row>
    <row r="150" spans="2:8" hidden="1" x14ac:dyDescent="0.25">
      <c r="B150" s="31" t="s">
        <v>78</v>
      </c>
      <c r="C150" s="1">
        <v>189</v>
      </c>
      <c r="G150" s="1" t="s">
        <v>64</v>
      </c>
      <c r="H150" s="33">
        <v>279</v>
      </c>
    </row>
    <row r="151" spans="2:8" hidden="1" x14ac:dyDescent="0.25">
      <c r="B151" s="31" t="s">
        <v>57</v>
      </c>
      <c r="C151" s="1">
        <v>179</v>
      </c>
      <c r="G151" s="1" t="s">
        <v>40</v>
      </c>
      <c r="H151" s="33">
        <v>278</v>
      </c>
    </row>
    <row r="152" spans="2:8" hidden="1" x14ac:dyDescent="0.25">
      <c r="B152" s="31" t="s">
        <v>76</v>
      </c>
      <c r="C152" s="1">
        <v>178</v>
      </c>
      <c r="G152" s="1" t="s">
        <v>43</v>
      </c>
      <c r="H152" s="33">
        <v>271</v>
      </c>
    </row>
    <row r="153" spans="2:8" hidden="1" x14ac:dyDescent="0.25">
      <c r="B153" s="31" t="s">
        <v>101</v>
      </c>
      <c r="C153" s="1">
        <v>166.7347</v>
      </c>
      <c r="G153" s="1" t="s">
        <v>143</v>
      </c>
      <c r="H153" s="33">
        <v>232</v>
      </c>
    </row>
    <row r="154" spans="2:8" hidden="1" x14ac:dyDescent="0.25">
      <c r="B154" s="31" t="s">
        <v>133</v>
      </c>
      <c r="C154" s="1">
        <v>166</v>
      </c>
      <c r="G154" s="1" t="s">
        <v>86</v>
      </c>
      <c r="H154" s="33">
        <v>224</v>
      </c>
    </row>
    <row r="155" spans="2:8" hidden="1" x14ac:dyDescent="0.25">
      <c r="B155" s="31" t="s">
        <v>38</v>
      </c>
      <c r="C155" s="1">
        <v>165</v>
      </c>
      <c r="G155" s="1" t="s">
        <v>142</v>
      </c>
      <c r="H155" s="33">
        <v>213</v>
      </c>
    </row>
    <row r="156" spans="2:8" hidden="1" x14ac:dyDescent="0.25">
      <c r="B156" s="31" t="s">
        <v>142</v>
      </c>
      <c r="C156" s="1">
        <v>164.828</v>
      </c>
      <c r="G156" s="1" t="s">
        <v>164</v>
      </c>
      <c r="H156" s="33">
        <v>188</v>
      </c>
    </row>
    <row r="157" spans="2:8" hidden="1" x14ac:dyDescent="0.25">
      <c r="B157" s="31" t="s">
        <v>39</v>
      </c>
      <c r="C157" s="1">
        <v>163.18190000000001</v>
      </c>
      <c r="G157" s="1" t="s">
        <v>57</v>
      </c>
      <c r="H157" s="33">
        <v>181</v>
      </c>
    </row>
    <row r="158" spans="2:8" hidden="1" x14ac:dyDescent="0.25">
      <c r="B158" s="31" t="s">
        <v>106</v>
      </c>
      <c r="C158" s="1">
        <v>155</v>
      </c>
      <c r="G158" s="1" t="s">
        <v>155</v>
      </c>
      <c r="H158" s="33">
        <v>177</v>
      </c>
    </row>
    <row r="159" spans="2:8" hidden="1" x14ac:dyDescent="0.25">
      <c r="B159" s="31" t="s">
        <v>36</v>
      </c>
      <c r="C159" s="1">
        <v>142.07660000000001</v>
      </c>
      <c r="G159" s="1" t="s">
        <v>153</v>
      </c>
      <c r="H159" s="33">
        <v>169</v>
      </c>
    </row>
    <row r="160" spans="2:8" hidden="1" x14ac:dyDescent="0.25">
      <c r="B160" s="31" t="s">
        <v>156</v>
      </c>
      <c r="C160" s="1">
        <v>134</v>
      </c>
      <c r="G160" s="1" t="s">
        <v>101</v>
      </c>
      <c r="H160" s="33">
        <v>164</v>
      </c>
    </row>
    <row r="161" spans="2:8" hidden="1" x14ac:dyDescent="0.25">
      <c r="B161" s="31" t="s">
        <v>67</v>
      </c>
      <c r="C161" s="1">
        <v>133</v>
      </c>
      <c r="G161" s="1" t="s">
        <v>119</v>
      </c>
      <c r="H161" s="33">
        <v>164</v>
      </c>
    </row>
    <row r="162" spans="2:8" hidden="1" x14ac:dyDescent="0.25">
      <c r="B162" s="31" t="s">
        <v>166</v>
      </c>
      <c r="C162" s="1">
        <v>133</v>
      </c>
      <c r="G162" s="1" t="s">
        <v>156</v>
      </c>
      <c r="H162" s="33">
        <v>164</v>
      </c>
    </row>
    <row r="163" spans="2:8" hidden="1" x14ac:dyDescent="0.25">
      <c r="B163" s="31" t="s">
        <v>43</v>
      </c>
      <c r="C163" s="1">
        <v>132</v>
      </c>
      <c r="G163" s="1" t="s">
        <v>41</v>
      </c>
      <c r="H163" s="33">
        <v>153</v>
      </c>
    </row>
    <row r="164" spans="2:8" hidden="1" x14ac:dyDescent="0.25">
      <c r="B164" s="31" t="s">
        <v>145</v>
      </c>
      <c r="C164" s="1">
        <v>123</v>
      </c>
      <c r="G164" s="1" t="s">
        <v>79</v>
      </c>
      <c r="H164" s="33">
        <v>152</v>
      </c>
    </row>
    <row r="165" spans="2:8" hidden="1" x14ac:dyDescent="0.25">
      <c r="B165" s="31" t="s">
        <v>119</v>
      </c>
      <c r="C165" s="1">
        <v>114</v>
      </c>
      <c r="G165" s="1" t="s">
        <v>107</v>
      </c>
      <c r="H165" s="33">
        <v>146</v>
      </c>
    </row>
    <row r="166" spans="2:8" hidden="1" x14ac:dyDescent="0.25">
      <c r="B166" s="31" t="s">
        <v>86</v>
      </c>
      <c r="C166" s="1">
        <v>100</v>
      </c>
      <c r="G166" s="1" t="s">
        <v>45</v>
      </c>
      <c r="H166" s="33">
        <v>144</v>
      </c>
    </row>
    <row r="167" spans="2:8" hidden="1" x14ac:dyDescent="0.25">
      <c r="B167" s="31" t="s">
        <v>147</v>
      </c>
      <c r="C167" s="1">
        <v>93</v>
      </c>
      <c r="G167" s="1" t="s">
        <v>47</v>
      </c>
      <c r="H167" s="33">
        <v>142</v>
      </c>
    </row>
    <row r="168" spans="2:8" hidden="1" x14ac:dyDescent="0.25">
      <c r="B168" s="31" t="s">
        <v>72</v>
      </c>
      <c r="C168" s="1">
        <v>91</v>
      </c>
      <c r="G168" s="1" t="s">
        <v>38</v>
      </c>
      <c r="H168" s="33">
        <v>136</v>
      </c>
    </row>
    <row r="169" spans="2:8" hidden="1" x14ac:dyDescent="0.25">
      <c r="B169" s="31" t="s">
        <v>132</v>
      </c>
      <c r="C169" s="1">
        <v>89</v>
      </c>
      <c r="G169" s="1" t="s">
        <v>165</v>
      </c>
      <c r="H169" s="33">
        <v>128</v>
      </c>
    </row>
    <row r="170" spans="2:8" hidden="1" x14ac:dyDescent="0.25">
      <c r="B170" s="31" t="s">
        <v>102</v>
      </c>
      <c r="C170" s="1">
        <v>73</v>
      </c>
      <c r="G170" s="1" t="s">
        <v>36</v>
      </c>
      <c r="H170" s="33">
        <v>126</v>
      </c>
    </row>
    <row r="171" spans="2:8" hidden="1" x14ac:dyDescent="0.25">
      <c r="B171" s="31" t="s">
        <v>32</v>
      </c>
      <c r="C171" s="1">
        <v>71</v>
      </c>
      <c r="G171" s="1" t="s">
        <v>132</v>
      </c>
      <c r="H171" s="33">
        <v>119</v>
      </c>
    </row>
    <row r="172" spans="2:8" hidden="1" x14ac:dyDescent="0.25">
      <c r="B172" s="31" t="s">
        <v>82</v>
      </c>
      <c r="C172" s="1">
        <v>67</v>
      </c>
      <c r="G172" s="1" t="s">
        <v>72</v>
      </c>
      <c r="H172" s="33">
        <v>117</v>
      </c>
    </row>
    <row r="173" spans="2:8" hidden="1" x14ac:dyDescent="0.25">
      <c r="B173" s="31" t="s">
        <v>153</v>
      </c>
      <c r="C173" s="1">
        <v>57.711599999999997</v>
      </c>
      <c r="G173" s="1" t="s">
        <v>109</v>
      </c>
      <c r="H173" s="33">
        <v>112</v>
      </c>
    </row>
    <row r="174" spans="2:8" hidden="1" x14ac:dyDescent="0.25">
      <c r="B174" s="31" t="s">
        <v>42</v>
      </c>
      <c r="C174" s="1">
        <v>57</v>
      </c>
      <c r="G174" s="1" t="s">
        <v>69</v>
      </c>
      <c r="H174" s="33">
        <v>95.043499999999995</v>
      </c>
    </row>
    <row r="175" spans="2:8" hidden="1" x14ac:dyDescent="0.25">
      <c r="B175" s="31" t="s">
        <v>141</v>
      </c>
      <c r="C175" s="1">
        <v>55</v>
      </c>
      <c r="G175" s="1" t="s">
        <v>149</v>
      </c>
      <c r="H175" s="33">
        <v>86</v>
      </c>
    </row>
    <row r="176" spans="2:8" hidden="1" x14ac:dyDescent="0.25">
      <c r="B176" s="31" t="s">
        <v>110</v>
      </c>
      <c r="C176" s="1">
        <v>47</v>
      </c>
      <c r="G176" s="1" t="s">
        <v>96</v>
      </c>
      <c r="H176" s="33">
        <v>82</v>
      </c>
    </row>
    <row r="177" spans="2:8" hidden="1" x14ac:dyDescent="0.25">
      <c r="B177" s="31" t="s">
        <v>96</v>
      </c>
      <c r="C177" s="1">
        <v>45.197400000000002</v>
      </c>
      <c r="G177" s="1" t="s">
        <v>82</v>
      </c>
      <c r="H177" s="33">
        <v>81.851299999999995</v>
      </c>
    </row>
    <row r="178" spans="2:8" hidden="1" x14ac:dyDescent="0.25">
      <c r="B178" s="31" t="s">
        <v>112</v>
      </c>
      <c r="C178" s="1">
        <v>42.137300000000003</v>
      </c>
      <c r="G178" s="1" t="s">
        <v>147</v>
      </c>
      <c r="H178" s="33">
        <v>74</v>
      </c>
    </row>
    <row r="179" spans="2:8" hidden="1" x14ac:dyDescent="0.25">
      <c r="B179" s="31" t="s">
        <v>127</v>
      </c>
      <c r="C179" s="1">
        <v>42</v>
      </c>
      <c r="G179" s="1" t="s">
        <v>102</v>
      </c>
      <c r="H179" s="33">
        <v>71</v>
      </c>
    </row>
    <row r="180" spans="2:8" hidden="1" x14ac:dyDescent="0.25">
      <c r="B180" s="31" t="s">
        <v>165</v>
      </c>
      <c r="C180" s="1">
        <v>39.576700000000002</v>
      </c>
      <c r="G180" s="1" t="s">
        <v>162</v>
      </c>
      <c r="H180" s="33">
        <v>67</v>
      </c>
    </row>
    <row r="181" spans="2:8" hidden="1" x14ac:dyDescent="0.25">
      <c r="B181" s="31" t="s">
        <v>47</v>
      </c>
      <c r="C181" s="1">
        <v>39.458199999999998</v>
      </c>
      <c r="G181" s="1" t="s">
        <v>52</v>
      </c>
      <c r="H181" s="33">
        <v>66.617400000000004</v>
      </c>
    </row>
    <row r="182" spans="2:8" hidden="1" x14ac:dyDescent="0.25">
      <c r="B182" s="31" t="s">
        <v>158</v>
      </c>
      <c r="C182" s="1">
        <v>39</v>
      </c>
      <c r="G182" s="1" t="s">
        <v>112</v>
      </c>
      <c r="H182" s="33">
        <v>64.400400000000005</v>
      </c>
    </row>
    <row r="183" spans="2:8" hidden="1" x14ac:dyDescent="0.25">
      <c r="B183" s="31" t="s">
        <v>41</v>
      </c>
      <c r="C183" s="1">
        <v>33.450299999999999</v>
      </c>
      <c r="G183" s="1" t="s">
        <v>158</v>
      </c>
      <c r="H183" s="33">
        <v>60</v>
      </c>
    </row>
    <row r="184" spans="2:8" hidden="1" x14ac:dyDescent="0.25">
      <c r="B184" s="31" t="s">
        <v>69</v>
      </c>
      <c r="C184" s="1">
        <v>30.186</v>
      </c>
      <c r="G184" s="1" t="s">
        <v>33</v>
      </c>
      <c r="H184" s="33">
        <v>59</v>
      </c>
    </row>
    <row r="185" spans="2:8" hidden="1" x14ac:dyDescent="0.25">
      <c r="B185" s="31" t="s">
        <v>107</v>
      </c>
      <c r="C185" s="1">
        <v>30</v>
      </c>
      <c r="G185" s="1" t="s">
        <v>127</v>
      </c>
      <c r="H185" s="33">
        <v>57.528399999999998</v>
      </c>
    </row>
    <row r="186" spans="2:8" hidden="1" x14ac:dyDescent="0.25">
      <c r="B186" s="31" t="s">
        <v>131</v>
      </c>
      <c r="C186" s="1">
        <v>22.908200000000001</v>
      </c>
      <c r="G186" s="1" t="s">
        <v>110</v>
      </c>
      <c r="H186" s="33">
        <v>57</v>
      </c>
    </row>
    <row r="187" spans="2:8" hidden="1" x14ac:dyDescent="0.25">
      <c r="B187" s="31" t="s">
        <v>66</v>
      </c>
      <c r="C187" s="1">
        <v>20.029599999999999</v>
      </c>
      <c r="G187" s="1" t="s">
        <v>145</v>
      </c>
      <c r="H187" s="33">
        <v>56</v>
      </c>
    </row>
    <row r="188" spans="2:8" hidden="1" x14ac:dyDescent="0.25">
      <c r="B188" s="31" t="s">
        <v>149</v>
      </c>
      <c r="C188" s="1">
        <v>18</v>
      </c>
      <c r="G188" s="1" t="s">
        <v>81</v>
      </c>
      <c r="H188" s="33">
        <v>48</v>
      </c>
    </row>
    <row r="189" spans="2:8" hidden="1" x14ac:dyDescent="0.25">
      <c r="B189" s="31" t="s">
        <v>52</v>
      </c>
      <c r="C189" s="1">
        <v>17.064499999999999</v>
      </c>
      <c r="G189" s="1" t="s">
        <v>141</v>
      </c>
      <c r="H189" s="33">
        <v>46.845500000000001</v>
      </c>
    </row>
    <row r="190" spans="2:8" hidden="1" x14ac:dyDescent="0.25">
      <c r="B190" s="31" t="s">
        <v>81</v>
      </c>
      <c r="C190" s="1">
        <v>16.592600000000001</v>
      </c>
      <c r="G190" s="1" t="s">
        <v>42</v>
      </c>
      <c r="H190" s="33">
        <v>37</v>
      </c>
    </row>
    <row r="191" spans="2:8" hidden="1" x14ac:dyDescent="0.25">
      <c r="B191" s="31" t="s">
        <v>97</v>
      </c>
      <c r="C191" s="1">
        <v>16.116900000000001</v>
      </c>
      <c r="G191" s="1" t="s">
        <v>66</v>
      </c>
      <c r="H191" s="33">
        <v>35.047199999999997</v>
      </c>
    </row>
    <row r="192" spans="2:8" hidden="1" x14ac:dyDescent="0.25">
      <c r="B192" s="31" t="s">
        <v>70</v>
      </c>
      <c r="C192" s="1">
        <v>12.609400000000001</v>
      </c>
      <c r="G192" s="1" t="s">
        <v>131</v>
      </c>
      <c r="H192" s="33">
        <v>33</v>
      </c>
    </row>
    <row r="193" spans="2:8" hidden="1" x14ac:dyDescent="0.25">
      <c r="B193" s="31" t="s">
        <v>151</v>
      </c>
      <c r="C193" s="1">
        <v>9.0188000000000006</v>
      </c>
      <c r="G193" s="1" t="s">
        <v>70</v>
      </c>
      <c r="H193" s="33">
        <v>29</v>
      </c>
    </row>
    <row r="194" spans="2:8" hidden="1" x14ac:dyDescent="0.25">
      <c r="B194" s="31" t="s">
        <v>150</v>
      </c>
      <c r="C194" s="1">
        <v>7.0151000000000003</v>
      </c>
      <c r="G194" s="1" t="s">
        <v>121</v>
      </c>
      <c r="H194" s="33">
        <v>21.446400000000001</v>
      </c>
    </row>
    <row r="195" spans="2:8" hidden="1" x14ac:dyDescent="0.25">
      <c r="B195" s="31" t="s">
        <v>113</v>
      </c>
      <c r="C195" s="1">
        <v>6.2138999999999998</v>
      </c>
      <c r="G195" s="1" t="s">
        <v>151</v>
      </c>
      <c r="H195" s="33">
        <v>21.017099999999999</v>
      </c>
    </row>
    <row r="196" spans="2:8" hidden="1" x14ac:dyDescent="0.25">
      <c r="B196" s="31" t="s">
        <v>33</v>
      </c>
      <c r="C196" s="1">
        <v>6.0613000000000001</v>
      </c>
      <c r="G196" s="1" t="s">
        <v>150</v>
      </c>
      <c r="H196" s="33">
        <v>19.0215</v>
      </c>
    </row>
    <row r="197" spans="2:8" hidden="1" x14ac:dyDescent="0.25">
      <c r="B197" s="31" t="s">
        <v>122</v>
      </c>
      <c r="C197" s="1">
        <v>4.0067000000000004</v>
      </c>
      <c r="G197" s="1" t="s">
        <v>49</v>
      </c>
      <c r="H197" s="33">
        <v>17.168900000000001</v>
      </c>
    </row>
    <row r="198" spans="2:8" hidden="1" x14ac:dyDescent="0.25">
      <c r="B198" s="31" t="s">
        <v>49</v>
      </c>
      <c r="C198" s="1">
        <v>4.0011000000000001</v>
      </c>
      <c r="G198" s="1" t="s">
        <v>97</v>
      </c>
      <c r="H198" s="33">
        <v>9.0934000000000008</v>
      </c>
    </row>
    <row r="199" spans="2:8" hidden="1" x14ac:dyDescent="0.25">
      <c r="B199" s="31" t="s">
        <v>121</v>
      </c>
      <c r="C199" s="1">
        <v>3.3022999999999998</v>
      </c>
      <c r="G199" s="1" t="s">
        <v>113</v>
      </c>
      <c r="H199" s="33">
        <v>8.1555</v>
      </c>
    </row>
    <row r="200" spans="2:8" hidden="1" x14ac:dyDescent="0.25">
      <c r="B200" s="31" t="s">
        <v>115</v>
      </c>
      <c r="C200" s="1">
        <v>2.3854000000000002</v>
      </c>
      <c r="G200" s="1" t="s">
        <v>122</v>
      </c>
      <c r="H200" s="33">
        <v>6.2661999999999995</v>
      </c>
    </row>
    <row r="201" spans="2:8" hidden="1" x14ac:dyDescent="0.25">
      <c r="B201" s="31" t="s">
        <v>117</v>
      </c>
      <c r="C201" s="1">
        <v>2.0775999999999999</v>
      </c>
      <c r="G201" s="1" t="s">
        <v>161</v>
      </c>
      <c r="H201" s="33">
        <v>2.2496</v>
      </c>
    </row>
    <row r="202" spans="2:8" hidden="1" x14ac:dyDescent="0.25">
      <c r="B202" s="31" t="s">
        <v>161</v>
      </c>
      <c r="C202" s="1">
        <v>1.0625</v>
      </c>
      <c r="G202" s="1" t="s">
        <v>117</v>
      </c>
      <c r="H202" s="33">
        <v>2.0285000000000002</v>
      </c>
    </row>
    <row r="203" spans="2:8" hidden="1" x14ac:dyDescent="0.25">
      <c r="B203" s="31" t="s">
        <v>68</v>
      </c>
      <c r="C203" s="1">
        <v>0.5554</v>
      </c>
      <c r="G203" s="1" t="s">
        <v>115</v>
      </c>
      <c r="H203" s="33">
        <v>1.2328999999999999</v>
      </c>
    </row>
    <row r="204" spans="2:8" hidden="1" x14ac:dyDescent="0.25">
      <c r="B204" s="31" t="s">
        <v>162</v>
      </c>
      <c r="C204" s="1">
        <v>0.30870000000000003</v>
      </c>
      <c r="G204" s="1" t="s">
        <v>51</v>
      </c>
      <c r="H204" s="33">
        <v>1.1126</v>
      </c>
    </row>
    <row r="205" spans="2:8" hidden="1" x14ac:dyDescent="0.25">
      <c r="B205" s="31" t="s">
        <v>51</v>
      </c>
      <c r="C205" s="1">
        <v>0.18690000000000001</v>
      </c>
      <c r="G205" s="1" t="s">
        <v>68</v>
      </c>
      <c r="H205" s="33">
        <v>0.50350000000000006</v>
      </c>
    </row>
    <row r="206" spans="2:8" hidden="1" x14ac:dyDescent="0.25">
      <c r="G206" s="1" t="s">
        <v>202</v>
      </c>
      <c r="H206" s="33">
        <v>1954006</v>
      </c>
    </row>
    <row r="207" spans="2:8" hidden="1" x14ac:dyDescent="0.25">
      <c r="G207" s="1" t="s">
        <v>203</v>
      </c>
      <c r="H207" s="33">
        <v>34788.054000000004</v>
      </c>
    </row>
    <row r="208" spans="2:8" hidden="1" x14ac:dyDescent="0.25">
      <c r="G208" s="1" t="s">
        <v>204</v>
      </c>
      <c r="H208" s="33">
        <v>816732</v>
      </c>
    </row>
    <row r="209" spans="7:8" hidden="1" x14ac:dyDescent="0.25">
      <c r="G209" s="1" t="s">
        <v>205</v>
      </c>
      <c r="H209" s="33">
        <v>1645818</v>
      </c>
    </row>
    <row r="210" spans="7:8" hidden="1" x14ac:dyDescent="0.25">
      <c r="G210" s="1" t="s">
        <v>207</v>
      </c>
      <c r="H210" s="33">
        <v>220382.7</v>
      </c>
    </row>
    <row r="211" spans="7:8" hidden="1" x14ac:dyDescent="0.25">
      <c r="G211" s="1" t="s">
        <v>208</v>
      </c>
      <c r="H211" s="33">
        <v>18172.349999999999</v>
      </c>
    </row>
    <row r="212" spans="7:8" hidden="1" x14ac:dyDescent="0.25">
      <c r="G212" s="1" t="s">
        <v>209</v>
      </c>
      <c r="H212" s="33">
        <v>86841.4</v>
      </c>
    </row>
    <row r="213" spans="7:8" hidden="1" x14ac:dyDescent="0.25">
      <c r="G213" s="1" t="s">
        <v>210</v>
      </c>
      <c r="H213" s="33">
        <v>1214092</v>
      </c>
    </row>
    <row r="214" spans="7:8" hidden="1" x14ac:dyDescent="0.25">
      <c r="G214" s="1" t="s">
        <v>211</v>
      </c>
      <c r="H214" s="33">
        <v>83237</v>
      </c>
    </row>
    <row r="215" spans="7:8" hidden="1" x14ac:dyDescent="0.25">
      <c r="G215" s="1" t="s">
        <v>212</v>
      </c>
      <c r="H215" s="33">
        <v>10571</v>
      </c>
    </row>
    <row r="216" spans="7:8" hidden="1" x14ac:dyDescent="0.25">
      <c r="G216" s="1" t="s">
        <v>213</v>
      </c>
      <c r="H216" s="33">
        <v>133541.20000000001</v>
      </c>
    </row>
    <row r="217" spans="7:8" hidden="1" x14ac:dyDescent="0.25">
      <c r="G217" s="1" t="s">
        <v>214</v>
      </c>
      <c r="H217" s="33">
        <v>1639183</v>
      </c>
    </row>
    <row r="218" spans="7:8" hidden="1" x14ac:dyDescent="0.25">
      <c r="G218" s="1" t="s">
        <v>215</v>
      </c>
      <c r="H218" s="33">
        <v>422612</v>
      </c>
    </row>
    <row r="219" spans="7:8" hidden="1" x14ac:dyDescent="0.25">
      <c r="G219" s="1" t="s">
        <v>206</v>
      </c>
      <c r="H219" s="33">
        <v>1967273</v>
      </c>
    </row>
    <row r="220" spans="7:8" hidden="1" x14ac:dyDescent="0.25">
      <c r="G220" s="1" t="s">
        <v>13</v>
      </c>
      <c r="H220" s="33">
        <v>2003854</v>
      </c>
    </row>
    <row r="221" spans="7:8" hidden="1" x14ac:dyDescent="0.25"/>
  </sheetData>
  <sheetProtection algorithmName="SHA-512" hashValue="2uMKbCFZMQpclrs+OKR8hcRXA0Enn9ux+9n4Dkh3OYAtMvYnknqYbiZhwpBU+T4i1s8WinvDKZEnk5SZ1tBshQ==" saltValue="I9VMTPKI3Gf7G6lKRxaC4Q==" spinCount="100000" sheet="1" scenarios="1"/>
  <mergeCells count="2">
    <mergeCell ref="A1:X2"/>
    <mergeCell ref="Y1:AA13"/>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48"/>
  <sheetViews>
    <sheetView showGridLines="0" showRowColHeaders="0" zoomScale="70" zoomScaleNormal="70" workbookViewId="0"/>
  </sheetViews>
  <sheetFormatPr defaultRowHeight="15.75" x14ac:dyDescent="0.25"/>
  <cols>
    <col min="1" max="16384" width="9" style="39"/>
  </cols>
  <sheetData>
    <row r="1" spans="1:16" ht="15.75" customHeight="1" x14ac:dyDescent="0.25">
      <c r="A1" s="43"/>
      <c r="B1" s="43"/>
      <c r="C1" s="43"/>
      <c r="D1" s="43"/>
      <c r="E1" s="43"/>
      <c r="F1" s="43"/>
      <c r="G1" s="43"/>
      <c r="H1" s="43"/>
      <c r="I1" s="43"/>
      <c r="J1" s="43"/>
      <c r="O1" s="43"/>
      <c r="P1" s="43"/>
    </row>
    <row r="33" spans="1:2" x14ac:dyDescent="0.25">
      <c r="A33" s="42" t="s">
        <v>234</v>
      </c>
    </row>
    <row r="38" spans="1:2" hidden="1" x14ac:dyDescent="0.25"/>
    <row r="39" spans="1:2" hidden="1" x14ac:dyDescent="0.25">
      <c r="A39" s="39" t="s">
        <v>236</v>
      </c>
      <c r="B39" s="39" t="s">
        <v>235</v>
      </c>
    </row>
    <row r="40" spans="1:2" hidden="1" x14ac:dyDescent="0.25">
      <c r="A40" s="39" t="s">
        <v>184</v>
      </c>
      <c r="B40" s="39">
        <v>1214092</v>
      </c>
    </row>
    <row r="41" spans="1:2" hidden="1" x14ac:dyDescent="0.25">
      <c r="A41" s="39" t="s">
        <v>185</v>
      </c>
      <c r="B41" s="39">
        <v>422612</v>
      </c>
    </row>
    <row r="42" spans="1:2" hidden="1" x14ac:dyDescent="0.25">
      <c r="A42" s="39" t="s">
        <v>188</v>
      </c>
      <c r="B42" s="39">
        <v>133541.20000000001</v>
      </c>
    </row>
    <row r="43" spans="1:2" hidden="1" x14ac:dyDescent="0.25">
      <c r="A43" s="39" t="s">
        <v>187</v>
      </c>
      <c r="B43" s="39">
        <v>86841.4</v>
      </c>
    </row>
    <row r="44" spans="1:2" hidden="1" x14ac:dyDescent="0.25">
      <c r="A44" s="39" t="s">
        <v>189</v>
      </c>
      <c r="B44" s="39">
        <v>83237</v>
      </c>
    </row>
    <row r="45" spans="1:2" hidden="1" x14ac:dyDescent="0.25">
      <c r="A45" s="39" t="s">
        <v>302</v>
      </c>
      <c r="B45" s="39">
        <v>34788.054000000004</v>
      </c>
    </row>
    <row r="46" spans="1:2" hidden="1" x14ac:dyDescent="0.25">
      <c r="A46" s="39" t="s">
        <v>190</v>
      </c>
      <c r="B46" s="39">
        <v>18172.349999999999</v>
      </c>
    </row>
    <row r="47" spans="1:2" hidden="1" x14ac:dyDescent="0.25">
      <c r="A47" s="39" t="s">
        <v>186</v>
      </c>
      <c r="B47" s="39">
        <v>10571</v>
      </c>
    </row>
    <row r="48" spans="1:2" hidden="1" x14ac:dyDescent="0.25"/>
  </sheetData>
  <sheetProtection algorithmName="SHA-512" hashValue="ha5InoJeWcYMr5GdduPRNS3hGkSiPPhpaljR68TqpO6Mazj0zLbaNm5xNhauORfXzKQrNqU3FkS+gDr9Lvw47Q==" saltValue="tFb72YYfzWgxplT6r+2EmA=="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50"/>
  <sheetViews>
    <sheetView showGridLines="0" zoomScale="70" zoomScaleNormal="70" workbookViewId="0"/>
  </sheetViews>
  <sheetFormatPr defaultRowHeight="15.75" x14ac:dyDescent="0.25"/>
  <cols>
    <col min="1" max="2" width="9" style="39"/>
    <col min="3" max="3" width="10.25" style="39" customWidth="1"/>
    <col min="4" max="16384" width="9" style="39"/>
  </cols>
  <sheetData>
    <row r="1" spans="1:16" ht="15.75" customHeight="1" x14ac:dyDescent="0.25">
      <c r="A1" s="43"/>
      <c r="B1" s="43"/>
      <c r="C1" s="43"/>
      <c r="D1" s="43"/>
      <c r="E1" s="43"/>
      <c r="F1" s="43"/>
      <c r="G1" s="43"/>
      <c r="H1" s="43"/>
      <c r="I1" s="43"/>
      <c r="J1" s="43"/>
      <c r="O1" s="43"/>
      <c r="P1" s="43"/>
    </row>
    <row r="36" spans="1:4" x14ac:dyDescent="0.25">
      <c r="A36" s="42" t="s">
        <v>234</v>
      </c>
    </row>
    <row r="38" spans="1:4" hidden="1" x14ac:dyDescent="0.25"/>
    <row r="39" spans="1:4" hidden="1" x14ac:dyDescent="0.25">
      <c r="A39" s="39" t="s">
        <v>236</v>
      </c>
      <c r="B39" s="39" t="s">
        <v>235</v>
      </c>
    </row>
    <row r="40" spans="1:4" hidden="1" x14ac:dyDescent="0.25">
      <c r="A40" s="39" t="s">
        <v>98</v>
      </c>
      <c r="B40" s="39">
        <v>129483</v>
      </c>
      <c r="C40" s="83">
        <f t="shared" ref="C40:C47" si="0">(IF(ISNUMBER(B40),(IF(B40&lt;100,"&lt;100",IF(B40&lt;200,"&lt;200",IF(B40&lt;500,"&lt;500",IF(B40&lt;1000,"&lt;1,000",IF(B40&lt;10000,(ROUND(B40,-2)),IF(B40&lt;100000,(ROUND(B40,-3)),IF(B40&lt;1000000,(ROUND(B40,-4)),IF(B40&gt;=1000000,(ROUND(B40,-5))))))))))),"-"))</f>
        <v>130000</v>
      </c>
      <c r="D40" s="54">
        <f t="shared" ref="D40:D47" si="1">B40/$B$49</f>
        <v>0.96961087664331302</v>
      </c>
    </row>
    <row r="41" spans="1:4" hidden="1" x14ac:dyDescent="0.25">
      <c r="A41" s="39" t="s">
        <v>133</v>
      </c>
      <c r="B41" s="39">
        <v>2406</v>
      </c>
      <c r="C41" s="83">
        <f t="shared" si="0"/>
        <v>2400</v>
      </c>
      <c r="D41" s="54">
        <f t="shared" si="1"/>
        <v>1.8016911634761407E-2</v>
      </c>
    </row>
    <row r="42" spans="1:4" hidden="1" x14ac:dyDescent="0.25">
      <c r="A42" s="39" t="s">
        <v>125</v>
      </c>
      <c r="B42" s="39">
        <v>896</v>
      </c>
      <c r="C42" s="83" t="str">
        <f t="shared" si="0"/>
        <v>&lt;1,000</v>
      </c>
      <c r="D42" s="54">
        <f t="shared" si="1"/>
        <v>6.7095398274090688E-3</v>
      </c>
    </row>
    <row r="43" spans="1:4" hidden="1" x14ac:dyDescent="0.25">
      <c r="A43" s="39" t="s">
        <v>32</v>
      </c>
      <c r="B43" s="39">
        <v>291</v>
      </c>
      <c r="C43" s="83" t="str">
        <f t="shared" si="0"/>
        <v>&lt;500</v>
      </c>
      <c r="D43" s="54">
        <f t="shared" si="1"/>
        <v>2.1791027787679005E-3</v>
      </c>
    </row>
    <row r="44" spans="1:4" hidden="1" x14ac:dyDescent="0.25">
      <c r="A44" s="39" t="s">
        <v>153</v>
      </c>
      <c r="B44" s="39">
        <v>169</v>
      </c>
      <c r="C44" s="83" t="str">
        <f t="shared" si="0"/>
        <v>&lt;200</v>
      </c>
      <c r="D44" s="54">
        <f t="shared" si="1"/>
        <v>1.2655270433394336E-3</v>
      </c>
    </row>
    <row r="45" spans="1:4" hidden="1" x14ac:dyDescent="0.25">
      <c r="A45" s="39" t="s">
        <v>41</v>
      </c>
      <c r="B45" s="39">
        <v>153</v>
      </c>
      <c r="C45" s="83" t="str">
        <f t="shared" si="0"/>
        <v>&lt;200</v>
      </c>
      <c r="D45" s="54">
        <f t="shared" si="1"/>
        <v>1.1457138321357004E-3</v>
      </c>
    </row>
    <row r="46" spans="1:4" hidden="1" x14ac:dyDescent="0.25">
      <c r="A46" s="39" t="s">
        <v>47</v>
      </c>
      <c r="B46" s="39">
        <v>142</v>
      </c>
      <c r="C46" s="83" t="str">
        <f t="shared" si="0"/>
        <v>&lt;200</v>
      </c>
      <c r="D46" s="54">
        <f t="shared" si="1"/>
        <v>1.0633422494331338E-3</v>
      </c>
    </row>
    <row r="47" spans="1:4" hidden="1" x14ac:dyDescent="0.25">
      <c r="A47" s="39" t="s">
        <v>115</v>
      </c>
      <c r="B47" s="39">
        <v>1.2328999999999999</v>
      </c>
      <c r="C47" s="83" t="str">
        <f t="shared" si="0"/>
        <v>&lt;100</v>
      </c>
      <c r="D47" s="54">
        <f t="shared" si="1"/>
        <v>9.232356755817678E-6</v>
      </c>
    </row>
    <row r="48" spans="1:4" hidden="1" x14ac:dyDescent="0.25">
      <c r="C48" s="83"/>
      <c r="D48" s="54"/>
    </row>
    <row r="49" spans="1:4" hidden="1" x14ac:dyDescent="0.25">
      <c r="A49" s="39" t="s">
        <v>326</v>
      </c>
      <c r="B49" s="39">
        <v>133541.20000000001</v>
      </c>
      <c r="C49" s="83">
        <f t="shared" ref="C49" si="2">(IF(ISNUMBER(B49),(IF(B49&lt;100,"&lt;100",IF(B49&lt;200,"&lt;200",IF(B49&lt;500,"&lt;500",IF(B49&lt;1000,"&lt;1,000",IF(B49&lt;10000,(ROUND(B49,-2)),IF(B49&lt;100000,(ROUND(B49,-3)),IF(B49&lt;1000000,(ROUND(B49,-4)),IF(B49&gt;=1000000,(ROUND(B49,-5))))))))))),"-"))</f>
        <v>130000</v>
      </c>
      <c r="D49" s="54">
        <f>B49/$B$49</f>
        <v>1</v>
      </c>
    </row>
    <row r="50" spans="1:4" hidden="1" x14ac:dyDescent="0.25"/>
  </sheetData>
  <sortState ref="A39:D47">
    <sortCondition descending="1" ref="B40"/>
  </sortState>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B223"/>
  <sheetViews>
    <sheetView showGridLines="0" showRowColHeaders="0" topLeftCell="B1" zoomScale="70" zoomScaleNormal="70" workbookViewId="0">
      <selection activeCell="B1" sqref="B1:Y1"/>
    </sheetView>
  </sheetViews>
  <sheetFormatPr defaultRowHeight="15.75" x14ac:dyDescent="0.25"/>
  <cols>
    <col min="1" max="1" width="2.875" style="39" hidden="1" customWidth="1"/>
    <col min="2" max="2" width="9" style="39"/>
    <col min="3" max="3" width="10.125" style="39" bestFit="1" customWidth="1"/>
    <col min="4" max="4" width="9" style="39"/>
    <col min="5" max="5" width="9.75" style="39" customWidth="1"/>
    <col min="6" max="15" width="9" style="39"/>
    <col min="16" max="16" width="8.5" style="39" customWidth="1"/>
    <col min="17" max="17" width="10.25" style="39" customWidth="1"/>
    <col min="18" max="16384" width="9" style="39"/>
  </cols>
  <sheetData>
    <row r="1" spans="2:28" ht="21" customHeight="1" x14ac:dyDescent="0.35">
      <c r="B1" s="92" t="s">
        <v>339</v>
      </c>
      <c r="C1" s="92"/>
      <c r="D1" s="92"/>
      <c r="E1" s="92"/>
      <c r="F1" s="92"/>
      <c r="G1" s="92"/>
      <c r="H1" s="92"/>
      <c r="I1" s="92"/>
      <c r="J1" s="92"/>
      <c r="K1" s="92"/>
      <c r="L1" s="92"/>
      <c r="M1" s="92"/>
      <c r="N1" s="92"/>
      <c r="O1" s="92"/>
      <c r="P1" s="92"/>
      <c r="Q1" s="92"/>
      <c r="R1" s="92"/>
      <c r="S1" s="92"/>
      <c r="T1" s="92"/>
      <c r="U1" s="92"/>
      <c r="V1" s="92"/>
      <c r="W1" s="92"/>
      <c r="X1" s="92"/>
      <c r="Y1" s="92"/>
      <c r="Z1" s="90" t="s">
        <v>246</v>
      </c>
      <c r="AA1" s="90"/>
      <c r="AB1" s="90"/>
    </row>
    <row r="2" spans="2:28" ht="15.75" customHeight="1" x14ac:dyDescent="0.25">
      <c r="Y2" s="52"/>
      <c r="Z2" s="90"/>
      <c r="AA2" s="90"/>
      <c r="AB2" s="90"/>
    </row>
    <row r="3" spans="2:28" ht="15.75" customHeight="1" x14ac:dyDescent="0.25">
      <c r="Y3" s="52"/>
      <c r="Z3" s="90"/>
      <c r="AA3" s="90"/>
      <c r="AB3" s="90"/>
    </row>
    <row r="4" spans="2:28" ht="15.75" customHeight="1" x14ac:dyDescent="0.25">
      <c r="Y4" s="52"/>
      <c r="Z4" s="90"/>
      <c r="AA4" s="90"/>
      <c r="AB4" s="90"/>
    </row>
    <row r="5" spans="2:28" ht="15.75" customHeight="1" x14ac:dyDescent="0.25">
      <c r="Y5" s="52"/>
      <c r="Z5" s="90"/>
      <c r="AA5" s="90"/>
      <c r="AB5" s="90"/>
    </row>
    <row r="6" spans="2:28" ht="15.75" customHeight="1" x14ac:dyDescent="0.25">
      <c r="Y6" s="52"/>
      <c r="Z6" s="90"/>
      <c r="AA6" s="90"/>
      <c r="AB6" s="90"/>
    </row>
    <row r="7" spans="2:28" ht="15.75" customHeight="1" x14ac:dyDescent="0.25">
      <c r="Y7" s="52"/>
      <c r="Z7" s="90"/>
      <c r="AA7" s="90"/>
      <c r="AB7" s="90"/>
    </row>
    <row r="8" spans="2:28" ht="15.75" customHeight="1" x14ac:dyDescent="0.25">
      <c r="Y8" s="52"/>
      <c r="Z8" s="90"/>
      <c r="AA8" s="90"/>
      <c r="AB8" s="90"/>
    </row>
    <row r="9" spans="2:28" ht="15.75" customHeight="1" x14ac:dyDescent="0.25">
      <c r="Y9" s="52"/>
      <c r="Z9" s="90"/>
      <c r="AA9" s="90"/>
      <c r="AB9" s="90"/>
    </row>
    <row r="10" spans="2:28" ht="15.75" customHeight="1" x14ac:dyDescent="0.25">
      <c r="Y10" s="52"/>
      <c r="Z10" s="90"/>
      <c r="AA10" s="90"/>
      <c r="AB10" s="90"/>
    </row>
    <row r="11" spans="2:28" ht="15.75" customHeight="1" x14ac:dyDescent="0.25">
      <c r="Y11" s="52"/>
      <c r="Z11" s="90"/>
      <c r="AA11" s="90"/>
      <c r="AB11" s="90"/>
    </row>
    <row r="12" spans="2:28" ht="15.75" customHeight="1" x14ac:dyDescent="0.25">
      <c r="Y12" s="52"/>
      <c r="Z12" s="52"/>
      <c r="AA12" s="52"/>
      <c r="AB12" s="52"/>
    </row>
    <row r="13" spans="2:28" ht="15.75" customHeight="1" x14ac:dyDescent="0.25">
      <c r="Y13" s="52"/>
      <c r="Z13" s="52"/>
      <c r="AA13" s="52"/>
      <c r="AB13" s="52"/>
    </row>
    <row r="35" spans="1:21" ht="18.75" x14ac:dyDescent="0.25">
      <c r="A35" s="49"/>
      <c r="B35" s="49" t="s">
        <v>198</v>
      </c>
    </row>
    <row r="38" spans="1:21" hidden="1" x14ac:dyDescent="0.25">
      <c r="C38" s="39">
        <v>2000</v>
      </c>
    </row>
    <row r="39" spans="1:21" hidden="1" x14ac:dyDescent="0.25">
      <c r="C39" s="50" t="s">
        <v>176</v>
      </c>
      <c r="D39" s="50" t="s">
        <v>247</v>
      </c>
      <c r="O39" s="39">
        <v>2014</v>
      </c>
    </row>
    <row r="40" spans="1:21" hidden="1" x14ac:dyDescent="0.25">
      <c r="B40" s="39">
        <v>1</v>
      </c>
      <c r="C40" s="46" t="s">
        <v>27</v>
      </c>
      <c r="D40" s="39">
        <v>85580.800000000003</v>
      </c>
      <c r="E40" s="83">
        <f t="shared" ref="E40:E61" si="0">(IF(ISNUMBER(D40),(IF(D40&lt;100,"&lt;100",IF(D40&lt;200,"&lt;200",IF(D40&lt;500,"&lt;500",IF(D40&lt;1000,"&lt;1,000",IF(D40&lt;10000,(ROUND(D40,-2)),IF(D40&lt;100000,(ROUND(D40,-3)),IF(D40&lt;1000000,(ROUND(D40,-4)),IF(D40&gt;=1000000,(ROUND(D40,-5))))))))))),"-"))</f>
        <v>86000</v>
      </c>
      <c r="F40" s="54">
        <f>D40/$D$61</f>
        <v>0.22184467906959865</v>
      </c>
      <c r="O40" s="50" t="s">
        <v>176</v>
      </c>
      <c r="P40" s="50" t="s">
        <v>247</v>
      </c>
    </row>
    <row r="41" spans="1:21" hidden="1" x14ac:dyDescent="0.25">
      <c r="B41" s="39">
        <v>2</v>
      </c>
      <c r="C41" s="46" t="s">
        <v>98</v>
      </c>
      <c r="D41" s="39">
        <v>51983.5</v>
      </c>
      <c r="E41" s="83">
        <f t="shared" si="0"/>
        <v>52000</v>
      </c>
      <c r="F41" s="54">
        <f t="shared" ref="F41:F61" si="1">D41/$D$61</f>
        <v>0.13475292208549677</v>
      </c>
      <c r="N41" s="39">
        <v>1</v>
      </c>
      <c r="O41" s="39" t="s">
        <v>27</v>
      </c>
      <c r="P41" s="45">
        <v>28421.599999999999</v>
      </c>
      <c r="Q41" s="83">
        <f t="shared" ref="Q41:Q62" si="2">(IF(ISNUMBER(P41),(IF(P41&lt;100,"&lt;100",IF(P41&lt;200,"&lt;200",IF(P41&lt;500,"&lt;500",IF(P41&lt;1000,"&lt;1,000",IF(P41&lt;10000,(ROUND(P41,-2)),IF(P41&lt;100000,(ROUND(P41,-3)),IF(P41&lt;1000000,(ROUND(P41,-4)),IF(P41&gt;=1000000,(ROUND(P41,-5))))))))))),"-"))</f>
        <v>28000</v>
      </c>
      <c r="R41" s="54">
        <f>P41/$P$62</f>
        <v>0.12715061883444667</v>
      </c>
      <c r="U41" s="54"/>
    </row>
    <row r="42" spans="1:21" hidden="1" x14ac:dyDescent="0.25">
      <c r="B42" s="39">
        <v>3</v>
      </c>
      <c r="C42" s="46" t="s">
        <v>130</v>
      </c>
      <c r="D42" s="39">
        <v>28845.9</v>
      </c>
      <c r="E42" s="83">
        <f t="shared" si="0"/>
        <v>29000</v>
      </c>
      <c r="F42" s="54">
        <f t="shared" si="1"/>
        <v>7.4775059685977877E-2</v>
      </c>
      <c r="N42" s="39">
        <v>2</v>
      </c>
      <c r="O42" s="39" t="s">
        <v>98</v>
      </c>
      <c r="P42" s="45">
        <v>23808.9</v>
      </c>
      <c r="Q42" s="83">
        <f t="shared" si="2"/>
        <v>24000</v>
      </c>
      <c r="R42" s="54">
        <f t="shared" ref="R42:R61" si="3">P42/$P$62</f>
        <v>0.10651463565624235</v>
      </c>
      <c r="U42" s="54"/>
    </row>
    <row r="43" spans="1:21" hidden="1" x14ac:dyDescent="0.25">
      <c r="B43" s="39">
        <v>4</v>
      </c>
      <c r="C43" s="46" t="s">
        <v>23</v>
      </c>
      <c r="D43" s="39">
        <v>23238.400000000001</v>
      </c>
      <c r="E43" s="83">
        <f t="shared" si="0"/>
        <v>23000</v>
      </c>
      <c r="F43" s="54">
        <f t="shared" si="1"/>
        <v>6.0239158667492729E-2</v>
      </c>
      <c r="N43" s="39">
        <v>3</v>
      </c>
      <c r="O43" s="39" t="s">
        <v>23</v>
      </c>
      <c r="P43" s="45">
        <v>17600.900000000001</v>
      </c>
      <c r="Q43" s="83">
        <f t="shared" si="2"/>
        <v>18000</v>
      </c>
      <c r="R43" s="54">
        <f t="shared" si="3"/>
        <v>7.8741707963070784E-2</v>
      </c>
      <c r="U43" s="54"/>
    </row>
    <row r="44" spans="1:21" hidden="1" x14ac:dyDescent="0.25">
      <c r="B44" s="39">
        <v>5</v>
      </c>
      <c r="C44" s="46" t="s">
        <v>175</v>
      </c>
      <c r="D44" s="39">
        <v>18261.900000000001</v>
      </c>
      <c r="E44" s="83">
        <f t="shared" si="0"/>
        <v>18000</v>
      </c>
      <c r="F44" s="54">
        <f t="shared" si="1"/>
        <v>4.7338951548724757E-2</v>
      </c>
      <c r="N44" s="39">
        <v>4</v>
      </c>
      <c r="O44" s="39" t="s">
        <v>130</v>
      </c>
      <c r="P44" s="45">
        <v>17054.099999999999</v>
      </c>
      <c r="Q44" s="83">
        <f t="shared" si="2"/>
        <v>17000</v>
      </c>
      <c r="R44" s="54">
        <f t="shared" si="3"/>
        <v>7.6295471355044636E-2</v>
      </c>
      <c r="U44" s="54"/>
    </row>
    <row r="45" spans="1:21" hidden="1" x14ac:dyDescent="0.25">
      <c r="B45" s="39">
        <v>6</v>
      </c>
      <c r="C45" s="46" t="s">
        <v>19</v>
      </c>
      <c r="D45" s="39">
        <v>14535.1</v>
      </c>
      <c r="E45" s="83">
        <f t="shared" si="0"/>
        <v>15000</v>
      </c>
      <c r="F45" s="54">
        <f t="shared" si="1"/>
        <v>3.767824786335864E-2</v>
      </c>
      <c r="N45" s="39">
        <v>5</v>
      </c>
      <c r="O45" s="39" t="s">
        <v>99</v>
      </c>
      <c r="P45" s="45">
        <v>15270.1</v>
      </c>
      <c r="Q45" s="83">
        <f t="shared" si="2"/>
        <v>15000</v>
      </c>
      <c r="R45" s="54">
        <f t="shared" si="3"/>
        <v>6.8314333628785293E-2</v>
      </c>
      <c r="U45" s="54"/>
    </row>
    <row r="46" spans="1:21" hidden="1" x14ac:dyDescent="0.25">
      <c r="B46" s="39">
        <v>7</v>
      </c>
      <c r="C46" s="46" t="s">
        <v>31</v>
      </c>
      <c r="D46" s="39">
        <v>12208.4</v>
      </c>
      <c r="E46" s="83">
        <f t="shared" si="0"/>
        <v>12000</v>
      </c>
      <c r="F46" s="54">
        <f t="shared" si="1"/>
        <v>3.1646918233450588E-2</v>
      </c>
      <c r="N46" s="39">
        <v>6</v>
      </c>
      <c r="O46" s="39" t="s">
        <v>19</v>
      </c>
      <c r="P46" s="45">
        <v>12628.2</v>
      </c>
      <c r="Q46" s="83">
        <f t="shared" si="2"/>
        <v>13000</v>
      </c>
      <c r="R46" s="54">
        <f t="shared" si="3"/>
        <v>5.64951812975047E-2</v>
      </c>
      <c r="U46" s="54"/>
    </row>
    <row r="47" spans="1:21" hidden="1" x14ac:dyDescent="0.25">
      <c r="B47" s="39">
        <v>8</v>
      </c>
      <c r="C47" s="46" t="s">
        <v>80</v>
      </c>
      <c r="D47" s="39">
        <v>8192.92</v>
      </c>
      <c r="E47" s="83">
        <f t="shared" si="0"/>
        <v>8200</v>
      </c>
      <c r="F47" s="54">
        <f t="shared" si="1"/>
        <v>2.1237891069526064E-2</v>
      </c>
      <c r="N47" s="39">
        <v>7</v>
      </c>
      <c r="O47" s="39" t="s">
        <v>30</v>
      </c>
      <c r="P47" s="45">
        <v>10788.7</v>
      </c>
      <c r="Q47" s="83">
        <f t="shared" si="2"/>
        <v>11000</v>
      </c>
      <c r="R47" s="54">
        <f t="shared" si="3"/>
        <v>4.8265751450277075E-2</v>
      </c>
      <c r="U47" s="54"/>
    </row>
    <row r="48" spans="1:21" hidden="1" x14ac:dyDescent="0.25">
      <c r="B48" s="39">
        <v>9</v>
      </c>
      <c r="C48" s="46" t="s">
        <v>22</v>
      </c>
      <c r="D48" s="39">
        <v>7975.44</v>
      </c>
      <c r="E48" s="83">
        <f t="shared" si="0"/>
        <v>8000</v>
      </c>
      <c r="F48" s="54">
        <f t="shared" si="1"/>
        <v>2.067413400247298E-2</v>
      </c>
      <c r="N48" s="39">
        <v>8</v>
      </c>
      <c r="O48" s="39" t="s">
        <v>50</v>
      </c>
      <c r="P48" s="45">
        <v>7454.18</v>
      </c>
      <c r="Q48" s="83">
        <f t="shared" si="2"/>
        <v>7500</v>
      </c>
      <c r="R48" s="54">
        <f t="shared" si="3"/>
        <v>3.3348002923950647E-2</v>
      </c>
      <c r="U48" s="54"/>
    </row>
    <row r="49" spans="2:21" hidden="1" x14ac:dyDescent="0.25">
      <c r="B49" s="39">
        <v>10</v>
      </c>
      <c r="C49" s="46" t="s">
        <v>50</v>
      </c>
      <c r="D49" s="39">
        <v>7854.14</v>
      </c>
      <c r="E49" s="83">
        <f t="shared" si="0"/>
        <v>7900</v>
      </c>
      <c r="F49" s="54">
        <f t="shared" si="1"/>
        <v>2.035969712444494E-2</v>
      </c>
      <c r="N49" s="39">
        <v>9</v>
      </c>
      <c r="O49" s="39" t="s">
        <v>169</v>
      </c>
      <c r="P49" s="45">
        <v>7061.48</v>
      </c>
      <c r="Q49" s="83">
        <f t="shared" si="2"/>
        <v>7100</v>
      </c>
      <c r="R49" s="54">
        <f t="shared" si="3"/>
        <v>3.1591168403153534E-2</v>
      </c>
      <c r="U49" s="54"/>
    </row>
    <row r="50" spans="2:21" hidden="1" x14ac:dyDescent="0.25">
      <c r="B50" s="39">
        <v>11</v>
      </c>
      <c r="C50" s="46" t="s">
        <v>169</v>
      </c>
      <c r="D50" s="39">
        <v>7057.02</v>
      </c>
      <c r="E50" s="83">
        <f t="shared" si="0"/>
        <v>7100</v>
      </c>
      <c r="F50" s="54">
        <f t="shared" si="1"/>
        <v>1.8293382827547056E-2</v>
      </c>
      <c r="N50" s="39">
        <v>10</v>
      </c>
      <c r="O50" s="39" t="s">
        <v>31</v>
      </c>
      <c r="P50" s="45">
        <v>6007.85</v>
      </c>
      <c r="Q50" s="83">
        <f t="shared" si="2"/>
        <v>6000</v>
      </c>
      <c r="R50" s="54">
        <f t="shared" si="3"/>
        <v>2.6877510251517526E-2</v>
      </c>
      <c r="U50" s="54"/>
    </row>
    <row r="51" spans="2:21" hidden="1" x14ac:dyDescent="0.25">
      <c r="B51" s="39">
        <v>12</v>
      </c>
      <c r="C51" s="46" t="s">
        <v>160</v>
      </c>
      <c r="D51" s="39">
        <v>6571.95</v>
      </c>
      <c r="E51" s="83">
        <f t="shared" si="0"/>
        <v>6600</v>
      </c>
      <c r="F51" s="54">
        <f t="shared" si="1"/>
        <v>1.7035972304669373E-2</v>
      </c>
      <c r="N51" s="39">
        <v>11</v>
      </c>
      <c r="O51" s="39" t="s">
        <v>175</v>
      </c>
      <c r="P51" s="45">
        <v>5978.73</v>
      </c>
      <c r="Q51" s="83">
        <f t="shared" si="2"/>
        <v>6000</v>
      </c>
      <c r="R51" s="54">
        <f t="shared" si="3"/>
        <v>2.6747235178317594E-2</v>
      </c>
      <c r="U51" s="54"/>
    </row>
    <row r="52" spans="2:21" hidden="1" x14ac:dyDescent="0.25">
      <c r="B52" s="39">
        <v>13</v>
      </c>
      <c r="C52" s="46" t="s">
        <v>18</v>
      </c>
      <c r="D52" s="39">
        <v>6246.14</v>
      </c>
      <c r="E52" s="83">
        <f t="shared" si="0"/>
        <v>6200</v>
      </c>
      <c r="F52" s="54">
        <f t="shared" si="1"/>
        <v>1.6191399516290839E-2</v>
      </c>
      <c r="N52" s="39">
        <v>12</v>
      </c>
      <c r="O52" s="39" t="s">
        <v>80</v>
      </c>
      <c r="P52" s="45">
        <v>5562.84</v>
      </c>
      <c r="Q52" s="83">
        <f t="shared" si="2"/>
        <v>5600</v>
      </c>
      <c r="R52" s="54">
        <f t="shared" si="3"/>
        <v>2.4886654814542931E-2</v>
      </c>
      <c r="U52" s="54"/>
    </row>
    <row r="53" spans="2:21" hidden="1" x14ac:dyDescent="0.25">
      <c r="B53" s="39">
        <v>14</v>
      </c>
      <c r="C53" s="46" t="s">
        <v>124</v>
      </c>
      <c r="D53" s="39">
        <v>6107.45</v>
      </c>
      <c r="E53" s="83">
        <f t="shared" si="0"/>
        <v>6100</v>
      </c>
      <c r="F53" s="54">
        <f t="shared" si="1"/>
        <v>1.5831883847587547E-2</v>
      </c>
      <c r="N53" s="39">
        <v>13</v>
      </c>
      <c r="O53" s="39" t="s">
        <v>55</v>
      </c>
      <c r="P53" s="45">
        <v>4206.71</v>
      </c>
      <c r="Q53" s="83">
        <f t="shared" si="2"/>
        <v>4200</v>
      </c>
      <c r="R53" s="54">
        <f t="shared" si="3"/>
        <v>1.8819692760332112E-2</v>
      </c>
      <c r="U53" s="54"/>
    </row>
    <row r="54" spans="2:21" hidden="1" x14ac:dyDescent="0.25">
      <c r="B54" s="39">
        <v>15</v>
      </c>
      <c r="C54" s="46" t="s">
        <v>30</v>
      </c>
      <c r="D54" s="39">
        <v>5344.77</v>
      </c>
      <c r="E54" s="83">
        <f t="shared" si="0"/>
        <v>5300</v>
      </c>
      <c r="F54" s="54">
        <f t="shared" si="1"/>
        <v>1.3854845775580724E-2</v>
      </c>
      <c r="N54" s="39">
        <v>14</v>
      </c>
      <c r="O54" s="39" t="s">
        <v>22</v>
      </c>
      <c r="P54" s="45">
        <v>3413.53</v>
      </c>
      <c r="Q54" s="83">
        <f t="shared" si="2"/>
        <v>3400</v>
      </c>
      <c r="R54" s="54">
        <f t="shared" si="3"/>
        <v>1.5271218084483238E-2</v>
      </c>
      <c r="U54" s="54"/>
    </row>
    <row r="55" spans="2:21" hidden="1" x14ac:dyDescent="0.25">
      <c r="B55" s="39">
        <v>16</v>
      </c>
      <c r="C55" s="46" t="s">
        <v>55</v>
      </c>
      <c r="D55" s="39">
        <v>5319.02</v>
      </c>
      <c r="E55" s="83">
        <f t="shared" si="0"/>
        <v>5300</v>
      </c>
      <c r="F55" s="54">
        <f t="shared" si="1"/>
        <v>1.3788095984902883E-2</v>
      </c>
      <c r="N55" s="39">
        <v>15</v>
      </c>
      <c r="O55" s="39" t="s">
        <v>144</v>
      </c>
      <c r="P55" s="45">
        <v>3124.79</v>
      </c>
      <c r="Q55" s="83">
        <f t="shared" si="2"/>
        <v>3100</v>
      </c>
      <c r="R55" s="54">
        <f t="shared" si="3"/>
        <v>1.3979472732980924E-2</v>
      </c>
      <c r="U55" s="54"/>
    </row>
    <row r="56" spans="2:21" hidden="1" x14ac:dyDescent="0.25">
      <c r="B56" s="39">
        <v>17</v>
      </c>
      <c r="C56" s="46" t="s">
        <v>173</v>
      </c>
      <c r="D56" s="39">
        <v>5317.36</v>
      </c>
      <c r="E56" s="83">
        <f t="shared" si="0"/>
        <v>5300</v>
      </c>
      <c r="F56" s="54">
        <f t="shared" si="1"/>
        <v>1.3783792891600932E-2</v>
      </c>
      <c r="N56" s="39">
        <v>16</v>
      </c>
      <c r="O56" s="39" t="s">
        <v>173</v>
      </c>
      <c r="P56" s="45">
        <v>2592.34</v>
      </c>
      <c r="Q56" s="83">
        <f t="shared" si="2"/>
        <v>2600</v>
      </c>
      <c r="R56" s="54">
        <f t="shared" si="3"/>
        <v>1.1597434177853798E-2</v>
      </c>
      <c r="U56" s="54"/>
    </row>
    <row r="57" spans="2:21" hidden="1" x14ac:dyDescent="0.25">
      <c r="B57" s="39">
        <v>18</v>
      </c>
      <c r="C57" s="46" t="s">
        <v>167</v>
      </c>
      <c r="D57" s="39">
        <v>4548.33</v>
      </c>
      <c r="E57" s="83">
        <f t="shared" si="0"/>
        <v>4500</v>
      </c>
      <c r="F57" s="54">
        <f t="shared" si="1"/>
        <v>1.179029419160171E-2</v>
      </c>
      <c r="N57" s="39">
        <v>17</v>
      </c>
      <c r="O57" s="39" t="s">
        <v>14</v>
      </c>
      <c r="P57" s="45">
        <v>2369.0100000000002</v>
      </c>
      <c r="Q57" s="83">
        <f t="shared" si="2"/>
        <v>2400</v>
      </c>
      <c r="R57" s="54">
        <f t="shared" si="3"/>
        <v>1.0598315630541297E-2</v>
      </c>
      <c r="U57" s="54"/>
    </row>
    <row r="58" spans="2:21" hidden="1" x14ac:dyDescent="0.25">
      <c r="B58" s="39">
        <v>19</v>
      </c>
      <c r="C58" s="46" t="s">
        <v>65</v>
      </c>
      <c r="D58" s="39">
        <v>4411.63</v>
      </c>
      <c r="E58" s="83">
        <f t="shared" si="0"/>
        <v>4400</v>
      </c>
      <c r="F58" s="54">
        <f t="shared" si="1"/>
        <v>1.1435937050410997E-2</v>
      </c>
      <c r="N58" s="39">
        <v>18</v>
      </c>
      <c r="O58" s="39" t="s">
        <v>71</v>
      </c>
      <c r="P58" s="45">
        <v>2270.7800000000002</v>
      </c>
      <c r="Q58" s="83">
        <f t="shared" si="2"/>
        <v>2300</v>
      </c>
      <c r="R58" s="54">
        <f t="shared" si="3"/>
        <v>1.0158860945087006E-2</v>
      </c>
      <c r="U58" s="54"/>
    </row>
    <row r="59" spans="2:21" hidden="1" x14ac:dyDescent="0.25">
      <c r="B59" s="39">
        <v>20</v>
      </c>
      <c r="C59" s="46" t="s">
        <v>15</v>
      </c>
      <c r="D59" s="39">
        <v>3588.6</v>
      </c>
      <c r="E59" s="83">
        <f t="shared" si="0"/>
        <v>3600</v>
      </c>
      <c r="F59" s="54">
        <f t="shared" si="1"/>
        <v>9.3024582068543613E-3</v>
      </c>
      <c r="N59" s="39">
        <v>19</v>
      </c>
      <c r="O59" s="39" t="s">
        <v>18</v>
      </c>
      <c r="P59" s="45">
        <v>2088.6</v>
      </c>
      <c r="Q59" s="83">
        <f t="shared" si="2"/>
        <v>2100</v>
      </c>
      <c r="R59" s="54">
        <f t="shared" si="3"/>
        <v>9.343836465843771E-3</v>
      </c>
      <c r="U59" s="54"/>
    </row>
    <row r="60" spans="2:21" hidden="1" x14ac:dyDescent="0.25">
      <c r="C60" s="46" t="s">
        <v>200</v>
      </c>
      <c r="D60" s="39">
        <f>SUM(D63:D204)</f>
        <v>72580.377800000002</v>
      </c>
      <c r="E60" s="83">
        <f t="shared" si="0"/>
        <v>73000</v>
      </c>
      <c r="F60" s="54">
        <f t="shared" si="1"/>
        <v>0.18814466118324696</v>
      </c>
      <c r="N60" s="39">
        <v>20</v>
      </c>
      <c r="O60" s="39" t="s">
        <v>65</v>
      </c>
      <c r="P60" s="45">
        <v>2084.54</v>
      </c>
      <c r="Q60" s="83">
        <f t="shared" si="2"/>
        <v>2100</v>
      </c>
      <c r="R60" s="54">
        <f t="shared" si="3"/>
        <v>9.3256731142918568E-3</v>
      </c>
      <c r="U60" s="54"/>
    </row>
    <row r="61" spans="2:21" hidden="1" x14ac:dyDescent="0.25">
      <c r="C61" s="46" t="s">
        <v>13</v>
      </c>
      <c r="D61" s="39">
        <v>385769</v>
      </c>
      <c r="E61" s="83">
        <f t="shared" si="0"/>
        <v>390000</v>
      </c>
      <c r="F61" s="54">
        <f t="shared" si="1"/>
        <v>1</v>
      </c>
      <c r="O61" s="39" t="s">
        <v>200</v>
      </c>
      <c r="P61" s="45">
        <v>43739.148499999996</v>
      </c>
      <c r="Q61" s="83">
        <f t="shared" si="2"/>
        <v>44000</v>
      </c>
      <c r="R61" s="54">
        <f t="shared" si="3"/>
        <v>0.19567722433173218</v>
      </c>
      <c r="U61" s="54"/>
    </row>
    <row r="62" spans="2:21" hidden="1" x14ac:dyDescent="0.25">
      <c r="O62" s="39" t="s">
        <v>13</v>
      </c>
      <c r="P62" s="51">
        <f>SUM(P41:P61)</f>
        <v>223527.02850000001</v>
      </c>
      <c r="Q62" s="83">
        <f t="shared" si="2"/>
        <v>220000</v>
      </c>
      <c r="R62" s="54">
        <f>P62/$P$62</f>
        <v>1</v>
      </c>
      <c r="U62" s="54"/>
    </row>
    <row r="63" spans="2:21" hidden="1" x14ac:dyDescent="0.25">
      <c r="C63" s="46" t="s">
        <v>71</v>
      </c>
      <c r="D63" s="39">
        <v>3417.1</v>
      </c>
      <c r="P63" s="51"/>
      <c r="Q63" s="51"/>
      <c r="U63" s="54"/>
    </row>
    <row r="64" spans="2:21" hidden="1" x14ac:dyDescent="0.25">
      <c r="C64" s="46" t="s">
        <v>99</v>
      </c>
      <c r="D64" s="39">
        <v>3037.26</v>
      </c>
      <c r="O64" s="39" t="s">
        <v>20</v>
      </c>
      <c r="P64" s="39">
        <v>2066.89</v>
      </c>
    </row>
    <row r="65" spans="3:16" hidden="1" x14ac:dyDescent="0.25">
      <c r="C65" s="46" t="s">
        <v>29</v>
      </c>
      <c r="D65" s="39">
        <v>2980.88</v>
      </c>
      <c r="O65" s="39" t="s">
        <v>61</v>
      </c>
      <c r="P65" s="39">
        <v>1819.2</v>
      </c>
    </row>
    <row r="66" spans="3:16" hidden="1" x14ac:dyDescent="0.25">
      <c r="C66" s="46" t="s">
        <v>20</v>
      </c>
      <c r="D66" s="39">
        <v>2748.2</v>
      </c>
      <c r="O66" s="39" t="s">
        <v>124</v>
      </c>
      <c r="P66" s="39">
        <v>1619.66</v>
      </c>
    </row>
    <row r="67" spans="3:16" hidden="1" x14ac:dyDescent="0.25">
      <c r="C67" s="46" t="s">
        <v>144</v>
      </c>
      <c r="D67" s="39">
        <v>2736.79</v>
      </c>
      <c r="O67" s="39" t="s">
        <v>28</v>
      </c>
      <c r="P67" s="39">
        <v>1536.82</v>
      </c>
    </row>
    <row r="68" spans="3:16" hidden="1" x14ac:dyDescent="0.25">
      <c r="C68" s="46" t="s">
        <v>54</v>
      </c>
      <c r="D68" s="39">
        <v>2718.31</v>
      </c>
      <c r="O68" s="39" t="s">
        <v>160</v>
      </c>
      <c r="P68" s="39">
        <v>1528.61</v>
      </c>
    </row>
    <row r="69" spans="3:16" hidden="1" x14ac:dyDescent="0.25">
      <c r="C69" s="46" t="s">
        <v>120</v>
      </c>
      <c r="D69" s="39">
        <v>2677.48</v>
      </c>
      <c r="O69" s="39" t="s">
        <v>29</v>
      </c>
      <c r="P69" s="39">
        <v>1494.62</v>
      </c>
    </row>
    <row r="70" spans="3:16" hidden="1" x14ac:dyDescent="0.25">
      <c r="C70" s="46" t="s">
        <v>61</v>
      </c>
      <c r="D70" s="39">
        <v>2531.5300000000002</v>
      </c>
      <c r="O70" s="39" t="s">
        <v>120</v>
      </c>
      <c r="P70" s="39">
        <v>1409.56</v>
      </c>
    </row>
    <row r="71" spans="3:16" hidden="1" x14ac:dyDescent="0.25">
      <c r="C71" s="46" t="s">
        <v>59</v>
      </c>
      <c r="D71" s="39">
        <v>2158.67</v>
      </c>
      <c r="O71" s="39" t="s">
        <v>15</v>
      </c>
      <c r="P71" s="39">
        <v>1270.02</v>
      </c>
    </row>
    <row r="72" spans="3:16" hidden="1" x14ac:dyDescent="0.25">
      <c r="C72" s="46" t="s">
        <v>88</v>
      </c>
      <c r="D72" s="39">
        <v>2097.71</v>
      </c>
      <c r="O72" s="39" t="s">
        <v>138</v>
      </c>
      <c r="P72" s="39">
        <v>1197.46</v>
      </c>
    </row>
    <row r="73" spans="3:16" hidden="1" x14ac:dyDescent="0.25">
      <c r="C73" s="46" t="s">
        <v>129</v>
      </c>
      <c r="D73" s="39">
        <v>1936.23</v>
      </c>
      <c r="O73" s="39" t="s">
        <v>62</v>
      </c>
      <c r="P73" s="39">
        <v>1119.05</v>
      </c>
    </row>
    <row r="74" spans="3:16" hidden="1" x14ac:dyDescent="0.25">
      <c r="C74" s="46" t="s">
        <v>24</v>
      </c>
      <c r="D74" s="39">
        <v>1934.63</v>
      </c>
      <c r="O74" s="39" t="s">
        <v>35</v>
      </c>
      <c r="P74" s="39">
        <v>1099.44</v>
      </c>
    </row>
    <row r="75" spans="3:16" hidden="1" x14ac:dyDescent="0.25">
      <c r="C75" s="46" t="s">
        <v>74</v>
      </c>
      <c r="D75" s="39">
        <v>1828.44</v>
      </c>
      <c r="O75" s="39" t="s">
        <v>133</v>
      </c>
      <c r="P75" s="39">
        <v>1089.58</v>
      </c>
    </row>
    <row r="76" spans="3:16" hidden="1" x14ac:dyDescent="0.25">
      <c r="C76" s="46" t="s">
        <v>14</v>
      </c>
      <c r="D76" s="39">
        <v>1820.28</v>
      </c>
      <c r="O76" s="39" t="s">
        <v>59</v>
      </c>
      <c r="P76" s="39">
        <v>1089.24</v>
      </c>
    </row>
    <row r="77" spans="3:16" hidden="1" x14ac:dyDescent="0.25">
      <c r="C77" s="46" t="s">
        <v>62</v>
      </c>
      <c r="D77" s="39">
        <v>1768.67</v>
      </c>
      <c r="O77" s="39" t="s">
        <v>154</v>
      </c>
      <c r="P77" s="39">
        <v>1081.54</v>
      </c>
    </row>
    <row r="78" spans="3:16" hidden="1" x14ac:dyDescent="0.25">
      <c r="C78" s="46" t="s">
        <v>146</v>
      </c>
      <c r="D78" s="39">
        <v>1685.87</v>
      </c>
      <c r="O78" s="39" t="s">
        <v>24</v>
      </c>
      <c r="P78" s="39">
        <v>1079.52</v>
      </c>
    </row>
    <row r="79" spans="3:16" hidden="1" x14ac:dyDescent="0.25">
      <c r="C79" s="46" t="s">
        <v>172</v>
      </c>
      <c r="D79" s="39">
        <v>1533.77</v>
      </c>
      <c r="O79" s="39" t="s">
        <v>167</v>
      </c>
      <c r="P79" s="39">
        <v>1068.31</v>
      </c>
    </row>
    <row r="80" spans="3:16" hidden="1" x14ac:dyDescent="0.25">
      <c r="C80" s="46" t="s">
        <v>137</v>
      </c>
      <c r="D80" s="39">
        <v>1374.72</v>
      </c>
      <c r="O80" s="39" t="s">
        <v>116</v>
      </c>
      <c r="P80" s="39">
        <v>999.67</v>
      </c>
    </row>
    <row r="81" spans="3:16" hidden="1" x14ac:dyDescent="0.25">
      <c r="C81" s="46" t="s">
        <v>58</v>
      </c>
      <c r="D81" s="39">
        <v>1370.14</v>
      </c>
      <c r="O81" s="39" t="s">
        <v>172</v>
      </c>
      <c r="P81" s="39">
        <v>988.4</v>
      </c>
    </row>
    <row r="82" spans="3:16" hidden="1" x14ac:dyDescent="0.25">
      <c r="C82" s="46" t="s">
        <v>90</v>
      </c>
      <c r="D82" s="39">
        <v>1280.44</v>
      </c>
      <c r="O82" s="39" t="s">
        <v>168</v>
      </c>
      <c r="P82" s="39">
        <v>971.23</v>
      </c>
    </row>
    <row r="83" spans="3:16" hidden="1" x14ac:dyDescent="0.25">
      <c r="C83" s="46" t="s">
        <v>25</v>
      </c>
      <c r="D83" s="39">
        <v>1273.9000000000001</v>
      </c>
      <c r="O83" s="39" t="s">
        <v>88</v>
      </c>
      <c r="P83" s="39">
        <v>853.86</v>
      </c>
    </row>
    <row r="84" spans="3:16" hidden="1" x14ac:dyDescent="0.25">
      <c r="C84" s="46" t="s">
        <v>83</v>
      </c>
      <c r="D84" s="39">
        <v>1234.9100000000001</v>
      </c>
      <c r="O84" s="39" t="s">
        <v>91</v>
      </c>
      <c r="P84" s="39">
        <v>738.53</v>
      </c>
    </row>
    <row r="85" spans="3:16" hidden="1" x14ac:dyDescent="0.25">
      <c r="C85" s="46" t="s">
        <v>35</v>
      </c>
      <c r="D85" s="39">
        <v>1210.9100000000001</v>
      </c>
      <c r="O85" s="39" t="s">
        <v>58</v>
      </c>
      <c r="P85" s="39">
        <v>661.18</v>
      </c>
    </row>
    <row r="86" spans="3:16" hidden="1" x14ac:dyDescent="0.25">
      <c r="C86" s="46" t="s">
        <v>163</v>
      </c>
      <c r="D86" s="39">
        <v>1187.79</v>
      </c>
      <c r="O86" s="39" t="s">
        <v>83</v>
      </c>
      <c r="P86" s="39">
        <v>646.07000000000005</v>
      </c>
    </row>
    <row r="87" spans="3:16" hidden="1" x14ac:dyDescent="0.25">
      <c r="C87" s="46" t="s">
        <v>16</v>
      </c>
      <c r="D87" s="39">
        <v>1186.25</v>
      </c>
      <c r="O87" s="39" t="s">
        <v>90</v>
      </c>
      <c r="P87" s="39">
        <v>637</v>
      </c>
    </row>
    <row r="88" spans="3:16" hidden="1" x14ac:dyDescent="0.25">
      <c r="C88" s="46" t="s">
        <v>28</v>
      </c>
      <c r="D88" s="39">
        <v>1172.18</v>
      </c>
      <c r="O88" s="39" t="s">
        <v>94</v>
      </c>
      <c r="P88" s="39">
        <v>589.17999999999995</v>
      </c>
    </row>
    <row r="89" spans="3:16" hidden="1" x14ac:dyDescent="0.25">
      <c r="C89" s="46" t="s">
        <v>94</v>
      </c>
      <c r="D89" s="39">
        <v>1158.32</v>
      </c>
      <c r="O89" s="39" t="s">
        <v>21</v>
      </c>
      <c r="P89" s="39">
        <v>559.72</v>
      </c>
    </row>
    <row r="90" spans="3:16" hidden="1" x14ac:dyDescent="0.25">
      <c r="C90" s="46" t="s">
        <v>21</v>
      </c>
      <c r="D90" s="39">
        <v>870.36</v>
      </c>
      <c r="O90" s="39" t="s">
        <v>25</v>
      </c>
      <c r="P90" s="39">
        <v>558.19000000000005</v>
      </c>
    </row>
    <row r="91" spans="3:16" hidden="1" x14ac:dyDescent="0.25">
      <c r="C91" s="46" t="s">
        <v>154</v>
      </c>
      <c r="D91" s="39">
        <v>780.04</v>
      </c>
      <c r="O91" s="39" t="s">
        <v>74</v>
      </c>
      <c r="P91" s="39">
        <v>483.99</v>
      </c>
    </row>
    <row r="92" spans="3:16" hidden="1" x14ac:dyDescent="0.25">
      <c r="C92" s="46" t="s">
        <v>91</v>
      </c>
      <c r="D92" s="39">
        <v>772.52</v>
      </c>
      <c r="O92" s="39" t="s">
        <v>53</v>
      </c>
      <c r="P92" s="39">
        <v>462.73</v>
      </c>
    </row>
    <row r="93" spans="3:16" hidden="1" x14ac:dyDescent="0.25">
      <c r="C93" s="46" t="s">
        <v>103</v>
      </c>
      <c r="D93" s="39">
        <v>727.07</v>
      </c>
      <c r="O93" s="39" t="s">
        <v>103</v>
      </c>
      <c r="P93" s="39">
        <v>449.26</v>
      </c>
    </row>
    <row r="94" spans="3:16" hidden="1" x14ac:dyDescent="0.25">
      <c r="C94" s="46" t="s">
        <v>63</v>
      </c>
      <c r="D94" s="39">
        <v>635.70000000000005</v>
      </c>
      <c r="O94" s="39" t="s">
        <v>137</v>
      </c>
      <c r="P94" s="39">
        <v>434.68</v>
      </c>
    </row>
    <row r="95" spans="3:16" hidden="1" x14ac:dyDescent="0.25">
      <c r="C95" s="46" t="s">
        <v>104</v>
      </c>
      <c r="D95" s="39">
        <v>613.4</v>
      </c>
      <c r="O95" s="39" t="s">
        <v>87</v>
      </c>
      <c r="P95" s="39">
        <v>423.27</v>
      </c>
    </row>
    <row r="96" spans="3:16" hidden="1" x14ac:dyDescent="0.25">
      <c r="C96" s="46" t="s">
        <v>168</v>
      </c>
      <c r="D96" s="39">
        <v>610.48</v>
      </c>
      <c r="O96" s="39" t="s">
        <v>56</v>
      </c>
      <c r="P96" s="39">
        <v>400.01</v>
      </c>
    </row>
    <row r="97" spans="3:16" hidden="1" x14ac:dyDescent="0.25">
      <c r="C97" s="46" t="s">
        <v>116</v>
      </c>
      <c r="D97" s="39">
        <v>591.66999999999996</v>
      </c>
      <c r="O97" s="39" t="s">
        <v>136</v>
      </c>
      <c r="P97" s="39">
        <v>397.13</v>
      </c>
    </row>
    <row r="98" spans="3:16" hidden="1" x14ac:dyDescent="0.25">
      <c r="C98" s="46" t="s">
        <v>114</v>
      </c>
      <c r="D98" s="39">
        <v>572.5</v>
      </c>
      <c r="O98" s="39" t="s">
        <v>60</v>
      </c>
      <c r="P98" s="39">
        <v>376.48</v>
      </c>
    </row>
    <row r="99" spans="3:16" hidden="1" x14ac:dyDescent="0.25">
      <c r="C99" s="46" t="s">
        <v>84</v>
      </c>
      <c r="D99" s="39">
        <v>554.83000000000004</v>
      </c>
      <c r="O99" s="39" t="s">
        <v>163</v>
      </c>
      <c r="P99" s="39">
        <v>361.67</v>
      </c>
    </row>
    <row r="100" spans="3:16" hidden="1" x14ac:dyDescent="0.25">
      <c r="C100" s="46" t="s">
        <v>46</v>
      </c>
      <c r="D100" s="39">
        <v>550.52</v>
      </c>
      <c r="O100" s="39" t="s">
        <v>123</v>
      </c>
      <c r="P100" s="39">
        <v>353.89</v>
      </c>
    </row>
    <row r="101" spans="3:16" hidden="1" x14ac:dyDescent="0.25">
      <c r="C101" s="46" t="s">
        <v>123</v>
      </c>
      <c r="D101" s="39">
        <v>509.43</v>
      </c>
      <c r="O101" s="39" t="s">
        <v>152</v>
      </c>
      <c r="P101" s="39">
        <v>331.2</v>
      </c>
    </row>
    <row r="102" spans="3:16" hidden="1" x14ac:dyDescent="0.25">
      <c r="C102" s="46" t="s">
        <v>148</v>
      </c>
      <c r="D102" s="39">
        <v>507.69</v>
      </c>
      <c r="O102" s="39" t="s">
        <v>75</v>
      </c>
      <c r="P102" s="39">
        <v>316.79000000000002</v>
      </c>
    </row>
    <row r="103" spans="3:16" hidden="1" x14ac:dyDescent="0.25">
      <c r="C103" s="46" t="s">
        <v>53</v>
      </c>
      <c r="D103" s="39">
        <v>444.45</v>
      </c>
      <c r="O103" s="39" t="s">
        <v>63</v>
      </c>
      <c r="P103" s="39">
        <v>313.58</v>
      </c>
    </row>
    <row r="104" spans="3:16" hidden="1" x14ac:dyDescent="0.25">
      <c r="C104" s="46" t="s">
        <v>77</v>
      </c>
      <c r="D104" s="39">
        <v>443.74</v>
      </c>
      <c r="O104" s="39" t="s">
        <v>46</v>
      </c>
      <c r="P104" s="39">
        <v>309.91000000000003</v>
      </c>
    </row>
    <row r="105" spans="3:16" hidden="1" x14ac:dyDescent="0.25">
      <c r="C105" s="46" t="s">
        <v>140</v>
      </c>
      <c r="D105" s="39">
        <v>427.67</v>
      </c>
      <c r="O105" s="39" t="s">
        <v>104</v>
      </c>
      <c r="P105" s="39">
        <v>304.05</v>
      </c>
    </row>
    <row r="106" spans="3:16" hidden="1" x14ac:dyDescent="0.25">
      <c r="C106" s="46" t="s">
        <v>111</v>
      </c>
      <c r="D106" s="39">
        <v>427.17</v>
      </c>
      <c r="O106" s="39" t="s">
        <v>67</v>
      </c>
      <c r="P106" s="39">
        <v>290.64</v>
      </c>
    </row>
    <row r="107" spans="3:16" hidden="1" x14ac:dyDescent="0.25">
      <c r="C107" s="46" t="s">
        <v>134</v>
      </c>
      <c r="D107" s="39">
        <v>417.76</v>
      </c>
      <c r="O107" s="39" t="s">
        <v>48</v>
      </c>
      <c r="P107" s="39">
        <v>287.2</v>
      </c>
    </row>
    <row r="108" spans="3:16" hidden="1" x14ac:dyDescent="0.25">
      <c r="C108" s="46" t="s">
        <v>87</v>
      </c>
      <c r="D108" s="39">
        <v>405.52</v>
      </c>
      <c r="O108" s="39" t="s">
        <v>140</v>
      </c>
      <c r="P108" s="39">
        <v>257.56</v>
      </c>
    </row>
    <row r="109" spans="3:16" hidden="1" x14ac:dyDescent="0.25">
      <c r="C109" s="46" t="s">
        <v>56</v>
      </c>
      <c r="D109" s="39">
        <v>401.81</v>
      </c>
      <c r="O109" s="39" t="s">
        <v>26</v>
      </c>
      <c r="P109" s="39">
        <v>256.42</v>
      </c>
    </row>
    <row r="110" spans="3:16" hidden="1" x14ac:dyDescent="0.25">
      <c r="C110" s="46" t="s">
        <v>118</v>
      </c>
      <c r="D110" s="39">
        <v>397.6</v>
      </c>
      <c r="O110" s="39" t="s">
        <v>114</v>
      </c>
      <c r="P110" s="39">
        <v>253</v>
      </c>
    </row>
    <row r="111" spans="3:16" hidden="1" x14ac:dyDescent="0.25">
      <c r="C111" s="46" t="s">
        <v>75</v>
      </c>
      <c r="D111" s="39">
        <v>390.64</v>
      </c>
      <c r="O111" s="39" t="s">
        <v>93</v>
      </c>
      <c r="P111" s="39">
        <v>242.2</v>
      </c>
    </row>
    <row r="112" spans="3:16" hidden="1" x14ac:dyDescent="0.25">
      <c r="C112" s="46" t="s">
        <v>135</v>
      </c>
      <c r="D112" s="39">
        <v>382.6</v>
      </c>
      <c r="O112" s="39" t="s">
        <v>92</v>
      </c>
      <c r="P112" s="39">
        <v>227.98</v>
      </c>
    </row>
    <row r="113" spans="3:16" hidden="1" x14ac:dyDescent="0.25">
      <c r="C113" s="46" t="s">
        <v>171</v>
      </c>
      <c r="D113" s="39">
        <v>382.23</v>
      </c>
      <c r="O113" s="39" t="s">
        <v>148</v>
      </c>
      <c r="P113" s="39">
        <v>217.3</v>
      </c>
    </row>
    <row r="114" spans="3:16" hidden="1" x14ac:dyDescent="0.25">
      <c r="C114" s="46" t="s">
        <v>125</v>
      </c>
      <c r="D114" s="39">
        <v>377.16</v>
      </c>
      <c r="O114" s="39" t="s">
        <v>76</v>
      </c>
      <c r="P114" s="39">
        <v>209.49</v>
      </c>
    </row>
    <row r="115" spans="3:16" hidden="1" x14ac:dyDescent="0.25">
      <c r="C115" s="46" t="s">
        <v>95</v>
      </c>
      <c r="D115" s="39">
        <v>362.08</v>
      </c>
      <c r="O115" s="39" t="s">
        <v>166</v>
      </c>
      <c r="P115" s="39">
        <v>199.81</v>
      </c>
    </row>
    <row r="116" spans="3:16" hidden="1" x14ac:dyDescent="0.25">
      <c r="C116" s="46" t="s">
        <v>152</v>
      </c>
      <c r="D116" s="39">
        <v>354.73</v>
      </c>
      <c r="O116" s="39" t="s">
        <v>100</v>
      </c>
      <c r="P116" s="39">
        <v>193.39</v>
      </c>
    </row>
    <row r="117" spans="3:16" hidden="1" x14ac:dyDescent="0.25">
      <c r="C117" s="46" t="s">
        <v>92</v>
      </c>
      <c r="D117" s="39">
        <v>322.48</v>
      </c>
      <c r="O117" s="39" t="s">
        <v>108</v>
      </c>
      <c r="P117" s="39">
        <v>186.38</v>
      </c>
    </row>
    <row r="118" spans="3:16" hidden="1" x14ac:dyDescent="0.25">
      <c r="C118" s="46" t="s">
        <v>60</v>
      </c>
      <c r="D118" s="39">
        <v>313.68</v>
      </c>
      <c r="O118" s="39" t="s">
        <v>105</v>
      </c>
      <c r="P118" s="39">
        <v>178.57</v>
      </c>
    </row>
    <row r="119" spans="3:16" hidden="1" x14ac:dyDescent="0.25">
      <c r="C119" s="46" t="s">
        <v>100</v>
      </c>
      <c r="D119" s="39">
        <v>302.88</v>
      </c>
      <c r="O119" s="39" t="s">
        <v>174</v>
      </c>
      <c r="P119" s="39">
        <v>175.42</v>
      </c>
    </row>
    <row r="120" spans="3:16" hidden="1" x14ac:dyDescent="0.25">
      <c r="C120" s="46" t="s">
        <v>26</v>
      </c>
      <c r="D120" s="39">
        <v>293.23</v>
      </c>
      <c r="O120" s="39" t="s">
        <v>118</v>
      </c>
      <c r="P120" s="39">
        <v>171.04</v>
      </c>
    </row>
    <row r="121" spans="3:16" hidden="1" x14ac:dyDescent="0.25">
      <c r="C121" s="46" t="s">
        <v>48</v>
      </c>
      <c r="D121" s="39">
        <v>238.46</v>
      </c>
      <c r="O121" s="39" t="s">
        <v>37</v>
      </c>
      <c r="P121" s="39">
        <v>165.17</v>
      </c>
    </row>
    <row r="122" spans="3:16" hidden="1" x14ac:dyDescent="0.25">
      <c r="C122" s="46" t="s">
        <v>170</v>
      </c>
      <c r="D122" s="39">
        <v>234.23</v>
      </c>
      <c r="O122" s="39" t="s">
        <v>34</v>
      </c>
      <c r="P122" s="39">
        <v>161.54</v>
      </c>
    </row>
    <row r="123" spans="3:16" hidden="1" x14ac:dyDescent="0.25">
      <c r="C123" s="46" t="s">
        <v>164</v>
      </c>
      <c r="D123" s="39">
        <v>222.84</v>
      </c>
      <c r="O123" s="39" t="s">
        <v>77</v>
      </c>
      <c r="P123" s="39">
        <v>159.07</v>
      </c>
    </row>
    <row r="124" spans="3:16" hidden="1" x14ac:dyDescent="0.25">
      <c r="C124" s="46" t="s">
        <v>128</v>
      </c>
      <c r="D124" s="39">
        <v>216.08</v>
      </c>
      <c r="O124" s="39" t="s">
        <v>44</v>
      </c>
      <c r="P124" s="39">
        <v>157.99</v>
      </c>
    </row>
    <row r="125" spans="3:16" hidden="1" x14ac:dyDescent="0.25">
      <c r="C125" s="46" t="s">
        <v>85</v>
      </c>
      <c r="D125" s="39">
        <v>193.77</v>
      </c>
      <c r="O125" s="39" t="s">
        <v>129</v>
      </c>
      <c r="P125" s="39">
        <v>149.16</v>
      </c>
    </row>
    <row r="126" spans="3:16" hidden="1" x14ac:dyDescent="0.25">
      <c r="C126" s="46" t="s">
        <v>108</v>
      </c>
      <c r="D126" s="39">
        <v>182.33</v>
      </c>
      <c r="O126" s="39" t="s">
        <v>54</v>
      </c>
      <c r="P126" s="39">
        <v>147.63</v>
      </c>
    </row>
    <row r="127" spans="3:16" hidden="1" x14ac:dyDescent="0.25">
      <c r="C127" s="46" t="s">
        <v>17</v>
      </c>
      <c r="D127" s="39">
        <v>178.59</v>
      </c>
      <c r="O127" s="39" t="s">
        <v>135</v>
      </c>
      <c r="P127" s="39">
        <v>147.11000000000001</v>
      </c>
    </row>
    <row r="128" spans="3:16" hidden="1" x14ac:dyDescent="0.25">
      <c r="C128" s="46" t="s">
        <v>93</v>
      </c>
      <c r="D128" s="39">
        <v>167.49</v>
      </c>
      <c r="O128" s="39" t="s">
        <v>146</v>
      </c>
      <c r="P128" s="39">
        <v>145.38999999999999</v>
      </c>
    </row>
    <row r="129" spans="3:16" hidden="1" x14ac:dyDescent="0.25">
      <c r="C129" s="46" t="s">
        <v>139</v>
      </c>
      <c r="D129" s="39">
        <v>167.43</v>
      </c>
      <c r="O129" s="39" t="s">
        <v>128</v>
      </c>
      <c r="P129" s="39">
        <v>140.84</v>
      </c>
    </row>
    <row r="130" spans="3:16" hidden="1" x14ac:dyDescent="0.25">
      <c r="C130" s="46" t="s">
        <v>79</v>
      </c>
      <c r="D130" s="39">
        <v>157.93</v>
      </c>
      <c r="O130" s="39" t="s">
        <v>111</v>
      </c>
      <c r="P130" s="39">
        <v>135.33000000000001</v>
      </c>
    </row>
    <row r="131" spans="3:16" hidden="1" x14ac:dyDescent="0.25">
      <c r="C131" s="46" t="s">
        <v>143</v>
      </c>
      <c r="D131" s="39">
        <v>145.53</v>
      </c>
      <c r="O131" s="39" t="s">
        <v>39</v>
      </c>
      <c r="P131" s="39">
        <v>133.94</v>
      </c>
    </row>
    <row r="132" spans="3:16" hidden="1" x14ac:dyDescent="0.25">
      <c r="C132" s="46" t="s">
        <v>136</v>
      </c>
      <c r="D132" s="39">
        <v>135.11000000000001</v>
      </c>
      <c r="O132" s="39" t="s">
        <v>84</v>
      </c>
      <c r="P132" s="39">
        <v>131.36000000000001</v>
      </c>
    </row>
    <row r="133" spans="3:16" hidden="1" x14ac:dyDescent="0.25">
      <c r="C133" s="46" t="s">
        <v>37</v>
      </c>
      <c r="D133" s="39">
        <v>131.1</v>
      </c>
      <c r="O133" s="39" t="s">
        <v>95</v>
      </c>
      <c r="P133" s="39">
        <v>127.25</v>
      </c>
    </row>
    <row r="134" spans="3:16" hidden="1" x14ac:dyDescent="0.25">
      <c r="C134" s="46" t="s">
        <v>105</v>
      </c>
      <c r="D134" s="39">
        <v>127.27</v>
      </c>
      <c r="O134" s="39" t="s">
        <v>134</v>
      </c>
      <c r="P134" s="39">
        <v>124.63</v>
      </c>
    </row>
    <row r="135" spans="3:16" hidden="1" x14ac:dyDescent="0.25">
      <c r="C135" s="46" t="s">
        <v>44</v>
      </c>
      <c r="D135" s="39">
        <v>125</v>
      </c>
      <c r="O135" s="39" t="s">
        <v>89</v>
      </c>
      <c r="P135" s="39">
        <v>120.32</v>
      </c>
    </row>
    <row r="136" spans="3:16" hidden="1" x14ac:dyDescent="0.25">
      <c r="C136" s="46" t="s">
        <v>73</v>
      </c>
      <c r="D136" s="39">
        <v>117.75</v>
      </c>
      <c r="O136" s="39" t="s">
        <v>159</v>
      </c>
      <c r="P136" s="39">
        <v>113.56</v>
      </c>
    </row>
    <row r="137" spans="3:16" hidden="1" x14ac:dyDescent="0.25">
      <c r="C137" s="46" t="s">
        <v>138</v>
      </c>
      <c r="D137" s="39">
        <v>109.96</v>
      </c>
      <c r="O137" s="39" t="s">
        <v>139</v>
      </c>
      <c r="P137" s="39">
        <v>113.1</v>
      </c>
    </row>
    <row r="138" spans="3:16" hidden="1" x14ac:dyDescent="0.25">
      <c r="C138" s="46" t="s">
        <v>40</v>
      </c>
      <c r="D138" s="39">
        <v>102.26</v>
      </c>
      <c r="O138" s="39" t="s">
        <v>78</v>
      </c>
      <c r="P138" s="39">
        <v>109.63</v>
      </c>
    </row>
    <row r="139" spans="3:16" hidden="1" x14ac:dyDescent="0.25">
      <c r="C139" s="46" t="s">
        <v>159</v>
      </c>
      <c r="D139" s="39">
        <v>101.78</v>
      </c>
      <c r="O139" s="39" t="s">
        <v>157</v>
      </c>
      <c r="P139" s="39">
        <v>108.6</v>
      </c>
    </row>
    <row r="140" spans="3:16" hidden="1" x14ac:dyDescent="0.25">
      <c r="C140" s="46" t="s">
        <v>157</v>
      </c>
      <c r="D140" s="39">
        <v>101.4</v>
      </c>
      <c r="O140" s="39" t="s">
        <v>126</v>
      </c>
      <c r="P140" s="39">
        <v>105.05</v>
      </c>
    </row>
    <row r="141" spans="3:16" hidden="1" x14ac:dyDescent="0.25">
      <c r="C141" s="46" t="s">
        <v>78</v>
      </c>
      <c r="D141" s="39">
        <v>95.01</v>
      </c>
      <c r="O141" s="39" t="s">
        <v>85</v>
      </c>
      <c r="P141" s="39">
        <v>104.7</v>
      </c>
    </row>
    <row r="142" spans="3:16" hidden="1" x14ac:dyDescent="0.25">
      <c r="C142" s="46" t="s">
        <v>126</v>
      </c>
      <c r="D142" s="39">
        <v>94.03</v>
      </c>
      <c r="O142" s="39" t="s">
        <v>170</v>
      </c>
      <c r="P142" s="39">
        <v>102.85</v>
      </c>
    </row>
    <row r="143" spans="3:16" hidden="1" x14ac:dyDescent="0.25">
      <c r="C143" s="46" t="s">
        <v>174</v>
      </c>
      <c r="D143" s="39">
        <v>93</v>
      </c>
      <c r="O143" s="39" t="s">
        <v>125</v>
      </c>
      <c r="P143" s="39">
        <v>90.19</v>
      </c>
    </row>
    <row r="144" spans="3:16" hidden="1" x14ac:dyDescent="0.25">
      <c r="C144" s="46" t="s">
        <v>109</v>
      </c>
      <c r="D144" s="39">
        <v>90.89</v>
      </c>
      <c r="O144" s="39" t="s">
        <v>43</v>
      </c>
      <c r="P144" s="39">
        <v>87.69</v>
      </c>
    </row>
    <row r="145" spans="3:16" hidden="1" x14ac:dyDescent="0.25">
      <c r="C145" s="46" t="s">
        <v>34</v>
      </c>
      <c r="D145" s="39">
        <v>87.58</v>
      </c>
      <c r="O145" s="39" t="s">
        <v>106</v>
      </c>
      <c r="P145" s="39">
        <v>86.06</v>
      </c>
    </row>
    <row r="146" spans="3:16" hidden="1" x14ac:dyDescent="0.25">
      <c r="C146" s="46" t="s">
        <v>45</v>
      </c>
      <c r="D146" s="39">
        <v>87.15</v>
      </c>
      <c r="O146" s="39" t="s">
        <v>32</v>
      </c>
      <c r="P146" s="39">
        <v>78.27</v>
      </c>
    </row>
    <row r="147" spans="3:16" hidden="1" x14ac:dyDescent="0.25">
      <c r="C147" s="46" t="s">
        <v>155</v>
      </c>
      <c r="D147" s="39">
        <v>86.49</v>
      </c>
      <c r="O147" s="39" t="s">
        <v>86</v>
      </c>
      <c r="P147" s="39">
        <v>77.22</v>
      </c>
    </row>
    <row r="148" spans="3:16" hidden="1" x14ac:dyDescent="0.25">
      <c r="C148" s="46" t="s">
        <v>39</v>
      </c>
      <c r="D148" s="39">
        <v>82.93</v>
      </c>
      <c r="O148" s="39" t="s">
        <v>64</v>
      </c>
      <c r="P148" s="39">
        <v>70.930000000000007</v>
      </c>
    </row>
    <row r="149" spans="3:16" hidden="1" x14ac:dyDescent="0.25">
      <c r="C149" s="46" t="s">
        <v>64</v>
      </c>
      <c r="D149" s="39">
        <v>81.91</v>
      </c>
      <c r="O149" s="39" t="s">
        <v>40</v>
      </c>
      <c r="P149" s="39">
        <v>68.48</v>
      </c>
    </row>
    <row r="150" spans="3:16" hidden="1" x14ac:dyDescent="0.25">
      <c r="C150" s="46" t="s">
        <v>133</v>
      </c>
      <c r="D150" s="39">
        <v>78.95</v>
      </c>
      <c r="O150" s="39" t="s">
        <v>142</v>
      </c>
      <c r="P150" s="39">
        <v>61.39</v>
      </c>
    </row>
    <row r="151" spans="3:16" hidden="1" x14ac:dyDescent="0.25">
      <c r="C151" s="46" t="s">
        <v>106</v>
      </c>
      <c r="D151" s="39">
        <v>77.290000000000006</v>
      </c>
      <c r="O151" s="39" t="s">
        <v>153</v>
      </c>
      <c r="P151" s="39">
        <v>60.85</v>
      </c>
    </row>
    <row r="152" spans="3:16" hidden="1" x14ac:dyDescent="0.25">
      <c r="C152" s="46" t="s">
        <v>36</v>
      </c>
      <c r="D152" s="39">
        <v>73.63</v>
      </c>
      <c r="O152" s="39" t="s">
        <v>101</v>
      </c>
      <c r="P152" s="39">
        <v>59.86</v>
      </c>
    </row>
    <row r="153" spans="3:16" hidden="1" x14ac:dyDescent="0.25">
      <c r="C153" s="46" t="s">
        <v>142</v>
      </c>
      <c r="D153" s="39">
        <v>73.36</v>
      </c>
      <c r="O153" s="39" t="s">
        <v>156</v>
      </c>
      <c r="P153" s="39">
        <v>58.39</v>
      </c>
    </row>
    <row r="154" spans="3:16" hidden="1" x14ac:dyDescent="0.25">
      <c r="C154" s="46" t="s">
        <v>76</v>
      </c>
      <c r="D154" s="39">
        <v>71.66</v>
      </c>
      <c r="O154" s="39" t="s">
        <v>143</v>
      </c>
      <c r="P154" s="39">
        <v>56.82</v>
      </c>
    </row>
    <row r="155" spans="3:16" hidden="1" x14ac:dyDescent="0.25">
      <c r="C155" s="46" t="s">
        <v>43</v>
      </c>
      <c r="D155" s="39">
        <v>68.38</v>
      </c>
      <c r="O155" s="39" t="s">
        <v>16</v>
      </c>
      <c r="P155" s="39">
        <v>52.8</v>
      </c>
    </row>
    <row r="156" spans="3:16" hidden="1" x14ac:dyDescent="0.25">
      <c r="C156" s="46" t="s">
        <v>89</v>
      </c>
      <c r="D156" s="39">
        <v>68.34</v>
      </c>
      <c r="O156" s="39" t="s">
        <v>79</v>
      </c>
      <c r="P156" s="39">
        <v>48.12</v>
      </c>
    </row>
    <row r="157" spans="3:16" hidden="1" x14ac:dyDescent="0.25">
      <c r="C157" s="46" t="s">
        <v>101</v>
      </c>
      <c r="D157" s="39">
        <v>66.42</v>
      </c>
      <c r="O157" s="39" t="s">
        <v>38</v>
      </c>
      <c r="P157" s="39">
        <v>47.92</v>
      </c>
    </row>
    <row r="158" spans="3:16" hidden="1" x14ac:dyDescent="0.25">
      <c r="C158" s="46" t="s">
        <v>57</v>
      </c>
      <c r="D158" s="39">
        <v>56.77</v>
      </c>
      <c r="O158" s="39" t="s">
        <v>73</v>
      </c>
      <c r="P158" s="39">
        <v>46.63</v>
      </c>
    </row>
    <row r="159" spans="3:16" hidden="1" x14ac:dyDescent="0.25">
      <c r="C159" s="46" t="s">
        <v>166</v>
      </c>
      <c r="D159" s="39">
        <v>55.1</v>
      </c>
      <c r="O159" s="39" t="s">
        <v>57</v>
      </c>
      <c r="P159" s="39">
        <v>45.98</v>
      </c>
    </row>
    <row r="160" spans="3:16" hidden="1" x14ac:dyDescent="0.25">
      <c r="C160" s="46" t="s">
        <v>38</v>
      </c>
      <c r="D160" s="39">
        <v>54.01</v>
      </c>
      <c r="O160" s="39" t="s">
        <v>36</v>
      </c>
      <c r="P160" s="39">
        <v>45.95</v>
      </c>
    </row>
    <row r="161" spans="3:16" hidden="1" x14ac:dyDescent="0.25">
      <c r="C161" s="46" t="s">
        <v>67</v>
      </c>
      <c r="D161" s="39">
        <v>51.89</v>
      </c>
      <c r="O161" s="39" t="s">
        <v>165</v>
      </c>
      <c r="P161" s="39">
        <v>45.79</v>
      </c>
    </row>
    <row r="162" spans="3:16" hidden="1" x14ac:dyDescent="0.25">
      <c r="C162" s="46" t="s">
        <v>119</v>
      </c>
      <c r="D162" s="39">
        <v>46.55</v>
      </c>
      <c r="O162" s="39" t="s">
        <v>107</v>
      </c>
      <c r="P162" s="39">
        <v>45.6</v>
      </c>
    </row>
    <row r="163" spans="3:16" hidden="1" x14ac:dyDescent="0.25">
      <c r="C163" s="46" t="s">
        <v>145</v>
      </c>
      <c r="D163" s="39">
        <v>43.63</v>
      </c>
      <c r="O163" s="39" t="s">
        <v>41</v>
      </c>
      <c r="P163" s="39">
        <v>44.07</v>
      </c>
    </row>
    <row r="164" spans="3:16" hidden="1" x14ac:dyDescent="0.25">
      <c r="C164" s="46" t="s">
        <v>86</v>
      </c>
      <c r="D164" s="39">
        <v>42.28</v>
      </c>
      <c r="O164" s="39" t="s">
        <v>72</v>
      </c>
      <c r="P164" s="39">
        <v>42.5</v>
      </c>
    </row>
    <row r="165" spans="3:16" hidden="1" x14ac:dyDescent="0.25">
      <c r="C165" s="46" t="s">
        <v>156</v>
      </c>
      <c r="D165" s="39">
        <v>41.82</v>
      </c>
      <c r="O165" s="39" t="s">
        <v>47</v>
      </c>
      <c r="P165" s="39">
        <v>41.12</v>
      </c>
    </row>
    <row r="166" spans="3:16" hidden="1" x14ac:dyDescent="0.25">
      <c r="C166" s="46" t="s">
        <v>147</v>
      </c>
      <c r="D166" s="39">
        <v>32.96</v>
      </c>
      <c r="O166" s="39" t="s">
        <v>109</v>
      </c>
      <c r="P166" s="39">
        <v>38.57</v>
      </c>
    </row>
    <row r="167" spans="3:16" hidden="1" x14ac:dyDescent="0.25">
      <c r="C167" s="46" t="s">
        <v>72</v>
      </c>
      <c r="D167" s="39">
        <v>30.73</v>
      </c>
      <c r="O167" s="39" t="s">
        <v>69</v>
      </c>
      <c r="P167" s="39">
        <v>38.29</v>
      </c>
    </row>
    <row r="168" spans="3:16" hidden="1" x14ac:dyDescent="0.25">
      <c r="C168" s="46" t="s">
        <v>132</v>
      </c>
      <c r="D168" s="39">
        <v>25.07</v>
      </c>
      <c r="O168" s="39" t="s">
        <v>155</v>
      </c>
      <c r="P168" s="39">
        <v>35.96</v>
      </c>
    </row>
    <row r="169" spans="3:16" hidden="1" x14ac:dyDescent="0.25">
      <c r="C169" s="46" t="s">
        <v>47</v>
      </c>
      <c r="D169" s="39">
        <v>24.21</v>
      </c>
      <c r="O169" s="39" t="s">
        <v>132</v>
      </c>
      <c r="P169" s="39">
        <v>30.28</v>
      </c>
    </row>
    <row r="170" spans="3:16" hidden="1" x14ac:dyDescent="0.25">
      <c r="C170" s="46" t="s">
        <v>82</v>
      </c>
      <c r="D170" s="39">
        <v>24.11</v>
      </c>
      <c r="O170" s="39" t="s">
        <v>96</v>
      </c>
      <c r="P170" s="39">
        <v>30.22</v>
      </c>
    </row>
    <row r="171" spans="3:16" hidden="1" x14ac:dyDescent="0.25">
      <c r="C171" s="46" t="s">
        <v>153</v>
      </c>
      <c r="D171" s="39">
        <v>22.96</v>
      </c>
      <c r="O171" s="39" t="s">
        <v>102</v>
      </c>
      <c r="P171" s="39">
        <v>29.47</v>
      </c>
    </row>
    <row r="172" spans="3:16" hidden="1" x14ac:dyDescent="0.25">
      <c r="C172" s="46" t="s">
        <v>32</v>
      </c>
      <c r="D172" s="39">
        <v>22.86</v>
      </c>
      <c r="O172" s="39" t="s">
        <v>82</v>
      </c>
      <c r="P172" s="39">
        <v>29.3</v>
      </c>
    </row>
    <row r="173" spans="3:16" hidden="1" x14ac:dyDescent="0.25">
      <c r="C173" s="46" t="s">
        <v>102</v>
      </c>
      <c r="D173" s="39">
        <v>22.73</v>
      </c>
      <c r="O173" s="39" t="s">
        <v>17</v>
      </c>
      <c r="P173" s="39">
        <v>25.44</v>
      </c>
    </row>
    <row r="174" spans="3:16" hidden="1" x14ac:dyDescent="0.25">
      <c r="C174" s="46" t="s">
        <v>42</v>
      </c>
      <c r="D174" s="39">
        <v>20.37</v>
      </c>
      <c r="O174" s="39" t="s">
        <v>162</v>
      </c>
      <c r="P174" s="39">
        <v>25.12</v>
      </c>
    </row>
    <row r="175" spans="3:16" hidden="1" x14ac:dyDescent="0.25">
      <c r="C175" s="46" t="s">
        <v>41</v>
      </c>
      <c r="D175" s="39">
        <v>19.28</v>
      </c>
      <c r="O175" s="39" t="s">
        <v>171</v>
      </c>
      <c r="P175" s="39">
        <v>24.86</v>
      </c>
    </row>
    <row r="176" spans="3:16" hidden="1" x14ac:dyDescent="0.25">
      <c r="C176" s="46" t="s">
        <v>141</v>
      </c>
      <c r="D176" s="39">
        <v>18</v>
      </c>
      <c r="O176" s="39" t="s">
        <v>52</v>
      </c>
      <c r="P176" s="39">
        <v>24.18</v>
      </c>
    </row>
    <row r="177" spans="3:16" hidden="1" x14ac:dyDescent="0.25">
      <c r="C177" s="46" t="s">
        <v>96</v>
      </c>
      <c r="D177" s="39">
        <v>17.86</v>
      </c>
      <c r="O177" s="39" t="s">
        <v>147</v>
      </c>
      <c r="P177" s="39">
        <v>23.67</v>
      </c>
    </row>
    <row r="178" spans="3:16" hidden="1" x14ac:dyDescent="0.25">
      <c r="C178" s="46" t="s">
        <v>112</v>
      </c>
      <c r="D178" s="39">
        <v>17.37</v>
      </c>
      <c r="O178" s="39" t="s">
        <v>112</v>
      </c>
      <c r="P178" s="39">
        <v>23.45</v>
      </c>
    </row>
    <row r="179" spans="3:16" hidden="1" x14ac:dyDescent="0.25">
      <c r="C179" s="46" t="s">
        <v>165</v>
      </c>
      <c r="D179" s="39">
        <v>15.79</v>
      </c>
      <c r="O179" s="39" t="s">
        <v>33</v>
      </c>
      <c r="P179" s="39">
        <v>22.59</v>
      </c>
    </row>
    <row r="180" spans="3:16" hidden="1" x14ac:dyDescent="0.25">
      <c r="C180" s="46" t="s">
        <v>110</v>
      </c>
      <c r="D180" s="39">
        <v>15.36</v>
      </c>
      <c r="O180" s="39" t="s">
        <v>127</v>
      </c>
      <c r="P180" s="39">
        <v>20.190000000000001</v>
      </c>
    </row>
    <row r="181" spans="3:16" hidden="1" x14ac:dyDescent="0.25">
      <c r="C181" s="46" t="s">
        <v>127</v>
      </c>
      <c r="D181" s="39">
        <v>15.05</v>
      </c>
      <c r="O181" s="39" t="s">
        <v>45</v>
      </c>
      <c r="P181" s="39">
        <v>19.37</v>
      </c>
    </row>
    <row r="182" spans="3:16" hidden="1" x14ac:dyDescent="0.25">
      <c r="C182" s="46" t="s">
        <v>107</v>
      </c>
      <c r="D182" s="39">
        <v>14.69</v>
      </c>
      <c r="O182" s="39" t="s">
        <v>110</v>
      </c>
      <c r="P182" s="39">
        <v>17.64</v>
      </c>
    </row>
    <row r="183" spans="3:16" hidden="1" x14ac:dyDescent="0.25">
      <c r="C183" s="46" t="s">
        <v>69</v>
      </c>
      <c r="D183" s="39">
        <v>12.55</v>
      </c>
      <c r="O183" s="39" t="s">
        <v>164</v>
      </c>
      <c r="P183" s="39">
        <v>17.329999999999998</v>
      </c>
    </row>
    <row r="184" spans="3:16" hidden="1" x14ac:dyDescent="0.25">
      <c r="C184" s="46" t="s">
        <v>158</v>
      </c>
      <c r="D184" s="39">
        <v>12.53</v>
      </c>
      <c r="O184" s="39" t="s">
        <v>158</v>
      </c>
      <c r="P184" s="39">
        <v>16.95</v>
      </c>
    </row>
    <row r="185" spans="3:16" hidden="1" x14ac:dyDescent="0.25">
      <c r="C185" s="46" t="s">
        <v>131</v>
      </c>
      <c r="D185" s="39">
        <v>9.44</v>
      </c>
      <c r="O185" s="39" t="s">
        <v>81</v>
      </c>
      <c r="P185" s="39">
        <v>16.89</v>
      </c>
    </row>
    <row r="186" spans="3:16" hidden="1" x14ac:dyDescent="0.25">
      <c r="C186" s="46" t="s">
        <v>66</v>
      </c>
      <c r="D186" s="39">
        <v>8.06</v>
      </c>
      <c r="O186" s="39" t="s">
        <v>141</v>
      </c>
      <c r="P186" s="39">
        <v>16.66</v>
      </c>
    </row>
    <row r="187" spans="3:16" hidden="1" x14ac:dyDescent="0.25">
      <c r="C187" s="46" t="s">
        <v>52</v>
      </c>
      <c r="D187" s="39">
        <v>7.84</v>
      </c>
      <c r="O187" s="39" t="s">
        <v>131</v>
      </c>
      <c r="P187" s="39">
        <v>13.7</v>
      </c>
    </row>
    <row r="188" spans="3:16" hidden="1" x14ac:dyDescent="0.25">
      <c r="C188" s="46" t="s">
        <v>149</v>
      </c>
      <c r="D188" s="39">
        <v>5.84</v>
      </c>
      <c r="O188" s="39" t="s">
        <v>66</v>
      </c>
      <c r="P188" s="39">
        <v>13.41</v>
      </c>
    </row>
    <row r="189" spans="3:16" hidden="1" x14ac:dyDescent="0.25">
      <c r="C189" s="46" t="s">
        <v>97</v>
      </c>
      <c r="D189" s="39">
        <v>5.42</v>
      </c>
      <c r="O189" s="39" t="s">
        <v>119</v>
      </c>
      <c r="P189" s="39">
        <v>11.7</v>
      </c>
    </row>
    <row r="190" spans="3:16" hidden="1" x14ac:dyDescent="0.25">
      <c r="C190" s="46" t="s">
        <v>70</v>
      </c>
      <c r="D190" s="39">
        <v>5.14</v>
      </c>
      <c r="O190" s="39" t="s">
        <v>42</v>
      </c>
      <c r="P190" s="39">
        <v>9.5</v>
      </c>
    </row>
    <row r="191" spans="3:16" hidden="1" x14ac:dyDescent="0.25">
      <c r="C191" s="46" t="s">
        <v>81</v>
      </c>
      <c r="D191" s="39">
        <v>4.88</v>
      </c>
      <c r="O191" s="39" t="s">
        <v>149</v>
      </c>
      <c r="P191" s="39">
        <v>9.4</v>
      </c>
    </row>
    <row r="192" spans="3:16" hidden="1" x14ac:dyDescent="0.25">
      <c r="C192" s="46" t="s">
        <v>151</v>
      </c>
      <c r="D192" s="39">
        <v>3.54</v>
      </c>
      <c r="O192" s="39" t="s">
        <v>121</v>
      </c>
      <c r="P192" s="39">
        <v>8.44</v>
      </c>
    </row>
    <row r="193" spans="3:16" hidden="1" x14ac:dyDescent="0.25">
      <c r="C193" s="46" t="s">
        <v>33</v>
      </c>
      <c r="D193" s="39">
        <v>2.84</v>
      </c>
      <c r="O193" s="39" t="s">
        <v>151</v>
      </c>
      <c r="P193" s="39">
        <v>8.1300000000000008</v>
      </c>
    </row>
    <row r="194" spans="3:16" hidden="1" x14ac:dyDescent="0.25">
      <c r="C194" s="46" t="s">
        <v>150</v>
      </c>
      <c r="D194" s="39">
        <v>2.77</v>
      </c>
      <c r="O194" s="39" t="s">
        <v>49</v>
      </c>
      <c r="P194" s="39">
        <v>6.99</v>
      </c>
    </row>
    <row r="195" spans="3:16" hidden="1" x14ac:dyDescent="0.25">
      <c r="C195" s="46" t="s">
        <v>113</v>
      </c>
      <c r="D195" s="39">
        <v>2.75</v>
      </c>
      <c r="O195" s="39" t="s">
        <v>150</v>
      </c>
      <c r="P195" s="39">
        <v>6.58</v>
      </c>
    </row>
    <row r="196" spans="3:16" hidden="1" x14ac:dyDescent="0.25">
      <c r="C196" s="46" t="s">
        <v>122</v>
      </c>
      <c r="D196" s="39">
        <v>1.66</v>
      </c>
      <c r="O196" s="39" t="s">
        <v>70</v>
      </c>
      <c r="P196" s="39">
        <v>6.15</v>
      </c>
    </row>
    <row r="197" spans="3:16" hidden="1" x14ac:dyDescent="0.25">
      <c r="C197" s="46" t="s">
        <v>49</v>
      </c>
      <c r="D197" s="39">
        <v>1.41</v>
      </c>
      <c r="O197" s="39" t="s">
        <v>113</v>
      </c>
      <c r="P197" s="39">
        <v>3.26</v>
      </c>
    </row>
    <row r="198" spans="3:16" hidden="1" x14ac:dyDescent="0.25">
      <c r="C198" s="46" t="s">
        <v>121</v>
      </c>
      <c r="D198" s="39">
        <v>1.4</v>
      </c>
      <c r="O198" s="39" t="s">
        <v>97</v>
      </c>
      <c r="P198" s="39">
        <v>3.17</v>
      </c>
    </row>
    <row r="199" spans="3:16" hidden="1" x14ac:dyDescent="0.25">
      <c r="C199" s="46" t="s">
        <v>117</v>
      </c>
      <c r="D199" s="39">
        <v>1.04</v>
      </c>
      <c r="O199" s="39" t="s">
        <v>145</v>
      </c>
      <c r="P199" s="39">
        <v>3.03</v>
      </c>
    </row>
    <row r="200" spans="3:16" hidden="1" x14ac:dyDescent="0.25">
      <c r="C200" s="46" t="s">
        <v>115</v>
      </c>
      <c r="D200" s="39">
        <v>0.67130000000000001</v>
      </c>
      <c r="O200" s="39" t="s">
        <v>122</v>
      </c>
      <c r="P200" s="39">
        <v>2.2799999999999998</v>
      </c>
    </row>
    <row r="201" spans="3:16" hidden="1" x14ac:dyDescent="0.25">
      <c r="C201" s="46" t="s">
        <v>161</v>
      </c>
      <c r="D201" s="39">
        <v>0.4995</v>
      </c>
      <c r="O201" s="39" t="s">
        <v>117</v>
      </c>
      <c r="P201" s="39">
        <v>0.99209999999999998</v>
      </c>
    </row>
    <row r="202" spans="3:16" hidden="1" x14ac:dyDescent="0.25">
      <c r="C202" s="46" t="s">
        <v>162</v>
      </c>
      <c r="D202" s="39">
        <v>0.1061</v>
      </c>
      <c r="O202" s="39" t="s">
        <v>161</v>
      </c>
      <c r="P202" s="39">
        <v>0.65069999999999995</v>
      </c>
    </row>
    <row r="203" spans="3:16" hidden="1" x14ac:dyDescent="0.25">
      <c r="C203" s="46" t="s">
        <v>68</v>
      </c>
      <c r="D203" s="39">
        <v>0.1002</v>
      </c>
      <c r="O203" s="39" t="s">
        <v>51</v>
      </c>
      <c r="P203" s="39">
        <v>0.57569999999999999</v>
      </c>
    </row>
    <row r="204" spans="3:16" hidden="1" x14ac:dyDescent="0.25">
      <c r="C204" s="46" t="s">
        <v>51</v>
      </c>
      <c r="D204" s="39">
        <v>9.0700000000000003E-2</v>
      </c>
      <c r="O204" s="39" t="s">
        <v>115</v>
      </c>
      <c r="P204" s="39">
        <v>0.2107</v>
      </c>
    </row>
    <row r="205" spans="3:16" hidden="1" x14ac:dyDescent="0.25">
      <c r="O205" s="39" t="s">
        <v>68</v>
      </c>
      <c r="P205" s="39">
        <v>0.10929999999999999</v>
      </c>
    </row>
    <row r="206" spans="3:16" hidden="1" x14ac:dyDescent="0.25"/>
    <row r="207" spans="3:16" hidden="1" x14ac:dyDescent="0.25">
      <c r="O207" s="39" t="s">
        <v>13</v>
      </c>
      <c r="P207" s="39">
        <v>223527</v>
      </c>
    </row>
    <row r="208" spans="3:16" hidden="1" x14ac:dyDescent="0.25">
      <c r="O208" s="39" t="s">
        <v>202</v>
      </c>
      <c r="P208" s="39">
        <v>207012</v>
      </c>
    </row>
    <row r="209" spans="15:16" hidden="1" x14ac:dyDescent="0.25">
      <c r="O209" s="39" t="s">
        <v>203</v>
      </c>
      <c r="P209" s="39">
        <v>11991.1</v>
      </c>
    </row>
    <row r="210" spans="15:16" hidden="1" x14ac:dyDescent="0.25">
      <c r="O210" s="39" t="s">
        <v>204</v>
      </c>
      <c r="P210" s="39">
        <v>65170.2</v>
      </c>
    </row>
    <row r="211" spans="15:16" hidden="1" x14ac:dyDescent="0.25">
      <c r="O211" s="39" t="s">
        <v>205</v>
      </c>
      <c r="P211" s="39">
        <v>138518</v>
      </c>
    </row>
    <row r="212" spans="15:16" hidden="1" x14ac:dyDescent="0.25">
      <c r="O212" s="39" t="s">
        <v>207</v>
      </c>
      <c r="P212" s="39">
        <v>50057.9</v>
      </c>
    </row>
    <row r="213" spans="15:16" hidden="1" x14ac:dyDescent="0.25">
      <c r="O213" s="39" t="s">
        <v>208</v>
      </c>
      <c r="P213" s="39">
        <v>5219.7700000000004</v>
      </c>
    </row>
    <row r="214" spans="15:16" hidden="1" x14ac:dyDescent="0.25">
      <c r="O214" s="39" t="s">
        <v>209</v>
      </c>
      <c r="P214" s="39">
        <v>24844.7</v>
      </c>
    </row>
    <row r="215" spans="15:16" hidden="1" x14ac:dyDescent="0.25">
      <c r="O215" s="39" t="s">
        <v>210</v>
      </c>
      <c r="P215" s="39">
        <v>103694</v>
      </c>
    </row>
    <row r="216" spans="15:16" hidden="1" x14ac:dyDescent="0.25">
      <c r="O216" s="39" t="s">
        <v>211</v>
      </c>
      <c r="P216" s="39">
        <v>17306.2</v>
      </c>
    </row>
    <row r="217" spans="15:16" hidden="1" x14ac:dyDescent="0.25">
      <c r="O217" s="39" t="s">
        <v>212</v>
      </c>
      <c r="P217" s="39">
        <v>2358</v>
      </c>
    </row>
    <row r="218" spans="15:16" hidden="1" x14ac:dyDescent="0.25">
      <c r="O218" s="39" t="s">
        <v>213</v>
      </c>
      <c r="P218" s="39">
        <v>25213.200000000001</v>
      </c>
    </row>
    <row r="219" spans="15:16" hidden="1" x14ac:dyDescent="0.25">
      <c r="O219" s="39" t="s">
        <v>214</v>
      </c>
      <c r="P219" s="39">
        <v>136666</v>
      </c>
    </row>
    <row r="220" spans="15:16" hidden="1" x14ac:dyDescent="0.25">
      <c r="O220" s="39" t="s">
        <v>215</v>
      </c>
      <c r="P220" s="39">
        <v>32900.199999999997</v>
      </c>
    </row>
    <row r="221" spans="15:16" hidden="1" x14ac:dyDescent="0.25">
      <c r="O221" s="39" t="s">
        <v>206</v>
      </c>
      <c r="P221" s="39">
        <v>211263</v>
      </c>
    </row>
    <row r="222" spans="15:16" hidden="1" x14ac:dyDescent="0.25">
      <c r="O222" s="39" t="s">
        <v>11</v>
      </c>
      <c r="P222" s="39">
        <v>0</v>
      </c>
    </row>
    <row r="223" spans="15:16" hidden="1" x14ac:dyDescent="0.25"/>
  </sheetData>
  <sheetProtection algorithmName="SHA-512" hashValue="iKwcuF/rvckjtAogw7v9oaKDdFyEHMwXdNNec8Y0wNtIuzIkCCHnKHyHmG9U2ZCdOHjT+6kCwVy0l/cQItQPjQ==" saltValue="BnUrMR0BYq09FKKn0STlWw==" spinCount="100000" sheet="1" scenarios="1"/>
  <mergeCells count="2">
    <mergeCell ref="B1:Y1"/>
    <mergeCell ref="Z1:AB11"/>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40" t="s">
        <v>184</v>
      </c>
      <c r="B39" s="40">
        <v>103694</v>
      </c>
      <c r="C39" s="75">
        <f t="shared" ref="C39:C47" si="0">(IF(ISNUMBER(B39),(IF(B39&lt;100,"&lt;100",IF(B39&lt;200,"&lt;200",IF(B39&lt;500,"&lt;500",IF(B39&lt;1000,"&lt;1,000",IF(B39&lt;10000,(ROUND(B39,-2)),IF(B39&lt;100000,(ROUND(B39,-3)),IF(B39&lt;1000000,(ROUND(B39,-4)),IF(B39&gt;=1000000,(ROUND(B39,-5))))))))))),"-"))</f>
        <v>100000</v>
      </c>
      <c r="D39" s="54">
        <f t="shared" ref="D39:D47" si="1">B39/$B$47</f>
        <v>0.46389921575469628</v>
      </c>
    </row>
    <row r="40" spans="1:4" hidden="1" x14ac:dyDescent="0.25">
      <c r="A40" s="40" t="s">
        <v>185</v>
      </c>
      <c r="B40" s="40">
        <v>32900.199999999997</v>
      </c>
      <c r="C40" s="75">
        <f t="shared" si="0"/>
        <v>33000</v>
      </c>
      <c r="D40" s="54">
        <f t="shared" si="1"/>
        <v>0.14718669333011222</v>
      </c>
    </row>
    <row r="41" spans="1:4" hidden="1" x14ac:dyDescent="0.25">
      <c r="A41" s="40" t="s">
        <v>188</v>
      </c>
      <c r="B41" s="40">
        <v>25213.200000000001</v>
      </c>
      <c r="C41" s="75">
        <f t="shared" si="0"/>
        <v>25000</v>
      </c>
      <c r="D41" s="54">
        <f t="shared" si="1"/>
        <v>0.11279711175831109</v>
      </c>
    </row>
    <row r="42" spans="1:4" hidden="1" x14ac:dyDescent="0.25">
      <c r="A42" s="40" t="s">
        <v>187</v>
      </c>
      <c r="B42" s="40">
        <v>24844.7</v>
      </c>
      <c r="C42" s="75">
        <f t="shared" si="0"/>
        <v>25000</v>
      </c>
      <c r="D42" s="54">
        <f t="shared" si="1"/>
        <v>0.11114854133952498</v>
      </c>
    </row>
    <row r="43" spans="1:4" hidden="1" x14ac:dyDescent="0.25">
      <c r="A43" s="40" t="s">
        <v>189</v>
      </c>
      <c r="B43" s="40">
        <v>17306.2</v>
      </c>
      <c r="C43" s="75">
        <f t="shared" si="0"/>
        <v>17000</v>
      </c>
      <c r="D43" s="54">
        <f t="shared" si="1"/>
        <v>7.7423309040965976E-2</v>
      </c>
    </row>
    <row r="44" spans="1:4" hidden="1" x14ac:dyDescent="0.25">
      <c r="A44" s="40" t="s">
        <v>302</v>
      </c>
      <c r="B44" s="40">
        <v>11991.1</v>
      </c>
      <c r="C44" s="75">
        <f t="shared" si="0"/>
        <v>12000</v>
      </c>
      <c r="D44" s="54">
        <f t="shared" si="1"/>
        <v>5.3644973537872384E-2</v>
      </c>
    </row>
    <row r="45" spans="1:4" hidden="1" x14ac:dyDescent="0.25">
      <c r="A45" s="40" t="s">
        <v>299</v>
      </c>
      <c r="B45" s="40">
        <v>5219.7700000000004</v>
      </c>
      <c r="C45" s="75">
        <f t="shared" si="0"/>
        <v>5200</v>
      </c>
      <c r="D45" s="54">
        <f t="shared" si="1"/>
        <v>2.335185458579948E-2</v>
      </c>
    </row>
    <row r="46" spans="1:4" hidden="1" x14ac:dyDescent="0.25">
      <c r="A46" s="40" t="s">
        <v>186</v>
      </c>
      <c r="B46" s="40">
        <v>2358</v>
      </c>
      <c r="C46" s="75">
        <f t="shared" si="0"/>
        <v>2400</v>
      </c>
      <c r="D46" s="54">
        <f t="shared" si="1"/>
        <v>1.0549061187239125E-2</v>
      </c>
    </row>
    <row r="47" spans="1:4" hidden="1" x14ac:dyDescent="0.25">
      <c r="A47" s="39" t="s">
        <v>300</v>
      </c>
      <c r="B47" s="39">
        <v>223527</v>
      </c>
      <c r="C47" s="75">
        <f t="shared" si="0"/>
        <v>220000</v>
      </c>
      <c r="D47" s="54">
        <f t="shared" si="1"/>
        <v>1</v>
      </c>
    </row>
    <row r="48" spans="1:4" hidden="1" x14ac:dyDescent="0.25"/>
  </sheetData>
  <sheetProtection algorithmName="SHA-512" hashValue="z2ivkdiLDM6rKedO39LDWntRpG+OVAF3F2eg8gE871o3F1XzIzGMoGpGMA/kEjO9/adTqr18Qaak4QGdO2Dqaw==" saltValue="DLVPU15PA8ToBGQxRtiILw==" spinCount="100000" sheet="1" scenarios="1"/>
  <pageMargins left="0.7" right="0.7" top="0.75" bottom="0.75" header="0.3" footer="0.3"/>
  <pageSetup paperSize="0" orientation="portrait" horizontalDpi="0" verticalDpi="0" copie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8" spans="1:4" hidden="1" x14ac:dyDescent="0.25">
      <c r="A38" s="43" t="s">
        <v>176</v>
      </c>
      <c r="B38" s="43" t="s">
        <v>235</v>
      </c>
    </row>
    <row r="39" spans="1:4" hidden="1" x14ac:dyDescent="0.25">
      <c r="A39" s="40" t="s">
        <v>98</v>
      </c>
      <c r="B39" s="40">
        <v>23808.9</v>
      </c>
      <c r="C39" s="83">
        <f t="shared" ref="C39:C46" si="0">(IF(ISNUMBER(B39),(IF(B39&lt;100,"&lt;100",IF(B39&lt;200,"&lt;200",IF(B39&lt;500,"&lt;500",IF(B39&lt;1000,"&lt;1,000",IF(B39&lt;10000,(ROUND(B39,-2)),IF(B39&lt;100000,(ROUND(B39,-3)),IF(B39&lt;1000000,(ROUND(B39,-4)),IF(B39&gt;=1000000,(ROUND(B39,-5))))))))))),"-"))</f>
        <v>24000</v>
      </c>
      <c r="D39" s="54">
        <f t="shared" ref="D39:D46" si="1">B39/$B$48</f>
        <v>0.94430298415115899</v>
      </c>
    </row>
    <row r="40" spans="1:4" hidden="1" x14ac:dyDescent="0.25">
      <c r="A40" s="40" t="s">
        <v>133</v>
      </c>
      <c r="B40" s="40">
        <v>1089.58</v>
      </c>
      <c r="C40" s="83">
        <f t="shared" si="0"/>
        <v>1100</v>
      </c>
      <c r="D40" s="54">
        <f t="shared" si="1"/>
        <v>4.3214665334031378E-2</v>
      </c>
    </row>
    <row r="41" spans="1:4" hidden="1" x14ac:dyDescent="0.25">
      <c r="A41" s="40" t="s">
        <v>125</v>
      </c>
      <c r="B41" s="40">
        <v>90.19</v>
      </c>
      <c r="C41" s="83" t="str">
        <f t="shared" si="0"/>
        <v>&lt;100</v>
      </c>
      <c r="D41" s="54">
        <f t="shared" si="1"/>
        <v>3.5770945377817968E-3</v>
      </c>
    </row>
    <row r="42" spans="1:4" hidden="1" x14ac:dyDescent="0.25">
      <c r="A42" s="40" t="s">
        <v>32</v>
      </c>
      <c r="B42" s="40">
        <v>78.27</v>
      </c>
      <c r="C42" s="83" t="str">
        <f t="shared" si="0"/>
        <v>&lt;100</v>
      </c>
      <c r="D42" s="54">
        <f t="shared" si="1"/>
        <v>3.1043263052686686E-3</v>
      </c>
    </row>
    <row r="43" spans="1:4" hidden="1" x14ac:dyDescent="0.25">
      <c r="A43" s="40" t="s">
        <v>153</v>
      </c>
      <c r="B43" s="40">
        <v>60.85</v>
      </c>
      <c r="C43" s="83" t="str">
        <f t="shared" si="0"/>
        <v>&lt;100</v>
      </c>
      <c r="D43" s="54">
        <f t="shared" si="1"/>
        <v>2.4134183681563627E-3</v>
      </c>
    </row>
    <row r="44" spans="1:4" hidden="1" x14ac:dyDescent="0.25">
      <c r="A44" s="40" t="s">
        <v>41</v>
      </c>
      <c r="B44" s="40">
        <v>44.07</v>
      </c>
      <c r="C44" s="83" t="str">
        <f t="shared" si="0"/>
        <v>&lt;100</v>
      </c>
      <c r="D44" s="54">
        <f t="shared" si="1"/>
        <v>1.7478939603065061E-3</v>
      </c>
    </row>
    <row r="45" spans="1:4" hidden="1" x14ac:dyDescent="0.25">
      <c r="A45" s="40" t="s">
        <v>47</v>
      </c>
      <c r="B45" s="40">
        <v>41.12</v>
      </c>
      <c r="C45" s="83" t="str">
        <f t="shared" si="0"/>
        <v>&lt;100</v>
      </c>
      <c r="D45" s="54">
        <f t="shared" si="1"/>
        <v>1.6308917551124012E-3</v>
      </c>
    </row>
    <row r="46" spans="1:4" hidden="1" x14ac:dyDescent="0.25">
      <c r="A46" s="40" t="s">
        <v>115</v>
      </c>
      <c r="B46" s="40">
        <v>0.2107</v>
      </c>
      <c r="C46" s="83" t="str">
        <f t="shared" si="0"/>
        <v>&lt;100</v>
      </c>
      <c r="D46" s="54">
        <f t="shared" si="1"/>
        <v>8.3567337743721548E-6</v>
      </c>
    </row>
    <row r="47" spans="1:4" hidden="1" x14ac:dyDescent="0.25">
      <c r="C47" s="83"/>
    </row>
    <row r="48" spans="1:4" hidden="1" x14ac:dyDescent="0.25">
      <c r="A48" s="39" t="s">
        <v>326</v>
      </c>
      <c r="B48" s="39">
        <v>25213.200000000001</v>
      </c>
      <c r="C48" s="83">
        <f t="shared" ref="C48" si="2">(IF(ISNUMBER(B48),(IF(B48&lt;100,"&lt;100",IF(B48&lt;200,"&lt;200",IF(B48&lt;500,"&lt;500",IF(B48&lt;1000,"&lt;1,000",IF(B48&lt;10000,(ROUND(B48,-2)),IF(B48&lt;100000,(ROUND(B48,-3)),IF(B48&lt;1000000,(ROUND(B48,-4)),IF(B48&gt;=1000000,(ROUND(B48,-5))))))))))),"-"))</f>
        <v>25000</v>
      </c>
      <c r="D48" s="54">
        <f>B48/$B$48</f>
        <v>1</v>
      </c>
    </row>
  </sheetData>
  <sortState ref="A38:D46">
    <sortCondition descending="1" ref="B39"/>
  </sortState>
  <pageMargins left="0.7" right="0.7" top="0.75" bottom="0.75" header="0.3" footer="0.3"/>
  <pageSetup paperSize="0" orientation="portrait" horizontalDpi="0" verticalDpi="0" copie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50"/>
  <sheetViews>
    <sheetView showGridLines="0" showRowColHeaders="0" zoomScale="70" zoomScaleNormal="70" workbookViewId="0">
      <selection sqref="A1:D1"/>
    </sheetView>
  </sheetViews>
  <sheetFormatPr defaultRowHeight="15.75" x14ac:dyDescent="0.25"/>
  <cols>
    <col min="1" max="16384" width="9" style="39"/>
  </cols>
  <sheetData>
    <row r="1" spans="1:5" ht="15.75" customHeight="1" x14ac:dyDescent="0.3">
      <c r="A1" s="44"/>
    </row>
    <row r="3" spans="1:5" x14ac:dyDescent="0.25">
      <c r="E3" s="43"/>
    </row>
    <row r="29" spans="1:1" x14ac:dyDescent="0.25">
      <c r="A29" s="47" t="s">
        <v>198</v>
      </c>
    </row>
    <row r="35" spans="1:4" hidden="1" x14ac:dyDescent="0.25">
      <c r="A35" s="43" t="s">
        <v>2</v>
      </c>
      <c r="B35" s="43" t="s">
        <v>239</v>
      </c>
      <c r="C35" s="43" t="s">
        <v>240</v>
      </c>
      <c r="D35" s="43" t="s">
        <v>238</v>
      </c>
    </row>
    <row r="36" spans="1:4" hidden="1" x14ac:dyDescent="0.25">
      <c r="A36" s="39">
        <v>2001</v>
      </c>
      <c r="B36" s="40">
        <v>24429.200000000001</v>
      </c>
      <c r="C36" s="40">
        <v>45817.5</v>
      </c>
      <c r="D36" s="40">
        <v>45616.3</v>
      </c>
    </row>
    <row r="37" spans="1:4" hidden="1" x14ac:dyDescent="0.25">
      <c r="A37" s="39">
        <v>2002</v>
      </c>
      <c r="B37" s="40">
        <v>25204.400000000001</v>
      </c>
      <c r="C37" s="40">
        <v>39923.199999999997</v>
      </c>
      <c r="D37" s="40">
        <v>39811.300000000003</v>
      </c>
    </row>
    <row r="38" spans="1:4" hidden="1" x14ac:dyDescent="0.25">
      <c r="A38" s="39">
        <v>2003</v>
      </c>
      <c r="B38" s="40">
        <v>25205.599999999999</v>
      </c>
      <c r="C38" s="40">
        <v>34183.300000000003</v>
      </c>
      <c r="D38" s="40">
        <v>34242</v>
      </c>
    </row>
    <row r="39" spans="1:4" hidden="1" x14ac:dyDescent="0.25">
      <c r="A39" s="39">
        <v>2004</v>
      </c>
      <c r="B39" s="40">
        <v>24702.799999999999</v>
      </c>
      <c r="C39" s="40">
        <v>30377.7</v>
      </c>
      <c r="D39" s="40">
        <v>30554.400000000001</v>
      </c>
    </row>
    <row r="40" spans="1:4" hidden="1" x14ac:dyDescent="0.25">
      <c r="A40" s="39">
        <v>2005</v>
      </c>
      <c r="B40" s="40">
        <v>23478</v>
      </c>
      <c r="C40" s="40">
        <v>27691.4</v>
      </c>
      <c r="D40" s="40">
        <v>27927.200000000001</v>
      </c>
    </row>
    <row r="41" spans="1:4" hidden="1" x14ac:dyDescent="0.25">
      <c r="A41" s="39">
        <v>2006</v>
      </c>
      <c r="B41" s="40">
        <v>22244.1</v>
      </c>
      <c r="C41" s="40">
        <v>25661.200000000001</v>
      </c>
      <c r="D41" s="40">
        <v>25912.6</v>
      </c>
    </row>
    <row r="42" spans="1:4" hidden="1" x14ac:dyDescent="0.25">
      <c r="A42" s="39">
        <v>2007</v>
      </c>
      <c r="B42" s="40">
        <v>20665.2</v>
      </c>
      <c r="C42" s="40">
        <v>24460.1</v>
      </c>
      <c r="D42" s="40">
        <v>24840.400000000001</v>
      </c>
    </row>
    <row r="43" spans="1:4" hidden="1" x14ac:dyDescent="0.25">
      <c r="A43" s="39">
        <v>2008</v>
      </c>
      <c r="B43" s="40">
        <v>18786.2</v>
      </c>
      <c r="C43" s="40">
        <v>23158.799999999999</v>
      </c>
      <c r="D43" s="40">
        <v>23648.9</v>
      </c>
    </row>
    <row r="44" spans="1:4" hidden="1" x14ac:dyDescent="0.25">
      <c r="A44" s="39">
        <v>2009</v>
      </c>
      <c r="B44" s="40">
        <v>17528.2</v>
      </c>
      <c r="C44" s="40">
        <v>22921.8</v>
      </c>
      <c r="D44" s="40">
        <v>23511.3</v>
      </c>
    </row>
    <row r="45" spans="1:4" hidden="1" x14ac:dyDescent="0.25">
      <c r="A45" s="39">
        <v>2010</v>
      </c>
      <c r="B45" s="40">
        <v>16364.2</v>
      </c>
      <c r="C45" s="40">
        <v>22971.8</v>
      </c>
      <c r="D45" s="40">
        <v>23711.3</v>
      </c>
    </row>
    <row r="46" spans="1:4" hidden="1" x14ac:dyDescent="0.25">
      <c r="A46" s="39">
        <v>2011</v>
      </c>
      <c r="B46" s="40">
        <v>15383.2</v>
      </c>
      <c r="C46" s="40">
        <v>23346.9</v>
      </c>
      <c r="D46" s="40">
        <v>24241.8</v>
      </c>
    </row>
    <row r="47" spans="1:4" hidden="1" x14ac:dyDescent="0.25">
      <c r="A47" s="39">
        <v>2012</v>
      </c>
      <c r="B47" s="40">
        <v>14618.2</v>
      </c>
      <c r="C47" s="40">
        <v>23814.7</v>
      </c>
      <c r="D47" s="40">
        <v>24887.5</v>
      </c>
    </row>
    <row r="48" spans="1:4" hidden="1" x14ac:dyDescent="0.25">
      <c r="A48" s="39">
        <v>2013</v>
      </c>
      <c r="B48" s="40">
        <v>14020.2</v>
      </c>
      <c r="C48" s="40">
        <v>24416.1</v>
      </c>
      <c r="D48" s="40">
        <v>25708.5</v>
      </c>
    </row>
    <row r="49" spans="1:4" hidden="1" x14ac:dyDescent="0.25">
      <c r="A49" s="39">
        <v>2014</v>
      </c>
      <c r="B49" s="39">
        <v>13568.2</v>
      </c>
      <c r="C49" s="39">
        <v>25213.200000000001</v>
      </c>
      <c r="D49" s="39">
        <v>26762.9</v>
      </c>
    </row>
    <row r="50" spans="1:4" hidden="1" x14ac:dyDescent="0.25"/>
  </sheetData>
  <sheetProtection algorithmName="SHA-512" hashValue="0Bgb0y69UBqy7O3Rj+gQ2D0g54Zq4Ba4RCLxfI7M5xeeCX0rhAOfSVj+Y+0vYmtfMGHjDnEgJp7DPTbQVSbXMQ==" saltValue="QWlH5PfwbimaqlfSl3BkxA==" spinCount="100000" sheet="1" scenarios="1"/>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7"/>
  <sheetViews>
    <sheetView showRowColHeaders="0" zoomScale="70" zoomScaleNormal="70" workbookViewId="0"/>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29"/>
    </row>
    <row r="29" spans="1:15" x14ac:dyDescent="0.25">
      <c r="A29" s="28" t="s">
        <v>219</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229</v>
      </c>
      <c r="B32" s="1">
        <v>8.6831499999999995</v>
      </c>
      <c r="C32" s="1">
        <v>9.2974500000000013</v>
      </c>
      <c r="D32" s="1">
        <v>9.5977300000000003</v>
      </c>
      <c r="E32" s="1">
        <v>9.64602</v>
      </c>
      <c r="F32" s="1">
        <v>9.3463200000000004</v>
      </c>
      <c r="G32" s="1">
        <v>8.8395799999999998</v>
      </c>
      <c r="H32" s="1">
        <v>8.1086600000000004</v>
      </c>
      <c r="I32" s="1">
        <v>7.2926899999999995</v>
      </c>
      <c r="J32" s="1">
        <v>6.6297299999999995</v>
      </c>
      <c r="K32" s="1">
        <v>6.1297100000000002</v>
      </c>
      <c r="L32" s="1">
        <v>5.6976000000000004</v>
      </c>
      <c r="M32" s="1">
        <v>5.3048599999999997</v>
      </c>
      <c r="N32" s="1">
        <v>4.9821599999999995</v>
      </c>
      <c r="O32" s="1">
        <v>4.7382700000000009</v>
      </c>
    </row>
    <row r="33" spans="1:15" hidden="1" x14ac:dyDescent="0.25">
      <c r="A33" s="1" t="s">
        <v>230</v>
      </c>
      <c r="B33" s="1">
        <v>0.92425000000000002</v>
      </c>
      <c r="C33" s="1">
        <v>1.24231</v>
      </c>
      <c r="D33" s="1">
        <v>1.5671700000000002</v>
      </c>
      <c r="E33" s="1">
        <v>1.8808199999999999</v>
      </c>
      <c r="F33" s="1">
        <v>2.14947</v>
      </c>
      <c r="G33" s="1">
        <v>2.35507</v>
      </c>
      <c r="H33" s="1">
        <v>2.4564899999999996</v>
      </c>
      <c r="I33" s="1">
        <v>2.47295</v>
      </c>
      <c r="J33" s="1">
        <v>2.4274</v>
      </c>
      <c r="K33" s="1">
        <v>2.3147099999999998</v>
      </c>
      <c r="L33" s="1">
        <v>2.1680100000000002</v>
      </c>
      <c r="M33" s="1">
        <v>1.9863199999999999</v>
      </c>
      <c r="N33" s="1">
        <v>1.81979</v>
      </c>
      <c r="O33" s="1">
        <v>1.6612199999999999</v>
      </c>
    </row>
    <row r="34" spans="1:15" hidden="1" x14ac:dyDescent="0.25">
      <c r="A34" s="1" t="s">
        <v>231</v>
      </c>
      <c r="B34" s="1">
        <v>0.17288200000000001</v>
      </c>
      <c r="C34" s="1">
        <v>0.28301299999999996</v>
      </c>
      <c r="D34" s="1">
        <v>0.44772000000000001</v>
      </c>
      <c r="E34" s="1">
        <v>0.68126100000000001</v>
      </c>
      <c r="F34" s="1">
        <v>0.988348</v>
      </c>
      <c r="G34" s="1">
        <v>1.3494699999999999</v>
      </c>
      <c r="H34" s="1">
        <v>1.7220899999999999</v>
      </c>
      <c r="I34" s="1">
        <v>2.0644499999999999</v>
      </c>
      <c r="J34" s="1">
        <v>2.36585</v>
      </c>
      <c r="K34" s="1">
        <v>2.5852600000000003</v>
      </c>
      <c r="L34" s="1">
        <v>2.7228400000000001</v>
      </c>
      <c r="M34" s="1">
        <v>2.7515200000000002</v>
      </c>
      <c r="N34" s="1">
        <v>2.69129</v>
      </c>
      <c r="O34" s="1">
        <v>2.5710700000000002</v>
      </c>
    </row>
    <row r="35" spans="1:15" hidden="1" x14ac:dyDescent="0.25">
      <c r="A35" s="1" t="s">
        <v>232</v>
      </c>
      <c r="B35" s="1">
        <v>1.2828299999999999</v>
      </c>
      <c r="C35" s="1">
        <v>1.1816</v>
      </c>
      <c r="D35" s="1">
        <v>1.07145</v>
      </c>
      <c r="E35" s="1">
        <v>0.97795600000000005</v>
      </c>
      <c r="F35" s="1">
        <v>0.93151300000000004</v>
      </c>
      <c r="G35" s="1">
        <v>0.94598800000000005</v>
      </c>
      <c r="H35" s="1">
        <v>1.04749</v>
      </c>
      <c r="I35" s="1">
        <v>1.1969700000000001</v>
      </c>
      <c r="J35" s="1">
        <v>1.4403800000000002</v>
      </c>
      <c r="K35" s="1">
        <v>1.70069</v>
      </c>
      <c r="L35" s="1">
        <v>1.9739800000000001</v>
      </c>
      <c r="M35" s="1">
        <v>2.2794099999999999</v>
      </c>
      <c r="N35" s="1">
        <v>2.5527500000000001</v>
      </c>
      <c r="O35" s="1">
        <v>2.7440100000000003</v>
      </c>
    </row>
    <row r="36" spans="1:15" hidden="1" x14ac:dyDescent="0.25">
      <c r="A36" s="1" t="s">
        <v>233</v>
      </c>
      <c r="B36" s="1">
        <v>8.8729599999999991</v>
      </c>
      <c r="C36" s="1">
        <v>9.4485499999999991</v>
      </c>
      <c r="D36" s="1">
        <v>9.57681</v>
      </c>
      <c r="E36" s="1">
        <v>9.2701100000000007</v>
      </c>
      <c r="F36" s="1">
        <v>8.6334599999999995</v>
      </c>
      <c r="G36" s="1">
        <v>7.76288</v>
      </c>
      <c r="H36" s="1">
        <v>6.8710800000000001</v>
      </c>
      <c r="I36" s="1">
        <v>5.9340799999999998</v>
      </c>
      <c r="J36" s="1">
        <v>5.2541099999999998</v>
      </c>
      <c r="K36" s="1">
        <v>4.6701999999999995</v>
      </c>
      <c r="L36" s="1">
        <v>4.2313100000000006</v>
      </c>
      <c r="M36" s="1">
        <v>4.0173699999999997</v>
      </c>
      <c r="N36" s="1">
        <v>3.8534099999999998</v>
      </c>
      <c r="O36" s="1">
        <v>3.7542600000000004</v>
      </c>
    </row>
    <row r="37" spans="1:15" hidden="1" x14ac:dyDescent="0.25"/>
  </sheetData>
  <sheetProtection algorithmName="SHA-512" hashValue="4C7xF1y9SEXa5PB6Jh5KjpGZ2AcmwgL5VIuIpcZLtaMQNL11skhdMuoMB6fTu0XQndBkh5D9nUbgKcjF3afa1g==" saltValue="iAy8uLzWq7OokH+Yncsazw==" spinCount="100000" sheet="1" scenarios="1"/>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T204"/>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92" t="s">
        <v>337</v>
      </c>
      <c r="B1" s="92"/>
      <c r="C1" s="92"/>
      <c r="D1" s="92"/>
      <c r="E1" s="92"/>
      <c r="F1" s="92"/>
      <c r="G1" s="92"/>
      <c r="H1" s="92"/>
      <c r="I1" s="92"/>
      <c r="J1" s="92"/>
      <c r="K1" s="92"/>
      <c r="L1" s="92"/>
      <c r="M1" s="92"/>
      <c r="N1" s="92"/>
      <c r="O1" s="92"/>
      <c r="P1" s="92"/>
      <c r="Q1" s="92"/>
      <c r="R1" s="92"/>
      <c r="S1" s="92"/>
      <c r="T1" s="92"/>
    </row>
    <row r="31" spans="1:19" ht="15.75" customHeight="1" x14ac:dyDescent="0.25">
      <c r="A31" s="35" t="s">
        <v>234</v>
      </c>
      <c r="I31" s="36"/>
      <c r="J31" s="36"/>
      <c r="K31" s="36"/>
      <c r="L31" s="36"/>
      <c r="M31" s="36"/>
      <c r="N31" s="36"/>
      <c r="O31" s="36"/>
      <c r="P31" s="36"/>
      <c r="Q31" s="36"/>
      <c r="R31" s="36"/>
      <c r="S31" s="36"/>
    </row>
    <row r="38" spans="1:10" hidden="1" x14ac:dyDescent="0.25"/>
    <row r="39" spans="1:10" ht="18.75" hidden="1" x14ac:dyDescent="0.3">
      <c r="B39" s="37" t="s">
        <v>176</v>
      </c>
      <c r="C39" s="37">
        <v>2000</v>
      </c>
      <c r="D39" s="37"/>
      <c r="G39" s="37" t="s">
        <v>176</v>
      </c>
      <c r="H39" s="37">
        <v>2014</v>
      </c>
    </row>
    <row r="40" spans="1:10" hidden="1" x14ac:dyDescent="0.25">
      <c r="A40" s="1">
        <v>1</v>
      </c>
      <c r="B40" s="1" t="s">
        <v>30</v>
      </c>
      <c r="C40" s="1">
        <v>2777</v>
      </c>
      <c r="D40" s="82">
        <f t="shared" ref="D40:D61" si="0">(IF(ISNUMBER(C40),(IF(C40&lt;100,"&lt;100",IF(C40&lt;200,"&lt;200",IF(C40&lt;500,"&lt;500",IF(C40&lt;1000,"&lt;1,000",IF(C40&lt;10000,(ROUND(C40,-2)),IF(C40&lt;100000,(ROUND(C40,-3)),IF(C40&lt;1000000,(ROUND(C40,-4)),IF(C40&gt;=1000000,(ROUND(C40,-5))))))))))),"-"))</f>
        <v>2800</v>
      </c>
      <c r="E40" s="10">
        <f>C40/$C$61</f>
        <v>0.13083196313902487</v>
      </c>
      <c r="G40" s="1" t="s">
        <v>130</v>
      </c>
      <c r="H40" s="1">
        <v>7097</v>
      </c>
      <c r="I40" s="82">
        <f t="shared" ref="I40:I59" si="1">(IF(ISNUMBER(H40),(IF(H40&lt;100,"&lt;100",IF(H40&lt;200,"&lt;200",IF(H40&lt;500,"&lt;500",IF(H40&lt;1000,"&lt;1,000",IF(H40&lt;10000,(ROUND(H40,-2)),IF(H40&lt;100000,(ROUND(H40,-3)),IF(H40&lt;1000000,(ROUND(H40,-4)),IF(H40&gt;=1000000,(ROUND(H40,-5))))))))))),"-"))</f>
        <v>7100</v>
      </c>
      <c r="J40" s="10">
        <f>H40/$H$61</f>
        <v>0.11862596466126329</v>
      </c>
    </row>
    <row r="41" spans="1:10" hidden="1" x14ac:dyDescent="0.25">
      <c r="A41" s="1">
        <v>2</v>
      </c>
      <c r="B41" s="1" t="s">
        <v>19</v>
      </c>
      <c r="C41" s="1">
        <v>1728</v>
      </c>
      <c r="D41" s="82">
        <f t="shared" si="0"/>
        <v>1700</v>
      </c>
      <c r="E41" s="10">
        <f t="shared" ref="E41:E61" si="2">C41/$C$61</f>
        <v>8.1410742637463077E-2</v>
      </c>
      <c r="G41" s="1" t="s">
        <v>27</v>
      </c>
      <c r="H41" s="1">
        <v>6382</v>
      </c>
      <c r="I41" s="82">
        <f t="shared" si="1"/>
        <v>6400</v>
      </c>
      <c r="J41" s="10">
        <f t="shared" ref="J41:J61" si="3">H41/$H$61</f>
        <v>0.10667477898663975</v>
      </c>
    </row>
    <row r="42" spans="1:10" hidden="1" x14ac:dyDescent="0.25">
      <c r="A42" s="1">
        <v>3</v>
      </c>
      <c r="B42" s="1" t="s">
        <v>27</v>
      </c>
      <c r="C42" s="1">
        <v>1634</v>
      </c>
      <c r="D42" s="82">
        <f t="shared" si="0"/>
        <v>1600</v>
      </c>
      <c r="E42" s="10">
        <f t="shared" si="2"/>
        <v>7.698214899861959E-2</v>
      </c>
      <c r="G42" s="1" t="s">
        <v>98</v>
      </c>
      <c r="H42" s="1">
        <v>5250.05</v>
      </c>
      <c r="I42" s="82">
        <f t="shared" si="1"/>
        <v>5300</v>
      </c>
      <c r="J42" s="10">
        <f t="shared" si="3"/>
        <v>8.7754296994485753E-2</v>
      </c>
    </row>
    <row r="43" spans="1:10" hidden="1" x14ac:dyDescent="0.25">
      <c r="A43" s="1">
        <v>4</v>
      </c>
      <c r="B43" s="1" t="s">
        <v>31</v>
      </c>
      <c r="C43" s="1">
        <v>1459</v>
      </c>
      <c r="D43" s="82">
        <f t="shared" si="0"/>
        <v>1500</v>
      </c>
      <c r="E43" s="10">
        <f t="shared" si="2"/>
        <v>6.8737426798645043E-2</v>
      </c>
      <c r="G43" s="1" t="s">
        <v>19</v>
      </c>
      <c r="H43" s="1">
        <v>4624</v>
      </c>
      <c r="I43" s="82">
        <f t="shared" si="1"/>
        <v>4600</v>
      </c>
      <c r="J43" s="10">
        <f t="shared" si="3"/>
        <v>7.7289905677565371E-2</v>
      </c>
    </row>
    <row r="44" spans="1:10" hidden="1" x14ac:dyDescent="0.25">
      <c r="A44" s="1">
        <v>5</v>
      </c>
      <c r="B44" s="1" t="s">
        <v>98</v>
      </c>
      <c r="C44" s="1">
        <v>1446.518</v>
      </c>
      <c r="D44" s="82">
        <f t="shared" si="0"/>
        <v>1400</v>
      </c>
      <c r="E44" s="10">
        <f t="shared" si="2"/>
        <v>6.8149366098644568E-2</v>
      </c>
      <c r="G44" s="1" t="s">
        <v>31</v>
      </c>
      <c r="H44" s="1">
        <v>3803</v>
      </c>
      <c r="I44" s="82">
        <f t="shared" si="1"/>
        <v>3800</v>
      </c>
      <c r="J44" s="10">
        <f t="shared" si="3"/>
        <v>6.3566935832997648E-2</v>
      </c>
    </row>
    <row r="45" spans="1:10" hidden="1" x14ac:dyDescent="0.25">
      <c r="A45" s="1">
        <v>6</v>
      </c>
      <c r="B45" s="1" t="s">
        <v>130</v>
      </c>
      <c r="C45" s="1">
        <v>1421</v>
      </c>
      <c r="D45" s="82">
        <f t="shared" si="0"/>
        <v>1400</v>
      </c>
      <c r="E45" s="10">
        <f t="shared" si="2"/>
        <v>6.6947144263793418E-2</v>
      </c>
      <c r="G45" s="1" t="s">
        <v>175</v>
      </c>
      <c r="H45" s="1">
        <v>3528</v>
      </c>
      <c r="I45" s="82">
        <f t="shared" si="1"/>
        <v>3500</v>
      </c>
      <c r="J45" s="10">
        <f t="shared" si="3"/>
        <v>5.8970325958142437E-2</v>
      </c>
    </row>
    <row r="46" spans="1:10" hidden="1" x14ac:dyDescent="0.25">
      <c r="A46" s="1">
        <v>7</v>
      </c>
      <c r="B46" s="1" t="s">
        <v>80</v>
      </c>
      <c r="C46" s="1">
        <v>1215</v>
      </c>
      <c r="D46" s="82">
        <f t="shared" si="0"/>
        <v>1200</v>
      </c>
      <c r="E46" s="10">
        <f t="shared" si="2"/>
        <v>5.7241928416966223E-2</v>
      </c>
      <c r="G46" s="1" t="s">
        <v>18</v>
      </c>
      <c r="H46" s="1">
        <v>3420</v>
      </c>
      <c r="I46" s="82">
        <f t="shared" si="1"/>
        <v>3400</v>
      </c>
      <c r="J46" s="10">
        <f t="shared" si="3"/>
        <v>5.7165111898199304E-2</v>
      </c>
    </row>
    <row r="47" spans="1:10" hidden="1" x14ac:dyDescent="0.25">
      <c r="A47" s="1">
        <v>8</v>
      </c>
      <c r="B47" s="1" t="s">
        <v>175</v>
      </c>
      <c r="C47" s="1">
        <v>1135</v>
      </c>
      <c r="D47" s="82">
        <f t="shared" si="0"/>
        <v>1100</v>
      </c>
      <c r="E47" s="10">
        <f t="shared" si="2"/>
        <v>5.3472912554120712E-2</v>
      </c>
      <c r="G47" s="1" t="s">
        <v>30</v>
      </c>
      <c r="H47" s="1">
        <v>3045</v>
      </c>
      <c r="I47" s="82">
        <f t="shared" si="1"/>
        <v>3000</v>
      </c>
      <c r="J47" s="10">
        <f t="shared" si="3"/>
        <v>5.0897007523396744E-2</v>
      </c>
    </row>
    <row r="48" spans="1:10" hidden="1" x14ac:dyDescent="0.25">
      <c r="A48" s="1">
        <v>9</v>
      </c>
      <c r="B48" s="1" t="s">
        <v>22</v>
      </c>
      <c r="C48" s="1">
        <v>926</v>
      </c>
      <c r="D48" s="82" t="str">
        <f t="shared" si="0"/>
        <v>&lt;1,000</v>
      </c>
      <c r="E48" s="10">
        <f t="shared" si="2"/>
        <v>4.3626358612436807E-2</v>
      </c>
      <c r="G48" s="1" t="s">
        <v>22</v>
      </c>
      <c r="H48" s="1">
        <v>2815</v>
      </c>
      <c r="I48" s="82">
        <f t="shared" si="1"/>
        <v>2800</v>
      </c>
      <c r="J48" s="10">
        <f t="shared" si="3"/>
        <v>4.7052570173517848E-2</v>
      </c>
    </row>
    <row r="49" spans="1:10" hidden="1" x14ac:dyDescent="0.25">
      <c r="A49" s="1">
        <v>10</v>
      </c>
      <c r="B49" s="1" t="s">
        <v>18</v>
      </c>
      <c r="C49" s="1">
        <v>827</v>
      </c>
      <c r="D49" s="82" t="str">
        <f t="shared" si="0"/>
        <v>&lt;1,000</v>
      </c>
      <c r="E49" s="10">
        <f t="shared" si="2"/>
        <v>3.896220148216549E-2</v>
      </c>
      <c r="G49" s="1" t="s">
        <v>23</v>
      </c>
      <c r="H49" s="1">
        <v>2705</v>
      </c>
      <c r="I49" s="82">
        <f t="shared" si="1"/>
        <v>2700</v>
      </c>
      <c r="J49" s="10">
        <f t="shared" si="3"/>
        <v>4.5213926223575764E-2</v>
      </c>
    </row>
    <row r="50" spans="1:10" hidden="1" x14ac:dyDescent="0.25">
      <c r="A50" s="1">
        <v>11</v>
      </c>
      <c r="B50" s="1" t="s">
        <v>71</v>
      </c>
      <c r="C50" s="1">
        <v>770</v>
      </c>
      <c r="D50" s="82" t="str">
        <f t="shared" si="0"/>
        <v>&lt;1,000</v>
      </c>
      <c r="E50" s="10">
        <f t="shared" si="2"/>
        <v>3.6276777679888059E-2</v>
      </c>
      <c r="G50" s="1" t="s">
        <v>80</v>
      </c>
      <c r="H50" s="1">
        <v>1755</v>
      </c>
      <c r="I50" s="82">
        <f t="shared" si="1"/>
        <v>1800</v>
      </c>
      <c r="J50" s="10">
        <f t="shared" si="3"/>
        <v>2.9334728474075956E-2</v>
      </c>
    </row>
    <row r="51" spans="1:10" hidden="1" x14ac:dyDescent="0.25">
      <c r="A51" s="1">
        <v>12</v>
      </c>
      <c r="B51" s="1" t="s">
        <v>23</v>
      </c>
      <c r="C51" s="1">
        <v>530</v>
      </c>
      <c r="D51" s="82" t="str">
        <f t="shared" si="0"/>
        <v>&lt;1,000</v>
      </c>
      <c r="E51" s="10">
        <f t="shared" si="2"/>
        <v>2.4969730091351523E-2</v>
      </c>
      <c r="G51" s="1" t="s">
        <v>71</v>
      </c>
      <c r="H51" s="1">
        <v>1449</v>
      </c>
      <c r="I51" s="82">
        <f t="shared" si="1"/>
        <v>1400</v>
      </c>
      <c r="J51" s="10">
        <f t="shared" si="3"/>
        <v>2.4219955304237071E-2</v>
      </c>
    </row>
    <row r="52" spans="1:10" hidden="1" x14ac:dyDescent="0.25">
      <c r="A52" s="1">
        <v>13</v>
      </c>
      <c r="B52" s="1" t="s">
        <v>173</v>
      </c>
      <c r="C52" s="1">
        <v>425.08440000000002</v>
      </c>
      <c r="D52" s="82" t="str">
        <f t="shared" si="0"/>
        <v>&lt;500</v>
      </c>
      <c r="E52" s="10">
        <f t="shared" si="2"/>
        <v>2.0026873083102088E-2</v>
      </c>
      <c r="G52" s="1" t="s">
        <v>55</v>
      </c>
      <c r="H52" s="1">
        <v>1380</v>
      </c>
      <c r="I52" s="82">
        <f t="shared" si="1"/>
        <v>1400</v>
      </c>
      <c r="J52" s="10">
        <f t="shared" si="3"/>
        <v>2.3066624099273403E-2</v>
      </c>
    </row>
    <row r="53" spans="1:10" hidden="1" x14ac:dyDescent="0.25">
      <c r="A53" s="1">
        <v>14</v>
      </c>
      <c r="B53" s="1" t="s">
        <v>65</v>
      </c>
      <c r="C53" s="1">
        <v>356</v>
      </c>
      <c r="D53" s="82" t="str">
        <f t="shared" si="0"/>
        <v>&lt;500</v>
      </c>
      <c r="E53" s="10">
        <f t="shared" si="2"/>
        <v>1.6772120589662532E-2</v>
      </c>
      <c r="G53" s="1" t="s">
        <v>65</v>
      </c>
      <c r="H53" s="1">
        <v>1129</v>
      </c>
      <c r="I53" s="82">
        <f t="shared" si="1"/>
        <v>1100</v>
      </c>
      <c r="J53" s="10">
        <f t="shared" si="3"/>
        <v>1.8871172904405559E-2</v>
      </c>
    </row>
    <row r="54" spans="1:10" hidden="1" x14ac:dyDescent="0.25">
      <c r="A54" s="1">
        <v>15</v>
      </c>
      <c r="B54" s="1" t="s">
        <v>55</v>
      </c>
      <c r="C54" s="1">
        <v>351</v>
      </c>
      <c r="D54" s="82" t="str">
        <f t="shared" si="0"/>
        <v>&lt;500</v>
      </c>
      <c r="E54" s="10">
        <f t="shared" si="2"/>
        <v>1.6536557098234688E-2</v>
      </c>
      <c r="G54" s="1" t="s">
        <v>59</v>
      </c>
      <c r="H54" s="1">
        <v>608</v>
      </c>
      <c r="I54" s="82" t="str">
        <f t="shared" si="1"/>
        <v>&lt;1,000</v>
      </c>
      <c r="J54" s="10">
        <f t="shared" si="3"/>
        <v>1.0162686559679876E-2</v>
      </c>
    </row>
    <row r="55" spans="1:10" hidden="1" x14ac:dyDescent="0.25">
      <c r="A55" s="1">
        <v>16</v>
      </c>
      <c r="B55" s="1" t="s">
        <v>53</v>
      </c>
      <c r="C55" s="1">
        <v>341</v>
      </c>
      <c r="D55" s="82" t="str">
        <f t="shared" si="0"/>
        <v>&lt;500</v>
      </c>
      <c r="E55" s="10">
        <f t="shared" si="2"/>
        <v>1.6065430115378997E-2</v>
      </c>
      <c r="G55" s="1" t="s">
        <v>88</v>
      </c>
      <c r="H55" s="1">
        <v>589</v>
      </c>
      <c r="I55" s="82" t="str">
        <f t="shared" si="1"/>
        <v>&lt;1,000</v>
      </c>
      <c r="J55" s="10">
        <f t="shared" si="3"/>
        <v>9.8451026046898794E-3</v>
      </c>
    </row>
    <row r="56" spans="1:10" hidden="1" x14ac:dyDescent="0.25">
      <c r="A56" s="1">
        <v>17</v>
      </c>
      <c r="B56" s="1" t="s">
        <v>25</v>
      </c>
      <c r="C56" s="1">
        <v>267</v>
      </c>
      <c r="D56" s="82" t="str">
        <f t="shared" si="0"/>
        <v>&lt;500</v>
      </c>
      <c r="E56" s="10">
        <f t="shared" si="2"/>
        <v>1.2579090442246898E-2</v>
      </c>
      <c r="G56" s="1" t="s">
        <v>58</v>
      </c>
      <c r="H56" s="1">
        <v>561</v>
      </c>
      <c r="I56" s="82" t="str">
        <f t="shared" si="1"/>
        <v>&lt;1,000</v>
      </c>
      <c r="J56" s="10">
        <f t="shared" si="3"/>
        <v>9.3770841447046224E-3</v>
      </c>
    </row>
    <row r="57" spans="1:10" hidden="1" x14ac:dyDescent="0.25">
      <c r="A57" s="1">
        <v>18</v>
      </c>
      <c r="B57" s="1" t="s">
        <v>50</v>
      </c>
      <c r="C57" s="1">
        <v>263</v>
      </c>
      <c r="D57" s="82" t="str">
        <f t="shared" si="0"/>
        <v>&lt;500</v>
      </c>
      <c r="E57" s="10">
        <f t="shared" si="2"/>
        <v>1.2390639649104623E-2</v>
      </c>
      <c r="G57" s="1" t="s">
        <v>25</v>
      </c>
      <c r="H57" s="1">
        <v>548</v>
      </c>
      <c r="I57" s="82" t="str">
        <f t="shared" si="1"/>
        <v>&lt;1,000</v>
      </c>
      <c r="J57" s="10">
        <f t="shared" si="3"/>
        <v>9.1597898597114667E-3</v>
      </c>
    </row>
    <row r="58" spans="1:10" hidden="1" x14ac:dyDescent="0.25">
      <c r="A58" s="1">
        <v>19</v>
      </c>
      <c r="B58" s="1" t="s">
        <v>169</v>
      </c>
      <c r="C58" s="1">
        <v>214</v>
      </c>
      <c r="D58" s="82" t="str">
        <f t="shared" si="0"/>
        <v>&lt;500</v>
      </c>
      <c r="E58" s="10">
        <f t="shared" si="2"/>
        <v>1.0082117433111746E-2</v>
      </c>
      <c r="G58" s="1" t="s">
        <v>53</v>
      </c>
      <c r="H58" s="1">
        <v>477</v>
      </c>
      <c r="I58" s="82" t="str">
        <f t="shared" si="1"/>
        <v>&lt;500</v>
      </c>
      <c r="J58" s="10">
        <f t="shared" si="3"/>
        <v>7.9730287647488494E-3</v>
      </c>
    </row>
    <row r="59" spans="1:10" hidden="1" x14ac:dyDescent="0.25">
      <c r="A59" s="1">
        <v>20</v>
      </c>
      <c r="B59" s="1" t="s">
        <v>54</v>
      </c>
      <c r="C59" s="1">
        <v>206</v>
      </c>
      <c r="D59" s="82" t="str">
        <f t="shared" si="0"/>
        <v>&lt;500</v>
      </c>
      <c r="E59" s="10">
        <f t="shared" si="2"/>
        <v>9.7052158468271948E-3</v>
      </c>
      <c r="G59" s="1" t="s">
        <v>14</v>
      </c>
      <c r="H59" s="1">
        <v>471</v>
      </c>
      <c r="I59" s="82" t="str">
        <f t="shared" si="1"/>
        <v>&lt;500</v>
      </c>
      <c r="J59" s="10">
        <f t="shared" si="3"/>
        <v>7.8727390947520084E-3</v>
      </c>
    </row>
    <row r="60" spans="1:10" hidden="1" x14ac:dyDescent="0.25">
      <c r="B60" s="1" t="s">
        <v>200</v>
      </c>
      <c r="C60" s="24">
        <f>SUM(C63:C204)</f>
        <v>2934.125</v>
      </c>
      <c r="D60" s="82">
        <f t="shared" si="0"/>
        <v>2900</v>
      </c>
      <c r="E60" s="10">
        <f t="shared" si="2"/>
        <v>0.13823454585714487</v>
      </c>
      <c r="G60" s="1" t="s">
        <v>302</v>
      </c>
      <c r="H60" s="1">
        <f>SUM(H63:H204)</f>
        <v>8190.6759999999986</v>
      </c>
      <c r="I60" s="82">
        <f>(IF(ISNUMBER(H60),(IF(H60&lt;100,"&lt;100",IF(H60&lt;200,"&lt;200",IF(H60&lt;500,"&lt;500",IF(H60&lt;1000,"&lt;1,000",IF(H60&lt;10000,(ROUND(H60,-2)),IF(H60&lt;100000,(ROUND(H60,-3)),IF(H60&lt;1000000,(ROUND(H60,-4)),IF(H60&gt;=1000000,(ROUND(H60,-5))))))))))),"-"))</f>
        <v>8200</v>
      </c>
      <c r="J60" s="10">
        <f t="shared" si="3"/>
        <v>0.13690669884850742</v>
      </c>
    </row>
    <row r="61" spans="1:10" hidden="1" x14ac:dyDescent="0.25">
      <c r="B61" s="1" t="s">
        <v>13</v>
      </c>
      <c r="C61" s="1">
        <v>21225.7</v>
      </c>
      <c r="D61" s="82">
        <f t="shared" si="0"/>
        <v>21000</v>
      </c>
      <c r="E61" s="10">
        <f t="shared" si="2"/>
        <v>1</v>
      </c>
      <c r="G61" s="1" t="s">
        <v>13</v>
      </c>
      <c r="H61" s="1">
        <v>59826.7</v>
      </c>
      <c r="I61" s="82">
        <f>(IF(ISNUMBER(H61),(IF(H61&lt;100,"&lt;100",IF(H61&lt;200,"&lt;200",IF(H61&lt;500,"&lt;500",IF(H61&lt;1000,"&lt;1,000",IF(H61&lt;10000,(ROUND(H61,-2)),IF(H61&lt;100000,(ROUND(H61,-3)),IF(H61&lt;1000000,(ROUND(H61,-4)),IF(H61&gt;=1000000,(ROUND(H61,-5))))))))))),"-"))</f>
        <v>60000</v>
      </c>
      <c r="J61" s="10">
        <f t="shared" si="3"/>
        <v>1</v>
      </c>
    </row>
    <row r="62" spans="1:10" hidden="1" x14ac:dyDescent="0.25">
      <c r="D62" s="24"/>
      <c r="E62" s="24"/>
      <c r="I62" s="7"/>
    </row>
    <row r="63" spans="1:10" hidden="1" x14ac:dyDescent="0.25">
      <c r="B63" s="1" t="s">
        <v>88</v>
      </c>
      <c r="C63" s="1">
        <v>195</v>
      </c>
      <c r="G63" s="1" t="s">
        <v>20</v>
      </c>
      <c r="H63" s="1">
        <v>430</v>
      </c>
    </row>
    <row r="64" spans="1:10" hidden="1" x14ac:dyDescent="0.25">
      <c r="B64" s="1" t="s">
        <v>160</v>
      </c>
      <c r="C64" s="1">
        <v>170</v>
      </c>
      <c r="G64" s="1" t="s">
        <v>99</v>
      </c>
      <c r="H64" s="1">
        <v>401</v>
      </c>
    </row>
    <row r="65" spans="2:8" hidden="1" x14ac:dyDescent="0.25">
      <c r="B65" s="1" t="s">
        <v>120</v>
      </c>
      <c r="C65" s="1">
        <v>159</v>
      </c>
      <c r="G65" s="1" t="s">
        <v>15</v>
      </c>
      <c r="H65" s="1">
        <v>400</v>
      </c>
    </row>
    <row r="66" spans="2:8" hidden="1" x14ac:dyDescent="0.25">
      <c r="B66" s="1" t="s">
        <v>116</v>
      </c>
      <c r="C66" s="1">
        <v>143</v>
      </c>
      <c r="G66" s="1" t="s">
        <v>116</v>
      </c>
      <c r="H66" s="1">
        <v>382</v>
      </c>
    </row>
    <row r="67" spans="2:8" hidden="1" x14ac:dyDescent="0.25">
      <c r="B67" s="1" t="s">
        <v>58</v>
      </c>
      <c r="C67" s="1">
        <v>137</v>
      </c>
      <c r="G67" s="1" t="s">
        <v>16</v>
      </c>
      <c r="H67" s="1">
        <v>369</v>
      </c>
    </row>
    <row r="68" spans="2:8" hidden="1" x14ac:dyDescent="0.25">
      <c r="B68" s="1" t="s">
        <v>63</v>
      </c>
      <c r="C68" s="1">
        <v>131</v>
      </c>
      <c r="G68" s="1" t="s">
        <v>50</v>
      </c>
      <c r="H68" s="1">
        <v>365</v>
      </c>
    </row>
    <row r="69" spans="2:8" hidden="1" x14ac:dyDescent="0.25">
      <c r="B69" s="1" t="s">
        <v>59</v>
      </c>
      <c r="C69" s="1">
        <v>124</v>
      </c>
      <c r="G69" s="1" t="s">
        <v>28</v>
      </c>
      <c r="H69" s="1">
        <v>346</v>
      </c>
    </row>
    <row r="70" spans="2:8" hidden="1" x14ac:dyDescent="0.25">
      <c r="B70" s="1" t="s">
        <v>15</v>
      </c>
      <c r="C70" s="1">
        <v>114</v>
      </c>
      <c r="G70" s="1" t="s">
        <v>24</v>
      </c>
      <c r="H70" s="1">
        <v>310</v>
      </c>
    </row>
    <row r="71" spans="2:8" hidden="1" x14ac:dyDescent="0.25">
      <c r="B71" s="1" t="s">
        <v>94</v>
      </c>
      <c r="C71" s="1">
        <v>112</v>
      </c>
      <c r="G71" s="1" t="s">
        <v>63</v>
      </c>
      <c r="H71" s="1">
        <v>301</v>
      </c>
    </row>
    <row r="72" spans="2:8" hidden="1" x14ac:dyDescent="0.25">
      <c r="B72" s="1" t="s">
        <v>137</v>
      </c>
      <c r="C72" s="1">
        <v>96</v>
      </c>
      <c r="G72" s="1" t="s">
        <v>29</v>
      </c>
      <c r="H72" s="1">
        <v>300</v>
      </c>
    </row>
    <row r="73" spans="2:8" hidden="1" x14ac:dyDescent="0.25">
      <c r="B73" s="1" t="s">
        <v>16</v>
      </c>
      <c r="C73" s="1">
        <v>80</v>
      </c>
      <c r="G73" s="1" t="s">
        <v>91</v>
      </c>
      <c r="H73" s="1">
        <v>290</v>
      </c>
    </row>
    <row r="74" spans="2:8" hidden="1" x14ac:dyDescent="0.25">
      <c r="B74" s="1" t="s">
        <v>14</v>
      </c>
      <c r="C74" s="1">
        <v>79</v>
      </c>
      <c r="G74" s="1" t="s">
        <v>163</v>
      </c>
      <c r="H74" s="1">
        <v>289</v>
      </c>
    </row>
    <row r="75" spans="2:8" hidden="1" x14ac:dyDescent="0.25">
      <c r="B75" s="1" t="s">
        <v>62</v>
      </c>
      <c r="C75" s="1">
        <v>73</v>
      </c>
      <c r="G75" s="1" t="s">
        <v>94</v>
      </c>
      <c r="H75" s="1">
        <v>274</v>
      </c>
    </row>
    <row r="76" spans="2:8" hidden="1" x14ac:dyDescent="0.25">
      <c r="B76" s="1" t="s">
        <v>167</v>
      </c>
      <c r="C76" s="1">
        <v>69</v>
      </c>
      <c r="G76" s="1" t="s">
        <v>129</v>
      </c>
      <c r="H76" s="1">
        <v>240</v>
      </c>
    </row>
    <row r="77" spans="2:8" hidden="1" x14ac:dyDescent="0.25">
      <c r="B77" s="1" t="s">
        <v>124</v>
      </c>
      <c r="C77" s="1">
        <v>65</v>
      </c>
      <c r="G77" s="1" t="s">
        <v>173</v>
      </c>
      <c r="H77" s="1">
        <v>240</v>
      </c>
    </row>
    <row r="78" spans="2:8" hidden="1" x14ac:dyDescent="0.25">
      <c r="B78" s="1" t="s">
        <v>163</v>
      </c>
      <c r="C78" s="1">
        <v>65</v>
      </c>
      <c r="G78" s="1" t="s">
        <v>46</v>
      </c>
      <c r="H78" s="1">
        <v>193</v>
      </c>
    </row>
    <row r="79" spans="2:8" hidden="1" x14ac:dyDescent="0.25">
      <c r="B79" s="1" t="s">
        <v>29</v>
      </c>
      <c r="C79" s="1">
        <v>64</v>
      </c>
      <c r="G79" s="1" t="s">
        <v>124</v>
      </c>
      <c r="H79" s="1">
        <v>182</v>
      </c>
    </row>
    <row r="80" spans="2:8" hidden="1" x14ac:dyDescent="0.25">
      <c r="B80" s="1" t="s">
        <v>20</v>
      </c>
      <c r="C80" s="1">
        <v>61</v>
      </c>
      <c r="G80" s="1" t="s">
        <v>54</v>
      </c>
      <c r="H80" s="1">
        <v>161</v>
      </c>
    </row>
    <row r="81" spans="2:8" hidden="1" x14ac:dyDescent="0.25">
      <c r="B81" s="1" t="s">
        <v>74</v>
      </c>
      <c r="C81" s="1">
        <v>60</v>
      </c>
      <c r="G81" s="1" t="s">
        <v>21</v>
      </c>
      <c r="H81" s="1">
        <v>148</v>
      </c>
    </row>
    <row r="82" spans="2:8" hidden="1" x14ac:dyDescent="0.25">
      <c r="B82" s="1" t="s">
        <v>95</v>
      </c>
      <c r="C82" s="1">
        <v>59</v>
      </c>
      <c r="G82" s="1" t="s">
        <v>169</v>
      </c>
      <c r="H82" s="1">
        <v>138</v>
      </c>
    </row>
    <row r="83" spans="2:8" hidden="1" x14ac:dyDescent="0.25">
      <c r="B83" s="1" t="s">
        <v>91</v>
      </c>
      <c r="C83" s="1">
        <v>53</v>
      </c>
      <c r="G83" s="1" t="s">
        <v>62</v>
      </c>
      <c r="H83" s="1">
        <v>129</v>
      </c>
    </row>
    <row r="84" spans="2:8" hidden="1" x14ac:dyDescent="0.25">
      <c r="B84" s="1" t="s">
        <v>129</v>
      </c>
      <c r="C84" s="1">
        <v>51</v>
      </c>
      <c r="G84" s="1" t="s">
        <v>74</v>
      </c>
      <c r="H84" s="1">
        <v>122</v>
      </c>
    </row>
    <row r="85" spans="2:8" hidden="1" x14ac:dyDescent="0.25">
      <c r="B85" s="1" t="s">
        <v>24</v>
      </c>
      <c r="C85" s="1">
        <v>50</v>
      </c>
      <c r="G85" s="1" t="s">
        <v>160</v>
      </c>
      <c r="H85" s="1">
        <v>115</v>
      </c>
    </row>
    <row r="86" spans="2:8" hidden="1" x14ac:dyDescent="0.25">
      <c r="B86" s="1" t="s">
        <v>61</v>
      </c>
      <c r="C86" s="1">
        <v>45</v>
      </c>
      <c r="G86" s="1" t="s">
        <v>61</v>
      </c>
      <c r="H86" s="1">
        <v>114</v>
      </c>
    </row>
    <row r="87" spans="2:8" hidden="1" x14ac:dyDescent="0.25">
      <c r="B87" s="1" t="s">
        <v>46</v>
      </c>
      <c r="C87" s="1">
        <v>38</v>
      </c>
      <c r="G87" s="1" t="s">
        <v>120</v>
      </c>
      <c r="H87" s="1">
        <v>108</v>
      </c>
    </row>
    <row r="88" spans="2:8" hidden="1" x14ac:dyDescent="0.25">
      <c r="B88" s="1" t="s">
        <v>146</v>
      </c>
      <c r="C88" s="1">
        <v>34</v>
      </c>
      <c r="G88" s="1" t="s">
        <v>144</v>
      </c>
      <c r="H88" s="1">
        <v>108</v>
      </c>
    </row>
    <row r="89" spans="2:8" hidden="1" x14ac:dyDescent="0.25">
      <c r="B89" s="1" t="s">
        <v>144</v>
      </c>
      <c r="C89" s="1">
        <v>33</v>
      </c>
      <c r="G89" s="1" t="s">
        <v>111</v>
      </c>
      <c r="H89" s="1">
        <v>106</v>
      </c>
    </row>
    <row r="90" spans="2:8" hidden="1" x14ac:dyDescent="0.25">
      <c r="B90" s="1" t="s">
        <v>99</v>
      </c>
      <c r="C90" s="1">
        <v>31.069500000000001</v>
      </c>
      <c r="G90" s="1" t="s">
        <v>167</v>
      </c>
      <c r="H90" s="1">
        <v>104</v>
      </c>
    </row>
    <row r="91" spans="2:8" hidden="1" x14ac:dyDescent="0.25">
      <c r="B91" s="1" t="s">
        <v>83</v>
      </c>
      <c r="C91" s="1">
        <v>31</v>
      </c>
      <c r="G91" s="1" t="s">
        <v>26</v>
      </c>
      <c r="H91" s="1">
        <v>103</v>
      </c>
    </row>
    <row r="92" spans="2:8" hidden="1" x14ac:dyDescent="0.25">
      <c r="B92" s="1" t="s">
        <v>35</v>
      </c>
      <c r="C92" s="1">
        <v>27</v>
      </c>
      <c r="G92" s="1" t="s">
        <v>84</v>
      </c>
      <c r="H92" s="1">
        <v>92</v>
      </c>
    </row>
    <row r="93" spans="2:8" hidden="1" x14ac:dyDescent="0.25">
      <c r="B93" s="1" t="s">
        <v>21</v>
      </c>
      <c r="C93" s="1">
        <v>26</v>
      </c>
      <c r="G93" s="1" t="s">
        <v>137</v>
      </c>
      <c r="H93" s="1">
        <v>82</v>
      </c>
    </row>
    <row r="94" spans="2:8" hidden="1" x14ac:dyDescent="0.25">
      <c r="B94" s="1" t="s">
        <v>172</v>
      </c>
      <c r="C94" s="1">
        <v>26</v>
      </c>
      <c r="G94" s="1" t="s">
        <v>148</v>
      </c>
      <c r="H94" s="1">
        <v>78</v>
      </c>
    </row>
    <row r="95" spans="2:8" hidden="1" x14ac:dyDescent="0.25">
      <c r="B95" s="1" t="s">
        <v>28</v>
      </c>
      <c r="C95" s="1">
        <v>21</v>
      </c>
      <c r="G95" s="1" t="s">
        <v>154</v>
      </c>
      <c r="H95" s="1">
        <v>76</v>
      </c>
    </row>
    <row r="96" spans="2:8" hidden="1" x14ac:dyDescent="0.25">
      <c r="B96" s="1" t="s">
        <v>114</v>
      </c>
      <c r="C96" s="1">
        <v>20.746600000000001</v>
      </c>
      <c r="G96" s="1" t="s">
        <v>92</v>
      </c>
      <c r="H96" s="1">
        <v>72</v>
      </c>
    </row>
    <row r="97" spans="2:8" hidden="1" x14ac:dyDescent="0.25">
      <c r="B97" s="1" t="s">
        <v>152</v>
      </c>
      <c r="C97" s="1">
        <v>19</v>
      </c>
      <c r="G97" s="1" t="s">
        <v>135</v>
      </c>
      <c r="H97" s="1">
        <v>68</v>
      </c>
    </row>
    <row r="98" spans="2:8" hidden="1" x14ac:dyDescent="0.25">
      <c r="B98" s="1" t="s">
        <v>84</v>
      </c>
      <c r="C98" s="1">
        <v>18</v>
      </c>
      <c r="G98" s="1" t="s">
        <v>146</v>
      </c>
      <c r="H98" s="1">
        <v>67</v>
      </c>
    </row>
    <row r="99" spans="2:8" hidden="1" x14ac:dyDescent="0.25">
      <c r="B99" s="1" t="s">
        <v>103</v>
      </c>
      <c r="C99" s="1">
        <v>18</v>
      </c>
      <c r="G99" s="1" t="s">
        <v>95</v>
      </c>
      <c r="H99" s="1">
        <v>66</v>
      </c>
    </row>
    <row r="100" spans="2:8" hidden="1" x14ac:dyDescent="0.25">
      <c r="B100" s="1" t="s">
        <v>104</v>
      </c>
      <c r="C100" s="1">
        <v>18</v>
      </c>
      <c r="G100" s="1" t="s">
        <v>17</v>
      </c>
      <c r="H100" s="1">
        <v>64</v>
      </c>
    </row>
    <row r="101" spans="2:8" hidden="1" x14ac:dyDescent="0.25">
      <c r="B101" s="1" t="s">
        <v>90</v>
      </c>
      <c r="C101" s="1">
        <v>17.165700000000001</v>
      </c>
      <c r="G101" s="1" t="s">
        <v>172</v>
      </c>
      <c r="H101" s="1">
        <v>64</v>
      </c>
    </row>
    <row r="102" spans="2:8" hidden="1" x14ac:dyDescent="0.25">
      <c r="B102" s="1" t="s">
        <v>128</v>
      </c>
      <c r="C102" s="1">
        <v>17</v>
      </c>
      <c r="G102" s="1" t="s">
        <v>118</v>
      </c>
      <c r="H102" s="1">
        <v>38</v>
      </c>
    </row>
    <row r="103" spans="2:8" hidden="1" x14ac:dyDescent="0.25">
      <c r="B103" s="1" t="s">
        <v>111</v>
      </c>
      <c r="C103" s="1">
        <v>15</v>
      </c>
      <c r="G103" s="1" t="s">
        <v>85</v>
      </c>
      <c r="H103" s="1">
        <v>37</v>
      </c>
    </row>
    <row r="104" spans="2:8" hidden="1" x14ac:dyDescent="0.25">
      <c r="B104" s="1" t="s">
        <v>154</v>
      </c>
      <c r="C104" s="1">
        <v>15</v>
      </c>
      <c r="G104" s="1" t="s">
        <v>90</v>
      </c>
      <c r="H104" s="1">
        <v>36</v>
      </c>
    </row>
    <row r="105" spans="2:8" hidden="1" x14ac:dyDescent="0.25">
      <c r="B105" s="1" t="s">
        <v>60</v>
      </c>
      <c r="C105" s="1">
        <v>14</v>
      </c>
      <c r="G105" s="1" t="s">
        <v>125</v>
      </c>
      <c r="H105" s="1">
        <v>31</v>
      </c>
    </row>
    <row r="106" spans="2:8" hidden="1" x14ac:dyDescent="0.25">
      <c r="B106" s="1" t="s">
        <v>17</v>
      </c>
      <c r="C106" s="1">
        <v>13</v>
      </c>
      <c r="G106" s="1" t="s">
        <v>35</v>
      </c>
      <c r="H106" s="1">
        <v>29</v>
      </c>
    </row>
    <row r="107" spans="2:8" hidden="1" x14ac:dyDescent="0.25">
      <c r="B107" s="1" t="s">
        <v>140</v>
      </c>
      <c r="C107" s="1">
        <v>13</v>
      </c>
      <c r="G107" s="1" t="s">
        <v>73</v>
      </c>
      <c r="H107" s="1">
        <v>29</v>
      </c>
    </row>
    <row r="108" spans="2:8" hidden="1" x14ac:dyDescent="0.25">
      <c r="B108" s="1" t="s">
        <v>56</v>
      </c>
      <c r="C108" s="1">
        <v>12</v>
      </c>
      <c r="G108" s="1" t="s">
        <v>104</v>
      </c>
      <c r="H108" s="1">
        <v>28</v>
      </c>
    </row>
    <row r="109" spans="2:8" hidden="1" x14ac:dyDescent="0.25">
      <c r="B109" s="1" t="s">
        <v>168</v>
      </c>
      <c r="C109" s="1">
        <v>12</v>
      </c>
      <c r="G109" s="1" t="s">
        <v>75</v>
      </c>
      <c r="H109" s="1">
        <v>26</v>
      </c>
    </row>
    <row r="110" spans="2:8" hidden="1" x14ac:dyDescent="0.25">
      <c r="B110" s="1" t="s">
        <v>75</v>
      </c>
      <c r="C110" s="1">
        <v>11</v>
      </c>
      <c r="G110" s="1" t="s">
        <v>114</v>
      </c>
      <c r="H110" s="1">
        <v>25</v>
      </c>
    </row>
    <row r="111" spans="2:8" hidden="1" x14ac:dyDescent="0.25">
      <c r="B111" s="1" t="s">
        <v>77</v>
      </c>
      <c r="C111" s="1">
        <v>10</v>
      </c>
      <c r="G111" s="1" t="s">
        <v>78</v>
      </c>
      <c r="H111" s="1">
        <v>24</v>
      </c>
    </row>
    <row r="112" spans="2:8" hidden="1" x14ac:dyDescent="0.25">
      <c r="B112" s="1" t="s">
        <v>134</v>
      </c>
      <c r="C112" s="1">
        <v>9.8345000000000002</v>
      </c>
      <c r="G112" s="1" t="s">
        <v>171</v>
      </c>
      <c r="H112" s="1">
        <v>22</v>
      </c>
    </row>
    <row r="113" spans="2:8" hidden="1" x14ac:dyDescent="0.25">
      <c r="B113" s="1" t="s">
        <v>118</v>
      </c>
      <c r="C113" s="1">
        <v>9</v>
      </c>
      <c r="G113" s="1" t="s">
        <v>133</v>
      </c>
      <c r="H113" s="1">
        <v>20</v>
      </c>
    </row>
    <row r="114" spans="2:8" hidden="1" x14ac:dyDescent="0.25">
      <c r="B114" s="1" t="s">
        <v>26</v>
      </c>
      <c r="C114" s="1">
        <v>9</v>
      </c>
      <c r="G114" s="1" t="s">
        <v>159</v>
      </c>
      <c r="H114" s="1">
        <v>20</v>
      </c>
    </row>
    <row r="115" spans="2:8" hidden="1" x14ac:dyDescent="0.25">
      <c r="B115" s="1" t="s">
        <v>87</v>
      </c>
      <c r="C115" s="1">
        <v>8</v>
      </c>
      <c r="G115" s="1" t="s">
        <v>168</v>
      </c>
      <c r="H115" s="1">
        <v>19.278099999999998</v>
      </c>
    </row>
    <row r="116" spans="2:8" hidden="1" x14ac:dyDescent="0.25">
      <c r="B116" s="1" t="s">
        <v>123</v>
      </c>
      <c r="C116" s="1">
        <v>7.6664000000000003</v>
      </c>
      <c r="G116" s="1" t="s">
        <v>138</v>
      </c>
      <c r="H116" s="1">
        <v>18</v>
      </c>
    </row>
    <row r="117" spans="2:8" hidden="1" x14ac:dyDescent="0.25">
      <c r="B117" s="1" t="s">
        <v>135</v>
      </c>
      <c r="C117" s="1">
        <v>7</v>
      </c>
      <c r="G117" s="1" t="s">
        <v>48</v>
      </c>
      <c r="H117" s="1">
        <v>16</v>
      </c>
    </row>
    <row r="118" spans="2:8" hidden="1" x14ac:dyDescent="0.25">
      <c r="B118" s="1" t="s">
        <v>125</v>
      </c>
      <c r="C118" s="1">
        <v>6.0101000000000004</v>
      </c>
      <c r="G118" s="1" t="s">
        <v>128</v>
      </c>
      <c r="H118" s="1">
        <v>15</v>
      </c>
    </row>
    <row r="119" spans="2:8" hidden="1" x14ac:dyDescent="0.25">
      <c r="B119" s="1" t="s">
        <v>92</v>
      </c>
      <c r="C119" s="1">
        <v>6</v>
      </c>
      <c r="G119" s="1" t="s">
        <v>83</v>
      </c>
      <c r="H119" s="1">
        <v>14</v>
      </c>
    </row>
    <row r="120" spans="2:8" hidden="1" x14ac:dyDescent="0.25">
      <c r="B120" s="1" t="s">
        <v>148</v>
      </c>
      <c r="C120" s="1">
        <v>5.3952999999999998</v>
      </c>
      <c r="G120" s="1" t="s">
        <v>123</v>
      </c>
      <c r="H120" s="1">
        <v>14</v>
      </c>
    </row>
    <row r="121" spans="2:8" hidden="1" x14ac:dyDescent="0.25">
      <c r="B121" s="1" t="s">
        <v>164</v>
      </c>
      <c r="C121" s="1">
        <v>4.8025000000000002</v>
      </c>
      <c r="G121" s="1" t="s">
        <v>60</v>
      </c>
      <c r="H121" s="1">
        <v>13.929500000000001</v>
      </c>
    </row>
    <row r="122" spans="2:8" hidden="1" x14ac:dyDescent="0.25">
      <c r="B122" s="1" t="s">
        <v>143</v>
      </c>
      <c r="C122" s="1">
        <v>4.4139999999999997</v>
      </c>
      <c r="G122" s="1" t="s">
        <v>108</v>
      </c>
      <c r="H122" s="1">
        <v>13</v>
      </c>
    </row>
    <row r="123" spans="2:8" hidden="1" x14ac:dyDescent="0.25">
      <c r="B123" s="1" t="s">
        <v>48</v>
      </c>
      <c r="C123" s="1">
        <v>4.3482000000000003</v>
      </c>
      <c r="G123" s="1" t="s">
        <v>56</v>
      </c>
      <c r="H123" s="1">
        <v>11</v>
      </c>
    </row>
    <row r="124" spans="2:8" hidden="1" x14ac:dyDescent="0.25">
      <c r="B124" s="1" t="s">
        <v>139</v>
      </c>
      <c r="C124" s="1">
        <v>3.7034000000000002</v>
      </c>
      <c r="G124" s="1" t="s">
        <v>77</v>
      </c>
      <c r="H124" s="1">
        <v>10</v>
      </c>
    </row>
    <row r="125" spans="2:8" hidden="1" x14ac:dyDescent="0.25">
      <c r="B125" s="1" t="s">
        <v>170</v>
      </c>
      <c r="C125" s="1">
        <v>3.1431</v>
      </c>
      <c r="G125" s="1" t="s">
        <v>100</v>
      </c>
      <c r="H125" s="1">
        <v>9</v>
      </c>
    </row>
    <row r="126" spans="2:8" hidden="1" x14ac:dyDescent="0.25">
      <c r="B126" s="1" t="s">
        <v>44</v>
      </c>
      <c r="C126" s="1">
        <v>3.1015000000000001</v>
      </c>
      <c r="G126" s="1" t="s">
        <v>136</v>
      </c>
      <c r="H126" s="1">
        <v>9</v>
      </c>
    </row>
    <row r="127" spans="2:8" hidden="1" x14ac:dyDescent="0.25">
      <c r="B127" s="1" t="s">
        <v>171</v>
      </c>
      <c r="C127" s="1">
        <v>3.0604</v>
      </c>
      <c r="G127" s="1" t="s">
        <v>103</v>
      </c>
      <c r="H127" s="1">
        <v>8.6698000000000004</v>
      </c>
    </row>
    <row r="128" spans="2:8" hidden="1" x14ac:dyDescent="0.25">
      <c r="B128" s="1" t="s">
        <v>108</v>
      </c>
      <c r="C128" s="1">
        <v>3.0061</v>
      </c>
      <c r="G128" s="1" t="s">
        <v>87</v>
      </c>
      <c r="H128" s="1">
        <v>8.2294</v>
      </c>
    </row>
    <row r="129" spans="2:8" hidden="1" x14ac:dyDescent="0.25">
      <c r="B129" s="1" t="s">
        <v>73</v>
      </c>
      <c r="C129" s="1">
        <v>3</v>
      </c>
      <c r="G129" s="1" t="s">
        <v>93</v>
      </c>
      <c r="H129" s="1">
        <v>8</v>
      </c>
    </row>
    <row r="130" spans="2:8" hidden="1" x14ac:dyDescent="0.25">
      <c r="B130" s="1" t="s">
        <v>100</v>
      </c>
      <c r="C130" s="1">
        <v>2.9967999999999999</v>
      </c>
      <c r="G130" s="1" t="s">
        <v>134</v>
      </c>
      <c r="H130" s="1">
        <v>8</v>
      </c>
    </row>
    <row r="131" spans="2:8" hidden="1" x14ac:dyDescent="0.25">
      <c r="B131" s="1" t="s">
        <v>136</v>
      </c>
      <c r="C131" s="1">
        <v>2.8860999999999999</v>
      </c>
      <c r="G131" s="1" t="s">
        <v>174</v>
      </c>
      <c r="H131" s="1">
        <v>8</v>
      </c>
    </row>
    <row r="132" spans="2:8" hidden="1" x14ac:dyDescent="0.25">
      <c r="B132" s="1" t="s">
        <v>85</v>
      </c>
      <c r="C132" s="1">
        <v>2.8729</v>
      </c>
      <c r="G132" s="1" t="s">
        <v>32</v>
      </c>
      <c r="H132" s="1">
        <v>7</v>
      </c>
    </row>
    <row r="133" spans="2:8" hidden="1" x14ac:dyDescent="0.25">
      <c r="B133" s="1" t="s">
        <v>157</v>
      </c>
      <c r="C133" s="1">
        <v>2.8565</v>
      </c>
      <c r="G133" s="1" t="s">
        <v>166</v>
      </c>
      <c r="H133" s="1">
        <v>6.4710999999999999</v>
      </c>
    </row>
    <row r="134" spans="2:8" hidden="1" x14ac:dyDescent="0.25">
      <c r="B134" s="1" t="s">
        <v>64</v>
      </c>
      <c r="C134" s="1">
        <v>2.7728000000000002</v>
      </c>
      <c r="G134" s="1" t="s">
        <v>152</v>
      </c>
      <c r="H134" s="1">
        <v>6.4692999999999996</v>
      </c>
    </row>
    <row r="135" spans="2:8" hidden="1" x14ac:dyDescent="0.25">
      <c r="B135" s="1" t="s">
        <v>174</v>
      </c>
      <c r="C135" s="1">
        <v>2.5758999999999999</v>
      </c>
      <c r="G135" s="1" t="s">
        <v>140</v>
      </c>
      <c r="H135" s="1">
        <v>5.2318999999999996</v>
      </c>
    </row>
    <row r="136" spans="2:8" hidden="1" x14ac:dyDescent="0.25">
      <c r="B136" s="1" t="s">
        <v>37</v>
      </c>
      <c r="C136" s="1">
        <v>2.5301</v>
      </c>
      <c r="G136" s="1" t="s">
        <v>34</v>
      </c>
      <c r="H136" s="1">
        <v>5</v>
      </c>
    </row>
    <row r="137" spans="2:8" hidden="1" x14ac:dyDescent="0.25">
      <c r="B137" s="1" t="s">
        <v>126</v>
      </c>
      <c r="C137" s="1">
        <v>2.2824</v>
      </c>
      <c r="G137" s="1" t="s">
        <v>76</v>
      </c>
      <c r="H137" s="1">
        <v>5</v>
      </c>
    </row>
    <row r="138" spans="2:8" hidden="1" x14ac:dyDescent="0.25">
      <c r="B138" s="1" t="s">
        <v>40</v>
      </c>
      <c r="C138" s="1">
        <v>2.2200000000000002</v>
      </c>
      <c r="G138" s="1" t="s">
        <v>106</v>
      </c>
      <c r="H138" s="1">
        <v>5</v>
      </c>
    </row>
    <row r="139" spans="2:8" hidden="1" x14ac:dyDescent="0.25">
      <c r="B139" s="1" t="s">
        <v>138</v>
      </c>
      <c r="C139" s="1">
        <v>2.1781000000000001</v>
      </c>
      <c r="G139" s="1" t="s">
        <v>41</v>
      </c>
      <c r="H139" s="1">
        <v>4</v>
      </c>
    </row>
    <row r="140" spans="2:8" hidden="1" x14ac:dyDescent="0.25">
      <c r="B140" s="1" t="s">
        <v>93</v>
      </c>
      <c r="C140" s="1">
        <v>2.0411000000000001</v>
      </c>
      <c r="G140" s="1" t="s">
        <v>119</v>
      </c>
      <c r="H140" s="1">
        <v>4</v>
      </c>
    </row>
    <row r="141" spans="2:8" hidden="1" x14ac:dyDescent="0.25">
      <c r="B141" s="1" t="s">
        <v>79</v>
      </c>
      <c r="C141" s="1">
        <v>2.0137999999999998</v>
      </c>
      <c r="G141" s="1" t="s">
        <v>143</v>
      </c>
      <c r="H141" s="1">
        <v>4</v>
      </c>
    </row>
    <row r="142" spans="2:8" hidden="1" x14ac:dyDescent="0.25">
      <c r="B142" s="1" t="s">
        <v>45</v>
      </c>
      <c r="C142" s="1">
        <v>2.0064000000000002</v>
      </c>
      <c r="G142" s="1" t="s">
        <v>67</v>
      </c>
      <c r="H142" s="1">
        <v>3.7303999999999999</v>
      </c>
    </row>
    <row r="143" spans="2:8" hidden="1" x14ac:dyDescent="0.25">
      <c r="B143" s="1" t="s">
        <v>57</v>
      </c>
      <c r="C143" s="1">
        <v>1.5901999999999998</v>
      </c>
      <c r="G143" s="1" t="s">
        <v>44</v>
      </c>
      <c r="H143" s="1">
        <v>3.0581999999999998</v>
      </c>
    </row>
    <row r="144" spans="2:8" hidden="1" x14ac:dyDescent="0.25">
      <c r="B144" s="1" t="s">
        <v>159</v>
      </c>
      <c r="C144" s="1">
        <v>1.5186999999999999</v>
      </c>
      <c r="G144" s="1" t="s">
        <v>37</v>
      </c>
      <c r="H144" s="1">
        <v>3.0207000000000002</v>
      </c>
    </row>
    <row r="145" spans="2:8" hidden="1" x14ac:dyDescent="0.25">
      <c r="B145" s="1" t="s">
        <v>38</v>
      </c>
      <c r="C145" s="1">
        <v>1.4652000000000001</v>
      </c>
      <c r="G145" s="1" t="s">
        <v>89</v>
      </c>
      <c r="H145" s="1">
        <v>3.0105</v>
      </c>
    </row>
    <row r="146" spans="2:8" hidden="1" x14ac:dyDescent="0.25">
      <c r="B146" s="1" t="s">
        <v>89</v>
      </c>
      <c r="C146" s="1">
        <v>1.4426999999999999</v>
      </c>
      <c r="G146" s="1" t="s">
        <v>64</v>
      </c>
      <c r="H146" s="1">
        <v>3</v>
      </c>
    </row>
    <row r="147" spans="2:8" hidden="1" x14ac:dyDescent="0.25">
      <c r="B147" s="1" t="s">
        <v>132</v>
      </c>
      <c r="C147" s="1">
        <v>1.2675000000000001</v>
      </c>
      <c r="G147" s="1" t="s">
        <v>155</v>
      </c>
      <c r="H147" s="1">
        <v>3</v>
      </c>
    </row>
    <row r="148" spans="2:8" hidden="1" x14ac:dyDescent="0.25">
      <c r="B148" s="1" t="s">
        <v>105</v>
      </c>
      <c r="C148" s="1">
        <v>1.2650000000000001</v>
      </c>
      <c r="G148" s="1" t="s">
        <v>164</v>
      </c>
      <c r="H148" s="1">
        <v>3</v>
      </c>
    </row>
    <row r="149" spans="2:8" hidden="1" x14ac:dyDescent="0.25">
      <c r="B149" s="1" t="s">
        <v>133</v>
      </c>
      <c r="C149" s="1">
        <v>1.2454000000000001</v>
      </c>
      <c r="G149" s="1" t="s">
        <v>39</v>
      </c>
      <c r="H149" s="1">
        <v>2.9306999999999999</v>
      </c>
    </row>
    <row r="150" spans="2:8" hidden="1" x14ac:dyDescent="0.25">
      <c r="B150" s="1" t="s">
        <v>156</v>
      </c>
      <c r="C150" s="1">
        <v>1.2328000000000001</v>
      </c>
      <c r="G150" s="1" t="s">
        <v>142</v>
      </c>
      <c r="H150" s="1">
        <v>2.9184999999999999</v>
      </c>
    </row>
    <row r="151" spans="2:8" hidden="1" x14ac:dyDescent="0.25">
      <c r="B151" s="1" t="s">
        <v>34</v>
      </c>
      <c r="C151" s="1">
        <v>1.2181999999999999</v>
      </c>
      <c r="G151" s="1" t="s">
        <v>43</v>
      </c>
      <c r="H151" s="1">
        <v>2.6595</v>
      </c>
    </row>
    <row r="152" spans="2:8" hidden="1" x14ac:dyDescent="0.25">
      <c r="B152" s="1" t="s">
        <v>102</v>
      </c>
      <c r="C152" s="1">
        <v>1.2006000000000001</v>
      </c>
      <c r="G152" s="1" t="s">
        <v>139</v>
      </c>
      <c r="H152" s="1">
        <v>2.2545999999999999</v>
      </c>
    </row>
    <row r="153" spans="2:8" hidden="1" x14ac:dyDescent="0.25">
      <c r="B153" s="1" t="s">
        <v>32</v>
      </c>
      <c r="C153" s="1">
        <v>1.1766999999999999</v>
      </c>
      <c r="G153" s="1" t="s">
        <v>126</v>
      </c>
      <c r="H153" s="1">
        <v>2.1076000000000001</v>
      </c>
    </row>
    <row r="154" spans="2:8" hidden="1" x14ac:dyDescent="0.25">
      <c r="B154" s="1" t="s">
        <v>78</v>
      </c>
      <c r="C154" s="1">
        <v>1.1562999999999999</v>
      </c>
      <c r="G154" s="1" t="s">
        <v>170</v>
      </c>
      <c r="H154" s="1">
        <v>2.1044999999999998</v>
      </c>
    </row>
    <row r="155" spans="2:8" hidden="1" x14ac:dyDescent="0.25">
      <c r="B155" s="1" t="s">
        <v>155</v>
      </c>
      <c r="C155" s="1">
        <v>1.1522000000000001</v>
      </c>
      <c r="G155" s="1" t="s">
        <v>157</v>
      </c>
      <c r="H155" s="1">
        <v>2.0691000000000002</v>
      </c>
    </row>
    <row r="156" spans="2:8" hidden="1" x14ac:dyDescent="0.25">
      <c r="B156" s="1" t="s">
        <v>76</v>
      </c>
      <c r="C156" s="1">
        <v>1.1424000000000001</v>
      </c>
      <c r="G156" s="1" t="s">
        <v>145</v>
      </c>
      <c r="H156" s="1">
        <v>1.911</v>
      </c>
    </row>
    <row r="157" spans="2:8" hidden="1" x14ac:dyDescent="0.25">
      <c r="B157" s="1" t="s">
        <v>106</v>
      </c>
      <c r="C157" s="1">
        <v>1.0951</v>
      </c>
      <c r="G157" s="1" t="s">
        <v>57</v>
      </c>
      <c r="H157" s="1">
        <v>1.9104000000000001</v>
      </c>
    </row>
    <row r="158" spans="2:8" hidden="1" x14ac:dyDescent="0.25">
      <c r="B158" s="1" t="s">
        <v>109</v>
      </c>
      <c r="C158" s="1">
        <v>1.0343</v>
      </c>
      <c r="G158" s="1" t="s">
        <v>107</v>
      </c>
      <c r="H158" s="1">
        <v>1.9001999999999999</v>
      </c>
    </row>
    <row r="159" spans="2:8" hidden="1" x14ac:dyDescent="0.25">
      <c r="B159" s="1" t="s">
        <v>142</v>
      </c>
      <c r="C159" s="1">
        <v>1.0201</v>
      </c>
      <c r="G159" s="1" t="s">
        <v>132</v>
      </c>
      <c r="H159" s="1">
        <v>1.6959</v>
      </c>
    </row>
    <row r="160" spans="2:8" hidden="1" x14ac:dyDescent="0.25">
      <c r="B160" s="1" t="s">
        <v>101</v>
      </c>
      <c r="C160" s="1">
        <v>0.99580000000000002</v>
      </c>
      <c r="G160" s="1" t="s">
        <v>40</v>
      </c>
      <c r="H160" s="1">
        <v>1.6358000000000001</v>
      </c>
    </row>
    <row r="161" spans="2:8" hidden="1" x14ac:dyDescent="0.25">
      <c r="B161" s="1" t="s">
        <v>67</v>
      </c>
      <c r="C161" s="1">
        <v>0.95510000000000006</v>
      </c>
      <c r="G161" s="1" t="s">
        <v>45</v>
      </c>
      <c r="H161" s="1">
        <v>1.6289</v>
      </c>
    </row>
    <row r="162" spans="2:8" hidden="1" x14ac:dyDescent="0.25">
      <c r="B162" s="1" t="s">
        <v>145</v>
      </c>
      <c r="C162" s="1">
        <v>0.92159999999999997</v>
      </c>
      <c r="G162" s="1" t="s">
        <v>47</v>
      </c>
      <c r="H162" s="1">
        <v>1.6166</v>
      </c>
    </row>
    <row r="163" spans="2:8" hidden="1" x14ac:dyDescent="0.25">
      <c r="B163" s="1" t="s">
        <v>72</v>
      </c>
      <c r="C163" s="1">
        <v>0.88900000000000001</v>
      </c>
      <c r="G163" s="1" t="s">
        <v>153</v>
      </c>
      <c r="H163" s="1">
        <v>1.3895</v>
      </c>
    </row>
    <row r="164" spans="2:8" hidden="1" x14ac:dyDescent="0.25">
      <c r="B164" s="1" t="s">
        <v>147</v>
      </c>
      <c r="C164" s="1">
        <v>0.83739999999999992</v>
      </c>
      <c r="G164" s="1" t="s">
        <v>86</v>
      </c>
      <c r="H164" s="1">
        <v>1.3174000000000001</v>
      </c>
    </row>
    <row r="165" spans="2:8" hidden="1" x14ac:dyDescent="0.25">
      <c r="B165" s="1" t="s">
        <v>166</v>
      </c>
      <c r="C165" s="1">
        <v>0.78359999999999996</v>
      </c>
      <c r="G165" s="1" t="s">
        <v>36</v>
      </c>
      <c r="H165" s="1">
        <v>1.2929999999999999</v>
      </c>
    </row>
    <row r="166" spans="2:8" hidden="1" x14ac:dyDescent="0.25">
      <c r="B166" s="1" t="s">
        <v>119</v>
      </c>
      <c r="C166" s="1">
        <v>0.76550000000000007</v>
      </c>
      <c r="G166" s="1" t="s">
        <v>79</v>
      </c>
      <c r="H166" s="1">
        <v>1.1594</v>
      </c>
    </row>
    <row r="167" spans="2:8" hidden="1" x14ac:dyDescent="0.25">
      <c r="B167" s="1" t="s">
        <v>39</v>
      </c>
      <c r="C167" s="1">
        <v>0.74309999999999998</v>
      </c>
      <c r="G167" s="1" t="s">
        <v>156</v>
      </c>
      <c r="H167" s="1">
        <v>1.0386</v>
      </c>
    </row>
    <row r="168" spans="2:8" hidden="1" x14ac:dyDescent="0.25">
      <c r="B168" s="1" t="s">
        <v>141</v>
      </c>
      <c r="C168" s="1">
        <v>0.68640000000000001</v>
      </c>
      <c r="G168" s="1" t="s">
        <v>101</v>
      </c>
      <c r="H168" s="1">
        <v>1.0202</v>
      </c>
    </row>
    <row r="169" spans="2:8" hidden="1" x14ac:dyDescent="0.25">
      <c r="B169" s="1" t="s">
        <v>86</v>
      </c>
      <c r="C169" s="1">
        <v>0.63350000000000006</v>
      </c>
      <c r="G169" s="1" t="s">
        <v>165</v>
      </c>
      <c r="H169" s="1">
        <v>1.0165999999999999</v>
      </c>
    </row>
    <row r="170" spans="2:8" hidden="1" x14ac:dyDescent="0.25">
      <c r="B170" s="1" t="s">
        <v>43</v>
      </c>
      <c r="C170" s="1">
        <v>0.63239999999999996</v>
      </c>
      <c r="G170" s="1" t="s">
        <v>38</v>
      </c>
      <c r="H170" s="1">
        <v>0.89979999999999993</v>
      </c>
    </row>
    <row r="171" spans="2:8" hidden="1" x14ac:dyDescent="0.25">
      <c r="B171" s="1" t="s">
        <v>36</v>
      </c>
      <c r="C171" s="1">
        <v>0.63190000000000002</v>
      </c>
      <c r="G171" s="1" t="s">
        <v>109</v>
      </c>
      <c r="H171" s="1">
        <v>0.88500000000000001</v>
      </c>
    </row>
    <row r="172" spans="2:8" hidden="1" x14ac:dyDescent="0.25">
      <c r="B172" s="1" t="s">
        <v>158</v>
      </c>
      <c r="C172" s="1">
        <v>0.50090000000000001</v>
      </c>
      <c r="G172" s="1" t="s">
        <v>158</v>
      </c>
      <c r="H172" s="1">
        <v>0.85220000000000007</v>
      </c>
    </row>
    <row r="173" spans="2:8" hidden="1" x14ac:dyDescent="0.25">
      <c r="B173" s="1" t="s">
        <v>82</v>
      </c>
      <c r="C173" s="1">
        <v>0.49830000000000002</v>
      </c>
      <c r="G173" s="1" t="s">
        <v>105</v>
      </c>
      <c r="H173" s="1">
        <v>0.8165</v>
      </c>
    </row>
    <row r="174" spans="2:8" hidden="1" x14ac:dyDescent="0.25">
      <c r="B174" s="1" t="s">
        <v>110</v>
      </c>
      <c r="C174" s="1">
        <v>0.46750000000000003</v>
      </c>
      <c r="G174" s="1" t="s">
        <v>72</v>
      </c>
      <c r="H174" s="1">
        <v>0.74890000000000001</v>
      </c>
    </row>
    <row r="175" spans="2:8" hidden="1" x14ac:dyDescent="0.25">
      <c r="B175" s="1" t="s">
        <v>42</v>
      </c>
      <c r="C175" s="1">
        <v>0.45090000000000002</v>
      </c>
      <c r="G175" s="1" t="s">
        <v>70</v>
      </c>
      <c r="H175" s="1">
        <v>0.61880000000000002</v>
      </c>
    </row>
    <row r="176" spans="2:8" hidden="1" x14ac:dyDescent="0.25">
      <c r="B176" s="1" t="s">
        <v>41</v>
      </c>
      <c r="C176" s="1">
        <v>0.41809999999999997</v>
      </c>
      <c r="G176" s="1" t="s">
        <v>33</v>
      </c>
      <c r="H176" s="1">
        <v>0.60929999999999995</v>
      </c>
    </row>
    <row r="177" spans="2:8" hidden="1" x14ac:dyDescent="0.25">
      <c r="B177" s="1" t="s">
        <v>153</v>
      </c>
      <c r="C177" s="1">
        <v>0.36099999999999999</v>
      </c>
      <c r="G177" s="1" t="s">
        <v>147</v>
      </c>
      <c r="H177" s="1">
        <v>0.60929999999999995</v>
      </c>
    </row>
    <row r="178" spans="2:8" hidden="1" x14ac:dyDescent="0.25">
      <c r="B178" s="1" t="s">
        <v>127</v>
      </c>
      <c r="C178" s="1">
        <v>0.35339999999999999</v>
      </c>
      <c r="G178" s="1" t="s">
        <v>69</v>
      </c>
      <c r="H178" s="1">
        <v>0.58800000000000008</v>
      </c>
    </row>
    <row r="179" spans="2:8" hidden="1" x14ac:dyDescent="0.25">
      <c r="B179" s="1" t="s">
        <v>165</v>
      </c>
      <c r="C179" s="1">
        <v>0.25590000000000002</v>
      </c>
      <c r="G179" s="1" t="s">
        <v>42</v>
      </c>
      <c r="H179" s="1">
        <v>0.58779999999999999</v>
      </c>
    </row>
    <row r="180" spans="2:8" hidden="1" x14ac:dyDescent="0.25">
      <c r="B180" s="1" t="s">
        <v>96</v>
      </c>
      <c r="C180" s="1">
        <v>0.25159999999999999</v>
      </c>
      <c r="G180" s="1" t="s">
        <v>110</v>
      </c>
      <c r="H180" s="1">
        <v>0.58279999999999998</v>
      </c>
    </row>
    <row r="181" spans="2:8" hidden="1" x14ac:dyDescent="0.25">
      <c r="B181" s="1" t="s">
        <v>112</v>
      </c>
      <c r="C181" s="1">
        <v>0.2482</v>
      </c>
      <c r="G181" s="1" t="s">
        <v>149</v>
      </c>
      <c r="H181" s="1">
        <v>0.53349999999999997</v>
      </c>
    </row>
    <row r="182" spans="2:8" hidden="1" x14ac:dyDescent="0.25">
      <c r="B182" s="1" t="s">
        <v>131</v>
      </c>
      <c r="C182" s="1">
        <v>0.19839999999999999</v>
      </c>
      <c r="G182" s="1" t="s">
        <v>82</v>
      </c>
      <c r="H182" s="1">
        <v>0.53339999999999999</v>
      </c>
    </row>
    <row r="183" spans="2:8" hidden="1" x14ac:dyDescent="0.25">
      <c r="B183" s="1" t="s">
        <v>107</v>
      </c>
      <c r="C183" s="1">
        <v>0.17730000000000001</v>
      </c>
      <c r="G183" s="1" t="s">
        <v>112</v>
      </c>
      <c r="H183" s="1">
        <v>0.50339999999999996</v>
      </c>
    </row>
    <row r="184" spans="2:8" hidden="1" x14ac:dyDescent="0.25">
      <c r="B184" s="1" t="s">
        <v>69</v>
      </c>
      <c r="C184" s="1">
        <v>0.1726</v>
      </c>
      <c r="G184" s="1" t="s">
        <v>102</v>
      </c>
      <c r="H184" s="1">
        <v>0.41880000000000001</v>
      </c>
    </row>
    <row r="185" spans="2:8" hidden="1" x14ac:dyDescent="0.25">
      <c r="B185" s="1" t="s">
        <v>149</v>
      </c>
      <c r="C185" s="1">
        <v>0.17199999999999999</v>
      </c>
      <c r="G185" s="1" t="s">
        <v>96</v>
      </c>
      <c r="H185" s="1">
        <v>0.4138</v>
      </c>
    </row>
    <row r="186" spans="2:8" hidden="1" x14ac:dyDescent="0.25">
      <c r="B186" s="1" t="s">
        <v>97</v>
      </c>
      <c r="C186" s="1">
        <v>0.17149999999999999</v>
      </c>
      <c r="G186" s="1" t="s">
        <v>141</v>
      </c>
      <c r="H186" s="1">
        <v>0.39610000000000001</v>
      </c>
    </row>
    <row r="187" spans="2:8" hidden="1" x14ac:dyDescent="0.25">
      <c r="B187" s="1" t="s">
        <v>47</v>
      </c>
      <c r="C187" s="1">
        <v>0.15629999999999999</v>
      </c>
      <c r="G187" s="1" t="s">
        <v>162</v>
      </c>
      <c r="H187" s="1">
        <v>0.38919999999999999</v>
      </c>
    </row>
    <row r="188" spans="2:8" hidden="1" x14ac:dyDescent="0.25">
      <c r="B188" s="1" t="s">
        <v>81</v>
      </c>
      <c r="C188" s="1">
        <v>0.13350000000000001</v>
      </c>
      <c r="G188" s="1" t="s">
        <v>52</v>
      </c>
      <c r="H188" s="1">
        <v>0.38650000000000001</v>
      </c>
    </row>
    <row r="189" spans="2:8" hidden="1" x14ac:dyDescent="0.25">
      <c r="B189" s="1" t="s">
        <v>66</v>
      </c>
      <c r="C189" s="1">
        <v>0.1173</v>
      </c>
      <c r="G189" s="1" t="s">
        <v>81</v>
      </c>
      <c r="H189" s="1">
        <v>0.38579999999999998</v>
      </c>
    </row>
    <row r="190" spans="2:8" hidden="1" x14ac:dyDescent="0.25">
      <c r="B190" s="1" t="s">
        <v>52</v>
      </c>
      <c r="C190" s="1">
        <v>9.64E-2</v>
      </c>
      <c r="G190" s="1" t="s">
        <v>150</v>
      </c>
      <c r="H190" s="1">
        <v>0.35340000000000005</v>
      </c>
    </row>
    <row r="191" spans="2:8" hidden="1" x14ac:dyDescent="0.25">
      <c r="B191" s="1" t="s">
        <v>151</v>
      </c>
      <c r="C191" s="1">
        <v>8.950000000000001E-2</v>
      </c>
      <c r="G191" s="1" t="s">
        <v>127</v>
      </c>
      <c r="H191" s="1">
        <v>0.34439999999999998</v>
      </c>
    </row>
    <row r="192" spans="2:8" hidden="1" x14ac:dyDescent="0.25">
      <c r="B192" s="1" t="s">
        <v>150</v>
      </c>
      <c r="C192" s="1">
        <v>7.5900000000000009E-2</v>
      </c>
      <c r="G192" s="1" t="s">
        <v>151</v>
      </c>
      <c r="H192" s="1">
        <v>0.31090000000000001</v>
      </c>
    </row>
    <row r="193" spans="2:8" hidden="1" x14ac:dyDescent="0.25">
      <c r="B193" s="1" t="s">
        <v>70</v>
      </c>
      <c r="C193" s="1">
        <v>7.1899999999999992E-2</v>
      </c>
      <c r="G193" s="1" t="s">
        <v>66</v>
      </c>
      <c r="H193" s="1">
        <v>0.25509999999999999</v>
      </c>
    </row>
    <row r="194" spans="2:8" hidden="1" x14ac:dyDescent="0.25">
      <c r="B194" s="1" t="s">
        <v>113</v>
      </c>
      <c r="C194" s="1">
        <v>7.17E-2</v>
      </c>
      <c r="G194" s="1" t="s">
        <v>131</v>
      </c>
      <c r="H194" s="1">
        <v>0.23900000000000002</v>
      </c>
    </row>
    <row r="195" spans="2:8" hidden="1" x14ac:dyDescent="0.25">
      <c r="B195" s="1" t="s">
        <v>115</v>
      </c>
      <c r="C195" s="1">
        <v>4.3200000000000002E-2</v>
      </c>
      <c r="G195" s="1" t="s">
        <v>49</v>
      </c>
      <c r="H195" s="1">
        <v>0.17800000000000002</v>
      </c>
    </row>
    <row r="196" spans="2:8" hidden="1" x14ac:dyDescent="0.25">
      <c r="B196" s="1" t="s">
        <v>121</v>
      </c>
      <c r="C196" s="1">
        <v>3.7900000000000003E-2</v>
      </c>
      <c r="G196" s="1" t="s">
        <v>121</v>
      </c>
      <c r="H196" s="1">
        <v>0.12959999999999999</v>
      </c>
    </row>
    <row r="197" spans="2:8" hidden="1" x14ac:dyDescent="0.25">
      <c r="B197" s="1" t="s">
        <v>33</v>
      </c>
      <c r="C197" s="1">
        <v>3.6900000000000002E-2</v>
      </c>
      <c r="G197" s="1" t="s">
        <v>97</v>
      </c>
      <c r="H197" s="1">
        <v>0.12939999999999999</v>
      </c>
    </row>
    <row r="198" spans="2:8" hidden="1" x14ac:dyDescent="0.25">
      <c r="B198" s="1" t="s">
        <v>117</v>
      </c>
      <c r="C198" s="1">
        <v>2.6599999999999999E-2</v>
      </c>
      <c r="G198" s="1" t="s">
        <v>113</v>
      </c>
      <c r="H198" s="1">
        <v>0.10999999999999999</v>
      </c>
    </row>
    <row r="199" spans="2:8" hidden="1" x14ac:dyDescent="0.25">
      <c r="B199" s="1" t="s">
        <v>122</v>
      </c>
      <c r="C199" s="1">
        <v>2.3400000000000001E-2</v>
      </c>
      <c r="G199" s="1" t="s">
        <v>122</v>
      </c>
      <c r="H199" s="1">
        <v>7.1000000000000008E-2</v>
      </c>
    </row>
    <row r="200" spans="2:8" hidden="1" x14ac:dyDescent="0.25">
      <c r="B200" s="1" t="s">
        <v>49</v>
      </c>
      <c r="C200" s="1">
        <v>2.0799999999999999E-2</v>
      </c>
      <c r="G200" s="1" t="s">
        <v>115</v>
      </c>
      <c r="H200" s="1">
        <v>3.1399999999999997E-2</v>
      </c>
    </row>
    <row r="201" spans="2:8" hidden="1" x14ac:dyDescent="0.25">
      <c r="B201" s="1" t="s">
        <v>68</v>
      </c>
      <c r="C201" s="1">
        <v>1.61E-2</v>
      </c>
      <c r="G201" s="1" t="s">
        <v>117</v>
      </c>
      <c r="H201" s="1">
        <v>3.1399999999999997E-2</v>
      </c>
    </row>
    <row r="202" spans="2:8" hidden="1" x14ac:dyDescent="0.25">
      <c r="B202" s="1" t="s">
        <v>161</v>
      </c>
      <c r="C202" s="1">
        <v>8.0999999999999996E-3</v>
      </c>
      <c r="G202" s="1" t="s">
        <v>161</v>
      </c>
      <c r="H202" s="1">
        <v>3.0100000000000002E-2</v>
      </c>
    </row>
    <row r="203" spans="2:8" hidden="1" x14ac:dyDescent="0.25">
      <c r="B203" s="1" t="s">
        <v>162</v>
      </c>
      <c r="C203" s="1">
        <v>2.0999999999999999E-3</v>
      </c>
      <c r="G203" s="1" t="s">
        <v>68</v>
      </c>
      <c r="H203" s="1">
        <v>1.3600000000000001E-2</v>
      </c>
    </row>
    <row r="204" spans="2:8" hidden="1" x14ac:dyDescent="0.25">
      <c r="B204" s="1" t="s">
        <v>51</v>
      </c>
      <c r="C204" s="1">
        <v>8.9999999999999998E-4</v>
      </c>
      <c r="G204" s="1" t="s">
        <v>51</v>
      </c>
      <c r="H204" s="1">
        <v>1.2900000000000002E-2</v>
      </c>
    </row>
  </sheetData>
  <sheetProtection algorithmName="SHA-512" hashValue="fqe0DbmTdflktnveLtqWNseY0DTs8f52oE3k3s9YUVq1HgEolZP3lf6qFVn3Rr4Gro38vCGj2D8Zcsm9E4QRQg==" saltValue="1HdWBAQnU89LVW/Ts2w6iA==" spinCount="100000" sheet="1" scenarios="1"/>
  <mergeCells count="1">
    <mergeCell ref="A1:T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3"/>
  <sheetViews>
    <sheetView showGridLines="0" showRowColHeaders="0" zoomScale="70" zoomScaleNormal="70" workbookViewId="0"/>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8" t="s">
        <v>218</v>
      </c>
    </row>
    <row r="38" spans="1:32" x14ac:dyDescent="0.25">
      <c r="B38" s="10"/>
      <c r="C38" s="10"/>
      <c r="D38" s="10"/>
      <c r="G38" s="10"/>
      <c r="K38" s="10"/>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340</v>
      </c>
      <c r="B40" s="9">
        <v>22590.1</v>
      </c>
      <c r="C40" s="9">
        <v>24429.200000000001</v>
      </c>
      <c r="D40" s="9">
        <v>25204.400000000001</v>
      </c>
      <c r="E40" s="9">
        <v>25205.599999999999</v>
      </c>
      <c r="F40" s="9">
        <v>24702.799999999999</v>
      </c>
      <c r="G40" s="9">
        <v>23478</v>
      </c>
      <c r="H40" s="9">
        <v>22244.1</v>
      </c>
      <c r="I40" s="9">
        <v>20665.2</v>
      </c>
      <c r="J40" s="9">
        <v>18786.2</v>
      </c>
      <c r="K40" s="9">
        <v>17528.2</v>
      </c>
      <c r="L40" s="9">
        <v>16364.2</v>
      </c>
      <c r="M40" s="9">
        <v>15383.2</v>
      </c>
      <c r="N40" s="9">
        <v>14618.2</v>
      </c>
      <c r="O40" s="9">
        <v>14020.2</v>
      </c>
      <c r="P40" s="9">
        <v>13568.2</v>
      </c>
      <c r="Q40" s="9"/>
      <c r="R40" s="9"/>
      <c r="S40" s="9"/>
      <c r="T40" s="9"/>
      <c r="U40" s="9"/>
      <c r="V40" s="9"/>
      <c r="W40" s="9"/>
      <c r="X40" s="9"/>
      <c r="Y40" s="9"/>
      <c r="Z40" s="9"/>
      <c r="AA40" s="9"/>
      <c r="AB40" s="9"/>
      <c r="AC40" s="9"/>
      <c r="AD40" s="9"/>
      <c r="AE40" s="9"/>
    </row>
    <row r="41" spans="1:32" hidden="1" x14ac:dyDescent="0.25">
      <c r="A41" s="1" t="s">
        <v>341</v>
      </c>
      <c r="C41" s="9"/>
      <c r="D41" s="9"/>
      <c r="E41" s="9"/>
      <c r="F41" s="9"/>
      <c r="G41" s="9"/>
      <c r="H41" s="9"/>
      <c r="I41" s="9"/>
      <c r="J41" s="9"/>
      <c r="K41" s="9"/>
      <c r="L41" s="9"/>
      <c r="M41" s="9"/>
      <c r="N41" s="9"/>
      <c r="O41" s="9"/>
      <c r="P41" s="9">
        <v>13568.2</v>
      </c>
      <c r="Q41" s="9">
        <f>(($P$40/$N$40)^(1/2))*P41</f>
        <v>13071.830421695749</v>
      </c>
      <c r="R41" s="9">
        <f>(($P$40/$N$40)^(1/2))*Q41</f>
        <v>12593.619682313827</v>
      </c>
      <c r="S41" s="9">
        <f t="shared" ref="S41:AF41" si="0">(($P$40/$N$40)^(1/2))*R41</f>
        <v>12132.903471539057</v>
      </c>
      <c r="T41" s="9">
        <f t="shared" si="0"/>
        <v>11689.04178172213</v>
      </c>
      <c r="U41" s="9">
        <f t="shared" si="0"/>
        <v>11261.418018807801</v>
      </c>
      <c r="V41" s="9">
        <f t="shared" si="0"/>
        <v>10849.438145788276</v>
      </c>
      <c r="W41" s="9">
        <f t="shared" si="0"/>
        <v>10452.529857491892</v>
      </c>
      <c r="X41" s="9">
        <f t="shared" si="0"/>
        <v>10070.141785560771</v>
      </c>
      <c r="Y41" s="9">
        <f t="shared" si="0"/>
        <v>9701.7427325129956</v>
      </c>
      <c r="Z41" s="9">
        <f t="shared" si="0"/>
        <v>9346.8209338253437</v>
      </c>
      <c r="AA41" s="9">
        <f t="shared" si="0"/>
        <v>9004.8833470114532</v>
      </c>
      <c r="AB41" s="9">
        <f t="shared" si="0"/>
        <v>8675.4549667078718</v>
      </c>
      <c r="AC41" s="9">
        <f t="shared" si="0"/>
        <v>8358.0781648165157</v>
      </c>
      <c r="AD41" s="9">
        <f t="shared" si="0"/>
        <v>8052.3120547868921</v>
      </c>
      <c r="AE41" s="9">
        <f t="shared" si="0"/>
        <v>7757.7318791549878</v>
      </c>
      <c r="AF41" s="9">
        <f t="shared" si="0"/>
        <v>7473.9284194880011</v>
      </c>
    </row>
    <row r="42" spans="1:32" hidden="1" x14ac:dyDescent="0.25">
      <c r="B42" s="10">
        <f>(K40-B40)/B40</f>
        <v>-0.2240760333066254</v>
      </c>
      <c r="C42" s="9">
        <f>(K40-B40)/9</f>
        <v>-562.43333333333305</v>
      </c>
      <c r="P42" s="10">
        <f>(P40-K40)/K40</f>
        <v>-0.22592165767163769</v>
      </c>
      <c r="Q42" s="1">
        <f>(P40-K40)/5</f>
        <v>-792</v>
      </c>
    </row>
    <row r="43" spans="1:32" hidden="1" x14ac:dyDescent="0.25">
      <c r="F43" s="10"/>
      <c r="Q43" s="9"/>
    </row>
  </sheetData>
  <sheetProtection algorithmName="SHA-512" hashValue="lWCKUmRquQyS2IXTKxsZcPsPFFaPKE0CrAx/ZxxLdstTIYL7hVfCFZXv/E/EANZuZCW7ijC249sDndCVKL9JiQ==" saltValue="gLTLKov49N344Q2X+0qEmA=="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O48"/>
  <sheetViews>
    <sheetView showGridLines="0" showRowColHeaders="0" zoomScale="70" zoomScaleNormal="70" workbookViewId="0">
      <selection sqref="A1:D1"/>
    </sheetView>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8" spans="1:4" ht="15.75" hidden="1" customHeight="1" x14ac:dyDescent="0.25">
      <c r="A38" s="43" t="s">
        <v>176</v>
      </c>
      <c r="B38" s="43" t="s">
        <v>235</v>
      </c>
    </row>
    <row r="39" spans="1:4" ht="15.75" hidden="1" customHeight="1" x14ac:dyDescent="0.25">
      <c r="A39" s="40" t="s">
        <v>184</v>
      </c>
      <c r="B39" s="39">
        <v>35137</v>
      </c>
      <c r="C39" s="75">
        <f t="shared" ref="C39:C48" si="0">(IF(ISNUMBER(B39),(IF(B39&lt;100,"&lt;100",IF(B39&lt;200,"&lt;200",IF(B39&lt;500,"&lt;500",IF(B39&lt;1000,"&lt;1,000",IF(B39&lt;10000,(ROUND(B39,-2)),IF(B39&lt;100000,(ROUND(B39,-3)),IF(B39&lt;1000000,(ROUND(B39,-4)),IF(B39&gt;=1000000,(ROUND(B39,-5))))))))))),"-"))</f>
        <v>35000</v>
      </c>
      <c r="D39" s="54">
        <f t="shared" ref="D39:D46" si="1">B39/$B$48</f>
        <v>0.58731302244649963</v>
      </c>
    </row>
    <row r="40" spans="1:4" ht="15.75" hidden="1" customHeight="1" x14ac:dyDescent="0.25">
      <c r="A40" s="40" t="s">
        <v>185</v>
      </c>
      <c r="B40" s="39">
        <v>15871.82</v>
      </c>
      <c r="C40" s="75">
        <f t="shared" si="0"/>
        <v>16000</v>
      </c>
      <c r="D40" s="54">
        <f t="shared" si="1"/>
        <v>0.26529659834154318</v>
      </c>
    </row>
    <row r="41" spans="1:4" ht="15.75" hidden="1" customHeight="1" x14ac:dyDescent="0.25">
      <c r="A41" s="40" t="s">
        <v>188</v>
      </c>
      <c r="B41" s="39">
        <v>5315.08</v>
      </c>
      <c r="C41" s="75">
        <f t="shared" si="0"/>
        <v>5300</v>
      </c>
      <c r="D41" s="54">
        <f t="shared" si="1"/>
        <v>8.8841269867801498E-2</v>
      </c>
    </row>
    <row r="42" spans="1:4" ht="15.75" hidden="1" customHeight="1" x14ac:dyDescent="0.25">
      <c r="A42" s="40" t="s">
        <v>189</v>
      </c>
      <c r="B42" s="39">
        <v>1427.6170000000002</v>
      </c>
      <c r="C42" s="75">
        <f t="shared" si="0"/>
        <v>1400</v>
      </c>
      <c r="D42" s="54">
        <f t="shared" si="1"/>
        <v>2.3862539635313335E-2</v>
      </c>
    </row>
    <row r="43" spans="1:4" ht="15.75" hidden="1" customHeight="1" x14ac:dyDescent="0.25">
      <c r="A43" s="40" t="s">
        <v>187</v>
      </c>
      <c r="B43" s="39">
        <v>1339.4659999999999</v>
      </c>
      <c r="C43" s="75">
        <f t="shared" si="0"/>
        <v>1300</v>
      </c>
      <c r="D43" s="54">
        <f t="shared" si="1"/>
        <v>2.2389100518664742E-2</v>
      </c>
    </row>
    <row r="44" spans="1:4" ht="15.75" hidden="1" customHeight="1" x14ac:dyDescent="0.25">
      <c r="A44" s="40" t="s">
        <v>299</v>
      </c>
      <c r="B44" s="39">
        <v>284.62900000000002</v>
      </c>
      <c r="C44" s="75" t="str">
        <f t="shared" si="0"/>
        <v>&lt;500</v>
      </c>
      <c r="D44" s="84">
        <f t="shared" si="1"/>
        <v>4.7575580802551379E-3</v>
      </c>
    </row>
    <row r="45" spans="1:4" ht="15.75" hidden="1" customHeight="1" x14ac:dyDescent="0.25">
      <c r="A45" s="40" t="s">
        <v>302</v>
      </c>
      <c r="B45" s="39">
        <v>236.95740000000001</v>
      </c>
      <c r="C45" s="75" t="str">
        <f t="shared" si="0"/>
        <v>&lt;500</v>
      </c>
      <c r="D45" s="54">
        <f t="shared" si="1"/>
        <v>3.9607299082182372E-3</v>
      </c>
    </row>
    <row r="46" spans="1:4" ht="15.75" hidden="1" customHeight="1" x14ac:dyDescent="0.25">
      <c r="A46" s="40" t="s">
        <v>186</v>
      </c>
      <c r="B46" s="39">
        <v>214.148</v>
      </c>
      <c r="C46" s="75" t="str">
        <f t="shared" si="0"/>
        <v>&lt;500</v>
      </c>
      <c r="D46" s="54">
        <f t="shared" si="1"/>
        <v>3.5794720417472469E-3</v>
      </c>
    </row>
    <row r="47" spans="1:4" ht="15.75" hidden="1" customHeight="1" x14ac:dyDescent="0.25">
      <c r="C47" s="75"/>
    </row>
    <row r="48" spans="1:4" ht="15.75" hidden="1" customHeight="1" x14ac:dyDescent="0.25">
      <c r="A48" s="39" t="s">
        <v>13</v>
      </c>
      <c r="B48" s="39">
        <v>59826.7</v>
      </c>
      <c r="C48" s="75">
        <f t="shared" si="0"/>
        <v>60000</v>
      </c>
      <c r="D48" s="54">
        <f>B48/$B$48</f>
        <v>1</v>
      </c>
    </row>
  </sheetData>
  <sheetProtection algorithmName="SHA-512" hashValue="ZwM5i5KyP9ROzkw7lkbdUzKCSPvgsnZyBhSwiSeICk2oZiX9JteJiCcKuzJm4rg9uE0/9GBUJfOTNA/SEQyDqA==" saltValue="ZMhNP35iAsN3zyPRjE8/vA==" spinCount="100000" sheet="1" scenarios="1"/>
  <pageMargins left="0.7" right="0.7" top="0.75" bottom="0.75" header="0.3" footer="0.3"/>
  <pageSetup paperSize="0" orientation="portrait" horizontalDpi="0" verticalDpi="0" copie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49"/>
  <sheetViews>
    <sheetView showGridLines="0" showRowColHeaders="0" zoomScale="70" zoomScaleNormal="70" workbookViewId="0">
      <selection sqref="A1:D1"/>
    </sheetView>
  </sheetViews>
  <sheetFormatPr defaultRowHeight="15.75" x14ac:dyDescent="0.25"/>
  <cols>
    <col min="1" max="16384" width="9" style="39"/>
  </cols>
  <sheetData>
    <row r="1" spans="1:1" ht="15.75" customHeight="1" x14ac:dyDescent="0.25">
      <c r="A1" s="38"/>
    </row>
    <row r="12" spans="1:1" x14ac:dyDescent="0.25">
      <c r="A12" s="40"/>
    </row>
    <row r="13" spans="1:1" x14ac:dyDescent="0.25">
      <c r="A13" s="40"/>
    </row>
    <row r="14" spans="1:1" x14ac:dyDescent="0.25">
      <c r="A14" s="40"/>
    </row>
    <row r="15" spans="1:1" x14ac:dyDescent="0.25">
      <c r="A15" s="40"/>
    </row>
    <row r="29" spans="5:15" x14ac:dyDescent="0.25">
      <c r="E29" s="41"/>
      <c r="F29" s="41"/>
      <c r="G29" s="41"/>
      <c r="H29" s="41"/>
      <c r="I29" s="41"/>
      <c r="J29" s="41"/>
      <c r="K29" s="41"/>
      <c r="L29" s="41"/>
      <c r="M29" s="41"/>
      <c r="N29" s="41"/>
      <c r="O29" s="41"/>
    </row>
    <row r="33" spans="1:4" x14ac:dyDescent="0.25">
      <c r="A33" s="42" t="s">
        <v>234</v>
      </c>
    </row>
    <row r="37" spans="1:4" hidden="1" x14ac:dyDescent="0.25"/>
    <row r="38" spans="1:4" hidden="1" x14ac:dyDescent="0.25">
      <c r="A38" s="43" t="s">
        <v>176</v>
      </c>
      <c r="B38" s="43" t="s">
        <v>235</v>
      </c>
    </row>
    <row r="39" spans="1:4" hidden="1" x14ac:dyDescent="0.25">
      <c r="A39" s="39" t="s">
        <v>98</v>
      </c>
      <c r="B39" s="39">
        <v>5250.05</v>
      </c>
      <c r="C39" s="75">
        <f t="shared" ref="C39:C46" si="0">(IF(ISNUMBER(B39),(IF(B39&lt;100,"&lt;100",IF(B39&lt;200,"&lt;200",IF(B39&lt;500,"&lt;500",IF(B39&lt;1000,"&lt;1,000",IF(B39&lt;10000,(ROUND(B39,-2)),IF(B39&lt;100000,(ROUND(B39,-3)),IF(B39&lt;1000000,(ROUND(B39,-4)),IF(B39&gt;=1000000,(ROUND(B39,-5))))))))))),"-"))</f>
        <v>5300</v>
      </c>
      <c r="D39" s="54">
        <f t="shared" ref="D39:D46" si="1">B39/$B$48</f>
        <v>0.98776500071494699</v>
      </c>
    </row>
    <row r="40" spans="1:4" hidden="1" x14ac:dyDescent="0.25">
      <c r="A40" s="39" t="s">
        <v>125</v>
      </c>
      <c r="B40" s="39">
        <v>31</v>
      </c>
      <c r="C40" s="75" t="str">
        <f t="shared" si="0"/>
        <v>&lt;100</v>
      </c>
      <c r="D40" s="54">
        <f t="shared" si="1"/>
        <v>5.8324615998254026E-3</v>
      </c>
    </row>
    <row r="41" spans="1:4" hidden="1" x14ac:dyDescent="0.25">
      <c r="A41" s="39" t="s">
        <v>133</v>
      </c>
      <c r="B41" s="39">
        <v>20</v>
      </c>
      <c r="C41" s="75" t="str">
        <f t="shared" si="0"/>
        <v>&lt;100</v>
      </c>
      <c r="D41" s="54">
        <f t="shared" si="1"/>
        <v>3.7628784515002598E-3</v>
      </c>
    </row>
    <row r="42" spans="1:4" hidden="1" x14ac:dyDescent="0.25">
      <c r="A42" s="39" t="s">
        <v>32</v>
      </c>
      <c r="B42" s="39">
        <v>7</v>
      </c>
      <c r="C42" s="75" t="str">
        <f t="shared" si="0"/>
        <v>&lt;100</v>
      </c>
      <c r="D42" s="54">
        <f t="shared" si="1"/>
        <v>1.317007458025091E-3</v>
      </c>
    </row>
    <row r="43" spans="1:4" hidden="1" x14ac:dyDescent="0.25">
      <c r="A43" s="39" t="s">
        <v>41</v>
      </c>
      <c r="B43" s="39">
        <v>4</v>
      </c>
      <c r="C43" s="75" t="str">
        <f t="shared" si="0"/>
        <v>&lt;100</v>
      </c>
      <c r="D43" s="54">
        <f t="shared" si="1"/>
        <v>7.5257569030005194E-4</v>
      </c>
    </row>
    <row r="44" spans="1:4" hidden="1" x14ac:dyDescent="0.25">
      <c r="A44" s="39" t="s">
        <v>47</v>
      </c>
      <c r="B44" s="39">
        <v>1.6166</v>
      </c>
      <c r="C44" s="75" t="str">
        <f t="shared" si="0"/>
        <v>&lt;100</v>
      </c>
      <c r="D44" s="54">
        <f t="shared" si="1"/>
        <v>3.0415346523476601E-4</v>
      </c>
    </row>
    <row r="45" spans="1:4" hidden="1" x14ac:dyDescent="0.25">
      <c r="A45" s="39" t="s">
        <v>153</v>
      </c>
      <c r="B45" s="39">
        <v>1.3895</v>
      </c>
      <c r="C45" s="75" t="str">
        <f t="shared" si="0"/>
        <v>&lt;100</v>
      </c>
      <c r="D45" s="54">
        <f t="shared" si="1"/>
        <v>2.6142598041798055E-4</v>
      </c>
    </row>
    <row r="46" spans="1:4" hidden="1" x14ac:dyDescent="0.25">
      <c r="A46" s="39" t="s">
        <v>115</v>
      </c>
      <c r="B46" s="39">
        <v>3.1399999999999997E-2</v>
      </c>
      <c r="C46" s="75" t="str">
        <f t="shared" si="0"/>
        <v>&lt;100</v>
      </c>
      <c r="D46" s="54">
        <f t="shared" si="1"/>
        <v>5.907719168855407E-6</v>
      </c>
    </row>
    <row r="47" spans="1:4" hidden="1" x14ac:dyDescent="0.25">
      <c r="C47" s="75"/>
    </row>
    <row r="48" spans="1:4" hidden="1" x14ac:dyDescent="0.25">
      <c r="A48" s="39" t="s">
        <v>326</v>
      </c>
      <c r="B48" s="39">
        <v>5315.08</v>
      </c>
      <c r="C48" s="75">
        <f t="shared" ref="C48" si="2">(IF(ISNUMBER(B48),(IF(B48&lt;100,"&lt;100",IF(B48&lt;200,"&lt;200",IF(B48&lt;500,"&lt;500",IF(B48&lt;1000,"&lt;1,000",IF(B48&lt;10000,(ROUND(B48,-2)),IF(B48&lt;100000,(ROUND(B48,-3)),IF(B48&lt;1000000,(ROUND(B48,-4)),IF(B48&gt;=1000000,(ROUND(B48,-5))))))))))),"-"))</f>
        <v>5300</v>
      </c>
      <c r="D48" s="54">
        <f>B48/$B$48</f>
        <v>1</v>
      </c>
    </row>
    <row r="49" hidden="1" x14ac:dyDescent="0.25"/>
  </sheetData>
  <sortState ref="A38:D46">
    <sortCondition descending="1" ref="B39"/>
  </sortState>
  <pageMargins left="0.7" right="0.7" top="0.75" bottom="0.75" header="0.3" footer="0.3"/>
  <pageSetup paperSize="0" orientation="portrait" horizontalDpi="0" verticalDpi="0" copie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6"/>
  <sheetViews>
    <sheetView showRowColHeaders="0" zoomScale="80" zoomScaleNormal="80" workbookViewId="0">
      <selection sqref="A1:D1"/>
    </sheetView>
  </sheetViews>
  <sheetFormatPr defaultRowHeight="15.75" x14ac:dyDescent="0.25"/>
  <cols>
    <col min="1" max="2" width="9" style="1"/>
    <col min="3" max="3" width="27.625" style="1" bestFit="1" customWidth="1"/>
    <col min="4" max="16384" width="9" style="1"/>
  </cols>
  <sheetData>
    <row r="30" spans="1:11" x14ac:dyDescent="0.25">
      <c r="A30" s="96" t="s">
        <v>258</v>
      </c>
      <c r="B30" s="96"/>
      <c r="C30" s="96"/>
      <c r="D30" s="96"/>
      <c r="E30" s="96"/>
      <c r="F30" s="96"/>
      <c r="G30" s="96"/>
      <c r="H30" s="96"/>
      <c r="I30" s="96"/>
      <c r="J30" s="96"/>
      <c r="K30" s="96"/>
    </row>
    <row r="31" spans="1:11" x14ac:dyDescent="0.25">
      <c r="A31" s="96" t="s">
        <v>304</v>
      </c>
      <c r="B31" s="96"/>
      <c r="C31" s="96"/>
      <c r="D31" s="96"/>
      <c r="E31" s="96"/>
      <c r="F31" s="96"/>
      <c r="G31" s="96"/>
      <c r="H31" s="96"/>
      <c r="I31" s="96"/>
      <c r="J31" s="96"/>
      <c r="K31" s="96"/>
    </row>
    <row r="32" spans="1:11" x14ac:dyDescent="0.25">
      <c r="A32" s="97"/>
      <c r="B32" s="97"/>
      <c r="C32" s="97"/>
      <c r="D32" s="97"/>
      <c r="E32" s="97"/>
      <c r="F32" s="97"/>
      <c r="G32" s="97"/>
      <c r="H32" s="97"/>
      <c r="I32" s="97"/>
      <c r="J32" s="97"/>
      <c r="K32" s="97"/>
    </row>
    <row r="33" spans="1:11" x14ac:dyDescent="0.25">
      <c r="A33" s="97"/>
      <c r="B33" s="97"/>
      <c r="C33" s="97"/>
      <c r="D33" s="97"/>
      <c r="E33" s="97"/>
      <c r="F33" s="97"/>
      <c r="G33" s="97"/>
      <c r="H33" s="97"/>
      <c r="I33" s="97"/>
      <c r="J33" s="97"/>
      <c r="K33" s="97"/>
    </row>
    <row r="35" spans="1:11" hidden="1" x14ac:dyDescent="0.25">
      <c r="B35" s="1" t="s">
        <v>190</v>
      </c>
      <c r="C35" s="1" t="s">
        <v>187</v>
      </c>
      <c r="D35" s="1" t="s">
        <v>184</v>
      </c>
      <c r="E35" s="1" t="s">
        <v>189</v>
      </c>
      <c r="F35" s="1" t="s">
        <v>186</v>
      </c>
      <c r="G35" s="1" t="s">
        <v>188</v>
      </c>
      <c r="H35" s="1" t="s">
        <v>185</v>
      </c>
    </row>
    <row r="36" spans="1:11" hidden="1" x14ac:dyDescent="0.25">
      <c r="A36" s="1">
        <v>1</v>
      </c>
      <c r="B36" s="10">
        <v>3.968253968253968E-2</v>
      </c>
      <c r="C36" s="10">
        <v>0.62307807135393345</v>
      </c>
      <c r="D36" s="10">
        <v>0.60278525990028087</v>
      </c>
      <c r="E36" s="10">
        <v>0.19784172661870503</v>
      </c>
      <c r="F36" s="10">
        <v>0.40206185567010311</v>
      </c>
      <c r="G36" s="10">
        <v>2.0618556701030927E-2</v>
      </c>
      <c r="H36" s="10">
        <v>0.25966850828729282</v>
      </c>
      <c r="I36" s="10"/>
    </row>
    <row r="37" spans="1:11" hidden="1" x14ac:dyDescent="0.25">
      <c r="A37" s="1">
        <v>2</v>
      </c>
      <c r="B37" s="10">
        <v>5.1150895140664966E-3</v>
      </c>
      <c r="C37" s="10">
        <v>0</v>
      </c>
      <c r="D37" s="10">
        <v>0.31535898212662827</v>
      </c>
      <c r="E37" s="10">
        <v>0.32432432432432434</v>
      </c>
      <c r="F37" s="10">
        <v>3.272727272727273E-2</v>
      </c>
      <c r="G37" s="10">
        <v>0.29411764705882354</v>
      </c>
      <c r="H37" s="10">
        <v>0.39178541492036884</v>
      </c>
      <c r="I37" s="10"/>
    </row>
    <row r="38" spans="1:11" hidden="1" x14ac:dyDescent="0.25">
      <c r="A38" s="1">
        <v>3</v>
      </c>
      <c r="B38" s="10">
        <v>0.69741697416974169</v>
      </c>
      <c r="C38" s="10">
        <v>4.6627872276932256E-2</v>
      </c>
      <c r="D38" s="10">
        <v>0.18292682926829268</v>
      </c>
      <c r="E38" s="10">
        <v>0.11835973904939422</v>
      </c>
      <c r="F38" s="10">
        <v>0.13186813186813187</v>
      </c>
      <c r="G38" s="10">
        <v>2.1126760563380281E-2</v>
      </c>
      <c r="H38" s="10">
        <v>0.19642624233728967</v>
      </c>
      <c r="I38" s="10"/>
    </row>
    <row r="39" spans="1:11" hidden="1" x14ac:dyDescent="0.25">
      <c r="A39" s="1">
        <v>4</v>
      </c>
      <c r="B39" s="10">
        <v>0.15011093197873226</v>
      </c>
      <c r="C39" s="10">
        <v>5.3478086047446721E-2</v>
      </c>
      <c r="D39" s="10">
        <v>0.50912576969875745</v>
      </c>
      <c r="E39" s="10">
        <v>0.27711602697422322</v>
      </c>
      <c r="F39" s="10">
        <v>8.771929824561403E-2</v>
      </c>
      <c r="G39" s="10">
        <v>0</v>
      </c>
      <c r="H39" s="10">
        <v>0.56848772763262079</v>
      </c>
      <c r="I39" s="10"/>
    </row>
    <row r="40" spans="1:11" hidden="1" x14ac:dyDescent="0.25">
      <c r="A40" s="1">
        <v>5</v>
      </c>
      <c r="B40" s="10">
        <v>0.22826359880389877</v>
      </c>
      <c r="C40" s="10">
        <v>2.5952140208965285E-2</v>
      </c>
      <c r="D40" s="10"/>
      <c r="E40" s="10">
        <v>9.7560975609756101E-2</v>
      </c>
      <c r="F40" s="10">
        <v>0.21848739495798319</v>
      </c>
      <c r="G40" s="10">
        <v>0.42601828761429761</v>
      </c>
      <c r="H40" s="10">
        <v>4.7935316199826737E-2</v>
      </c>
      <c r="I40" s="10"/>
    </row>
    <row r="41" spans="1:11" hidden="1" x14ac:dyDescent="0.25">
      <c r="A41" s="1">
        <v>6</v>
      </c>
      <c r="B41" s="10">
        <v>0.13392857142857142</v>
      </c>
      <c r="C41" s="10">
        <v>5.8139534883720929E-2</v>
      </c>
      <c r="D41" s="10"/>
      <c r="E41" s="10">
        <v>0.2469528351881293</v>
      </c>
      <c r="F41" s="10">
        <v>7.2675790467201504E-2</v>
      </c>
      <c r="G41" s="10">
        <v>5.9171597633136092E-2</v>
      </c>
      <c r="H41" s="10">
        <v>0</v>
      </c>
      <c r="I41" s="10"/>
    </row>
    <row r="42" spans="1:11" hidden="1" x14ac:dyDescent="0.25">
      <c r="A42" s="1">
        <v>7</v>
      </c>
      <c r="B42" s="10">
        <v>0.38613861386138615</v>
      </c>
      <c r="C42" s="10">
        <v>0.94856309870887134</v>
      </c>
      <c r="D42" s="10"/>
      <c r="E42" s="10">
        <v>0.13968481375358166</v>
      </c>
      <c r="F42" s="10"/>
      <c r="G42" s="10"/>
      <c r="H42" s="10">
        <v>0.2431237721021611</v>
      </c>
      <c r="I42" s="10"/>
    </row>
    <row r="43" spans="1:11" hidden="1" x14ac:dyDescent="0.25">
      <c r="A43" s="1">
        <v>8</v>
      </c>
      <c r="B43" s="10">
        <v>0.56164383561643838</v>
      </c>
      <c r="C43" s="10">
        <v>0.20895522388059701</v>
      </c>
      <c r="D43" s="10"/>
      <c r="E43" s="10">
        <v>0.22583600549702246</v>
      </c>
      <c r="F43" s="10"/>
      <c r="G43" s="10"/>
      <c r="H43" s="10">
        <v>0.12952665129526653</v>
      </c>
      <c r="I43" s="10"/>
    </row>
    <row r="44" spans="1:11" hidden="1" x14ac:dyDescent="0.25">
      <c r="A44" s="1">
        <v>9</v>
      </c>
      <c r="B44" s="10">
        <v>0.15958635217516198</v>
      </c>
      <c r="C44" s="10"/>
      <c r="D44" s="10"/>
      <c r="E44" s="10">
        <v>0.30539682539682539</v>
      </c>
      <c r="F44" s="10"/>
      <c r="G44" s="10"/>
      <c r="H44" s="10"/>
      <c r="I44" s="10"/>
    </row>
    <row r="45" spans="1:11" hidden="1" x14ac:dyDescent="0.25">
      <c r="A45" s="1">
        <v>10</v>
      </c>
      <c r="B45" s="10">
        <v>0.18779342723004694</v>
      </c>
      <c r="C45" s="10"/>
      <c r="D45" s="10"/>
      <c r="E45" s="10">
        <v>0.15384615384615385</v>
      </c>
      <c r="F45" s="10"/>
      <c r="G45" s="10"/>
      <c r="H45" s="10"/>
      <c r="I45" s="10"/>
    </row>
    <row r="46" spans="1:11" hidden="1" x14ac:dyDescent="0.25">
      <c r="A46" s="1">
        <v>11</v>
      </c>
      <c r="B46" s="10">
        <v>0.95258620689655171</v>
      </c>
      <c r="C46" s="10"/>
      <c r="D46" s="10"/>
      <c r="E46" s="10">
        <v>0.1339366515837104</v>
      </c>
      <c r="F46" s="10"/>
      <c r="G46" s="10"/>
      <c r="H46" s="10"/>
      <c r="I46" s="10"/>
    </row>
    <row r="47" spans="1:11" hidden="1" x14ac:dyDescent="0.25">
      <c r="A47" s="1">
        <v>12</v>
      </c>
      <c r="B47" s="10">
        <v>8.9333333333333334E-2</v>
      </c>
      <c r="C47" s="10"/>
      <c r="D47" s="10"/>
      <c r="E47" s="10"/>
      <c r="F47" s="10"/>
      <c r="G47" s="10"/>
      <c r="H47" s="10"/>
      <c r="I47" s="10"/>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257</v>
      </c>
      <c r="C55" s="1" t="s">
        <v>260</v>
      </c>
      <c r="D55" s="1" t="s">
        <v>261</v>
      </c>
      <c r="E55" s="1" t="s">
        <v>262</v>
      </c>
      <c r="F55" s="1" t="s">
        <v>263</v>
      </c>
      <c r="G55" s="1" t="s">
        <v>264</v>
      </c>
      <c r="H55" s="1" t="s">
        <v>265</v>
      </c>
      <c r="I55" s="1" t="s">
        <v>266</v>
      </c>
      <c r="J55" s="1" t="s">
        <v>267</v>
      </c>
      <c r="K55" s="1" t="s">
        <v>268</v>
      </c>
      <c r="L55" s="1" t="s">
        <v>269</v>
      </c>
      <c r="M55" s="1" t="s">
        <v>270</v>
      </c>
      <c r="N55" s="1" t="s">
        <v>271</v>
      </c>
      <c r="O55" s="1" t="s">
        <v>272</v>
      </c>
      <c r="P55" s="1" t="s">
        <v>267</v>
      </c>
      <c r="Q55" s="1" t="s">
        <v>268</v>
      </c>
      <c r="R55" s="1" t="s">
        <v>269</v>
      </c>
      <c r="S55" s="1" t="s">
        <v>270</v>
      </c>
      <c r="T55" s="1" t="s">
        <v>271</v>
      </c>
      <c r="U55" s="1" t="s">
        <v>272</v>
      </c>
    </row>
    <row r="56" spans="2:21" hidden="1" x14ac:dyDescent="0.25">
      <c r="B56" s="95" t="s">
        <v>190</v>
      </c>
      <c r="C56" s="1" t="s">
        <v>36</v>
      </c>
      <c r="D56" s="10">
        <f t="shared" ref="D56:D87" si="0">SUM(M56:N56)/SUM(S56:T56)</f>
        <v>3.968253968253968E-2</v>
      </c>
      <c r="E56" s="1">
        <v>2014</v>
      </c>
      <c r="F56" s="59">
        <v>41640</v>
      </c>
      <c r="G56" s="59">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95"/>
      <c r="C57" s="1" t="s">
        <v>273</v>
      </c>
      <c r="D57" s="10">
        <f t="shared" si="0"/>
        <v>5.1150895140664966E-3</v>
      </c>
      <c r="E57" s="1" t="s">
        <v>274</v>
      </c>
      <c r="F57" s="59">
        <v>41640</v>
      </c>
      <c r="G57" s="59">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95"/>
      <c r="C58" s="1" t="s">
        <v>43</v>
      </c>
      <c r="D58" s="10">
        <f t="shared" si="0"/>
        <v>0.69741697416974169</v>
      </c>
      <c r="E58" s="1">
        <v>2014</v>
      </c>
      <c r="F58" s="59">
        <v>41640</v>
      </c>
      <c r="G58" s="59">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95"/>
      <c r="C59" s="1" t="s">
        <v>275</v>
      </c>
      <c r="D59" s="10">
        <f t="shared" si="0"/>
        <v>0.15011093197873226</v>
      </c>
      <c r="E59" s="1" t="s">
        <v>274</v>
      </c>
      <c r="F59" s="59">
        <v>41640</v>
      </c>
      <c r="G59" s="59">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95"/>
      <c r="C60" s="1" t="s">
        <v>276</v>
      </c>
      <c r="D60" s="10">
        <f t="shared" si="0"/>
        <v>0.22826359880389877</v>
      </c>
      <c r="E60" s="1" t="s">
        <v>274</v>
      </c>
      <c r="F60" s="59">
        <v>41640</v>
      </c>
      <c r="G60" s="59">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95"/>
      <c r="C61" s="1" t="s">
        <v>277</v>
      </c>
      <c r="D61" s="10">
        <f t="shared" si="0"/>
        <v>0.13392857142857142</v>
      </c>
      <c r="E61" s="1" t="s">
        <v>274</v>
      </c>
      <c r="F61" s="59">
        <v>41640</v>
      </c>
      <c r="G61" s="59">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95"/>
      <c r="C62" s="1" t="s">
        <v>106</v>
      </c>
      <c r="D62" s="10">
        <f t="shared" si="0"/>
        <v>0.38613861386138615</v>
      </c>
      <c r="E62" s="1">
        <v>2014</v>
      </c>
      <c r="F62" s="59">
        <v>41640</v>
      </c>
      <c r="G62" s="59">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95"/>
      <c r="C63" s="1" t="s">
        <v>107</v>
      </c>
      <c r="D63" s="10">
        <f t="shared" si="0"/>
        <v>0.56164383561643838</v>
      </c>
      <c r="E63" s="1">
        <v>2014</v>
      </c>
      <c r="F63" s="59">
        <v>41640</v>
      </c>
      <c r="G63" s="59">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95"/>
      <c r="C64" s="1" t="s">
        <v>122</v>
      </c>
      <c r="D64" s="10">
        <f t="shared" si="0"/>
        <v>0.15958635217516198</v>
      </c>
      <c r="E64" s="1">
        <v>2014</v>
      </c>
      <c r="F64" s="59">
        <v>41640</v>
      </c>
      <c r="G64" s="59">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95"/>
      <c r="C65" s="1" t="s">
        <v>142</v>
      </c>
      <c r="D65" s="10">
        <f t="shared" si="0"/>
        <v>0.18779342723004694</v>
      </c>
      <c r="E65" s="1">
        <v>2014</v>
      </c>
      <c r="F65" s="59">
        <v>41640</v>
      </c>
      <c r="G65" s="59">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95"/>
      <c r="C66" s="1" t="s">
        <v>143</v>
      </c>
      <c r="D66" s="10">
        <f t="shared" si="0"/>
        <v>0.95258620689655171</v>
      </c>
      <c r="E66" s="1">
        <v>2014</v>
      </c>
      <c r="F66" s="59">
        <v>41640</v>
      </c>
      <c r="G66" s="59">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95"/>
      <c r="C67" s="1" t="s">
        <v>159</v>
      </c>
      <c r="D67" s="10">
        <f t="shared" si="0"/>
        <v>8.9333333333333334E-2</v>
      </c>
      <c r="E67" s="1">
        <v>2014</v>
      </c>
      <c r="F67" s="59">
        <v>41640</v>
      </c>
      <c r="G67" s="59">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95" t="s">
        <v>187</v>
      </c>
      <c r="C68" s="1" t="s">
        <v>61</v>
      </c>
      <c r="D68" s="10">
        <f t="shared" si="0"/>
        <v>0.62307807135393345</v>
      </c>
      <c r="E68" s="1">
        <v>2014</v>
      </c>
      <c r="F68" s="59">
        <v>41640</v>
      </c>
      <c r="G68" s="59">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95"/>
      <c r="C69" s="1" t="s">
        <v>248</v>
      </c>
      <c r="D69" s="10">
        <f t="shared" si="0"/>
        <v>0</v>
      </c>
      <c r="E69" s="1">
        <v>2014</v>
      </c>
      <c r="F69" s="59">
        <v>41640</v>
      </c>
      <c r="G69" s="59">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95"/>
      <c r="C70" s="1" t="s">
        <v>278</v>
      </c>
      <c r="D70" s="10">
        <f t="shared" si="0"/>
        <v>4.6627872276932256E-2</v>
      </c>
      <c r="E70" s="1" t="s">
        <v>274</v>
      </c>
      <c r="F70" s="59">
        <v>41640</v>
      </c>
      <c r="G70" s="59">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95"/>
      <c r="C71" s="1" t="s">
        <v>279</v>
      </c>
      <c r="D71" s="10">
        <f t="shared" si="0"/>
        <v>5.3478086047446721E-2</v>
      </c>
      <c r="E71" s="1" t="s">
        <v>274</v>
      </c>
      <c r="F71" s="59">
        <v>41640</v>
      </c>
      <c r="G71" s="59">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95"/>
      <c r="C72" s="1" t="s">
        <v>138</v>
      </c>
      <c r="D72" s="10">
        <f t="shared" si="0"/>
        <v>2.5952140208965285E-2</v>
      </c>
      <c r="E72" s="1">
        <v>2014</v>
      </c>
      <c r="F72" s="59">
        <v>41640</v>
      </c>
      <c r="G72" s="59">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95"/>
      <c r="C73" s="1" t="s">
        <v>280</v>
      </c>
      <c r="D73" s="10">
        <f t="shared" si="0"/>
        <v>5.8139534883720929E-2</v>
      </c>
      <c r="E73" s="1" t="s">
        <v>274</v>
      </c>
      <c r="F73" s="59">
        <v>41640</v>
      </c>
      <c r="G73" s="59">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95"/>
      <c r="C74" s="1" t="s">
        <v>160</v>
      </c>
      <c r="D74" s="10">
        <f t="shared" si="0"/>
        <v>0.94856309870887134</v>
      </c>
      <c r="E74" s="1">
        <v>2014</v>
      </c>
      <c r="F74" s="59">
        <v>41548</v>
      </c>
      <c r="G74" s="59">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95"/>
      <c r="C75" s="1" t="s">
        <v>162</v>
      </c>
      <c r="D75" s="10">
        <f t="shared" si="0"/>
        <v>0.20895522388059701</v>
      </c>
      <c r="E75" s="1">
        <v>2014</v>
      </c>
      <c r="F75" s="59">
        <v>41640</v>
      </c>
      <c r="G75" s="59">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95" t="s">
        <v>184</v>
      </c>
      <c r="C76" s="1" t="s">
        <v>15</v>
      </c>
      <c r="D76" s="10">
        <f t="shared" si="0"/>
        <v>0.60278525990028087</v>
      </c>
      <c r="E76" s="1">
        <v>2014</v>
      </c>
      <c r="F76" s="59">
        <v>41640</v>
      </c>
      <c r="G76" s="59">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95"/>
      <c r="C77" s="1" t="s">
        <v>16</v>
      </c>
      <c r="D77" s="10">
        <f t="shared" si="0"/>
        <v>0.31535898212662827</v>
      </c>
      <c r="E77" s="1">
        <v>2014</v>
      </c>
      <c r="F77" s="59">
        <v>41640</v>
      </c>
      <c r="G77" s="59">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95"/>
      <c r="C78" s="1" t="s">
        <v>119</v>
      </c>
      <c r="D78" s="10">
        <f t="shared" si="0"/>
        <v>0.18292682926829268</v>
      </c>
      <c r="E78" s="1">
        <v>2014</v>
      </c>
      <c r="F78" s="59">
        <v>41640</v>
      </c>
      <c r="G78" s="59">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95"/>
      <c r="C79" s="1" t="s">
        <v>175</v>
      </c>
      <c r="D79" s="10">
        <f t="shared" si="0"/>
        <v>0.50912576969875745</v>
      </c>
      <c r="E79" s="1">
        <v>2014</v>
      </c>
      <c r="F79" s="59">
        <v>41640</v>
      </c>
      <c r="G79" s="59">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95" t="s">
        <v>259</v>
      </c>
      <c r="C80" s="1" t="s">
        <v>89</v>
      </c>
      <c r="D80" s="10">
        <f t="shared" si="0"/>
        <v>6.5875284910607235E-2</v>
      </c>
      <c r="E80" s="1">
        <v>2014</v>
      </c>
      <c r="F80" s="59">
        <v>41640</v>
      </c>
      <c r="G80" s="59">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95"/>
      <c r="C81" s="1" t="s">
        <v>96</v>
      </c>
      <c r="D81" s="10">
        <f t="shared" si="0"/>
        <v>1.2195121951219513E-2</v>
      </c>
      <c r="E81" s="1">
        <v>2014</v>
      </c>
      <c r="F81" s="59">
        <v>41640</v>
      </c>
      <c r="G81" s="59">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95"/>
      <c r="C82" s="1" t="s">
        <v>112</v>
      </c>
      <c r="D82" s="10">
        <f t="shared" si="0"/>
        <v>1.5527853864261712E-2</v>
      </c>
      <c r="E82" s="1">
        <v>2014</v>
      </c>
      <c r="F82" s="59">
        <v>41640</v>
      </c>
      <c r="G82" s="59">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95"/>
      <c r="C83" s="1" t="s">
        <v>281</v>
      </c>
      <c r="D83" s="10">
        <f t="shared" si="0"/>
        <v>0.24523327815584575</v>
      </c>
      <c r="E83" s="1" t="s">
        <v>274</v>
      </c>
      <c r="F83" s="59">
        <v>41640</v>
      </c>
      <c r="G83" s="59">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95"/>
      <c r="C84" s="1" t="s">
        <v>282</v>
      </c>
      <c r="D84" s="10">
        <f t="shared" si="0"/>
        <v>0</v>
      </c>
      <c r="E84" s="1" t="s">
        <v>274</v>
      </c>
      <c r="F84" s="59">
        <v>41640</v>
      </c>
      <c r="G84" s="59">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95"/>
      <c r="C85" s="1" t="s">
        <v>283</v>
      </c>
      <c r="D85" s="10">
        <f t="shared" si="0"/>
        <v>0.52148156388844469</v>
      </c>
      <c r="E85" s="1" t="s">
        <v>274</v>
      </c>
      <c r="F85" s="59">
        <v>41640</v>
      </c>
      <c r="G85" s="59">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95"/>
      <c r="C86" s="1" t="s">
        <v>139</v>
      </c>
      <c r="D86" s="10">
        <f t="shared" si="0"/>
        <v>0.25449101796407186</v>
      </c>
      <c r="E86" s="1">
        <v>2014</v>
      </c>
      <c r="F86" s="59">
        <v>41640</v>
      </c>
      <c r="G86" s="59">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95"/>
      <c r="C87" s="1" t="s">
        <v>284</v>
      </c>
      <c r="D87" s="10">
        <f t="shared" si="0"/>
        <v>5.2572089477696295E-2</v>
      </c>
      <c r="E87" s="1" t="s">
        <v>274</v>
      </c>
      <c r="F87" s="59">
        <v>41640</v>
      </c>
      <c r="G87" s="59">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95" t="s">
        <v>189</v>
      </c>
      <c r="C88" s="1" t="s">
        <v>285</v>
      </c>
      <c r="D88" s="10">
        <f t="shared" ref="D88:D118" si="4">SUM(M88:N88)/SUM(S88:T88)</f>
        <v>0.19784172661870503</v>
      </c>
      <c r="E88" s="1">
        <v>2014</v>
      </c>
      <c r="F88" s="59">
        <v>41640</v>
      </c>
      <c r="G88" s="59">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95"/>
      <c r="C89" s="1" t="s">
        <v>42</v>
      </c>
      <c r="D89" s="10">
        <f t="shared" si="4"/>
        <v>0.32432432432432434</v>
      </c>
      <c r="E89" s="1">
        <v>2014</v>
      </c>
      <c r="F89" s="59">
        <v>41640</v>
      </c>
      <c r="G89" s="59">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95"/>
      <c r="C90" s="1" t="s">
        <v>48</v>
      </c>
      <c r="D90" s="10">
        <f t="shared" si="4"/>
        <v>0.11835973904939422</v>
      </c>
      <c r="E90" s="1">
        <v>2014</v>
      </c>
      <c r="F90" s="59">
        <v>41640</v>
      </c>
      <c r="G90" s="59">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95"/>
      <c r="C91" s="1" t="s">
        <v>50</v>
      </c>
      <c r="D91" s="10">
        <f t="shared" si="4"/>
        <v>0.27711602697422322</v>
      </c>
      <c r="E91" s="1">
        <v>2014</v>
      </c>
      <c r="F91" s="59">
        <v>41640</v>
      </c>
      <c r="G91" s="59">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95"/>
      <c r="C92" s="1" t="s">
        <v>67</v>
      </c>
      <c r="D92" s="10">
        <f t="shared" si="4"/>
        <v>9.7560975609756101E-2</v>
      </c>
      <c r="E92" s="1">
        <v>2014</v>
      </c>
      <c r="F92" s="59">
        <v>36892</v>
      </c>
      <c r="G92" s="59">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95"/>
      <c r="C93" s="1" t="s">
        <v>286</v>
      </c>
      <c r="D93" s="10">
        <f t="shared" si="4"/>
        <v>0.2469528351881293</v>
      </c>
      <c r="E93" s="1">
        <v>2014</v>
      </c>
      <c r="F93" s="59">
        <v>41640</v>
      </c>
      <c r="G93" s="59">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95"/>
      <c r="C94" s="1" t="s">
        <v>287</v>
      </c>
      <c r="D94" s="10">
        <f t="shared" si="4"/>
        <v>0.13968481375358166</v>
      </c>
      <c r="E94" s="1" t="s">
        <v>274</v>
      </c>
      <c r="F94" s="59">
        <v>41913</v>
      </c>
      <c r="G94" s="59">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95"/>
      <c r="C95" s="1" t="s">
        <v>288</v>
      </c>
      <c r="D95" s="10">
        <f t="shared" si="4"/>
        <v>0.22583600549702246</v>
      </c>
      <c r="E95" s="1" t="s">
        <v>274</v>
      </c>
      <c r="F95" s="59">
        <v>37408</v>
      </c>
      <c r="G95" s="59">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95"/>
      <c r="C96" s="1" t="s">
        <v>120</v>
      </c>
      <c r="D96" s="10">
        <f t="shared" si="4"/>
        <v>0.30539682539682539</v>
      </c>
      <c r="E96" s="1">
        <v>2014</v>
      </c>
      <c r="F96" s="59">
        <v>41640</v>
      </c>
      <c r="G96" s="59">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95"/>
      <c r="C97" s="1" t="s">
        <v>128</v>
      </c>
      <c r="D97" s="10">
        <f t="shared" si="4"/>
        <v>0.15384615384615385</v>
      </c>
      <c r="E97" s="1">
        <v>2014</v>
      </c>
      <c r="F97" s="59">
        <v>41640</v>
      </c>
      <c r="G97" s="59">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95"/>
      <c r="C98" s="1" t="s">
        <v>136</v>
      </c>
      <c r="D98" s="10">
        <f t="shared" si="4"/>
        <v>0.1339366515837104</v>
      </c>
      <c r="E98" s="1">
        <v>2014</v>
      </c>
      <c r="F98" s="59">
        <v>41640</v>
      </c>
      <c r="G98" s="59">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95" t="s">
        <v>186</v>
      </c>
      <c r="C99" s="1" t="s">
        <v>34</v>
      </c>
      <c r="D99" s="10">
        <f t="shared" si="4"/>
        <v>0.40206185567010311</v>
      </c>
      <c r="E99" s="1">
        <v>2014</v>
      </c>
      <c r="F99" s="59">
        <v>41640</v>
      </c>
      <c r="G99" s="59">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95"/>
      <c r="C100" s="1" t="s">
        <v>73</v>
      </c>
      <c r="D100" s="10">
        <f t="shared" si="4"/>
        <v>3.272727272727273E-2</v>
      </c>
      <c r="E100" s="1">
        <v>2014</v>
      </c>
      <c r="F100" s="59">
        <v>41640</v>
      </c>
      <c r="G100" s="59">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95"/>
      <c r="C101" s="1" t="s">
        <v>289</v>
      </c>
      <c r="D101" s="10">
        <f t="shared" si="4"/>
        <v>0.13186813186813187</v>
      </c>
      <c r="E101" s="1">
        <v>2014</v>
      </c>
      <c r="F101" s="59">
        <v>41539</v>
      </c>
      <c r="G101" s="59">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95"/>
      <c r="C102" s="1" t="s">
        <v>110</v>
      </c>
      <c r="D102" s="10">
        <f t="shared" si="4"/>
        <v>8.771929824561403E-2</v>
      </c>
      <c r="E102" s="1">
        <v>2014</v>
      </c>
      <c r="F102" s="59">
        <v>41640</v>
      </c>
      <c r="G102" s="59">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95"/>
      <c r="C103" s="1" t="s">
        <v>132</v>
      </c>
      <c r="D103" s="10">
        <f t="shared" si="4"/>
        <v>0.21848739495798319</v>
      </c>
      <c r="E103" s="1">
        <v>2014</v>
      </c>
      <c r="F103" s="59">
        <v>41640</v>
      </c>
      <c r="G103" s="59">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95"/>
      <c r="C104" s="1" t="s">
        <v>290</v>
      </c>
      <c r="D104" s="10">
        <f t="shared" si="4"/>
        <v>7.2675790467201504E-2</v>
      </c>
      <c r="E104" s="1" t="s">
        <v>274</v>
      </c>
      <c r="F104" s="59">
        <v>41670</v>
      </c>
      <c r="G104" s="59">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95" t="s">
        <v>188</v>
      </c>
      <c r="C105" s="1" t="s">
        <v>32</v>
      </c>
      <c r="D105" s="10">
        <f t="shared" si="4"/>
        <v>2.0618556701030927E-2</v>
      </c>
      <c r="E105" s="1">
        <v>2014</v>
      </c>
      <c r="F105" s="59">
        <v>41640</v>
      </c>
      <c r="G105" s="59">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95"/>
      <c r="C106" s="1" t="s">
        <v>41</v>
      </c>
      <c r="D106" s="10">
        <f t="shared" si="4"/>
        <v>0.29411764705882354</v>
      </c>
      <c r="E106" s="1">
        <v>2014</v>
      </c>
      <c r="F106" s="59">
        <v>41640</v>
      </c>
      <c r="G106" s="59">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95"/>
      <c r="C107" s="1" t="s">
        <v>47</v>
      </c>
      <c r="D107" s="10">
        <f t="shared" si="4"/>
        <v>2.1126760563380281E-2</v>
      </c>
      <c r="E107" s="1">
        <v>2014</v>
      </c>
      <c r="F107" s="59">
        <v>41640</v>
      </c>
      <c r="G107" s="59">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95"/>
      <c r="C108" s="1" t="s">
        <v>291</v>
      </c>
      <c r="D108" s="10">
        <f t="shared" si="4"/>
        <v>0</v>
      </c>
      <c r="E108" s="1" t="s">
        <v>274</v>
      </c>
      <c r="F108" s="59">
        <v>41640</v>
      </c>
      <c r="G108" s="59">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95"/>
      <c r="C109" s="1" t="s">
        <v>292</v>
      </c>
      <c r="D109" s="10">
        <f t="shared" si="4"/>
        <v>0.42601828761429761</v>
      </c>
      <c r="E109" s="1" t="s">
        <v>274</v>
      </c>
      <c r="F109" s="59">
        <v>41640</v>
      </c>
      <c r="G109" s="59">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95"/>
      <c r="C110" s="1" t="s">
        <v>153</v>
      </c>
      <c r="D110" s="10">
        <f t="shared" si="4"/>
        <v>5.9171597633136092E-2</v>
      </c>
      <c r="E110" s="1">
        <v>2014</v>
      </c>
      <c r="F110" s="59">
        <v>41640</v>
      </c>
      <c r="G110" s="59">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95" t="s">
        <v>185</v>
      </c>
      <c r="C111" s="1" t="s">
        <v>293</v>
      </c>
      <c r="D111" s="10">
        <f t="shared" si="4"/>
        <v>0.25966850828729282</v>
      </c>
      <c r="E111" s="1">
        <v>2014</v>
      </c>
      <c r="F111" s="59">
        <v>41640</v>
      </c>
      <c r="G111" s="59">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95"/>
      <c r="C112" s="1" t="s">
        <v>294</v>
      </c>
      <c r="D112" s="10">
        <f t="shared" si="4"/>
        <v>0.39178541492036884</v>
      </c>
      <c r="E112" s="1">
        <v>2014</v>
      </c>
      <c r="F112" s="59">
        <v>41640</v>
      </c>
      <c r="G112" s="59">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95"/>
      <c r="C113" s="1" t="s">
        <v>295</v>
      </c>
      <c r="D113" s="10">
        <f t="shared" si="4"/>
        <v>0.19642624233728967</v>
      </c>
      <c r="E113" s="1" t="s">
        <v>274</v>
      </c>
      <c r="F113" s="59">
        <v>41640</v>
      </c>
      <c r="G113" s="59">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95"/>
      <c r="C114" s="1" t="s">
        <v>84</v>
      </c>
      <c r="D114" s="10">
        <f t="shared" si="4"/>
        <v>0.56848772763262079</v>
      </c>
      <c r="E114" s="1">
        <v>2014</v>
      </c>
      <c r="F114" s="59">
        <v>41640</v>
      </c>
      <c r="G114" s="59">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95"/>
      <c r="C115" s="1" t="s">
        <v>296</v>
      </c>
      <c r="D115" s="10">
        <f t="shared" si="4"/>
        <v>4.7935316199826737E-2</v>
      </c>
      <c r="E115" s="1" t="s">
        <v>274</v>
      </c>
      <c r="F115" s="59">
        <v>41640</v>
      </c>
      <c r="G115" s="59">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95"/>
      <c r="C116" s="1" t="s">
        <v>297</v>
      </c>
      <c r="D116" s="10">
        <f t="shared" si="4"/>
        <v>0</v>
      </c>
      <c r="E116" s="1" t="s">
        <v>274</v>
      </c>
      <c r="F116" s="59">
        <v>41640</v>
      </c>
      <c r="G116" s="59">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95"/>
      <c r="C117" s="1" t="s">
        <v>146</v>
      </c>
      <c r="D117" s="10">
        <f t="shared" si="4"/>
        <v>0.2431237721021611</v>
      </c>
      <c r="E117" s="1">
        <v>2014</v>
      </c>
      <c r="F117" s="59">
        <v>41640</v>
      </c>
      <c r="G117" s="59">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95"/>
      <c r="C118" s="1" t="s">
        <v>163</v>
      </c>
      <c r="D118" s="10">
        <f t="shared" si="4"/>
        <v>0.12952665129526653</v>
      </c>
      <c r="E118" s="1">
        <v>2014</v>
      </c>
      <c r="F118" s="59">
        <v>41640</v>
      </c>
      <c r="G118" s="59">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298</v>
      </c>
      <c r="D119" s="10">
        <f>SUM(L56:L79,L88:L118)/SUM(R56:R79,R88:R118)</f>
        <v>0.40782835432336517</v>
      </c>
      <c r="R119" s="1">
        <f>SUM(R56:R118)</f>
        <v>264690.52859999996</v>
      </c>
    </row>
    <row r="120" spans="2:21" hidden="1" x14ac:dyDescent="0.25">
      <c r="D120" s="7">
        <f>MEDIAN(D56:D79,D88:D118)</f>
        <v>0.18292682926829268</v>
      </c>
      <c r="L120" s="1">
        <f>SUM(R56:R79,R88:R118)</f>
        <v>263804.61009999999</v>
      </c>
      <c r="R120" s="1">
        <v>2003854</v>
      </c>
    </row>
    <row r="121" spans="2:21" hidden="1" x14ac:dyDescent="0.25">
      <c r="L121" s="1">
        <f>791593+980157</f>
        <v>1771750</v>
      </c>
      <c r="R121" s="10">
        <f>R119/R120</f>
        <v>0.13209072547201542</v>
      </c>
    </row>
    <row r="122" spans="2:21" hidden="1" x14ac:dyDescent="0.25">
      <c r="L122" s="10">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10">
        <v>0</v>
      </c>
    </row>
    <row r="130" spans="4:5" hidden="1" x14ac:dyDescent="0.25">
      <c r="D130" s="10">
        <v>0</v>
      </c>
    </row>
    <row r="131" spans="4:5" hidden="1" x14ac:dyDescent="0.25">
      <c r="D131" s="10">
        <v>0</v>
      </c>
    </row>
    <row r="132" spans="4:5" hidden="1" x14ac:dyDescent="0.25">
      <c r="D132" s="10">
        <v>5.1150895140664966E-3</v>
      </c>
    </row>
    <row r="133" spans="4:5" hidden="1" x14ac:dyDescent="0.25">
      <c r="D133" s="10">
        <v>2.0618556701030927E-2</v>
      </c>
    </row>
    <row r="134" spans="4:5" hidden="1" x14ac:dyDescent="0.25">
      <c r="D134" s="10">
        <v>2.1126760563380281E-2</v>
      </c>
    </row>
    <row r="135" spans="4:5" hidden="1" x14ac:dyDescent="0.25">
      <c r="D135" s="10">
        <v>2.5952140208965285E-2</v>
      </c>
    </row>
    <row r="136" spans="4:5" hidden="1" x14ac:dyDescent="0.25">
      <c r="D136" s="10">
        <v>3.272727272727273E-2</v>
      </c>
    </row>
    <row r="137" spans="4:5" hidden="1" x14ac:dyDescent="0.25">
      <c r="D137" s="10">
        <v>3.968253968253968E-2</v>
      </c>
    </row>
    <row r="138" spans="4:5" hidden="1" x14ac:dyDescent="0.25">
      <c r="D138" s="10">
        <v>4.6627872276932256E-2</v>
      </c>
    </row>
    <row r="139" spans="4:5" hidden="1" x14ac:dyDescent="0.25">
      <c r="D139" s="10">
        <v>4.7935316199826737E-2</v>
      </c>
    </row>
    <row r="140" spans="4:5" hidden="1" x14ac:dyDescent="0.25">
      <c r="D140" s="10">
        <v>5.3478086047446721E-2</v>
      </c>
    </row>
    <row r="141" spans="4:5" hidden="1" x14ac:dyDescent="0.25">
      <c r="D141" s="10">
        <v>5.8139534883720929E-2</v>
      </c>
    </row>
    <row r="142" spans="4:5" hidden="1" x14ac:dyDescent="0.25">
      <c r="D142" s="10">
        <v>5.9171597633136092E-2</v>
      </c>
    </row>
    <row r="143" spans="4:5" hidden="1" x14ac:dyDescent="0.25">
      <c r="D143" s="10">
        <v>7.2675790467201504E-2</v>
      </c>
      <c r="E143" s="1" t="s">
        <v>305</v>
      </c>
    </row>
    <row r="144" spans="4:5" hidden="1" x14ac:dyDescent="0.25">
      <c r="D144" s="10">
        <v>8.771929824561403E-2</v>
      </c>
    </row>
    <row r="145" spans="4:5" hidden="1" x14ac:dyDescent="0.25">
      <c r="D145" s="10">
        <v>8.9333333333333334E-2</v>
      </c>
    </row>
    <row r="146" spans="4:5" hidden="1" x14ac:dyDescent="0.25">
      <c r="D146" s="10">
        <v>9.7560975609756101E-2</v>
      </c>
    </row>
    <row r="147" spans="4:5" hidden="1" x14ac:dyDescent="0.25">
      <c r="D147" s="10">
        <v>0.11835973904939422</v>
      </c>
    </row>
    <row r="148" spans="4:5" hidden="1" x14ac:dyDescent="0.25">
      <c r="D148" s="10">
        <v>0.12952665129526653</v>
      </c>
    </row>
    <row r="149" spans="4:5" hidden="1" x14ac:dyDescent="0.25">
      <c r="D149" s="10">
        <v>0.13186813186813187</v>
      </c>
    </row>
    <row r="150" spans="4:5" hidden="1" x14ac:dyDescent="0.25">
      <c r="D150" s="10">
        <v>0.13392857142857142</v>
      </c>
    </row>
    <row r="151" spans="4:5" hidden="1" x14ac:dyDescent="0.25">
      <c r="D151" s="10">
        <v>0.1339366515837104</v>
      </c>
    </row>
    <row r="152" spans="4:5" hidden="1" x14ac:dyDescent="0.25">
      <c r="D152" s="10">
        <v>0.13968481375358166</v>
      </c>
    </row>
    <row r="153" spans="4:5" hidden="1" x14ac:dyDescent="0.25">
      <c r="D153" s="10">
        <v>0.15011093197873226</v>
      </c>
    </row>
    <row r="154" spans="4:5" hidden="1" x14ac:dyDescent="0.25">
      <c r="D154" s="10">
        <v>0.15384615384615385</v>
      </c>
    </row>
    <row r="155" spans="4:5" hidden="1" x14ac:dyDescent="0.25">
      <c r="D155" s="10">
        <v>0.15958635217516198</v>
      </c>
    </row>
    <row r="156" spans="4:5" hidden="1" x14ac:dyDescent="0.25">
      <c r="D156" s="10">
        <v>0.18292682926829268</v>
      </c>
    </row>
    <row r="157" spans="4:5" hidden="1" x14ac:dyDescent="0.25">
      <c r="D157" s="7">
        <v>0.18292682926829268</v>
      </c>
      <c r="E157" s="1" t="s">
        <v>306</v>
      </c>
    </row>
    <row r="158" spans="4:5" hidden="1" x14ac:dyDescent="0.25">
      <c r="D158" s="10">
        <v>0.18779342723004694</v>
      </c>
    </row>
    <row r="159" spans="4:5" hidden="1" x14ac:dyDescent="0.25">
      <c r="D159" s="10">
        <v>0.19642624233728967</v>
      </c>
    </row>
    <row r="160" spans="4:5" hidden="1" x14ac:dyDescent="0.25">
      <c r="D160" s="10">
        <v>0.19784172661870503</v>
      </c>
    </row>
    <row r="161" spans="4:5" hidden="1" x14ac:dyDescent="0.25">
      <c r="D161" s="10">
        <v>0.20895522388059701</v>
      </c>
    </row>
    <row r="162" spans="4:5" hidden="1" x14ac:dyDescent="0.25">
      <c r="D162" s="10">
        <v>0.21848739495798319</v>
      </c>
    </row>
    <row r="163" spans="4:5" hidden="1" x14ac:dyDescent="0.25">
      <c r="D163" s="10">
        <v>0.22583600549702246</v>
      </c>
    </row>
    <row r="164" spans="4:5" hidden="1" x14ac:dyDescent="0.25">
      <c r="D164" s="10">
        <v>0.22826359880389877</v>
      </c>
    </row>
    <row r="165" spans="4:5" hidden="1" x14ac:dyDescent="0.25">
      <c r="D165" s="10">
        <v>0.2431237721021611</v>
      </c>
    </row>
    <row r="166" spans="4:5" hidden="1" x14ac:dyDescent="0.25">
      <c r="D166" s="10">
        <v>0.2469528351881293</v>
      </c>
    </row>
    <row r="167" spans="4:5" hidden="1" x14ac:dyDescent="0.25">
      <c r="D167" s="10">
        <v>0.25966850828729282</v>
      </c>
    </row>
    <row r="168" spans="4:5" hidden="1" x14ac:dyDescent="0.25">
      <c r="D168" s="10">
        <v>0.27711602697422322</v>
      </c>
    </row>
    <row r="169" spans="4:5" hidden="1" x14ac:dyDescent="0.25">
      <c r="D169" s="10">
        <v>0.29411764705882354</v>
      </c>
    </row>
    <row r="170" spans="4:5" hidden="1" x14ac:dyDescent="0.25">
      <c r="D170" s="10">
        <v>0.30539682539682539</v>
      </c>
    </row>
    <row r="171" spans="4:5" hidden="1" x14ac:dyDescent="0.25">
      <c r="D171" s="10">
        <v>0.31535898212662827</v>
      </c>
      <c r="E171" s="1" t="s">
        <v>307</v>
      </c>
    </row>
    <row r="172" spans="4:5" hidden="1" x14ac:dyDescent="0.25">
      <c r="D172" s="10">
        <v>0.32432432432432434</v>
      </c>
    </row>
    <row r="173" spans="4:5" hidden="1" x14ac:dyDescent="0.25">
      <c r="D173" s="10">
        <v>0.38613861386138615</v>
      </c>
    </row>
    <row r="174" spans="4:5" hidden="1" x14ac:dyDescent="0.25">
      <c r="D174" s="10">
        <v>0.39178541492036884</v>
      </c>
    </row>
    <row r="175" spans="4:5" hidden="1" x14ac:dyDescent="0.25">
      <c r="D175" s="10">
        <v>0.40206185567010311</v>
      </c>
    </row>
    <row r="176" spans="4:5" hidden="1" x14ac:dyDescent="0.25">
      <c r="D176" s="10">
        <v>0.40782835432336517</v>
      </c>
    </row>
    <row r="177" spans="4:4" hidden="1" x14ac:dyDescent="0.25">
      <c r="D177" s="10">
        <v>0.42601828761429761</v>
      </c>
    </row>
    <row r="178" spans="4:4" hidden="1" x14ac:dyDescent="0.25">
      <c r="D178" s="10">
        <v>0.50912576969875745</v>
      </c>
    </row>
    <row r="179" spans="4:4" hidden="1" x14ac:dyDescent="0.25">
      <c r="D179" s="10">
        <v>0.56164383561643838</v>
      </c>
    </row>
    <row r="180" spans="4:4" hidden="1" x14ac:dyDescent="0.25">
      <c r="D180" s="10">
        <v>0.56848772763262079</v>
      </c>
    </row>
    <row r="181" spans="4:4" hidden="1" x14ac:dyDescent="0.25">
      <c r="D181" s="10">
        <v>0.60278525990028087</v>
      </c>
    </row>
    <row r="182" spans="4:4" hidden="1" x14ac:dyDescent="0.25">
      <c r="D182" s="10">
        <v>0.62307807135393345</v>
      </c>
    </row>
    <row r="183" spans="4:4" hidden="1" x14ac:dyDescent="0.25">
      <c r="D183" s="10">
        <v>0.69741697416974169</v>
      </c>
    </row>
    <row r="184" spans="4:4" hidden="1" x14ac:dyDescent="0.25">
      <c r="D184" s="10">
        <v>0.94856309870887134</v>
      </c>
    </row>
    <row r="185" spans="4:4" hidden="1" x14ac:dyDescent="0.25">
      <c r="D185" s="10">
        <v>0.95258620689655171</v>
      </c>
    </row>
    <row r="186" spans="4:4" hidden="1" x14ac:dyDescent="0.25"/>
  </sheetData>
  <sheetProtection algorithmName="SHA-512" hashValue="R/rA2VMpEwfjLi0NI7ytxOlAvNj7WlTwh5WC2AfeSwk2XVRxY6IA+bJUVcmws3EHt996bdBWN0wy/JOKzycwEQ==" saltValue="sp7909YJBSsA50DtjYSTbA=="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row r="30" spans="1:1" x14ac:dyDescent="0.25">
      <c r="A30" s="1" t="s">
        <v>315</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FF00"/>
  </sheetPr>
  <dimension ref="A29"/>
  <sheetViews>
    <sheetView zoomScale="80" zoomScaleNormal="80" workbookViewId="0">
      <selection activeCell="A31" sqref="A3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FF00"/>
  </sheetPr>
  <dimension ref="A29"/>
  <sheetViews>
    <sheetView zoomScale="80" zoomScaleNormal="80" workbookViewId="0"/>
  </sheetViews>
  <sheetFormatPr defaultRowHeight="15.75" x14ac:dyDescent="0.25"/>
  <cols>
    <col min="1" max="16384" width="9" style="1"/>
  </cols>
  <sheetData>
    <row r="29" spans="1:1" x14ac:dyDescent="0.25">
      <c r="A29" s="1" t="s">
        <v>316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row r="30" spans="1:1" x14ac:dyDescent="0.25">
      <c r="A30" s="1" t="s">
        <v>317</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FF00"/>
  </sheetPr>
  <dimension ref="A29:A30"/>
  <sheetViews>
    <sheetView zoomScale="80" zoomScaleNormal="80" workbookViewId="0"/>
  </sheetViews>
  <sheetFormatPr defaultRowHeight="15.75" x14ac:dyDescent="0.25"/>
  <cols>
    <col min="1" max="16384" width="9" style="1"/>
  </cols>
  <sheetData>
    <row r="29" spans="1:1" x14ac:dyDescent="0.25">
      <c r="A29" s="1" t="s">
        <v>316</v>
      </c>
    </row>
    <row r="30" spans="1:1" x14ac:dyDescent="0.25">
      <c r="A30" s="1" t="s">
        <v>317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T123"/>
  <sheetViews>
    <sheetView showGridLines="0" zoomScale="70" zoomScaleNormal="70" workbookViewId="0">
      <selection activeCell="A34" sqref="A34"/>
    </sheetView>
  </sheetViews>
  <sheetFormatPr defaultRowHeight="15.75" x14ac:dyDescent="0.25"/>
  <cols>
    <col min="1" max="16384" width="9" style="1"/>
  </cols>
  <sheetData>
    <row r="34" spans="1:14" x14ac:dyDescent="0.25">
      <c r="A34" s="1" t="s">
        <v>218</v>
      </c>
    </row>
    <row r="35" spans="1:14" x14ac:dyDescent="0.25">
      <c r="A35" s="1" t="s">
        <v>327</v>
      </c>
    </row>
    <row r="39" spans="1:14" hidden="1" x14ac:dyDescent="0.25"/>
    <row r="40" spans="1:14" ht="15.75" hidden="1" customHeight="1" x14ac:dyDescent="0.25">
      <c r="B40" s="1">
        <v>2009</v>
      </c>
      <c r="C40" s="1">
        <v>2014</v>
      </c>
      <c r="D40" s="1" t="s">
        <v>183</v>
      </c>
      <c r="E40" s="1" t="s">
        <v>216</v>
      </c>
    </row>
    <row r="41" spans="1:14" ht="15.75" hidden="1" customHeight="1" x14ac:dyDescent="0.25">
      <c r="A41" s="1" t="s">
        <v>153</v>
      </c>
      <c r="B41" s="1">
        <v>13</v>
      </c>
      <c r="C41" s="1">
        <v>19</v>
      </c>
      <c r="D41" s="10">
        <f t="shared" ref="D41:D42" si="0">((C41-B41)/B41)*-1</f>
        <v>-0.46153846153846156</v>
      </c>
      <c r="E41" s="7">
        <f t="shared" ref="E41:E42" si="1">1-D41</f>
        <v>1.4615384615384617</v>
      </c>
      <c r="I41" s="22"/>
      <c r="J41" s="22"/>
      <c r="K41" s="22"/>
      <c r="L41" s="22"/>
      <c r="M41" s="22"/>
      <c r="N41" s="10"/>
    </row>
    <row r="42" spans="1:14" ht="15.75" hidden="1" customHeight="1" x14ac:dyDescent="0.25">
      <c r="A42" s="1" t="s">
        <v>125</v>
      </c>
      <c r="B42" s="1">
        <v>315</v>
      </c>
      <c r="C42" s="1">
        <v>178</v>
      </c>
      <c r="D42" s="10">
        <f t="shared" si="0"/>
        <v>0.43492063492063493</v>
      </c>
      <c r="E42" s="7">
        <f t="shared" si="1"/>
        <v>0.56507936507936507</v>
      </c>
      <c r="I42" s="22"/>
      <c r="J42" s="22"/>
      <c r="K42" s="22"/>
      <c r="L42" s="22"/>
      <c r="M42" s="22"/>
      <c r="N42" s="10"/>
    </row>
    <row r="43" spans="1:14" ht="15.75" hidden="1" customHeight="1" x14ac:dyDescent="0.25">
      <c r="D43" s="7"/>
      <c r="E43" s="7"/>
      <c r="I43" s="22"/>
      <c r="J43" s="22"/>
      <c r="K43" s="22"/>
      <c r="L43" s="22"/>
      <c r="M43" s="22"/>
      <c r="N43" s="10"/>
    </row>
    <row r="44" spans="1:14" ht="15.75" hidden="1" customHeight="1" x14ac:dyDescent="0.25">
      <c r="D44" s="7"/>
      <c r="E44" s="7"/>
      <c r="I44" s="22"/>
      <c r="J44" s="22"/>
      <c r="K44" s="22"/>
      <c r="L44" s="22"/>
      <c r="M44" s="22"/>
      <c r="N44" s="10"/>
    </row>
    <row r="45" spans="1:14" ht="15.75" customHeight="1" x14ac:dyDescent="0.25">
      <c r="D45" s="7"/>
      <c r="E45" s="7"/>
      <c r="I45" s="22"/>
      <c r="J45" s="22"/>
      <c r="K45" s="22"/>
      <c r="L45" s="22"/>
      <c r="M45" s="22"/>
      <c r="N45" s="10"/>
    </row>
    <row r="46" spans="1:14" ht="15.75" customHeight="1" x14ac:dyDescent="0.25">
      <c r="D46" s="7"/>
      <c r="E46" s="7"/>
      <c r="I46" s="22"/>
      <c r="J46" s="22"/>
      <c r="K46" s="22"/>
      <c r="L46" s="22"/>
      <c r="M46" s="22"/>
      <c r="N46" s="10"/>
    </row>
    <row r="47" spans="1:14" ht="15.75" customHeight="1" x14ac:dyDescent="0.25">
      <c r="D47" s="7"/>
      <c r="E47" s="7"/>
      <c r="I47" s="22"/>
      <c r="J47" s="22"/>
      <c r="K47" s="22"/>
      <c r="L47" s="22"/>
      <c r="M47" s="22"/>
      <c r="N47" s="10"/>
    </row>
    <row r="48" spans="1:14" ht="15.75" customHeight="1" x14ac:dyDescent="0.25">
      <c r="D48" s="7"/>
      <c r="E48" s="7"/>
      <c r="I48" s="22"/>
      <c r="J48" s="22"/>
      <c r="K48" s="22"/>
      <c r="L48" s="22"/>
      <c r="M48" s="22"/>
      <c r="N48" s="10"/>
    </row>
    <row r="49" spans="1:20" ht="15.75" customHeight="1" x14ac:dyDescent="0.25">
      <c r="D49" s="7"/>
      <c r="E49" s="7"/>
      <c r="I49" s="22"/>
      <c r="J49" s="22"/>
      <c r="K49" s="22"/>
      <c r="L49" s="22"/>
      <c r="M49" s="22"/>
      <c r="N49" s="10"/>
    </row>
    <row r="50" spans="1:20" ht="15.75" customHeight="1" x14ac:dyDescent="0.25">
      <c r="D50" s="7"/>
      <c r="E50" s="7"/>
      <c r="I50" s="22"/>
      <c r="J50" s="22"/>
      <c r="K50" s="22"/>
      <c r="L50" s="22"/>
      <c r="M50" s="22"/>
      <c r="N50" s="10"/>
    </row>
    <row r="51" spans="1:20" ht="15.75" customHeight="1" x14ac:dyDescent="0.25">
      <c r="D51" s="7"/>
      <c r="E51" s="7"/>
      <c r="I51" s="22"/>
      <c r="J51" s="22"/>
      <c r="K51" s="22"/>
      <c r="L51" s="22"/>
      <c r="M51" s="22"/>
      <c r="N51" s="10"/>
    </row>
    <row r="52" spans="1:20" ht="15.75" customHeight="1" x14ac:dyDescent="0.25">
      <c r="D52" s="7"/>
      <c r="E52" s="7"/>
      <c r="I52" s="22"/>
      <c r="J52" s="22"/>
      <c r="K52" s="22"/>
      <c r="L52" s="22"/>
      <c r="M52" s="22"/>
      <c r="N52" s="10"/>
    </row>
    <row r="53" spans="1:20" ht="15.75" customHeight="1" x14ac:dyDescent="0.25">
      <c r="I53" s="22"/>
      <c r="J53" s="22"/>
      <c r="K53" s="22"/>
      <c r="L53" s="22"/>
      <c r="M53" s="22"/>
      <c r="N53" s="10"/>
    </row>
    <row r="54" spans="1:20" ht="15.75" customHeight="1" x14ac:dyDescent="0.25">
      <c r="I54" s="22"/>
      <c r="J54" s="22"/>
      <c r="K54" s="22"/>
      <c r="L54" s="22"/>
      <c r="M54" s="22"/>
      <c r="N54" s="10"/>
    </row>
    <row r="55" spans="1:20" ht="15.75" customHeight="1" x14ac:dyDescent="0.25">
      <c r="I55" s="22"/>
      <c r="J55" s="22"/>
      <c r="K55" s="22"/>
      <c r="L55" s="22"/>
      <c r="M55" s="22"/>
      <c r="N55" s="10"/>
    </row>
    <row r="56" spans="1:20" x14ac:dyDescent="0.25">
      <c r="K56" s="22"/>
      <c r="L56" s="22"/>
      <c r="M56" s="22"/>
      <c r="N56" s="22"/>
      <c r="O56" s="22"/>
      <c r="P56" s="21"/>
      <c r="R56" s="10"/>
      <c r="S56" s="7"/>
      <c r="T56" s="7"/>
    </row>
    <row r="59" spans="1:20" x14ac:dyDescent="0.25">
      <c r="A59" s="87"/>
    </row>
    <row r="60" spans="1:20" x14ac:dyDescent="0.25">
      <c r="A60" s="87"/>
    </row>
    <row r="61" spans="1:20" x14ac:dyDescent="0.25">
      <c r="A61" s="53"/>
    </row>
    <row r="62" spans="1:20" x14ac:dyDescent="0.25">
      <c r="A62" s="87"/>
    </row>
    <row r="63" spans="1:20" x14ac:dyDescent="0.25">
      <c r="A63" s="87"/>
    </row>
    <row r="64" spans="1:20" x14ac:dyDescent="0.25">
      <c r="A64" s="53"/>
    </row>
    <row r="65" spans="1:1" x14ac:dyDescent="0.25">
      <c r="A65" s="87"/>
    </row>
    <row r="66" spans="1:1" x14ac:dyDescent="0.25">
      <c r="A66" s="87"/>
    </row>
    <row r="67" spans="1:1" x14ac:dyDescent="0.25">
      <c r="A67" s="53"/>
    </row>
    <row r="68" spans="1:1" x14ac:dyDescent="0.25">
      <c r="A68" s="87"/>
    </row>
    <row r="69" spans="1:1" x14ac:dyDescent="0.25">
      <c r="A69" s="87"/>
    </row>
    <row r="70" spans="1:1" x14ac:dyDescent="0.25">
      <c r="A70" s="53"/>
    </row>
    <row r="71" spans="1:1" x14ac:dyDescent="0.25">
      <c r="A71" s="87"/>
    </row>
    <row r="72" spans="1:1" x14ac:dyDescent="0.25">
      <c r="A72" s="87"/>
    </row>
    <row r="73" spans="1:1" x14ac:dyDescent="0.25">
      <c r="A73" s="53"/>
    </row>
    <row r="74" spans="1:1" x14ac:dyDescent="0.25">
      <c r="A74" s="87"/>
    </row>
    <row r="75" spans="1:1" x14ac:dyDescent="0.25">
      <c r="A75" s="87"/>
    </row>
    <row r="76" spans="1:1" x14ac:dyDescent="0.25">
      <c r="A76" s="53"/>
    </row>
    <row r="77" spans="1:1" x14ac:dyDescent="0.25">
      <c r="A77" s="87"/>
    </row>
    <row r="78" spans="1:1" x14ac:dyDescent="0.25">
      <c r="A78" s="87"/>
    </row>
    <row r="79" spans="1:1" x14ac:dyDescent="0.25">
      <c r="A79" s="53"/>
    </row>
    <row r="80" spans="1:1" x14ac:dyDescent="0.25">
      <c r="A80" s="87"/>
    </row>
    <row r="81" spans="1:1" x14ac:dyDescent="0.25">
      <c r="A81" s="87"/>
    </row>
    <row r="82" spans="1:1" x14ac:dyDescent="0.25">
      <c r="A82" s="53"/>
    </row>
    <row r="83" spans="1:1" x14ac:dyDescent="0.25">
      <c r="A83" s="87"/>
    </row>
    <row r="84" spans="1:1" x14ac:dyDescent="0.25">
      <c r="A84" s="87"/>
    </row>
    <row r="85" spans="1:1" x14ac:dyDescent="0.25">
      <c r="A85" s="53"/>
    </row>
    <row r="86" spans="1:1" x14ac:dyDescent="0.25">
      <c r="A86" s="87"/>
    </row>
    <row r="87" spans="1:1" x14ac:dyDescent="0.25">
      <c r="A87" s="87"/>
    </row>
    <row r="88" spans="1:1" x14ac:dyDescent="0.25">
      <c r="A88" s="53"/>
    </row>
    <row r="89" spans="1:1" x14ac:dyDescent="0.25">
      <c r="A89" s="87"/>
    </row>
    <row r="90" spans="1:1" x14ac:dyDescent="0.25">
      <c r="A90" s="87"/>
    </row>
    <row r="91" spans="1:1" x14ac:dyDescent="0.25">
      <c r="A91" s="53"/>
    </row>
    <row r="92" spans="1:1" x14ac:dyDescent="0.25">
      <c r="A92" s="87"/>
    </row>
    <row r="93" spans="1:1" x14ac:dyDescent="0.25">
      <c r="A93" s="87"/>
    </row>
    <row r="94" spans="1:1" x14ac:dyDescent="0.25">
      <c r="A94" s="53"/>
    </row>
    <row r="95" spans="1:1" x14ac:dyDescent="0.25">
      <c r="A95" s="87"/>
    </row>
    <row r="96" spans="1:1" x14ac:dyDescent="0.25">
      <c r="A96" s="87"/>
    </row>
    <row r="97" spans="1:1" x14ac:dyDescent="0.25">
      <c r="A97" s="53"/>
    </row>
    <row r="98" spans="1:1" x14ac:dyDescent="0.25">
      <c r="A98" s="87"/>
    </row>
    <row r="99" spans="1:1" x14ac:dyDescent="0.25">
      <c r="A99" s="87"/>
    </row>
    <row r="100" spans="1:1" x14ac:dyDescent="0.25">
      <c r="A100" s="53"/>
    </row>
    <row r="101" spans="1:1" x14ac:dyDescent="0.25">
      <c r="A101" s="87"/>
    </row>
    <row r="102" spans="1:1" x14ac:dyDescent="0.25">
      <c r="A102" s="87"/>
    </row>
    <row r="103" spans="1:1" x14ac:dyDescent="0.25">
      <c r="A103" s="53"/>
    </row>
    <row r="104" spans="1:1" x14ac:dyDescent="0.25">
      <c r="A104" s="87"/>
    </row>
    <row r="105" spans="1:1" x14ac:dyDescent="0.25">
      <c r="A105" s="87"/>
    </row>
    <row r="106" spans="1:1" x14ac:dyDescent="0.25">
      <c r="A106" s="53"/>
    </row>
    <row r="107" spans="1:1" x14ac:dyDescent="0.25">
      <c r="A107" s="87"/>
    </row>
    <row r="108" spans="1:1" x14ac:dyDescent="0.25">
      <c r="A108" s="87"/>
    </row>
    <row r="109" spans="1:1" x14ac:dyDescent="0.25">
      <c r="A109" s="53"/>
    </row>
    <row r="110" spans="1:1" x14ac:dyDescent="0.25">
      <c r="A110" s="87"/>
    </row>
    <row r="111" spans="1:1" x14ac:dyDescent="0.25">
      <c r="A111" s="87"/>
    </row>
    <row r="112" spans="1:1" x14ac:dyDescent="0.25">
      <c r="A112" s="53"/>
    </row>
    <row r="113" spans="1:1" x14ac:dyDescent="0.25">
      <c r="A113" s="87"/>
    </row>
    <row r="114" spans="1:1" x14ac:dyDescent="0.25">
      <c r="A114" s="87"/>
    </row>
    <row r="115" spans="1:1" x14ac:dyDescent="0.25">
      <c r="A115" s="53"/>
    </row>
    <row r="116" spans="1:1" x14ac:dyDescent="0.25">
      <c r="A116" s="87"/>
    </row>
    <row r="117" spans="1:1" x14ac:dyDescent="0.25">
      <c r="A117" s="87"/>
    </row>
    <row r="118" spans="1:1" x14ac:dyDescent="0.25">
      <c r="A118" s="53"/>
    </row>
    <row r="119" spans="1:1" x14ac:dyDescent="0.25">
      <c r="A119" s="87"/>
    </row>
    <row r="120" spans="1:1" x14ac:dyDescent="0.25">
      <c r="A120" s="87"/>
    </row>
    <row r="121" spans="1:1" x14ac:dyDescent="0.25">
      <c r="A121" s="53"/>
    </row>
    <row r="122" spans="1:1" x14ac:dyDescent="0.25">
      <c r="A122" s="87"/>
    </row>
    <row r="123" spans="1:1" x14ac:dyDescent="0.25">
      <c r="A123" s="87"/>
    </row>
  </sheetData>
  <sortState ref="A41:E48">
    <sortCondition ref="D41"/>
  </sortState>
  <mergeCells count="22">
    <mergeCell ref="A92:A93"/>
    <mergeCell ref="A59:A60"/>
    <mergeCell ref="A62:A63"/>
    <mergeCell ref="A65:A66"/>
    <mergeCell ref="A68:A69"/>
    <mergeCell ref="A71:A72"/>
    <mergeCell ref="A74:A75"/>
    <mergeCell ref="A77:A78"/>
    <mergeCell ref="A80:A81"/>
    <mergeCell ref="A83:A84"/>
    <mergeCell ref="A86:A87"/>
    <mergeCell ref="A89:A90"/>
    <mergeCell ref="A113:A114"/>
    <mergeCell ref="A116:A117"/>
    <mergeCell ref="A119:A120"/>
    <mergeCell ref="A122:A123"/>
    <mergeCell ref="A95:A96"/>
    <mergeCell ref="A98:A99"/>
    <mergeCell ref="A101:A102"/>
    <mergeCell ref="A104:A105"/>
    <mergeCell ref="A107:A108"/>
    <mergeCell ref="A110:A11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FF00"/>
  </sheetPr>
  <dimension ref="A29"/>
  <sheetViews>
    <sheetView zoomScale="80" zoomScaleNormal="80" workbookViewId="0"/>
  </sheetViews>
  <sheetFormatPr defaultRowHeight="15.75" x14ac:dyDescent="0.25"/>
  <cols>
    <col min="1" max="16384" width="9" style="1"/>
  </cols>
  <sheetData>
    <row r="29" spans="1:1" x14ac:dyDescent="0.25">
      <c r="A29" s="1"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70" zoomScaleNormal="70" workbookViewId="0">
      <selection sqref="A1:D1"/>
    </sheetView>
  </sheetViews>
  <sheetFormatPr defaultRowHeight="15.75" x14ac:dyDescent="0.25"/>
  <cols>
    <col min="1" max="1" width="5.5" style="1" bestFit="1" customWidth="1"/>
    <col min="2" max="2" width="8.25" style="1" customWidth="1"/>
    <col min="3" max="3" width="11.375" style="11" bestFit="1" customWidth="1"/>
    <col min="4" max="4" width="13" style="11" bestFit="1" customWidth="1"/>
    <col min="5" max="5" width="7.75" style="11" bestFit="1" customWidth="1"/>
    <col min="6" max="6" width="8.75" style="11" bestFit="1" customWidth="1"/>
    <col min="7" max="7" width="10" style="11" bestFit="1" customWidth="1"/>
    <col min="8" max="8" width="11.375" style="11" bestFit="1" customWidth="1"/>
    <col min="9" max="9" width="16.875" style="11" bestFit="1" customWidth="1"/>
    <col min="10" max="10" width="17.125" style="11" bestFit="1" customWidth="1"/>
    <col min="11" max="11" width="18.25" style="11" bestFit="1" customWidth="1"/>
    <col min="12" max="12" width="21.75" style="11" bestFit="1" customWidth="1"/>
    <col min="13" max="15" width="16.875" style="11" bestFit="1" customWidth="1"/>
    <col min="16" max="16" width="18.875" style="11" bestFit="1" customWidth="1"/>
    <col min="17" max="17" width="22.875" style="11" bestFit="1" customWidth="1"/>
    <col min="18" max="18" width="23" style="11" bestFit="1" customWidth="1"/>
    <col min="19" max="19" width="15.875" style="1" bestFit="1" customWidth="1"/>
    <col min="20" max="16384" width="9" style="1"/>
  </cols>
  <sheetData>
    <row r="32" spans="1:11" x14ac:dyDescent="0.25">
      <c r="A32" s="88" t="s">
        <v>218</v>
      </c>
      <c r="B32" s="88"/>
      <c r="C32" s="88"/>
      <c r="D32" s="88"/>
      <c r="E32" s="88"/>
      <c r="F32" s="88"/>
      <c r="G32" s="88"/>
      <c r="H32" s="88"/>
      <c r="I32" s="88"/>
      <c r="J32" s="88"/>
      <c r="K32" s="88"/>
    </row>
    <row r="33" spans="1:18" x14ac:dyDescent="0.25">
      <c r="A33" s="88" t="s">
        <v>256</v>
      </c>
      <c r="B33" s="88"/>
      <c r="C33" s="88"/>
      <c r="D33" s="88"/>
      <c r="E33" s="88"/>
      <c r="F33" s="88"/>
      <c r="G33" s="88"/>
      <c r="H33" s="88"/>
      <c r="I33" s="88"/>
      <c r="J33" s="88"/>
      <c r="K33" s="88"/>
    </row>
    <row r="34" spans="1:18" x14ac:dyDescent="0.25">
      <c r="A34" s="88"/>
      <c r="B34" s="88"/>
      <c r="C34" s="88"/>
      <c r="D34" s="88"/>
      <c r="E34" s="88"/>
      <c r="F34" s="88"/>
      <c r="G34" s="88"/>
      <c r="H34" s="88"/>
      <c r="I34" s="88"/>
      <c r="J34" s="88"/>
      <c r="K34" s="88"/>
    </row>
    <row r="35" spans="1:18" ht="33" hidden="1" customHeight="1" x14ac:dyDescent="0.25">
      <c r="A35" s="55" t="s">
        <v>2</v>
      </c>
      <c r="B35" s="55" t="s">
        <v>3</v>
      </c>
      <c r="C35" s="55" t="s">
        <v>0</v>
      </c>
      <c r="D35" s="55" t="s">
        <v>10</v>
      </c>
      <c r="F35" s="55"/>
      <c r="K35" s="1"/>
      <c r="L35" s="1"/>
      <c r="M35" s="1"/>
      <c r="N35" s="1"/>
      <c r="O35" s="1"/>
      <c r="P35" s="1"/>
      <c r="Q35" s="1"/>
      <c r="R35" s="1"/>
    </row>
    <row r="36" spans="1:18" hidden="1" x14ac:dyDescent="0.25">
      <c r="A36" s="55">
        <v>2000</v>
      </c>
      <c r="B36" s="55" t="s">
        <v>326</v>
      </c>
      <c r="C36" s="31">
        <v>22590.1</v>
      </c>
      <c r="D36" s="11">
        <v>0</v>
      </c>
      <c r="F36" s="55"/>
      <c r="K36" s="1"/>
      <c r="L36" s="1"/>
      <c r="M36" s="1"/>
      <c r="N36" s="1"/>
      <c r="O36" s="1"/>
      <c r="P36" s="1"/>
      <c r="Q36" s="1"/>
      <c r="R36" s="1"/>
    </row>
    <row r="37" spans="1:18" hidden="1" x14ac:dyDescent="0.25">
      <c r="A37" s="55">
        <v>2001</v>
      </c>
      <c r="B37" s="55" t="s">
        <v>326</v>
      </c>
      <c r="C37" s="31">
        <v>24429.200000000001</v>
      </c>
      <c r="D37" s="11">
        <v>0</v>
      </c>
      <c r="F37" s="55"/>
      <c r="K37" s="1"/>
      <c r="L37" s="1"/>
      <c r="M37" s="1"/>
      <c r="N37" s="1"/>
      <c r="O37" s="1"/>
      <c r="P37" s="1"/>
      <c r="Q37" s="1"/>
      <c r="R37" s="1"/>
    </row>
    <row r="38" spans="1:18" hidden="1" x14ac:dyDescent="0.25">
      <c r="A38" s="55">
        <v>2002</v>
      </c>
      <c r="B38" s="55" t="s">
        <v>326</v>
      </c>
      <c r="C38" s="31">
        <v>25204.400000000001</v>
      </c>
      <c r="D38" s="11">
        <v>0</v>
      </c>
      <c r="F38" s="55"/>
      <c r="K38" s="1"/>
      <c r="L38" s="1"/>
      <c r="M38" s="1"/>
      <c r="N38" s="1"/>
      <c r="O38" s="1"/>
      <c r="P38" s="1"/>
      <c r="Q38" s="1"/>
      <c r="R38" s="1"/>
    </row>
    <row r="39" spans="1:18" hidden="1" x14ac:dyDescent="0.25">
      <c r="A39" s="55">
        <v>2003</v>
      </c>
      <c r="B39" s="55" t="s">
        <v>326</v>
      </c>
      <c r="C39" s="31">
        <v>25205.599999999999</v>
      </c>
      <c r="D39" s="11">
        <v>0</v>
      </c>
      <c r="F39" s="55"/>
      <c r="K39" s="1"/>
      <c r="L39" s="1"/>
      <c r="M39" s="1"/>
      <c r="N39" s="1"/>
      <c r="O39" s="1"/>
      <c r="P39" s="1"/>
      <c r="Q39" s="1"/>
      <c r="R39" s="1"/>
    </row>
    <row r="40" spans="1:18" hidden="1" x14ac:dyDescent="0.25">
      <c r="A40" s="55">
        <v>2004</v>
      </c>
      <c r="B40" s="55" t="s">
        <v>326</v>
      </c>
      <c r="C40" s="31">
        <v>24702.799999999999</v>
      </c>
      <c r="D40" s="11">
        <v>0</v>
      </c>
      <c r="F40" s="55"/>
      <c r="K40" s="1"/>
      <c r="L40" s="1"/>
      <c r="M40" s="1"/>
      <c r="N40" s="1"/>
      <c r="O40" s="1"/>
      <c r="P40" s="1"/>
      <c r="Q40" s="1"/>
      <c r="R40" s="1"/>
    </row>
    <row r="41" spans="1:18" hidden="1" x14ac:dyDescent="0.25">
      <c r="A41" s="55">
        <v>2005</v>
      </c>
      <c r="B41" s="55" t="s">
        <v>326</v>
      </c>
      <c r="C41" s="31">
        <v>23478</v>
      </c>
      <c r="D41" s="11">
        <v>0</v>
      </c>
      <c r="F41" s="55"/>
      <c r="K41" s="1"/>
      <c r="L41" s="1"/>
      <c r="M41" s="1"/>
      <c r="N41" s="1"/>
      <c r="O41" s="1"/>
      <c r="P41" s="1"/>
      <c r="Q41" s="1"/>
      <c r="R41" s="1"/>
    </row>
    <row r="42" spans="1:18" hidden="1" x14ac:dyDescent="0.25">
      <c r="A42" s="55">
        <v>2006</v>
      </c>
      <c r="B42" s="55" t="s">
        <v>326</v>
      </c>
      <c r="C42" s="31">
        <v>22244.1</v>
      </c>
      <c r="D42" s="11">
        <v>3.5462564830001327E-5</v>
      </c>
      <c r="F42" s="55"/>
      <c r="K42" s="1"/>
      <c r="L42" s="1"/>
      <c r="M42" s="1"/>
      <c r="N42" s="1"/>
      <c r="O42" s="1"/>
      <c r="P42" s="1"/>
      <c r="Q42" s="1"/>
      <c r="R42" s="1"/>
    </row>
    <row r="43" spans="1:18" hidden="1" x14ac:dyDescent="0.25">
      <c r="A43" s="55">
        <v>2007</v>
      </c>
      <c r="B43" s="55" t="s">
        <v>326</v>
      </c>
      <c r="C43" s="31">
        <v>20665.2</v>
      </c>
      <c r="D43" s="11">
        <v>3.0232316456772513E-4</v>
      </c>
      <c r="F43" s="55"/>
      <c r="K43" s="1"/>
      <c r="L43" s="1"/>
      <c r="M43" s="1"/>
      <c r="N43" s="1"/>
      <c r="O43" s="1"/>
      <c r="P43" s="1"/>
      <c r="Q43" s="1"/>
      <c r="R43" s="1"/>
    </row>
    <row r="44" spans="1:18" hidden="1" x14ac:dyDescent="0.25">
      <c r="A44" s="55">
        <v>2008</v>
      </c>
      <c r="B44" s="55" t="s">
        <v>326</v>
      </c>
      <c r="C44" s="31">
        <v>18786.2</v>
      </c>
      <c r="D44" s="11">
        <v>5.943536404160475E-4</v>
      </c>
      <c r="F44" s="55"/>
      <c r="K44" s="1"/>
      <c r="L44" s="1"/>
      <c r="M44" s="1"/>
      <c r="N44" s="1"/>
      <c r="O44" s="1"/>
      <c r="P44" s="1"/>
      <c r="Q44" s="1"/>
      <c r="R44" s="1"/>
    </row>
    <row r="45" spans="1:18" hidden="1" x14ac:dyDescent="0.25">
      <c r="A45" s="55">
        <v>2009</v>
      </c>
      <c r="B45" s="55" t="s">
        <v>326</v>
      </c>
      <c r="C45" s="31">
        <v>17528.2</v>
      </c>
      <c r="D45" s="11">
        <v>1.6016674894410619E-3</v>
      </c>
      <c r="F45" s="55"/>
      <c r="K45" s="1"/>
      <c r="L45" s="1"/>
      <c r="M45" s="1"/>
      <c r="N45" s="1"/>
      <c r="O45" s="1"/>
      <c r="P45" s="1"/>
      <c r="Q45" s="1"/>
      <c r="R45" s="1"/>
    </row>
    <row r="46" spans="1:18" hidden="1" x14ac:dyDescent="0.25">
      <c r="A46" s="55">
        <v>2010</v>
      </c>
      <c r="B46" s="55" t="s">
        <v>326</v>
      </c>
      <c r="C46" s="31">
        <v>16364.2</v>
      </c>
      <c r="D46" s="11">
        <v>2.9281890907387237E-3</v>
      </c>
      <c r="F46" s="55"/>
      <c r="K46" s="1"/>
      <c r="L46" s="1"/>
      <c r="M46" s="1"/>
      <c r="N46" s="1"/>
      <c r="O46" s="1"/>
      <c r="P46" s="1"/>
      <c r="Q46" s="1"/>
      <c r="R46" s="1"/>
    </row>
    <row r="47" spans="1:18" hidden="1" x14ac:dyDescent="0.25">
      <c r="A47" s="55">
        <v>2011</v>
      </c>
      <c r="B47" s="55" t="s">
        <v>326</v>
      </c>
      <c r="C47" s="31">
        <v>15383.2</v>
      </c>
      <c r="D47" s="11">
        <v>4.4938240953385881E-3</v>
      </c>
      <c r="F47" s="55"/>
      <c r="K47" s="1"/>
      <c r="L47" s="1"/>
      <c r="M47" s="1"/>
      <c r="N47" s="1"/>
      <c r="O47" s="1"/>
      <c r="P47" s="1"/>
      <c r="Q47" s="1"/>
      <c r="R47" s="1"/>
    </row>
    <row r="48" spans="1:18" hidden="1" x14ac:dyDescent="0.25">
      <c r="A48" s="55">
        <v>2012</v>
      </c>
      <c r="B48" s="55" t="s">
        <v>326</v>
      </c>
      <c r="C48" s="31">
        <v>14618.2</v>
      </c>
      <c r="D48" s="11">
        <v>4.9823024465180969E-3</v>
      </c>
      <c r="F48" s="55"/>
      <c r="K48" s="1"/>
      <c r="L48" s="1"/>
      <c r="M48" s="1"/>
      <c r="N48" s="1"/>
      <c r="O48" s="1"/>
      <c r="P48" s="1"/>
      <c r="Q48" s="1"/>
      <c r="R48" s="1"/>
    </row>
    <row r="49" spans="1:21" hidden="1" x14ac:dyDescent="0.25">
      <c r="A49" s="55">
        <v>2013</v>
      </c>
      <c r="B49" s="55" t="s">
        <v>326</v>
      </c>
      <c r="C49" s="31">
        <v>14020.2</v>
      </c>
      <c r="D49" s="11">
        <v>0.1734090040222489</v>
      </c>
      <c r="F49" s="55"/>
      <c r="K49" s="1"/>
      <c r="L49" s="1"/>
      <c r="M49" s="1"/>
      <c r="N49" s="1"/>
      <c r="O49" s="1"/>
      <c r="P49" s="1"/>
      <c r="Q49" s="1"/>
      <c r="R49" s="1"/>
    </row>
    <row r="50" spans="1:21" hidden="1" x14ac:dyDescent="0.25">
      <c r="A50" s="55">
        <v>2014</v>
      </c>
      <c r="B50" s="55" t="s">
        <v>326</v>
      </c>
      <c r="C50" s="31">
        <v>13568.2</v>
      </c>
      <c r="D50" s="11">
        <v>0.30183494861148735</v>
      </c>
      <c r="F50" s="55"/>
      <c r="K50" s="1"/>
      <c r="L50" s="1"/>
      <c r="M50" s="1"/>
      <c r="N50" s="1"/>
      <c r="O50" s="1"/>
      <c r="P50" s="1"/>
      <c r="Q50" s="1"/>
      <c r="R50" s="1"/>
    </row>
    <row r="51" spans="1:21" hidden="1" x14ac:dyDescent="0.25">
      <c r="I51" s="1"/>
      <c r="J51" s="1"/>
      <c r="K51" s="1"/>
      <c r="L51" s="1"/>
      <c r="M51" s="1"/>
      <c r="N51" s="1"/>
      <c r="O51" s="1"/>
      <c r="P51" s="1"/>
      <c r="Q51" s="1"/>
      <c r="R51" s="1"/>
      <c r="T51" s="18"/>
      <c r="U51" s="18"/>
    </row>
    <row r="52" spans="1:21" hidden="1" x14ac:dyDescent="0.25">
      <c r="A52" s="11"/>
      <c r="B52" s="11"/>
      <c r="I52" s="1"/>
      <c r="J52" s="1"/>
      <c r="K52" s="1"/>
      <c r="L52" s="1"/>
      <c r="M52" s="1"/>
      <c r="N52" s="1"/>
      <c r="O52" s="1"/>
      <c r="P52" s="1"/>
      <c r="Q52" s="1"/>
      <c r="R52" s="1"/>
      <c r="T52" s="18"/>
      <c r="U52" s="18"/>
    </row>
    <row r="53" spans="1:21" ht="21" customHeight="1" x14ac:dyDescent="0.25">
      <c r="A53" s="11"/>
      <c r="B53" s="11"/>
      <c r="K53" s="16"/>
      <c r="L53" s="16"/>
      <c r="M53" s="17"/>
      <c r="N53" s="17"/>
      <c r="P53" s="17"/>
      <c r="T53" s="18"/>
      <c r="U53" s="18"/>
    </row>
    <row r="54" spans="1:21" x14ac:dyDescent="0.25">
      <c r="A54" s="11"/>
      <c r="B54" s="11"/>
      <c r="H54" s="16"/>
      <c r="K54" s="16"/>
      <c r="L54" s="16"/>
      <c r="M54" s="17"/>
      <c r="N54" s="17"/>
      <c r="P54" s="17"/>
      <c r="T54" s="18"/>
      <c r="U54" s="18"/>
    </row>
    <row r="55" spans="1:21" ht="16.5" customHeight="1" x14ac:dyDescent="0.25">
      <c r="A55" s="11"/>
      <c r="B55" s="11"/>
      <c r="H55" s="16"/>
      <c r="K55" s="16"/>
      <c r="L55" s="16"/>
      <c r="M55" s="17"/>
      <c r="N55" s="17"/>
      <c r="P55" s="17"/>
      <c r="T55" s="18"/>
      <c r="U55" s="18"/>
    </row>
    <row r="56" spans="1:21" x14ac:dyDescent="0.25">
      <c r="A56" s="11"/>
      <c r="B56" s="11"/>
      <c r="H56" s="16"/>
      <c r="K56" s="16"/>
      <c r="L56" s="16"/>
      <c r="M56" s="17"/>
      <c r="N56" s="17"/>
      <c r="P56" s="17"/>
      <c r="T56" s="18"/>
      <c r="U56" s="18"/>
    </row>
    <row r="57" spans="1:21" x14ac:dyDescent="0.25">
      <c r="A57" s="11"/>
      <c r="B57" s="11"/>
    </row>
    <row r="58" spans="1:21" x14ac:dyDescent="0.25">
      <c r="A58" s="11"/>
      <c r="B58" s="11"/>
    </row>
    <row r="59" spans="1:21" x14ac:dyDescent="0.25">
      <c r="A59" s="11"/>
      <c r="B59" s="11"/>
    </row>
    <row r="60" spans="1:21" x14ac:dyDescent="0.25">
      <c r="A60" s="11"/>
      <c r="B60" s="11"/>
    </row>
    <row r="61" spans="1:21" x14ac:dyDescent="0.25">
      <c r="A61" s="11"/>
      <c r="B61" s="11"/>
    </row>
  </sheetData>
  <sheetProtection algorithmName="SHA-512" hashValue="/Np1IEvnsGOFN5qRol61LL3ZUAlusbOlAHG60aaDUfqRbX8TgNGLKRrSQFUULYIBGrBqvJCcpyhBtGAu3tfJlA==" saltValue="3x6YDM3izXTJVqViozNsWw==" spinCount="100000" sheet="1" scenarios="1"/>
  <mergeCells count="3">
    <mergeCell ref="A32:K32"/>
    <mergeCell ref="A34:K34"/>
    <mergeCell ref="A33:K33"/>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49"/>
  <sheetViews>
    <sheetView showGridLines="0" showRowColHeaders="0" zoomScale="70" zoomScaleNormal="70" workbookViewId="0">
      <selection sqref="A1:D1"/>
    </sheetView>
  </sheetViews>
  <sheetFormatPr defaultRowHeight="15.75" x14ac:dyDescent="0.25"/>
  <cols>
    <col min="1" max="1" width="9" style="4"/>
    <col min="2" max="10" width="9.25" style="4" bestFit="1" customWidth="1"/>
    <col min="11" max="14" width="9.5" style="4" bestFit="1" customWidth="1"/>
    <col min="15" max="16" width="10.25" style="4" bestFit="1" customWidth="1"/>
    <col min="17" max="17" width="11.125" style="4" bestFit="1" customWidth="1"/>
    <col min="18" max="19" width="10.125" style="4" customWidth="1"/>
    <col min="20" max="21" width="9.125" style="4" bestFit="1" customWidth="1"/>
    <col min="22" max="16384" width="9" style="4"/>
  </cols>
  <sheetData>
    <row r="1" spans="1:13" s="1" customFormat="1" x14ac:dyDescent="0.25">
      <c r="A1"/>
      <c r="B1"/>
      <c r="C1"/>
      <c r="D1"/>
      <c r="E1"/>
      <c r="F1"/>
      <c r="G1"/>
      <c r="H1"/>
      <c r="I1"/>
      <c r="J1"/>
      <c r="K1"/>
      <c r="L1"/>
      <c r="M1"/>
    </row>
    <row r="2" spans="1:13" s="1" customFormat="1" x14ac:dyDescent="0.25">
      <c r="A2"/>
      <c r="B2"/>
      <c r="C2"/>
      <c r="D2"/>
      <c r="E2"/>
      <c r="F2"/>
      <c r="G2"/>
      <c r="H2"/>
      <c r="I2"/>
      <c r="J2"/>
      <c r="K2"/>
      <c r="L2"/>
      <c r="M2"/>
    </row>
    <row r="3" spans="1:13" s="1" customFormat="1" x14ac:dyDescent="0.25">
      <c r="A3"/>
      <c r="B3"/>
      <c r="C3"/>
      <c r="D3"/>
      <c r="E3"/>
      <c r="F3"/>
      <c r="G3"/>
      <c r="H3"/>
      <c r="I3"/>
      <c r="J3"/>
      <c r="K3"/>
      <c r="L3"/>
      <c r="M3"/>
    </row>
    <row r="4" spans="1:13" s="1" customFormat="1" x14ac:dyDescent="0.25">
      <c r="A4"/>
      <c r="B4"/>
      <c r="C4"/>
      <c r="D4"/>
      <c r="E4"/>
      <c r="F4"/>
      <c r="G4"/>
      <c r="H4"/>
      <c r="I4"/>
      <c r="J4"/>
      <c r="K4"/>
      <c r="L4"/>
      <c r="M4"/>
    </row>
    <row r="5" spans="1:13" s="1" customFormat="1" x14ac:dyDescent="0.25">
      <c r="A5"/>
      <c r="B5"/>
      <c r="C5"/>
      <c r="D5"/>
      <c r="E5"/>
      <c r="F5"/>
      <c r="G5"/>
      <c r="H5"/>
      <c r="I5"/>
      <c r="J5"/>
      <c r="K5"/>
      <c r="L5"/>
      <c r="M5"/>
    </row>
    <row r="6" spans="1:13" s="1" customFormat="1" x14ac:dyDescent="0.25">
      <c r="A6"/>
      <c r="B6"/>
      <c r="C6"/>
      <c r="D6"/>
      <c r="E6"/>
      <c r="F6"/>
      <c r="G6"/>
      <c r="H6"/>
      <c r="I6"/>
      <c r="J6"/>
      <c r="K6"/>
      <c r="L6"/>
      <c r="M6"/>
    </row>
    <row r="7" spans="1:13" s="1" customFormat="1" x14ac:dyDescent="0.25">
      <c r="A7"/>
      <c r="B7"/>
      <c r="C7"/>
      <c r="D7"/>
      <c r="E7"/>
      <c r="F7"/>
      <c r="G7"/>
      <c r="H7"/>
      <c r="I7"/>
      <c r="J7"/>
      <c r="K7"/>
      <c r="L7"/>
      <c r="M7"/>
    </row>
    <row r="8" spans="1:13" s="1" customFormat="1" x14ac:dyDescent="0.25">
      <c r="A8"/>
      <c r="B8"/>
      <c r="C8"/>
      <c r="D8"/>
      <c r="E8"/>
      <c r="F8"/>
      <c r="G8"/>
      <c r="H8"/>
      <c r="I8"/>
      <c r="J8"/>
      <c r="K8"/>
      <c r="L8"/>
      <c r="M8"/>
    </row>
    <row r="9" spans="1:13" s="1" customFormat="1" x14ac:dyDescent="0.25">
      <c r="A9"/>
      <c r="B9"/>
      <c r="C9"/>
      <c r="D9"/>
      <c r="E9"/>
      <c r="F9"/>
      <c r="G9"/>
      <c r="H9"/>
      <c r="I9"/>
      <c r="J9"/>
      <c r="K9"/>
      <c r="L9"/>
      <c r="M9"/>
    </row>
    <row r="10" spans="1:13" s="1" customFormat="1" x14ac:dyDescent="0.25">
      <c r="A10"/>
      <c r="B10"/>
      <c r="C10"/>
      <c r="D10"/>
      <c r="E10"/>
      <c r="F10"/>
      <c r="G10"/>
      <c r="H10"/>
      <c r="I10"/>
      <c r="J10"/>
      <c r="K10"/>
      <c r="L10"/>
      <c r="M10"/>
    </row>
    <row r="11" spans="1:13" s="1" customFormat="1" x14ac:dyDescent="0.25">
      <c r="A11"/>
      <c r="B11"/>
      <c r="C11"/>
      <c r="D11"/>
      <c r="E11"/>
      <c r="F11"/>
      <c r="G11"/>
      <c r="H11"/>
      <c r="I11"/>
      <c r="J11"/>
      <c r="K11"/>
      <c r="L11"/>
      <c r="M11"/>
    </row>
    <row r="12" spans="1:13" s="1" customFormat="1" x14ac:dyDescent="0.25">
      <c r="A12"/>
      <c r="B12"/>
      <c r="C12"/>
      <c r="D12"/>
      <c r="E12"/>
      <c r="F12"/>
      <c r="G12"/>
      <c r="H12"/>
      <c r="I12"/>
      <c r="J12"/>
      <c r="K12"/>
      <c r="L12"/>
      <c r="M12"/>
    </row>
    <row r="13" spans="1:13" s="1" customFormat="1" x14ac:dyDescent="0.25">
      <c r="A13"/>
      <c r="B13"/>
      <c r="C13"/>
      <c r="D13"/>
      <c r="E13"/>
      <c r="F13"/>
      <c r="G13"/>
      <c r="H13"/>
      <c r="I13"/>
      <c r="J13"/>
      <c r="K13"/>
      <c r="L13"/>
      <c r="M13"/>
    </row>
    <row r="14" spans="1:13" s="1" customFormat="1" x14ac:dyDescent="0.25">
      <c r="A14"/>
      <c r="B14"/>
      <c r="C14"/>
      <c r="D14"/>
      <c r="E14"/>
      <c r="F14"/>
      <c r="G14"/>
      <c r="H14"/>
      <c r="I14"/>
      <c r="J14"/>
      <c r="K14"/>
      <c r="L14"/>
      <c r="M14"/>
    </row>
    <row r="15" spans="1:13" s="1" customFormat="1" x14ac:dyDescent="0.25">
      <c r="A15"/>
      <c r="B15"/>
      <c r="C15"/>
      <c r="D15"/>
      <c r="E15"/>
      <c r="F15"/>
      <c r="G15"/>
      <c r="H15"/>
      <c r="I15"/>
      <c r="J15"/>
      <c r="K15"/>
      <c r="L15"/>
      <c r="M15"/>
    </row>
    <row r="16" spans="1:13" s="1" customFormat="1" x14ac:dyDescent="0.25">
      <c r="A16"/>
      <c r="B16"/>
      <c r="C16"/>
      <c r="D16"/>
      <c r="E16"/>
      <c r="F16"/>
      <c r="G16"/>
      <c r="H16"/>
      <c r="I16"/>
      <c r="J16"/>
      <c r="K16"/>
      <c r="L16"/>
      <c r="M16"/>
    </row>
    <row r="17" spans="1:21" s="1" customFormat="1" x14ac:dyDescent="0.25">
      <c r="A17"/>
      <c r="B17"/>
      <c r="C17"/>
      <c r="D17"/>
      <c r="E17"/>
      <c r="F17"/>
      <c r="G17"/>
      <c r="H17"/>
      <c r="I17"/>
      <c r="J17"/>
      <c r="K17"/>
      <c r="L17"/>
      <c r="M17"/>
    </row>
    <row r="18" spans="1:21" s="1" customFormat="1" x14ac:dyDescent="0.25">
      <c r="A18"/>
      <c r="B18"/>
      <c r="C18"/>
      <c r="D18"/>
      <c r="E18"/>
      <c r="F18"/>
      <c r="G18"/>
      <c r="H18"/>
      <c r="I18"/>
      <c r="J18"/>
      <c r="K18"/>
      <c r="L18"/>
      <c r="M18"/>
    </row>
    <row r="19" spans="1:21" s="1" customFormat="1" x14ac:dyDescent="0.25">
      <c r="A19"/>
      <c r="B19"/>
      <c r="C19"/>
      <c r="D19"/>
      <c r="E19"/>
      <c r="F19"/>
      <c r="G19"/>
      <c r="H19"/>
      <c r="I19"/>
      <c r="J19"/>
      <c r="K19"/>
      <c r="L19"/>
      <c r="M19"/>
    </row>
    <row r="20" spans="1:21" s="1" customFormat="1" x14ac:dyDescent="0.25">
      <c r="A20"/>
      <c r="B20"/>
      <c r="C20"/>
      <c r="D20"/>
      <c r="E20"/>
      <c r="F20"/>
      <c r="G20"/>
      <c r="H20"/>
      <c r="I20"/>
      <c r="J20"/>
      <c r="K20"/>
      <c r="L20"/>
      <c r="M20"/>
    </row>
    <row r="21" spans="1:21" s="1" customFormat="1" x14ac:dyDescent="0.25">
      <c r="A21"/>
      <c r="B21"/>
      <c r="C21"/>
      <c r="D21"/>
      <c r="E21"/>
      <c r="F21"/>
      <c r="G21"/>
      <c r="H21"/>
      <c r="I21"/>
      <c r="J21"/>
      <c r="K21"/>
      <c r="L21"/>
      <c r="M21"/>
    </row>
    <row r="22" spans="1:21" s="1" customFormat="1" x14ac:dyDescent="0.25">
      <c r="A22"/>
      <c r="B22"/>
      <c r="C22"/>
      <c r="D22"/>
      <c r="E22"/>
      <c r="F22"/>
      <c r="G22"/>
      <c r="H22"/>
      <c r="I22"/>
      <c r="J22"/>
      <c r="K22"/>
      <c r="L22"/>
      <c r="M22"/>
    </row>
    <row r="23" spans="1:21" s="1" customFormat="1" x14ac:dyDescent="0.25">
      <c r="A23"/>
      <c r="B23"/>
      <c r="C23"/>
      <c r="D23"/>
      <c r="E23"/>
      <c r="F23"/>
      <c r="G23"/>
      <c r="H23"/>
      <c r="I23"/>
      <c r="J23"/>
      <c r="K23"/>
      <c r="L23"/>
      <c r="M23"/>
    </row>
    <row r="24" spans="1:21" s="1" customFormat="1" x14ac:dyDescent="0.25">
      <c r="A24"/>
      <c r="B24"/>
      <c r="C24"/>
      <c r="D24"/>
      <c r="E24"/>
      <c r="F24"/>
      <c r="G24"/>
      <c r="H24"/>
      <c r="I24"/>
      <c r="J24"/>
      <c r="K24"/>
      <c r="L24"/>
      <c r="M24"/>
    </row>
    <row r="25" spans="1:21" s="1" customFormat="1" x14ac:dyDescent="0.25">
      <c r="A25"/>
      <c r="B25"/>
      <c r="C25"/>
      <c r="D25"/>
      <c r="E25"/>
      <c r="F25"/>
      <c r="G25"/>
      <c r="H25"/>
      <c r="I25"/>
      <c r="J25"/>
      <c r="K25"/>
      <c r="L25"/>
      <c r="M25"/>
    </row>
    <row r="26" spans="1:21" s="1" customFormat="1" x14ac:dyDescent="0.25">
      <c r="A26"/>
      <c r="B26"/>
      <c r="C26"/>
      <c r="D26"/>
      <c r="E26"/>
      <c r="F26"/>
      <c r="G26"/>
      <c r="H26"/>
      <c r="I26"/>
      <c r="J26"/>
      <c r="K26"/>
      <c r="L26"/>
      <c r="M26"/>
    </row>
    <row r="27" spans="1:21" s="1" customFormat="1" x14ac:dyDescent="0.25">
      <c r="A27"/>
      <c r="B27"/>
      <c r="C27"/>
      <c r="D27"/>
      <c r="E27"/>
      <c r="F27"/>
      <c r="G27"/>
      <c r="H27"/>
      <c r="I27"/>
      <c r="J27"/>
      <c r="K27"/>
      <c r="L27"/>
      <c r="M27"/>
    </row>
    <row r="28" spans="1:21" s="1" customFormat="1" x14ac:dyDescent="0.25">
      <c r="A28"/>
      <c r="B28"/>
      <c r="C28"/>
      <c r="D28"/>
      <c r="E28"/>
      <c r="F28"/>
    </row>
    <row r="29" spans="1:21" s="1" customFormat="1" x14ac:dyDescent="0.25">
      <c r="A29" s="2" t="s">
        <v>251</v>
      </c>
    </row>
    <row r="31" spans="1:21" x14ac:dyDescent="0.25">
      <c r="A31" s="3"/>
      <c r="B31" s="3"/>
      <c r="C31" s="3"/>
      <c r="D31" s="3"/>
      <c r="E31" s="3"/>
      <c r="F31" s="3"/>
      <c r="G31" s="3"/>
      <c r="H31" s="3"/>
      <c r="I31" s="3"/>
      <c r="J31" s="3"/>
      <c r="K31" s="3"/>
      <c r="L31" s="3"/>
      <c r="M31" s="3"/>
      <c r="N31" s="3"/>
      <c r="O31" s="3"/>
      <c r="P31" s="3"/>
      <c r="Q31" s="3"/>
      <c r="R31" s="3"/>
      <c r="S31" s="3"/>
      <c r="T31" s="3"/>
      <c r="U31" s="3"/>
    </row>
    <row r="32" spans="1:21" hidden="1" x14ac:dyDescent="0.25">
      <c r="A32" s="3"/>
      <c r="B32" s="3"/>
      <c r="C32" s="3"/>
      <c r="D32" s="3"/>
      <c r="E32" s="3"/>
      <c r="F32" s="3"/>
      <c r="G32" s="3"/>
      <c r="H32" s="3"/>
      <c r="I32" s="3"/>
      <c r="J32" s="3"/>
      <c r="K32" s="3"/>
      <c r="L32" s="3"/>
      <c r="M32" s="3"/>
      <c r="N32" s="3"/>
      <c r="O32" s="3"/>
      <c r="P32" s="3"/>
      <c r="Q32" s="3"/>
      <c r="R32" s="3"/>
      <c r="S32" s="3"/>
      <c r="T32" s="3"/>
      <c r="U32" s="3"/>
    </row>
    <row r="33" spans="1:33" hidden="1" x14ac:dyDescent="0.25">
      <c r="A33" s="3"/>
      <c r="B33" s="3">
        <v>2000</v>
      </c>
      <c r="C33" s="3">
        <v>2001</v>
      </c>
      <c r="D33" s="3">
        <v>2002</v>
      </c>
      <c r="E33" s="3">
        <v>2003</v>
      </c>
      <c r="F33" s="3">
        <v>2004</v>
      </c>
      <c r="G33" s="3">
        <v>2005</v>
      </c>
      <c r="H33" s="3">
        <v>2006</v>
      </c>
      <c r="I33" s="3">
        <v>2007</v>
      </c>
      <c r="J33" s="3">
        <v>2008</v>
      </c>
      <c r="K33" s="3">
        <v>2009</v>
      </c>
      <c r="L33" s="3">
        <v>2010</v>
      </c>
      <c r="M33" s="3">
        <v>2011</v>
      </c>
      <c r="N33" s="3">
        <v>2012</v>
      </c>
      <c r="O33" s="3">
        <v>2013</v>
      </c>
      <c r="P33" s="3">
        <v>2014</v>
      </c>
      <c r="Q33" s="3"/>
      <c r="R33" s="3"/>
      <c r="S33" s="3"/>
      <c r="T33" s="3"/>
      <c r="U33" s="3"/>
      <c r="V33" s="3"/>
      <c r="W33" s="3"/>
      <c r="X33" s="3"/>
      <c r="Y33" s="3"/>
      <c r="AC33" s="3"/>
      <c r="AD33" s="3"/>
      <c r="AE33" s="3"/>
      <c r="AF33" s="3"/>
      <c r="AG33" s="3"/>
    </row>
    <row r="34" spans="1:33" hidden="1" x14ac:dyDescent="0.25">
      <c r="A34" s="3" t="s">
        <v>220</v>
      </c>
      <c r="B34" s="5">
        <v>0.3774081028526371</v>
      </c>
      <c r="C34" s="5">
        <v>0.3795924392271417</v>
      </c>
      <c r="D34" s="5">
        <v>0.38377403022574141</v>
      </c>
      <c r="E34" s="5">
        <v>0.38861332325981202</v>
      </c>
      <c r="F34" s="5">
        <v>0.39382270165115962</v>
      </c>
      <c r="G34" s="5">
        <v>0.39404275319138227</v>
      </c>
      <c r="H34" s="5">
        <v>0.39445188173234624</v>
      </c>
      <c r="I34" s="5">
        <v>0.39051083167213052</v>
      </c>
      <c r="J34" s="5">
        <v>0.38497719936465646</v>
      </c>
      <c r="K34" s="5">
        <v>0.3845296473040426</v>
      </c>
      <c r="L34" s="5">
        <v>0.383339775349333</v>
      </c>
      <c r="M34" s="5">
        <v>0.38192539258891439</v>
      </c>
      <c r="N34" s="5">
        <v>0.37934524242015338</v>
      </c>
      <c r="O34" s="5">
        <v>0.37742102230813551</v>
      </c>
      <c r="P34" s="5">
        <v>0.37510297052693264</v>
      </c>
      <c r="Q34" s="5"/>
      <c r="R34" s="5"/>
      <c r="S34" s="5"/>
      <c r="T34" s="5"/>
      <c r="U34" s="5"/>
      <c r="V34" s="5"/>
      <c r="W34" s="5"/>
      <c r="X34" s="6"/>
      <c r="Y34" s="6"/>
    </row>
    <row r="35" spans="1:33" hidden="1" x14ac:dyDescent="0.25">
      <c r="A35" s="3"/>
      <c r="B35" s="5"/>
      <c r="C35" s="5"/>
      <c r="D35" s="5"/>
      <c r="E35" s="5"/>
      <c r="F35" s="5"/>
      <c r="G35" s="5"/>
      <c r="H35" s="5"/>
      <c r="I35" s="5"/>
      <c r="J35" s="5"/>
      <c r="K35" s="5"/>
      <c r="L35" s="5"/>
      <c r="M35" s="5"/>
      <c r="N35" s="5"/>
      <c r="O35" s="5"/>
      <c r="P35" s="5"/>
      <c r="Q35" s="5"/>
      <c r="R35" s="5"/>
      <c r="S35" s="5"/>
      <c r="T35" s="5"/>
      <c r="U35" s="5"/>
      <c r="V35" s="5"/>
      <c r="W35" s="5"/>
      <c r="X35" s="5"/>
      <c r="Y35" s="5"/>
    </row>
    <row r="36" spans="1:33" x14ac:dyDescent="0.25">
      <c r="A36" s="3"/>
      <c r="B36" s="3"/>
      <c r="C36" s="3"/>
      <c r="D36" s="3"/>
      <c r="E36" s="3"/>
      <c r="F36" s="3"/>
      <c r="G36" s="3"/>
      <c r="H36" s="3"/>
      <c r="I36" s="3"/>
      <c r="J36" s="3"/>
      <c r="K36" s="3"/>
      <c r="L36" s="3"/>
      <c r="M36" s="3"/>
      <c r="N36" s="3"/>
      <c r="O36" s="3"/>
      <c r="P36" s="3"/>
      <c r="Q36" s="3"/>
      <c r="R36" s="3"/>
      <c r="S36" s="3"/>
      <c r="T36" s="3"/>
      <c r="U36" s="3"/>
      <c r="W36" s="3"/>
      <c r="X36" s="3"/>
      <c r="Y36" s="3"/>
    </row>
    <row r="39" spans="1:33" x14ac:dyDescent="0.25">
      <c r="A39" s="3"/>
      <c r="B39" s="3"/>
      <c r="C39" s="3"/>
      <c r="D39" s="3"/>
      <c r="E39" s="3"/>
      <c r="F39" s="3"/>
      <c r="G39" s="3"/>
      <c r="H39" s="3"/>
      <c r="I39" s="3"/>
      <c r="J39" s="3"/>
      <c r="K39" s="3"/>
      <c r="L39" s="3"/>
      <c r="M39" s="3"/>
      <c r="N39" s="3"/>
      <c r="O39" s="3"/>
      <c r="P39" s="3"/>
      <c r="Q39" s="3"/>
      <c r="R39" s="3"/>
      <c r="S39" s="3"/>
      <c r="T39" s="3"/>
      <c r="U39" s="3"/>
    </row>
    <row r="40" spans="1:33" x14ac:dyDescent="0.25">
      <c r="A40" s="3"/>
      <c r="B40" s="3"/>
      <c r="C40" s="3"/>
      <c r="D40" s="3"/>
      <c r="E40" s="3"/>
      <c r="F40" s="3"/>
      <c r="G40" s="3"/>
      <c r="H40" s="3"/>
      <c r="I40" s="3"/>
      <c r="J40" s="3"/>
      <c r="K40" s="3"/>
      <c r="L40" s="3"/>
      <c r="M40" s="3"/>
      <c r="N40" s="3"/>
      <c r="O40" s="3"/>
      <c r="P40" s="3"/>
      <c r="Q40" s="3"/>
      <c r="R40" s="3"/>
      <c r="S40" s="3"/>
      <c r="T40" s="3"/>
      <c r="U40" s="3"/>
    </row>
    <row r="41" spans="1:33" x14ac:dyDescent="0.25">
      <c r="A41" s="3"/>
      <c r="B41" s="3"/>
      <c r="C41" s="3"/>
      <c r="D41" s="3"/>
      <c r="E41" s="3"/>
      <c r="F41" s="3"/>
      <c r="G41" s="3"/>
      <c r="H41" s="3"/>
      <c r="I41" s="3"/>
      <c r="J41" s="3"/>
      <c r="K41" s="3"/>
      <c r="L41" s="3"/>
      <c r="M41" s="3"/>
      <c r="N41" s="3"/>
      <c r="O41" s="3"/>
      <c r="P41" s="3"/>
      <c r="Q41" s="3"/>
      <c r="R41" s="3"/>
      <c r="S41" s="3"/>
      <c r="T41" s="3"/>
      <c r="U41" s="3"/>
    </row>
    <row r="42" spans="1:33" x14ac:dyDescent="0.25">
      <c r="A42" s="3"/>
      <c r="B42" s="3"/>
      <c r="C42" s="3"/>
      <c r="D42" s="3"/>
      <c r="E42" s="3"/>
      <c r="F42" s="3"/>
      <c r="G42" s="3"/>
      <c r="H42" s="3"/>
      <c r="I42" s="3"/>
      <c r="J42" s="3"/>
      <c r="K42" s="3"/>
      <c r="L42" s="3"/>
      <c r="M42" s="3"/>
      <c r="N42" s="3"/>
      <c r="O42" s="3"/>
      <c r="P42" s="3"/>
      <c r="Q42" s="3"/>
    </row>
    <row r="43" spans="1:33" x14ac:dyDescent="0.25">
      <c r="A43" s="3"/>
      <c r="B43" s="3"/>
      <c r="C43" s="3"/>
      <c r="D43" s="3"/>
      <c r="E43" s="3"/>
      <c r="F43" s="3"/>
      <c r="G43" s="3"/>
      <c r="H43" s="3"/>
      <c r="I43" s="3"/>
      <c r="J43" s="3"/>
      <c r="K43" s="3"/>
      <c r="L43" s="3"/>
      <c r="M43" s="3"/>
      <c r="N43" s="3"/>
      <c r="O43" s="3"/>
      <c r="P43" s="3"/>
      <c r="Q43" s="3"/>
    </row>
    <row r="44" spans="1:33" x14ac:dyDescent="0.25">
      <c r="A44" s="3"/>
      <c r="B44" s="3"/>
      <c r="C44" s="3"/>
      <c r="D44" s="3"/>
      <c r="E44" s="3"/>
      <c r="F44" s="3"/>
      <c r="G44" s="3"/>
      <c r="H44" s="3"/>
      <c r="I44" s="3"/>
      <c r="J44" s="3"/>
      <c r="K44" s="3"/>
      <c r="L44" s="3"/>
      <c r="M44" s="3"/>
      <c r="N44" s="3"/>
      <c r="O44" s="3"/>
      <c r="P44" s="3"/>
      <c r="Q44" s="3"/>
    </row>
    <row r="45" spans="1:33" x14ac:dyDescent="0.25">
      <c r="A45" s="3"/>
      <c r="B45" s="3"/>
      <c r="C45" s="3"/>
      <c r="D45" s="3"/>
      <c r="E45" s="3"/>
      <c r="F45" s="3"/>
      <c r="G45" s="3"/>
      <c r="H45" s="3"/>
      <c r="I45" s="3"/>
      <c r="J45" s="3"/>
      <c r="K45" s="3"/>
      <c r="L45" s="3"/>
      <c r="M45" s="3"/>
      <c r="N45" s="3"/>
      <c r="O45" s="3"/>
      <c r="P45" s="3"/>
      <c r="Q45" s="3"/>
    </row>
    <row r="46" spans="1:33" x14ac:dyDescent="0.25">
      <c r="A46" s="3"/>
      <c r="B46" s="3"/>
      <c r="C46" s="3"/>
      <c r="D46" s="3"/>
      <c r="E46" s="3"/>
      <c r="F46" s="3"/>
      <c r="G46" s="3"/>
      <c r="H46" s="3"/>
      <c r="I46" s="3"/>
      <c r="J46" s="3"/>
      <c r="K46" s="3"/>
      <c r="L46" s="3"/>
      <c r="M46" s="3"/>
      <c r="N46" s="3"/>
      <c r="O46" s="3"/>
      <c r="P46" s="3"/>
      <c r="Q46" s="3"/>
    </row>
    <row r="47" spans="1:33" x14ac:dyDescent="0.25">
      <c r="A47" s="3"/>
      <c r="B47" s="3"/>
      <c r="C47" s="3"/>
      <c r="D47" s="3"/>
      <c r="E47" s="3"/>
      <c r="F47" s="3"/>
      <c r="G47" s="3"/>
      <c r="H47" s="3"/>
      <c r="I47" s="3"/>
      <c r="J47" s="3"/>
      <c r="K47" s="3"/>
      <c r="L47" s="3"/>
      <c r="M47" s="3"/>
      <c r="N47" s="3"/>
      <c r="O47" s="3"/>
      <c r="P47" s="3"/>
      <c r="Q47" s="3"/>
    </row>
    <row r="48" spans="1:33"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sheetData>
  <sheetProtection algorithmName="SHA-512" hashValue="Pa0FjPXiJAKPBs6oQpqYOlWvfSvoaDJO5QkK1pOojnEILf1PkFvVVZFp3X2dQv6wyPPN3C9UKjrj98KXbcR4lw==" saltValue="TuXmBglnlKmQ4s5GAnJw6g==" spinCount="100000" sheet="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22"/>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89" t="s">
        <v>332</v>
      </c>
      <c r="B1" s="89"/>
      <c r="C1" s="89"/>
      <c r="D1" s="89"/>
      <c r="E1" s="89"/>
      <c r="F1" s="89"/>
      <c r="G1" s="89"/>
      <c r="H1" s="89"/>
      <c r="I1" s="89"/>
      <c r="J1" s="89"/>
      <c r="K1" s="89"/>
      <c r="L1" s="89"/>
      <c r="M1" s="89"/>
      <c r="N1" s="89"/>
      <c r="O1" s="89"/>
      <c r="P1" s="89"/>
      <c r="Q1" s="89"/>
      <c r="R1" s="89"/>
      <c r="S1" s="89"/>
      <c r="T1" s="89"/>
      <c r="U1" s="89"/>
      <c r="V1" s="89"/>
      <c r="W1" s="89"/>
      <c r="X1" s="89"/>
      <c r="Y1" s="90" t="s">
        <v>250</v>
      </c>
      <c r="Z1" s="90"/>
      <c r="AA1" s="90"/>
    </row>
    <row r="2" spans="1:27" ht="15.75" customHeight="1" x14ac:dyDescent="0.25">
      <c r="A2" s="89"/>
      <c r="B2" s="89"/>
      <c r="C2" s="89"/>
      <c r="D2" s="89"/>
      <c r="E2" s="89"/>
      <c r="F2" s="89"/>
      <c r="G2" s="89"/>
      <c r="H2" s="89"/>
      <c r="I2" s="89"/>
      <c r="J2" s="89"/>
      <c r="K2" s="89"/>
      <c r="L2" s="89"/>
      <c r="M2" s="89"/>
      <c r="N2" s="89"/>
      <c r="O2" s="89"/>
      <c r="P2" s="89"/>
      <c r="Q2" s="89"/>
      <c r="R2" s="89"/>
      <c r="S2" s="89"/>
      <c r="T2" s="89"/>
      <c r="U2" s="89"/>
      <c r="V2" s="89"/>
      <c r="W2" s="89"/>
      <c r="X2" s="89"/>
      <c r="Y2" s="90"/>
      <c r="Z2" s="90"/>
      <c r="AA2" s="90"/>
    </row>
    <row r="3" spans="1:27" ht="15.75" customHeight="1" x14ac:dyDescent="0.25">
      <c r="X3" s="34"/>
      <c r="Y3" s="90"/>
      <c r="Z3" s="90"/>
      <c r="AA3" s="90"/>
    </row>
    <row r="4" spans="1:27" ht="15.75" customHeight="1" x14ac:dyDescent="0.25">
      <c r="X4" s="34"/>
      <c r="Y4" s="90"/>
      <c r="Z4" s="90"/>
      <c r="AA4" s="90"/>
    </row>
    <row r="5" spans="1:27" ht="15.75" customHeight="1" x14ac:dyDescent="0.25">
      <c r="X5" s="34"/>
      <c r="Y5" s="90"/>
      <c r="Z5" s="90"/>
      <c r="AA5" s="90"/>
    </row>
    <row r="6" spans="1:27" ht="15.75" customHeight="1" x14ac:dyDescent="0.25">
      <c r="X6" s="34"/>
      <c r="Y6" s="90"/>
      <c r="Z6" s="90"/>
      <c r="AA6" s="90"/>
    </row>
    <row r="7" spans="1:27" ht="15.75" customHeight="1" x14ac:dyDescent="0.25">
      <c r="X7" s="34"/>
      <c r="Y7" s="90"/>
      <c r="Z7" s="90"/>
      <c r="AA7" s="90"/>
    </row>
    <row r="8" spans="1:27" ht="15.75" customHeight="1" x14ac:dyDescent="0.25">
      <c r="X8" s="34"/>
      <c r="Y8" s="90"/>
      <c r="Z8" s="90"/>
      <c r="AA8" s="90"/>
    </row>
    <row r="9" spans="1:27" ht="15.75" customHeight="1" x14ac:dyDescent="0.25">
      <c r="X9" s="34"/>
      <c r="Y9" s="90"/>
      <c r="Z9" s="90"/>
      <c r="AA9" s="90"/>
    </row>
    <row r="10" spans="1:27" ht="15.75" customHeight="1" x14ac:dyDescent="0.25">
      <c r="X10" s="34"/>
      <c r="Y10" s="90"/>
      <c r="Z10" s="90"/>
      <c r="AA10" s="90"/>
    </row>
    <row r="11" spans="1:27" ht="15.75" customHeight="1" x14ac:dyDescent="0.25">
      <c r="X11" s="34"/>
      <c r="Y11" s="90"/>
      <c r="Z11" s="90"/>
      <c r="AA11" s="90"/>
    </row>
    <row r="12" spans="1:27" ht="15.75" customHeight="1" x14ac:dyDescent="0.25">
      <c r="X12" s="34"/>
      <c r="Y12" s="90"/>
      <c r="Z12" s="90"/>
      <c r="AA12" s="90"/>
    </row>
    <row r="13" spans="1:27" ht="15.75" customHeight="1" x14ac:dyDescent="0.25">
      <c r="X13" s="34"/>
      <c r="Y13" s="90"/>
      <c r="Z13" s="90"/>
      <c r="AA13" s="90"/>
    </row>
    <row r="34" spans="1:17" ht="18.75" x14ac:dyDescent="0.25">
      <c r="A34" s="29" t="s">
        <v>198</v>
      </c>
    </row>
    <row r="35" spans="1:17" x14ac:dyDescent="0.25">
      <c r="A35" s="35" t="s">
        <v>234</v>
      </c>
    </row>
    <row r="38" spans="1:17" ht="15.75" hidden="1" customHeight="1" x14ac:dyDescent="0.25"/>
    <row r="39" spans="1:17" ht="15.75" hidden="1" customHeight="1" x14ac:dyDescent="0.25">
      <c r="B39" s="23">
        <v>2000</v>
      </c>
      <c r="G39" s="23">
        <v>2014</v>
      </c>
    </row>
    <row r="40" spans="1:17" ht="15.75" hidden="1" customHeight="1" x14ac:dyDescent="0.25">
      <c r="B40" s="30" t="s">
        <v>176</v>
      </c>
      <c r="C40" s="30" t="s">
        <v>318</v>
      </c>
      <c r="G40" s="30" t="s">
        <v>176</v>
      </c>
      <c r="H40" s="30" t="s">
        <v>318</v>
      </c>
    </row>
    <row r="41" spans="1:17" ht="15.75" hidden="1" customHeight="1" x14ac:dyDescent="0.25">
      <c r="A41" s="1">
        <v>1</v>
      </c>
      <c r="B41" s="1" t="s">
        <v>19</v>
      </c>
      <c r="C41" s="1">
        <v>207283</v>
      </c>
      <c r="D41" s="32">
        <f t="shared" ref="D41:D62" si="0">(IF(ISNUMBER(C41),(IF(C41&lt;100,"&lt;100",IF(C41&lt;200,"&lt;200",IF(C41&lt;500,"&lt;500",IF(C41&lt;1000,"&lt;1,000",IF(C41&lt;10000,(ROUND(C41,-2)),IF(C41&lt;100000,(ROUND(C41,-3)),IF(C41&lt;1000000,(ROUND(C41,-4)),IF(C41&gt;=1000000,(ROUND(C41,-5))))))))))),"-"))</f>
        <v>210000</v>
      </c>
      <c r="E41" s="10">
        <f t="shared" ref="E41:E62" si="1">C41/$C$62</f>
        <v>0.10323012794015847</v>
      </c>
      <c r="F41" s="1">
        <v>1</v>
      </c>
      <c r="G41" s="1" t="s">
        <v>130</v>
      </c>
      <c r="H41" s="1">
        <v>379278</v>
      </c>
      <c r="I41" s="32">
        <f t="shared" ref="I41:I62" si="2">(IF(ISNUMBER(H41),(IF(H41&lt;100,"&lt;100",IF(H41&lt;200,"&lt;200",IF(H41&lt;500,"&lt;500",IF(H41&lt;1000,"&lt;1,000",IF(H41&lt;10000,(ROUND(H41,-2)),IF(H41&lt;100000,(ROUND(H41,-3)),IF(H41&lt;1000000,(ROUND(H41,-4)),IF(H41&gt;=1000000,(ROUND(H41,-5))))))))))),"-"))</f>
        <v>380000</v>
      </c>
      <c r="J41" s="10">
        <f>H41/$H$62</f>
        <v>0.14581894795118838</v>
      </c>
      <c r="O41" s="32"/>
      <c r="Q41" s="32"/>
    </row>
    <row r="42" spans="1:17" ht="15.75" hidden="1" customHeight="1" x14ac:dyDescent="0.25">
      <c r="A42" s="1">
        <v>2</v>
      </c>
      <c r="B42" s="1" t="s">
        <v>130</v>
      </c>
      <c r="C42" s="1">
        <v>185628</v>
      </c>
      <c r="D42" s="32">
        <f t="shared" si="0"/>
        <v>190000</v>
      </c>
      <c r="E42" s="10">
        <f t="shared" si="1"/>
        <v>9.2445604266996023E-2</v>
      </c>
      <c r="F42" s="1">
        <v>2</v>
      </c>
      <c r="G42" s="1" t="s">
        <v>27</v>
      </c>
      <c r="H42" s="1">
        <v>338224</v>
      </c>
      <c r="I42" s="32">
        <f t="shared" si="2"/>
        <v>340000</v>
      </c>
      <c r="J42" s="10">
        <f t="shared" ref="J42:J62" si="3">H42/$H$62</f>
        <v>0.13003514006043781</v>
      </c>
      <c r="O42" s="32"/>
      <c r="Q42" s="32"/>
    </row>
    <row r="43" spans="1:17" ht="15.75" hidden="1" customHeight="1" x14ac:dyDescent="0.25">
      <c r="A43" s="1">
        <v>3</v>
      </c>
      <c r="B43" s="1" t="s">
        <v>30</v>
      </c>
      <c r="C43" s="1">
        <v>169184</v>
      </c>
      <c r="D43" s="32">
        <f t="shared" si="0"/>
        <v>170000</v>
      </c>
      <c r="E43" s="10">
        <f t="shared" si="1"/>
        <v>8.4256238888031201E-2</v>
      </c>
      <c r="F43" s="1">
        <v>3</v>
      </c>
      <c r="G43" s="1" t="s">
        <v>23</v>
      </c>
      <c r="H43" s="1">
        <v>164439</v>
      </c>
      <c r="I43" s="32">
        <f t="shared" si="2"/>
        <v>160000</v>
      </c>
      <c r="J43" s="10">
        <f t="shared" si="3"/>
        <v>6.3220967159037605E-2</v>
      </c>
      <c r="O43" s="32"/>
      <c r="Q43" s="32"/>
    </row>
    <row r="44" spans="1:17" ht="15.75" hidden="1" customHeight="1" x14ac:dyDescent="0.25">
      <c r="A44" s="1">
        <v>4</v>
      </c>
      <c r="B44" s="1" t="s">
        <v>31</v>
      </c>
      <c r="C44" s="1">
        <v>158683</v>
      </c>
      <c r="D44" s="32">
        <f t="shared" si="0"/>
        <v>160000</v>
      </c>
      <c r="E44" s="10">
        <f t="shared" si="1"/>
        <v>7.9026579082356802E-2</v>
      </c>
      <c r="F44" s="1">
        <v>4</v>
      </c>
      <c r="G44" s="1" t="s">
        <v>19</v>
      </c>
      <c r="H44" s="1">
        <v>159731</v>
      </c>
      <c r="I44" s="32">
        <f t="shared" si="2"/>
        <v>160000</v>
      </c>
      <c r="J44" s="10">
        <f t="shared" si="3"/>
        <v>6.1410908028388861E-2</v>
      </c>
      <c r="Q44" s="32"/>
    </row>
    <row r="45" spans="1:17" ht="15.75" hidden="1" customHeight="1" x14ac:dyDescent="0.25">
      <c r="A45" s="1">
        <v>5</v>
      </c>
      <c r="B45" s="1" t="s">
        <v>27</v>
      </c>
      <c r="C45" s="1">
        <v>154485</v>
      </c>
      <c r="D45" s="32">
        <f t="shared" si="0"/>
        <v>150000</v>
      </c>
      <c r="E45" s="10">
        <f t="shared" si="1"/>
        <v>7.6935910397067681E-2</v>
      </c>
      <c r="F45" s="1">
        <v>5</v>
      </c>
      <c r="G45" s="1" t="s">
        <v>30</v>
      </c>
      <c r="H45" s="1">
        <v>147394</v>
      </c>
      <c r="I45" s="32">
        <f t="shared" si="2"/>
        <v>150000</v>
      </c>
      <c r="J45" s="10">
        <f t="shared" si="3"/>
        <v>5.6667768798394476E-2</v>
      </c>
      <c r="O45" s="32"/>
      <c r="Q45" s="32"/>
    </row>
    <row r="46" spans="1:17" ht="15.75" hidden="1" customHeight="1" x14ac:dyDescent="0.25">
      <c r="A46" s="1">
        <v>6</v>
      </c>
      <c r="B46" s="1" t="s">
        <v>175</v>
      </c>
      <c r="C46" s="1">
        <v>154008</v>
      </c>
      <c r="D46" s="32">
        <f t="shared" si="0"/>
        <v>150000</v>
      </c>
      <c r="E46" s="10">
        <f t="shared" si="1"/>
        <v>7.6698357047167043E-2</v>
      </c>
      <c r="F46" s="1">
        <v>6</v>
      </c>
      <c r="G46" s="1" t="s">
        <v>175</v>
      </c>
      <c r="H46" s="1">
        <v>146824</v>
      </c>
      <c r="I46" s="32">
        <f t="shared" si="2"/>
        <v>150000</v>
      </c>
      <c r="J46" s="10">
        <f t="shared" si="3"/>
        <v>5.6448624001353316E-2</v>
      </c>
      <c r="O46" s="32"/>
      <c r="Q46" s="32"/>
    </row>
    <row r="47" spans="1:17" ht="15.75" hidden="1" customHeight="1" x14ac:dyDescent="0.25">
      <c r="A47" s="1">
        <v>7</v>
      </c>
      <c r="B47" s="1" t="s">
        <v>18</v>
      </c>
      <c r="C47" s="1">
        <v>149547</v>
      </c>
      <c r="D47" s="32">
        <f t="shared" si="0"/>
        <v>150000</v>
      </c>
      <c r="E47" s="10">
        <f t="shared" si="1"/>
        <v>7.447671030941698E-2</v>
      </c>
      <c r="F47" s="1">
        <v>7</v>
      </c>
      <c r="G47" s="1" t="s">
        <v>31</v>
      </c>
      <c r="H47" s="1">
        <v>142721</v>
      </c>
      <c r="I47" s="32">
        <f t="shared" si="2"/>
        <v>140000</v>
      </c>
      <c r="J47" s="10">
        <f t="shared" si="3"/>
        <v>5.4871165927213167E-2</v>
      </c>
      <c r="O47" s="32"/>
      <c r="Q47" s="32"/>
    </row>
    <row r="48" spans="1:17" ht="15.75" hidden="1" customHeight="1" x14ac:dyDescent="0.25">
      <c r="A48" s="1">
        <v>8</v>
      </c>
      <c r="B48" s="1" t="s">
        <v>22</v>
      </c>
      <c r="C48" s="1">
        <v>115547</v>
      </c>
      <c r="D48" s="32">
        <f t="shared" si="0"/>
        <v>120000</v>
      </c>
      <c r="E48" s="10">
        <f t="shared" si="1"/>
        <v>5.7544186417127746E-2</v>
      </c>
      <c r="F48" s="1">
        <v>8</v>
      </c>
      <c r="G48" s="1" t="s">
        <v>98</v>
      </c>
      <c r="H48" s="1">
        <v>134898</v>
      </c>
      <c r="I48" s="32">
        <f t="shared" si="2"/>
        <v>130000</v>
      </c>
      <c r="J48" s="10">
        <f t="shared" si="3"/>
        <v>5.1863499703962292E-2</v>
      </c>
      <c r="O48" s="32"/>
      <c r="Q48" s="32"/>
    </row>
    <row r="49" spans="1:17" ht="15.75" hidden="1" customHeight="1" x14ac:dyDescent="0.25">
      <c r="A49" s="1">
        <v>9</v>
      </c>
      <c r="B49" s="1" t="s">
        <v>80</v>
      </c>
      <c r="C49" s="1">
        <v>82863</v>
      </c>
      <c r="D49" s="32">
        <f t="shared" si="0"/>
        <v>83000</v>
      </c>
      <c r="E49" s="10">
        <f t="shared" si="1"/>
        <v>4.126705080255183E-2</v>
      </c>
      <c r="F49" s="1">
        <v>9</v>
      </c>
      <c r="G49" s="1" t="s">
        <v>22</v>
      </c>
      <c r="H49" s="1">
        <v>133075</v>
      </c>
      <c r="I49" s="32">
        <f t="shared" si="2"/>
        <v>130000</v>
      </c>
      <c r="J49" s="10">
        <f t="shared" si="3"/>
        <v>5.1162620817986788E-2</v>
      </c>
      <c r="O49" s="32"/>
      <c r="Q49" s="32"/>
    </row>
    <row r="50" spans="1:17" ht="15.75" hidden="1" customHeight="1" x14ac:dyDescent="0.25">
      <c r="A50" s="1">
        <v>10</v>
      </c>
      <c r="B50" s="1" t="s">
        <v>98</v>
      </c>
      <c r="C50" s="1">
        <v>71386</v>
      </c>
      <c r="D50" s="32">
        <f t="shared" si="0"/>
        <v>71000</v>
      </c>
      <c r="E50" s="10">
        <f t="shared" si="1"/>
        <v>3.555132795808702E-2</v>
      </c>
      <c r="F50" s="1">
        <v>10</v>
      </c>
      <c r="G50" s="1" t="s">
        <v>18</v>
      </c>
      <c r="H50" s="1">
        <v>106811</v>
      </c>
      <c r="I50" s="32">
        <f t="shared" si="2"/>
        <v>110000</v>
      </c>
      <c r="J50" s="10">
        <f t="shared" si="3"/>
        <v>4.1065043713620041E-2</v>
      </c>
      <c r="O50" s="32"/>
      <c r="Q50" s="32"/>
    </row>
    <row r="51" spans="1:17" ht="15.75" hidden="1" customHeight="1" x14ac:dyDescent="0.25">
      <c r="A51" s="1">
        <v>11</v>
      </c>
      <c r="B51" s="1" t="s">
        <v>23</v>
      </c>
      <c r="C51" s="1">
        <v>67555</v>
      </c>
      <c r="D51" s="32">
        <f t="shared" si="0"/>
        <v>68000</v>
      </c>
      <c r="E51" s="10">
        <f t="shared" si="1"/>
        <v>3.3643430927752904E-2</v>
      </c>
      <c r="F51" s="1">
        <v>11</v>
      </c>
      <c r="G51" s="1" t="s">
        <v>80</v>
      </c>
      <c r="H51" s="1">
        <v>104354</v>
      </c>
      <c r="I51" s="32">
        <f t="shared" si="2"/>
        <v>100000</v>
      </c>
      <c r="J51" s="10">
        <f t="shared" si="3"/>
        <v>4.0120414299005772E-2</v>
      </c>
      <c r="O51" s="32"/>
      <c r="Q51" s="32"/>
    </row>
    <row r="52" spans="1:17" ht="15.75" hidden="1" customHeight="1" x14ac:dyDescent="0.25">
      <c r="A52" s="1">
        <v>12</v>
      </c>
      <c r="B52" s="1" t="s">
        <v>71</v>
      </c>
      <c r="C52" s="1">
        <v>56679</v>
      </c>
      <c r="D52" s="32">
        <f t="shared" si="0"/>
        <v>57000</v>
      </c>
      <c r="E52" s="10">
        <f t="shared" si="1"/>
        <v>2.8227015343854737E-2</v>
      </c>
      <c r="F52" s="1">
        <v>12</v>
      </c>
      <c r="G52" s="1" t="s">
        <v>71</v>
      </c>
      <c r="H52" s="1">
        <v>58666</v>
      </c>
      <c r="I52" s="32">
        <f t="shared" si="2"/>
        <v>59000</v>
      </c>
      <c r="J52" s="10">
        <f t="shared" si="3"/>
        <v>2.2554997654766207E-2</v>
      </c>
      <c r="O52" s="32"/>
      <c r="Q52" s="32"/>
    </row>
    <row r="53" spans="1:17" ht="15.75" hidden="1" customHeight="1" x14ac:dyDescent="0.25">
      <c r="A53" s="1">
        <v>13</v>
      </c>
      <c r="B53" s="1" t="s">
        <v>55</v>
      </c>
      <c r="C53" s="1">
        <v>40968</v>
      </c>
      <c r="D53" s="32">
        <f t="shared" si="0"/>
        <v>41000</v>
      </c>
      <c r="E53" s="10">
        <f t="shared" si="1"/>
        <v>2.0402695259391326E-2</v>
      </c>
      <c r="F53" s="1">
        <v>13</v>
      </c>
      <c r="G53" s="1" t="s">
        <v>55</v>
      </c>
      <c r="H53" s="1">
        <v>58009</v>
      </c>
      <c r="I53" s="32">
        <f t="shared" si="2"/>
        <v>58000</v>
      </c>
      <c r="J53" s="10">
        <f t="shared" si="3"/>
        <v>2.2302404441334554E-2</v>
      </c>
      <c r="O53" s="32"/>
      <c r="Q53" s="32"/>
    </row>
    <row r="54" spans="1:17" ht="15.75" hidden="1" customHeight="1" x14ac:dyDescent="0.25">
      <c r="A54" s="1">
        <v>14</v>
      </c>
      <c r="B54" s="1" t="s">
        <v>65</v>
      </c>
      <c r="C54" s="1">
        <v>40269</v>
      </c>
      <c r="D54" s="32">
        <f t="shared" si="0"/>
        <v>40000</v>
      </c>
      <c r="E54" s="10">
        <f t="shared" si="1"/>
        <v>2.0054582488782204E-2</v>
      </c>
      <c r="F54" s="1">
        <v>14</v>
      </c>
      <c r="G54" s="1" t="s">
        <v>65</v>
      </c>
      <c r="H54" s="1">
        <v>42207</v>
      </c>
      <c r="I54" s="32">
        <f t="shared" si="2"/>
        <v>42000</v>
      </c>
      <c r="J54" s="10">
        <f t="shared" si="3"/>
        <v>1.6227095524063637E-2</v>
      </c>
      <c r="O54" s="32"/>
      <c r="Q54" s="32"/>
    </row>
    <row r="55" spans="1:17" ht="15.75" hidden="1" customHeight="1" x14ac:dyDescent="0.25">
      <c r="A55" s="1">
        <v>15</v>
      </c>
      <c r="B55" s="1" t="s">
        <v>25</v>
      </c>
      <c r="C55" s="1">
        <v>31938</v>
      </c>
      <c r="D55" s="32">
        <f t="shared" si="0"/>
        <v>32000</v>
      </c>
      <c r="E55" s="10">
        <f t="shared" si="1"/>
        <v>1.5905616119762746E-2</v>
      </c>
      <c r="F55" s="1">
        <v>15</v>
      </c>
      <c r="G55" s="1" t="s">
        <v>14</v>
      </c>
      <c r="H55" s="1">
        <v>32259</v>
      </c>
      <c r="I55" s="32">
        <f t="shared" si="2"/>
        <v>32000</v>
      </c>
      <c r="J55" s="10">
        <f t="shared" si="3"/>
        <v>1.2402442118861063E-2</v>
      </c>
      <c r="O55" s="32"/>
      <c r="Q55" s="32"/>
    </row>
    <row r="56" spans="1:17" ht="15.75" hidden="1" customHeight="1" x14ac:dyDescent="0.25">
      <c r="A56" s="1">
        <v>16</v>
      </c>
      <c r="B56" s="1" t="s">
        <v>53</v>
      </c>
      <c r="C56" s="1">
        <v>25914</v>
      </c>
      <c r="D56" s="32">
        <f t="shared" si="0"/>
        <v>26000</v>
      </c>
      <c r="E56" s="10">
        <f t="shared" si="1"/>
        <v>1.2905571298375973E-2</v>
      </c>
      <c r="F56" s="1">
        <v>16</v>
      </c>
      <c r="G56" s="1" t="s">
        <v>59</v>
      </c>
      <c r="H56" s="1">
        <v>28747</v>
      </c>
      <c r="I56" s="32">
        <f t="shared" si="2"/>
        <v>29000</v>
      </c>
      <c r="J56" s="10">
        <f t="shared" si="3"/>
        <v>1.1052202597442542E-2</v>
      </c>
      <c r="O56" s="32"/>
      <c r="Q56" s="32"/>
    </row>
    <row r="57" spans="1:17" ht="15.75" hidden="1" customHeight="1" x14ac:dyDescent="0.25">
      <c r="A57" s="1">
        <v>17</v>
      </c>
      <c r="B57" s="1" t="s">
        <v>88</v>
      </c>
      <c r="C57" s="1">
        <v>20593</v>
      </c>
      <c r="D57" s="32">
        <f t="shared" si="0"/>
        <v>21000</v>
      </c>
      <c r="E57" s="10">
        <f t="shared" si="1"/>
        <v>1.0255631309232708E-2</v>
      </c>
      <c r="F57" s="1">
        <v>17</v>
      </c>
      <c r="G57" s="1" t="s">
        <v>25</v>
      </c>
      <c r="H57" s="1">
        <v>22092</v>
      </c>
      <c r="I57" s="32">
        <f t="shared" si="2"/>
        <v>22000</v>
      </c>
      <c r="J57" s="10">
        <f t="shared" si="3"/>
        <v>8.493590975847936E-3</v>
      </c>
      <c r="O57" s="32"/>
      <c r="Q57" s="32"/>
    </row>
    <row r="58" spans="1:17" ht="15.75" hidden="1" customHeight="1" x14ac:dyDescent="0.25">
      <c r="A58" s="1">
        <v>18</v>
      </c>
      <c r="B58" s="1" t="s">
        <v>15</v>
      </c>
      <c r="C58" s="1">
        <v>18572</v>
      </c>
      <c r="D58" s="32">
        <f t="shared" si="0"/>
        <v>19000</v>
      </c>
      <c r="E58" s="10">
        <f t="shared" si="1"/>
        <v>9.2491421684586916E-3</v>
      </c>
      <c r="F58" s="1">
        <v>18</v>
      </c>
      <c r="G58" s="1" t="s">
        <v>88</v>
      </c>
      <c r="H58" s="1">
        <v>21223</v>
      </c>
      <c r="I58" s="32">
        <f t="shared" si="2"/>
        <v>21000</v>
      </c>
      <c r="J58" s="10">
        <f t="shared" si="3"/>
        <v>8.159491276499219E-3</v>
      </c>
      <c r="O58" s="32"/>
      <c r="Q58" s="32"/>
    </row>
    <row r="59" spans="1:17" ht="15.75" hidden="1" customHeight="1" x14ac:dyDescent="0.25">
      <c r="A59" s="1">
        <v>19</v>
      </c>
      <c r="B59" s="1" t="s">
        <v>58</v>
      </c>
      <c r="C59" s="1">
        <v>18532</v>
      </c>
      <c r="D59" s="32">
        <f t="shared" si="0"/>
        <v>19000</v>
      </c>
      <c r="E59" s="10">
        <f t="shared" si="1"/>
        <v>9.2292215521148219E-3</v>
      </c>
      <c r="F59" s="1">
        <v>19</v>
      </c>
      <c r="G59" s="1" t="s">
        <v>99</v>
      </c>
      <c r="H59" s="1">
        <v>19417</v>
      </c>
      <c r="I59" s="32">
        <f t="shared" si="2"/>
        <v>19000</v>
      </c>
      <c r="J59" s="10">
        <f t="shared" si="3"/>
        <v>7.4651482879793309E-3</v>
      </c>
      <c r="O59" s="32"/>
      <c r="Q59" s="32"/>
    </row>
    <row r="60" spans="1:17" ht="15.75" hidden="1" customHeight="1" x14ac:dyDescent="0.25">
      <c r="A60" s="1">
        <v>20</v>
      </c>
      <c r="B60" s="1" t="s">
        <v>59</v>
      </c>
      <c r="C60" s="1">
        <v>15792</v>
      </c>
      <c r="D60" s="32">
        <f t="shared" si="0"/>
        <v>16000</v>
      </c>
      <c r="E60" s="10">
        <f t="shared" si="1"/>
        <v>7.8646593325597501E-3</v>
      </c>
      <c r="F60" s="1">
        <v>20</v>
      </c>
      <c r="G60" s="1" t="s">
        <v>20</v>
      </c>
      <c r="H60" s="1">
        <v>19299</v>
      </c>
      <c r="I60" s="32">
        <f t="shared" si="2"/>
        <v>19000</v>
      </c>
      <c r="J60" s="10">
        <f t="shared" si="3"/>
        <v>7.4197814703462484E-3</v>
      </c>
      <c r="O60" s="32"/>
      <c r="Q60" s="32"/>
    </row>
    <row r="61" spans="1:17" ht="15.75" hidden="1" customHeight="1" x14ac:dyDescent="0.25">
      <c r="B61" s="1" t="s">
        <v>302</v>
      </c>
      <c r="C61" s="1">
        <f>SUM(C64:C205)</f>
        <v>222540.65290000004</v>
      </c>
      <c r="D61" s="32">
        <f t="shared" si="0"/>
        <v>220000</v>
      </c>
      <c r="E61" s="10">
        <f t="shared" si="1"/>
        <v>0.11082867418337926</v>
      </c>
      <c r="G61" s="1" t="s">
        <v>302</v>
      </c>
      <c r="H61" s="1">
        <f>SUM(H64:H205)</f>
        <v>341351.77169999998</v>
      </c>
      <c r="I61" s="32">
        <f t="shared" si="2"/>
        <v>340000</v>
      </c>
      <c r="J61" s="10">
        <f t="shared" si="3"/>
        <v>0.13123765741901253</v>
      </c>
      <c r="O61" s="32"/>
      <c r="Q61" s="32"/>
    </row>
    <row r="62" spans="1:17" ht="15.75" hidden="1" customHeight="1" x14ac:dyDescent="0.25">
      <c r="B62" s="1" t="s">
        <v>13</v>
      </c>
      <c r="C62" s="1">
        <v>2007970</v>
      </c>
      <c r="D62" s="32">
        <f t="shared" si="0"/>
        <v>2000000</v>
      </c>
      <c r="E62" s="10">
        <f t="shared" si="1"/>
        <v>1</v>
      </c>
      <c r="G62" s="1" t="s">
        <v>13</v>
      </c>
      <c r="H62" s="1">
        <v>2601020</v>
      </c>
      <c r="I62" s="32">
        <f t="shared" si="2"/>
        <v>2600000</v>
      </c>
      <c r="J62" s="10">
        <f t="shared" si="3"/>
        <v>1</v>
      </c>
    </row>
    <row r="63" spans="1:17" ht="15.75" hidden="1" customHeight="1" x14ac:dyDescent="0.25"/>
    <row r="64" spans="1:17" ht="15.75" hidden="1" customHeight="1" x14ac:dyDescent="0.25">
      <c r="B64" s="1" t="s">
        <v>116</v>
      </c>
      <c r="C64" s="1">
        <v>15199</v>
      </c>
      <c r="G64" s="1" t="s">
        <v>28</v>
      </c>
      <c r="H64" s="1">
        <v>18944</v>
      </c>
    </row>
    <row r="65" spans="2:8" ht="15.75" hidden="1" customHeight="1" x14ac:dyDescent="0.25">
      <c r="B65" s="1" t="s">
        <v>16</v>
      </c>
      <c r="C65" s="1">
        <v>13731</v>
      </c>
      <c r="G65" s="1" t="s">
        <v>29</v>
      </c>
      <c r="H65" s="1">
        <v>18525</v>
      </c>
    </row>
    <row r="66" spans="2:8" ht="15.75" hidden="1" customHeight="1" x14ac:dyDescent="0.25">
      <c r="B66" s="1" t="s">
        <v>94</v>
      </c>
      <c r="C66" s="1">
        <v>12661</v>
      </c>
      <c r="G66" s="1" t="s">
        <v>116</v>
      </c>
      <c r="H66" s="1">
        <v>17803</v>
      </c>
    </row>
    <row r="67" spans="2:8" ht="15.75" hidden="1" customHeight="1" x14ac:dyDescent="0.25">
      <c r="B67" s="1" t="s">
        <v>50</v>
      </c>
      <c r="C67" s="1">
        <v>12328</v>
      </c>
      <c r="G67" s="1" t="s">
        <v>15</v>
      </c>
      <c r="H67" s="1">
        <v>16129</v>
      </c>
    </row>
    <row r="68" spans="2:8" ht="15.75" hidden="1" customHeight="1" x14ac:dyDescent="0.25">
      <c r="B68" s="1" t="s">
        <v>63</v>
      </c>
      <c r="C68" s="1">
        <v>12302</v>
      </c>
      <c r="G68" s="1" t="s">
        <v>24</v>
      </c>
      <c r="H68" s="1">
        <v>16126</v>
      </c>
    </row>
    <row r="69" spans="2:8" ht="15.75" hidden="1" customHeight="1" x14ac:dyDescent="0.25">
      <c r="B69" s="1" t="s">
        <v>20</v>
      </c>
      <c r="C69" s="1">
        <v>12025</v>
      </c>
      <c r="G69" s="1" t="s">
        <v>58</v>
      </c>
      <c r="H69" s="1">
        <v>14848</v>
      </c>
    </row>
    <row r="70" spans="2:8" ht="15.75" hidden="1" customHeight="1" x14ac:dyDescent="0.25">
      <c r="B70" s="1" t="s">
        <v>14</v>
      </c>
      <c r="C70" s="1">
        <v>11418</v>
      </c>
      <c r="G70" s="1" t="s">
        <v>16</v>
      </c>
      <c r="H70" s="1">
        <v>14331</v>
      </c>
    </row>
    <row r="71" spans="2:8" ht="15.75" hidden="1" customHeight="1" x14ac:dyDescent="0.25">
      <c r="B71" s="1" t="s">
        <v>29</v>
      </c>
      <c r="C71" s="1">
        <v>10469</v>
      </c>
      <c r="G71" s="1" t="s">
        <v>53</v>
      </c>
      <c r="H71" s="1">
        <v>12746</v>
      </c>
    </row>
    <row r="72" spans="2:8" ht="15.75" hidden="1" customHeight="1" x14ac:dyDescent="0.25">
      <c r="B72" s="1" t="s">
        <v>91</v>
      </c>
      <c r="C72" s="1">
        <v>9922</v>
      </c>
      <c r="G72" s="1" t="s">
        <v>50</v>
      </c>
      <c r="H72" s="1">
        <v>12667</v>
      </c>
    </row>
    <row r="73" spans="2:8" ht="15.75" hidden="1" customHeight="1" x14ac:dyDescent="0.25">
      <c r="B73" s="1" t="s">
        <v>24</v>
      </c>
      <c r="C73" s="1">
        <v>8755</v>
      </c>
      <c r="G73" s="1" t="s">
        <v>163</v>
      </c>
      <c r="H73" s="1">
        <v>11869</v>
      </c>
    </row>
    <row r="74" spans="2:8" ht="15.75" hidden="1" customHeight="1" x14ac:dyDescent="0.25">
      <c r="B74" s="1" t="s">
        <v>163</v>
      </c>
      <c r="C74" s="1">
        <v>8505</v>
      </c>
      <c r="G74" s="1" t="s">
        <v>124</v>
      </c>
      <c r="H74" s="1">
        <v>10956</v>
      </c>
    </row>
    <row r="75" spans="2:8" ht="15.75" hidden="1" customHeight="1" x14ac:dyDescent="0.25">
      <c r="B75" s="1" t="s">
        <v>129</v>
      </c>
      <c r="C75" s="1">
        <v>6010</v>
      </c>
      <c r="G75" s="1" t="s">
        <v>91</v>
      </c>
      <c r="H75" s="1">
        <v>10851</v>
      </c>
    </row>
    <row r="76" spans="2:8" ht="15.75" hidden="1" customHeight="1" x14ac:dyDescent="0.25">
      <c r="B76" s="1" t="s">
        <v>120</v>
      </c>
      <c r="C76" s="1">
        <v>5847</v>
      </c>
      <c r="G76" s="1" t="s">
        <v>63</v>
      </c>
      <c r="H76" s="1">
        <v>10674</v>
      </c>
    </row>
    <row r="77" spans="2:8" ht="15.75" hidden="1" customHeight="1" x14ac:dyDescent="0.25">
      <c r="B77" s="1" t="s">
        <v>28</v>
      </c>
      <c r="C77" s="1">
        <v>5154</v>
      </c>
      <c r="G77" s="1" t="s">
        <v>129</v>
      </c>
      <c r="H77" s="1">
        <v>9055</v>
      </c>
    </row>
    <row r="78" spans="2:8" ht="15.75" hidden="1" customHeight="1" x14ac:dyDescent="0.25">
      <c r="B78" s="1" t="s">
        <v>46</v>
      </c>
      <c r="C78" s="1">
        <v>4889</v>
      </c>
      <c r="G78" s="1" t="s">
        <v>94</v>
      </c>
      <c r="H78" s="1">
        <v>8367</v>
      </c>
    </row>
    <row r="79" spans="2:8" ht="15.75" hidden="1" customHeight="1" x14ac:dyDescent="0.25">
      <c r="B79" s="1" t="s">
        <v>54</v>
      </c>
      <c r="C79" s="1">
        <v>4528</v>
      </c>
      <c r="G79" s="1" t="s">
        <v>46</v>
      </c>
      <c r="H79" s="1">
        <v>7776</v>
      </c>
    </row>
    <row r="80" spans="2:8" ht="15.75" hidden="1" customHeight="1" x14ac:dyDescent="0.25">
      <c r="B80" s="1" t="s">
        <v>95</v>
      </c>
      <c r="C80" s="1">
        <v>4204</v>
      </c>
      <c r="G80" s="1" t="s">
        <v>160</v>
      </c>
      <c r="H80" s="1">
        <v>6875</v>
      </c>
    </row>
    <row r="81" spans="2:8" ht="15.75" hidden="1" customHeight="1" x14ac:dyDescent="0.25">
      <c r="B81" s="1" t="s">
        <v>62</v>
      </c>
      <c r="C81" s="1">
        <v>4130</v>
      </c>
      <c r="G81" s="1" t="s">
        <v>167</v>
      </c>
      <c r="H81" s="1">
        <v>6759</v>
      </c>
    </row>
    <row r="82" spans="2:8" ht="15.75" hidden="1" customHeight="1" x14ac:dyDescent="0.25">
      <c r="B82" s="1" t="s">
        <v>74</v>
      </c>
      <c r="C82" s="1">
        <v>3952</v>
      </c>
      <c r="G82" s="1" t="s">
        <v>61</v>
      </c>
      <c r="H82" s="1">
        <v>6558</v>
      </c>
    </row>
    <row r="83" spans="2:8" ht="15.75" hidden="1" customHeight="1" x14ac:dyDescent="0.25">
      <c r="B83" s="1" t="s">
        <v>160</v>
      </c>
      <c r="C83" s="1">
        <v>3806</v>
      </c>
      <c r="G83" s="1" t="s">
        <v>54</v>
      </c>
      <c r="H83" s="1">
        <v>5968</v>
      </c>
    </row>
    <row r="84" spans="2:8" ht="15.75" hidden="1" customHeight="1" x14ac:dyDescent="0.25">
      <c r="B84" s="1" t="s">
        <v>124</v>
      </c>
      <c r="C84" s="1">
        <v>3749</v>
      </c>
      <c r="G84" s="1" t="s">
        <v>144</v>
      </c>
      <c r="H84" s="1">
        <v>5378</v>
      </c>
    </row>
    <row r="85" spans="2:8" ht="15.75" hidden="1" customHeight="1" x14ac:dyDescent="0.25">
      <c r="B85" s="1" t="s">
        <v>137</v>
      </c>
      <c r="C85" s="1">
        <v>3729</v>
      </c>
      <c r="G85" s="1" t="s">
        <v>173</v>
      </c>
      <c r="H85" s="1">
        <v>5339</v>
      </c>
    </row>
    <row r="86" spans="2:8" ht="15.75" hidden="1" customHeight="1" x14ac:dyDescent="0.25">
      <c r="B86" s="1" t="s">
        <v>21</v>
      </c>
      <c r="C86" s="1">
        <v>3444</v>
      </c>
      <c r="G86" s="1" t="s">
        <v>92</v>
      </c>
      <c r="H86" s="1">
        <v>5326</v>
      </c>
    </row>
    <row r="87" spans="2:8" ht="15.75" hidden="1" customHeight="1" x14ac:dyDescent="0.25">
      <c r="B87" s="1" t="s">
        <v>169</v>
      </c>
      <c r="C87" s="1">
        <v>3355</v>
      </c>
      <c r="G87" s="1" t="s">
        <v>26</v>
      </c>
      <c r="H87" s="1">
        <v>5210</v>
      </c>
    </row>
    <row r="88" spans="2:8" ht="15.75" hidden="1" customHeight="1" x14ac:dyDescent="0.25">
      <c r="B88" s="1" t="s">
        <v>111</v>
      </c>
      <c r="C88" s="1">
        <v>2749</v>
      </c>
      <c r="G88" s="1" t="s">
        <v>21</v>
      </c>
      <c r="H88" s="1">
        <v>4482</v>
      </c>
    </row>
    <row r="89" spans="2:8" ht="15.75" hidden="1" customHeight="1" x14ac:dyDescent="0.25">
      <c r="B89" s="1" t="s">
        <v>61</v>
      </c>
      <c r="C89" s="1">
        <v>2606</v>
      </c>
      <c r="G89" s="1" t="s">
        <v>154</v>
      </c>
      <c r="H89" s="1">
        <v>4340</v>
      </c>
    </row>
    <row r="90" spans="2:8" ht="15.75" hidden="1" customHeight="1" x14ac:dyDescent="0.25">
      <c r="B90" s="1" t="s">
        <v>26</v>
      </c>
      <c r="C90" s="1">
        <v>2604</v>
      </c>
      <c r="G90" s="1" t="s">
        <v>148</v>
      </c>
      <c r="H90" s="1">
        <v>4316</v>
      </c>
    </row>
    <row r="91" spans="2:8" ht="15.75" hidden="1" customHeight="1" x14ac:dyDescent="0.25">
      <c r="B91" s="1" t="s">
        <v>84</v>
      </c>
      <c r="C91" s="1">
        <v>2532</v>
      </c>
      <c r="G91" s="1" t="s">
        <v>135</v>
      </c>
      <c r="H91" s="1">
        <v>4311</v>
      </c>
    </row>
    <row r="92" spans="2:8" ht="15.75" hidden="1" customHeight="1" x14ac:dyDescent="0.25">
      <c r="B92" s="1" t="s">
        <v>17</v>
      </c>
      <c r="C92" s="1">
        <v>2174</v>
      </c>
      <c r="G92" s="1" t="s">
        <v>84</v>
      </c>
      <c r="H92" s="1">
        <v>3961</v>
      </c>
    </row>
    <row r="93" spans="2:8" ht="15.75" hidden="1" customHeight="1" x14ac:dyDescent="0.25">
      <c r="B93" s="1" t="s">
        <v>135</v>
      </c>
      <c r="C93" s="1">
        <v>1882</v>
      </c>
      <c r="G93" s="1" t="s">
        <v>111</v>
      </c>
      <c r="H93" s="1">
        <v>3873</v>
      </c>
    </row>
    <row r="94" spans="2:8" ht="15.75" hidden="1" customHeight="1" x14ac:dyDescent="0.25">
      <c r="B94" s="1" t="s">
        <v>167</v>
      </c>
      <c r="C94" s="1">
        <v>1630</v>
      </c>
      <c r="G94" s="1" t="s">
        <v>146</v>
      </c>
      <c r="H94" s="1">
        <v>3695</v>
      </c>
    </row>
    <row r="95" spans="2:8" ht="15.75" hidden="1" customHeight="1" x14ac:dyDescent="0.25">
      <c r="B95" s="1" t="s">
        <v>146</v>
      </c>
      <c r="C95" s="1">
        <v>1478</v>
      </c>
      <c r="G95" s="1" t="s">
        <v>74</v>
      </c>
      <c r="H95" s="1">
        <v>3155</v>
      </c>
    </row>
    <row r="96" spans="2:8" ht="15.75" hidden="1" customHeight="1" x14ac:dyDescent="0.25">
      <c r="B96" s="1" t="s">
        <v>92</v>
      </c>
      <c r="C96" s="1">
        <v>1405</v>
      </c>
      <c r="G96" s="1" t="s">
        <v>172</v>
      </c>
      <c r="H96" s="1">
        <v>3041</v>
      </c>
    </row>
    <row r="97" spans="2:8" ht="15.75" hidden="1" customHeight="1" x14ac:dyDescent="0.25">
      <c r="B97" s="1" t="s">
        <v>144</v>
      </c>
      <c r="C97" s="1">
        <v>1267</v>
      </c>
      <c r="G97" s="1" t="s">
        <v>120</v>
      </c>
      <c r="H97" s="1">
        <v>2900</v>
      </c>
    </row>
    <row r="98" spans="2:8" ht="15.75" hidden="1" customHeight="1" x14ac:dyDescent="0.25">
      <c r="B98" s="1" t="s">
        <v>148</v>
      </c>
      <c r="C98" s="1">
        <v>1186</v>
      </c>
      <c r="G98" s="1" t="s">
        <v>78</v>
      </c>
      <c r="H98" s="1">
        <v>2851</v>
      </c>
    </row>
    <row r="99" spans="2:8" ht="15.75" hidden="1" customHeight="1" x14ac:dyDescent="0.25">
      <c r="B99" s="1" t="s">
        <v>154</v>
      </c>
      <c r="C99" s="1">
        <v>1110</v>
      </c>
      <c r="G99" s="1" t="s">
        <v>90</v>
      </c>
      <c r="H99" s="1">
        <v>2798</v>
      </c>
    </row>
    <row r="100" spans="2:8" ht="15.75" hidden="1" customHeight="1" x14ac:dyDescent="0.25">
      <c r="B100" s="1" t="s">
        <v>35</v>
      </c>
      <c r="C100" s="1">
        <v>952</v>
      </c>
      <c r="G100" s="1" t="s">
        <v>85</v>
      </c>
      <c r="H100" s="1">
        <v>2368</v>
      </c>
    </row>
    <row r="101" spans="2:8" ht="15.75" hidden="1" customHeight="1" x14ac:dyDescent="0.25">
      <c r="B101" s="1" t="s">
        <v>152</v>
      </c>
      <c r="C101" s="1">
        <v>914</v>
      </c>
      <c r="G101" s="1" t="s">
        <v>62</v>
      </c>
      <c r="H101" s="1">
        <v>2358</v>
      </c>
    </row>
    <row r="102" spans="2:8" ht="15.75" hidden="1" customHeight="1" x14ac:dyDescent="0.25">
      <c r="B102" s="1" t="s">
        <v>75</v>
      </c>
      <c r="C102" s="1">
        <v>880</v>
      </c>
      <c r="G102" s="1" t="s">
        <v>17</v>
      </c>
      <c r="H102" s="1">
        <v>2303</v>
      </c>
    </row>
    <row r="103" spans="2:8" ht="15.75" hidden="1" customHeight="1" x14ac:dyDescent="0.25">
      <c r="B103" s="1" t="s">
        <v>104</v>
      </c>
      <c r="C103" s="1">
        <v>866</v>
      </c>
      <c r="G103" s="1" t="s">
        <v>137</v>
      </c>
      <c r="H103" s="1">
        <v>2248</v>
      </c>
    </row>
    <row r="104" spans="2:8" ht="15.75" hidden="1" customHeight="1" x14ac:dyDescent="0.25">
      <c r="B104" s="1" t="s">
        <v>73</v>
      </c>
      <c r="C104" s="1">
        <v>860</v>
      </c>
      <c r="G104" s="1" t="s">
        <v>133</v>
      </c>
      <c r="H104" s="1">
        <v>2096</v>
      </c>
    </row>
    <row r="105" spans="2:8" ht="15.75" hidden="1" customHeight="1" x14ac:dyDescent="0.25">
      <c r="B105" s="1" t="s">
        <v>172</v>
      </c>
      <c r="C105" s="1">
        <v>859</v>
      </c>
      <c r="G105" s="1" t="s">
        <v>171</v>
      </c>
      <c r="H105" s="1">
        <v>1982</v>
      </c>
    </row>
    <row r="106" spans="2:8" ht="15.75" hidden="1" customHeight="1" x14ac:dyDescent="0.25">
      <c r="B106" s="1" t="s">
        <v>118</v>
      </c>
      <c r="C106" s="1">
        <v>801</v>
      </c>
      <c r="G106" s="1" t="s">
        <v>125</v>
      </c>
      <c r="H106" s="1">
        <v>1968</v>
      </c>
    </row>
    <row r="107" spans="2:8" ht="15.75" hidden="1" customHeight="1" x14ac:dyDescent="0.25">
      <c r="B107" s="1" t="s">
        <v>128</v>
      </c>
      <c r="C107" s="1">
        <v>682</v>
      </c>
      <c r="G107" s="1" t="s">
        <v>95</v>
      </c>
      <c r="H107" s="1">
        <v>1876</v>
      </c>
    </row>
    <row r="108" spans="2:8" ht="15.75" hidden="1" customHeight="1" x14ac:dyDescent="0.25">
      <c r="B108" s="1" t="s">
        <v>85</v>
      </c>
      <c r="C108" s="1">
        <v>680</v>
      </c>
      <c r="G108" s="1" t="s">
        <v>35</v>
      </c>
      <c r="H108" s="1">
        <v>1846</v>
      </c>
    </row>
    <row r="109" spans="2:8" ht="15.75" hidden="1" customHeight="1" x14ac:dyDescent="0.25">
      <c r="B109" s="1" t="s">
        <v>114</v>
      </c>
      <c r="C109" s="1">
        <v>604</v>
      </c>
      <c r="G109" s="1" t="s">
        <v>118</v>
      </c>
      <c r="H109" s="1">
        <v>1758</v>
      </c>
    </row>
    <row r="110" spans="2:8" ht="15.75" hidden="1" customHeight="1" x14ac:dyDescent="0.25">
      <c r="B110" s="1" t="s">
        <v>90</v>
      </c>
      <c r="C110" s="1">
        <v>510</v>
      </c>
      <c r="G110" s="1" t="s">
        <v>169</v>
      </c>
      <c r="H110" s="1">
        <v>1448</v>
      </c>
    </row>
    <row r="111" spans="2:8" ht="15.75" hidden="1" customHeight="1" x14ac:dyDescent="0.25">
      <c r="B111" s="1" t="s">
        <v>159</v>
      </c>
      <c r="C111" s="1">
        <v>485</v>
      </c>
      <c r="G111" s="1" t="s">
        <v>73</v>
      </c>
      <c r="H111" s="1">
        <v>1144</v>
      </c>
    </row>
    <row r="112" spans="2:8" ht="15.75" hidden="1" customHeight="1" x14ac:dyDescent="0.25">
      <c r="B112" s="1" t="s">
        <v>77</v>
      </c>
      <c r="C112" s="1">
        <v>452</v>
      </c>
      <c r="G112" s="1" t="s">
        <v>159</v>
      </c>
      <c r="H112" s="1">
        <v>1069</v>
      </c>
    </row>
    <row r="113" spans="2:8" ht="15.75" hidden="1" customHeight="1" x14ac:dyDescent="0.25">
      <c r="B113" s="1" t="s">
        <v>173</v>
      </c>
      <c r="C113" s="1">
        <v>389</v>
      </c>
      <c r="G113" s="1" t="s">
        <v>108</v>
      </c>
      <c r="H113" s="1">
        <v>901</v>
      </c>
    </row>
    <row r="114" spans="2:8" ht="15.75" hidden="1" customHeight="1" x14ac:dyDescent="0.25">
      <c r="B114" s="1" t="s">
        <v>171</v>
      </c>
      <c r="C114" s="1">
        <v>386</v>
      </c>
      <c r="G114" s="1" t="s">
        <v>100</v>
      </c>
      <c r="H114" s="1">
        <v>879</v>
      </c>
    </row>
    <row r="115" spans="2:8" ht="15.75" hidden="1" customHeight="1" x14ac:dyDescent="0.25">
      <c r="B115" s="1" t="s">
        <v>99</v>
      </c>
      <c r="C115" s="1">
        <v>384</v>
      </c>
      <c r="G115" s="1" t="s">
        <v>104</v>
      </c>
      <c r="H115" s="1">
        <v>739</v>
      </c>
    </row>
    <row r="116" spans="2:8" ht="15.75" hidden="1" customHeight="1" x14ac:dyDescent="0.25">
      <c r="B116" s="1" t="s">
        <v>60</v>
      </c>
      <c r="C116" s="1">
        <v>360</v>
      </c>
      <c r="G116" s="1" t="s">
        <v>75</v>
      </c>
      <c r="H116" s="1">
        <v>627</v>
      </c>
    </row>
    <row r="117" spans="2:8" ht="15.75" hidden="1" customHeight="1" x14ac:dyDescent="0.25">
      <c r="B117" s="1" t="s">
        <v>78</v>
      </c>
      <c r="C117" s="1">
        <v>297</v>
      </c>
      <c r="G117" s="1" t="s">
        <v>123</v>
      </c>
      <c r="H117" s="1">
        <v>598</v>
      </c>
    </row>
    <row r="118" spans="2:8" ht="15.75" hidden="1" customHeight="1" x14ac:dyDescent="0.25">
      <c r="B118" s="1" t="s">
        <v>125</v>
      </c>
      <c r="C118" s="1">
        <v>286</v>
      </c>
      <c r="G118" s="1" t="s">
        <v>114</v>
      </c>
      <c r="H118" s="1">
        <v>557</v>
      </c>
    </row>
    <row r="119" spans="2:8" ht="15.75" hidden="1" customHeight="1" x14ac:dyDescent="0.25">
      <c r="B119" s="1" t="s">
        <v>134</v>
      </c>
      <c r="C119" s="1">
        <v>228</v>
      </c>
      <c r="G119" s="1" t="s">
        <v>77</v>
      </c>
      <c r="H119" s="1">
        <v>545</v>
      </c>
    </row>
    <row r="120" spans="2:8" ht="15.75" hidden="1" customHeight="1" x14ac:dyDescent="0.25">
      <c r="B120" s="1" t="s">
        <v>103</v>
      </c>
      <c r="C120" s="1">
        <v>221</v>
      </c>
      <c r="G120" s="1" t="s">
        <v>48</v>
      </c>
      <c r="H120" s="1">
        <v>529</v>
      </c>
    </row>
    <row r="121" spans="2:8" ht="15.75" hidden="1" customHeight="1" x14ac:dyDescent="0.25">
      <c r="B121" s="1" t="s">
        <v>123</v>
      </c>
      <c r="C121" s="1">
        <v>214</v>
      </c>
      <c r="G121" s="1" t="s">
        <v>168</v>
      </c>
      <c r="H121" s="1">
        <v>473</v>
      </c>
    </row>
    <row r="122" spans="2:8" ht="15.75" hidden="1" customHeight="1" x14ac:dyDescent="0.25">
      <c r="B122" s="1" t="s">
        <v>48</v>
      </c>
      <c r="C122" s="1">
        <v>210</v>
      </c>
      <c r="G122" s="1" t="s">
        <v>174</v>
      </c>
      <c r="H122" s="1">
        <v>464</v>
      </c>
    </row>
    <row r="123" spans="2:8" ht="15.75" hidden="1" customHeight="1" x14ac:dyDescent="0.25">
      <c r="B123" s="1" t="s">
        <v>83</v>
      </c>
      <c r="C123" s="1">
        <v>204</v>
      </c>
      <c r="G123" s="1" t="s">
        <v>106</v>
      </c>
      <c r="H123" s="1">
        <v>450</v>
      </c>
    </row>
    <row r="124" spans="2:8" ht="15.75" hidden="1" customHeight="1" x14ac:dyDescent="0.25">
      <c r="B124" s="1" t="s">
        <v>100</v>
      </c>
      <c r="C124" s="1">
        <v>175</v>
      </c>
      <c r="G124" s="1" t="s">
        <v>138</v>
      </c>
      <c r="H124" s="1">
        <v>449</v>
      </c>
    </row>
    <row r="125" spans="2:8" ht="15.75" hidden="1" customHeight="1" x14ac:dyDescent="0.25">
      <c r="B125" s="1" t="s">
        <v>56</v>
      </c>
      <c r="C125" s="1">
        <v>161</v>
      </c>
      <c r="G125" s="1" t="s">
        <v>93</v>
      </c>
      <c r="H125" s="1">
        <v>410</v>
      </c>
    </row>
    <row r="126" spans="2:8" ht="15.75" hidden="1" customHeight="1" x14ac:dyDescent="0.25">
      <c r="B126" s="1" t="s">
        <v>164</v>
      </c>
      <c r="C126" s="1">
        <v>154</v>
      </c>
      <c r="G126" s="1" t="s">
        <v>107</v>
      </c>
      <c r="H126" s="1">
        <v>393</v>
      </c>
    </row>
    <row r="127" spans="2:8" ht="15.75" hidden="1" customHeight="1" x14ac:dyDescent="0.25">
      <c r="B127" s="1" t="s">
        <v>133</v>
      </c>
      <c r="C127" s="1">
        <v>150</v>
      </c>
      <c r="G127" s="1" t="s">
        <v>32</v>
      </c>
      <c r="H127" s="1">
        <v>377</v>
      </c>
    </row>
    <row r="128" spans="2:8" ht="15.75" hidden="1" customHeight="1" x14ac:dyDescent="0.25">
      <c r="B128" s="1" t="s">
        <v>174</v>
      </c>
      <c r="C128" s="1">
        <v>141</v>
      </c>
      <c r="G128" s="1" t="s">
        <v>34</v>
      </c>
      <c r="H128" s="1">
        <v>376</v>
      </c>
    </row>
    <row r="129" spans="2:8" ht="15.75" hidden="1" customHeight="1" x14ac:dyDescent="0.25">
      <c r="B129" s="1" t="s">
        <v>168</v>
      </c>
      <c r="C129" s="1">
        <v>137</v>
      </c>
      <c r="G129" s="1" t="s">
        <v>136</v>
      </c>
      <c r="H129" s="1">
        <v>364</v>
      </c>
    </row>
    <row r="130" spans="2:8" ht="15.75" hidden="1" customHeight="1" x14ac:dyDescent="0.25">
      <c r="B130" s="1" t="s">
        <v>32</v>
      </c>
      <c r="C130" s="1">
        <v>133</v>
      </c>
      <c r="G130" s="1" t="s">
        <v>128</v>
      </c>
      <c r="H130" s="1">
        <v>324</v>
      </c>
    </row>
    <row r="131" spans="2:8" ht="15.75" hidden="1" customHeight="1" x14ac:dyDescent="0.25">
      <c r="B131" s="1" t="s">
        <v>136</v>
      </c>
      <c r="C131" s="1">
        <v>122</v>
      </c>
      <c r="G131" s="1" t="s">
        <v>140</v>
      </c>
      <c r="H131" s="1">
        <v>322</v>
      </c>
    </row>
    <row r="132" spans="2:8" ht="15.75" hidden="1" customHeight="1" x14ac:dyDescent="0.25">
      <c r="B132" s="1" t="s">
        <v>119</v>
      </c>
      <c r="C132" s="1">
        <v>117</v>
      </c>
      <c r="G132" s="1" t="s">
        <v>41</v>
      </c>
      <c r="H132" s="1">
        <v>309</v>
      </c>
    </row>
    <row r="133" spans="2:8" ht="15.75" hidden="1" customHeight="1" x14ac:dyDescent="0.25">
      <c r="B133" s="1" t="s">
        <v>106</v>
      </c>
      <c r="C133" s="1">
        <v>102</v>
      </c>
      <c r="G133" s="1" t="s">
        <v>134</v>
      </c>
      <c r="H133" s="1">
        <v>267</v>
      </c>
    </row>
    <row r="134" spans="2:8" ht="15.75" hidden="1" customHeight="1" x14ac:dyDescent="0.25">
      <c r="B134" s="1" t="s">
        <v>93</v>
      </c>
      <c r="C134" s="1">
        <v>95</v>
      </c>
      <c r="G134" s="1" t="s">
        <v>76</v>
      </c>
      <c r="H134" s="1">
        <v>247</v>
      </c>
    </row>
    <row r="135" spans="2:8" ht="15.75" hidden="1" customHeight="1" x14ac:dyDescent="0.25">
      <c r="B135" s="1" t="s">
        <v>138</v>
      </c>
      <c r="C135" s="1">
        <v>90</v>
      </c>
      <c r="G135" s="1" t="s">
        <v>164</v>
      </c>
      <c r="H135" s="1">
        <v>232</v>
      </c>
    </row>
    <row r="136" spans="2:8" ht="15.75" hidden="1" customHeight="1" x14ac:dyDescent="0.25">
      <c r="B136" s="1" t="s">
        <v>57</v>
      </c>
      <c r="C136" s="1">
        <v>89</v>
      </c>
      <c r="G136" s="1" t="s">
        <v>64</v>
      </c>
      <c r="H136" s="1">
        <v>155</v>
      </c>
    </row>
    <row r="137" spans="2:8" ht="15.75" hidden="1" customHeight="1" x14ac:dyDescent="0.25">
      <c r="B137" s="1" t="s">
        <v>64</v>
      </c>
      <c r="C137" s="1">
        <v>88</v>
      </c>
      <c r="G137" s="1" t="s">
        <v>119</v>
      </c>
      <c r="H137" s="1">
        <v>152</v>
      </c>
    </row>
    <row r="138" spans="2:8" ht="15.75" hidden="1" customHeight="1" x14ac:dyDescent="0.25">
      <c r="B138" s="1" t="s">
        <v>142</v>
      </c>
      <c r="C138" s="1">
        <v>84</v>
      </c>
      <c r="G138" s="1" t="s">
        <v>142</v>
      </c>
      <c r="H138" s="1">
        <v>148</v>
      </c>
    </row>
    <row r="139" spans="2:8" ht="15.75" hidden="1" customHeight="1" x14ac:dyDescent="0.25">
      <c r="B139" s="1" t="s">
        <v>143</v>
      </c>
      <c r="C139" s="1">
        <v>83</v>
      </c>
      <c r="G139" s="1" t="s">
        <v>143</v>
      </c>
      <c r="H139" s="1">
        <v>142</v>
      </c>
    </row>
    <row r="140" spans="2:8" ht="15.75" hidden="1" customHeight="1" x14ac:dyDescent="0.25">
      <c r="B140" s="1" t="s">
        <v>155</v>
      </c>
      <c r="C140" s="1">
        <v>76</v>
      </c>
      <c r="G140" s="1" t="s">
        <v>57</v>
      </c>
      <c r="H140" s="1">
        <v>133</v>
      </c>
    </row>
    <row r="141" spans="2:8" ht="15.75" hidden="1" customHeight="1" x14ac:dyDescent="0.25">
      <c r="B141" s="1" t="s">
        <v>145</v>
      </c>
      <c r="C141" s="1">
        <v>67</v>
      </c>
      <c r="G141" s="1" t="s">
        <v>39</v>
      </c>
      <c r="H141" s="1">
        <v>132</v>
      </c>
    </row>
    <row r="142" spans="2:8" ht="15.75" hidden="1" customHeight="1" x14ac:dyDescent="0.25">
      <c r="B142" s="1" t="s">
        <v>132</v>
      </c>
      <c r="C142" s="1">
        <v>65</v>
      </c>
      <c r="G142" s="1" t="s">
        <v>56</v>
      </c>
      <c r="H142" s="1">
        <v>127</v>
      </c>
    </row>
    <row r="143" spans="2:8" ht="15.75" hidden="1" customHeight="1" x14ac:dyDescent="0.25">
      <c r="B143" s="1" t="s">
        <v>170</v>
      </c>
      <c r="C143" s="1">
        <v>65</v>
      </c>
      <c r="G143" s="1" t="s">
        <v>47</v>
      </c>
      <c r="H143" s="1">
        <v>122</v>
      </c>
    </row>
    <row r="144" spans="2:8" ht="15.75" hidden="1" customHeight="1" x14ac:dyDescent="0.25">
      <c r="B144" s="1" t="s">
        <v>45</v>
      </c>
      <c r="C144" s="1">
        <v>61</v>
      </c>
      <c r="G144" s="1" t="s">
        <v>155</v>
      </c>
      <c r="H144" s="1">
        <v>121</v>
      </c>
    </row>
    <row r="145" spans="2:8" ht="15.75" hidden="1" customHeight="1" x14ac:dyDescent="0.25">
      <c r="B145" s="1" t="s">
        <v>108</v>
      </c>
      <c r="C145" s="1">
        <v>58</v>
      </c>
      <c r="G145" s="1" t="s">
        <v>166</v>
      </c>
      <c r="H145" s="1">
        <v>120</v>
      </c>
    </row>
    <row r="146" spans="2:8" ht="15.75" hidden="1" customHeight="1" x14ac:dyDescent="0.25">
      <c r="B146" s="1" t="s">
        <v>140</v>
      </c>
      <c r="C146" s="1">
        <v>56</v>
      </c>
      <c r="G146" s="1" t="s">
        <v>40</v>
      </c>
      <c r="H146" s="1">
        <v>117</v>
      </c>
    </row>
    <row r="147" spans="2:8" ht="15.75" hidden="1" customHeight="1" x14ac:dyDescent="0.25">
      <c r="B147" s="1" t="s">
        <v>87</v>
      </c>
      <c r="C147" s="1">
        <v>43</v>
      </c>
      <c r="G147" s="1" t="s">
        <v>103</v>
      </c>
      <c r="H147" s="1">
        <v>117</v>
      </c>
    </row>
    <row r="148" spans="2:8" ht="15.75" hidden="1" customHeight="1" x14ac:dyDescent="0.25">
      <c r="B148" s="1" t="s">
        <v>34</v>
      </c>
      <c r="C148" s="1">
        <v>42</v>
      </c>
      <c r="G148" s="1" t="s">
        <v>139</v>
      </c>
      <c r="H148" s="1">
        <v>116</v>
      </c>
    </row>
    <row r="149" spans="2:8" ht="15.75" hidden="1" customHeight="1" x14ac:dyDescent="0.25">
      <c r="B149" s="1" t="s">
        <v>76</v>
      </c>
      <c r="C149" s="1">
        <v>42</v>
      </c>
      <c r="G149" s="1" t="s">
        <v>152</v>
      </c>
      <c r="H149" s="1">
        <v>109</v>
      </c>
    </row>
    <row r="150" spans="2:8" ht="15.75" hidden="1" customHeight="1" x14ac:dyDescent="0.25">
      <c r="B150" s="1" t="s">
        <v>43</v>
      </c>
      <c r="C150" s="1">
        <v>42</v>
      </c>
      <c r="G150" s="1" t="s">
        <v>60</v>
      </c>
      <c r="H150" s="1">
        <v>108</v>
      </c>
    </row>
    <row r="151" spans="2:8" ht="15.75" hidden="1" customHeight="1" x14ac:dyDescent="0.25">
      <c r="B151" s="1" t="s">
        <v>149</v>
      </c>
      <c r="C151" s="1">
        <v>39</v>
      </c>
      <c r="G151" s="1" t="s">
        <v>45</v>
      </c>
      <c r="H151" s="1">
        <v>106</v>
      </c>
    </row>
    <row r="152" spans="2:8" ht="15.75" hidden="1" customHeight="1" x14ac:dyDescent="0.25">
      <c r="B152" s="1" t="s">
        <v>157</v>
      </c>
      <c r="C152" s="1">
        <v>36</v>
      </c>
      <c r="G152" s="1" t="s">
        <v>43</v>
      </c>
      <c r="H152" s="1">
        <v>99</v>
      </c>
    </row>
    <row r="153" spans="2:8" ht="15.75" hidden="1" customHeight="1" x14ac:dyDescent="0.25">
      <c r="B153" s="1" t="s">
        <v>40</v>
      </c>
      <c r="C153" s="1">
        <v>35</v>
      </c>
      <c r="G153" s="1" t="s">
        <v>83</v>
      </c>
      <c r="H153" s="1">
        <v>98</v>
      </c>
    </row>
    <row r="154" spans="2:8" ht="15.75" hidden="1" customHeight="1" x14ac:dyDescent="0.25">
      <c r="B154" s="1" t="s">
        <v>67</v>
      </c>
      <c r="C154" s="1">
        <v>34</v>
      </c>
      <c r="G154" s="1" t="s">
        <v>153</v>
      </c>
      <c r="H154" s="1">
        <v>91</v>
      </c>
    </row>
    <row r="155" spans="2:8" ht="15.75" hidden="1" customHeight="1" x14ac:dyDescent="0.25">
      <c r="B155" s="1" t="s">
        <v>141</v>
      </c>
      <c r="C155" s="1">
        <v>30</v>
      </c>
      <c r="G155" s="1" t="s">
        <v>132</v>
      </c>
      <c r="H155" s="1">
        <v>82</v>
      </c>
    </row>
    <row r="156" spans="2:8" ht="15.75" hidden="1" customHeight="1" x14ac:dyDescent="0.25">
      <c r="B156" s="1" t="s">
        <v>139</v>
      </c>
      <c r="C156" s="1">
        <v>25</v>
      </c>
      <c r="G156" s="1" t="s">
        <v>145</v>
      </c>
      <c r="H156" s="1">
        <v>72</v>
      </c>
    </row>
    <row r="157" spans="2:8" ht="15.75" hidden="1" customHeight="1" x14ac:dyDescent="0.25">
      <c r="B157" s="1" t="s">
        <v>86</v>
      </c>
      <c r="C157" s="1">
        <v>21</v>
      </c>
      <c r="G157" s="1" t="s">
        <v>149</v>
      </c>
      <c r="H157" s="1">
        <v>69</v>
      </c>
    </row>
    <row r="158" spans="2:8" ht="15.75" hidden="1" customHeight="1" x14ac:dyDescent="0.25">
      <c r="B158" s="1" t="s">
        <v>158</v>
      </c>
      <c r="C158" s="1">
        <v>20</v>
      </c>
      <c r="G158" s="1" t="s">
        <v>86</v>
      </c>
      <c r="H158" s="1">
        <v>63</v>
      </c>
    </row>
    <row r="159" spans="2:8" ht="15.75" hidden="1" customHeight="1" x14ac:dyDescent="0.25">
      <c r="B159" s="1" t="s">
        <v>107</v>
      </c>
      <c r="C159" s="1">
        <v>20</v>
      </c>
      <c r="G159" s="1" t="s">
        <v>162</v>
      </c>
      <c r="H159" s="1">
        <v>48</v>
      </c>
    </row>
    <row r="160" spans="2:8" ht="15.75" hidden="1" customHeight="1" x14ac:dyDescent="0.25">
      <c r="B160" s="1" t="s">
        <v>102</v>
      </c>
      <c r="C160" s="1">
        <v>18</v>
      </c>
      <c r="G160" s="1" t="s">
        <v>37</v>
      </c>
      <c r="H160" s="1">
        <v>47</v>
      </c>
    </row>
    <row r="161" spans="2:8" ht="15.75" hidden="1" customHeight="1" x14ac:dyDescent="0.25">
      <c r="B161" s="1" t="s">
        <v>41</v>
      </c>
      <c r="C161" s="1">
        <v>16</v>
      </c>
      <c r="G161" s="1" t="s">
        <v>156</v>
      </c>
      <c r="H161" s="1">
        <v>44</v>
      </c>
    </row>
    <row r="162" spans="2:8" ht="15.75" hidden="1" customHeight="1" x14ac:dyDescent="0.25">
      <c r="B162" s="1" t="s">
        <v>110</v>
      </c>
      <c r="C162" s="1">
        <v>15</v>
      </c>
      <c r="G162" s="1" t="s">
        <v>36</v>
      </c>
      <c r="H162" s="1">
        <v>42</v>
      </c>
    </row>
    <row r="163" spans="2:8" ht="15.75" hidden="1" customHeight="1" x14ac:dyDescent="0.25">
      <c r="B163" s="1" t="s">
        <v>38</v>
      </c>
      <c r="C163" s="1">
        <v>15</v>
      </c>
      <c r="G163" s="1" t="s">
        <v>67</v>
      </c>
      <c r="H163" s="1">
        <v>42</v>
      </c>
    </row>
    <row r="164" spans="2:8" ht="15.75" hidden="1" customHeight="1" x14ac:dyDescent="0.25">
      <c r="B164" s="1" t="s">
        <v>70</v>
      </c>
      <c r="C164" s="1">
        <v>15</v>
      </c>
      <c r="G164" s="1" t="s">
        <v>79</v>
      </c>
      <c r="H164" s="1">
        <v>38</v>
      </c>
    </row>
    <row r="165" spans="2:8" ht="15.75" hidden="1" customHeight="1" x14ac:dyDescent="0.25">
      <c r="B165" s="1" t="s">
        <v>37</v>
      </c>
      <c r="C165" s="1">
        <v>15</v>
      </c>
      <c r="G165" s="1" t="s">
        <v>165</v>
      </c>
      <c r="H165" s="1">
        <v>36</v>
      </c>
    </row>
    <row r="166" spans="2:8" ht="15.75" hidden="1" customHeight="1" x14ac:dyDescent="0.25">
      <c r="B166" s="1" t="s">
        <v>42</v>
      </c>
      <c r="C166" s="1">
        <v>14</v>
      </c>
      <c r="G166" s="1" t="s">
        <v>70</v>
      </c>
      <c r="H166" s="1">
        <v>35</v>
      </c>
    </row>
    <row r="167" spans="2:8" ht="15.75" hidden="1" customHeight="1" x14ac:dyDescent="0.25">
      <c r="B167" s="1" t="s">
        <v>126</v>
      </c>
      <c r="C167" s="1">
        <v>13</v>
      </c>
      <c r="G167" s="1" t="s">
        <v>158</v>
      </c>
      <c r="H167" s="1">
        <v>35</v>
      </c>
    </row>
    <row r="168" spans="2:8" ht="15.75" hidden="1" customHeight="1" x14ac:dyDescent="0.25">
      <c r="B168" s="1" t="s">
        <v>39</v>
      </c>
      <c r="C168" s="1">
        <v>13</v>
      </c>
      <c r="G168" s="1" t="s">
        <v>170</v>
      </c>
      <c r="H168" s="1">
        <v>29</v>
      </c>
    </row>
    <row r="169" spans="2:8" ht="15.75" hidden="1" customHeight="1" x14ac:dyDescent="0.25">
      <c r="B169" s="1" t="s">
        <v>89</v>
      </c>
      <c r="C169" s="1">
        <v>13</v>
      </c>
      <c r="G169" s="1" t="s">
        <v>33</v>
      </c>
      <c r="H169" s="1">
        <v>24</v>
      </c>
    </row>
    <row r="170" spans="2:8" ht="15.75" hidden="1" customHeight="1" x14ac:dyDescent="0.25">
      <c r="B170" s="1" t="s">
        <v>156</v>
      </c>
      <c r="C170" s="1">
        <v>13</v>
      </c>
      <c r="G170" s="1" t="s">
        <v>44</v>
      </c>
      <c r="H170" s="1">
        <v>22</v>
      </c>
    </row>
    <row r="171" spans="2:8" ht="15.75" hidden="1" customHeight="1" x14ac:dyDescent="0.25">
      <c r="B171" s="1" t="s">
        <v>147</v>
      </c>
      <c r="C171" s="1">
        <v>13</v>
      </c>
      <c r="G171" s="1" t="s">
        <v>81</v>
      </c>
      <c r="H171" s="1">
        <v>22</v>
      </c>
    </row>
    <row r="172" spans="2:8" ht="15.75" hidden="1" customHeight="1" x14ac:dyDescent="0.25">
      <c r="B172" s="1" t="s">
        <v>166</v>
      </c>
      <c r="C172" s="1">
        <v>11</v>
      </c>
      <c r="G172" s="1" t="s">
        <v>87</v>
      </c>
      <c r="H172" s="1">
        <v>20</v>
      </c>
    </row>
    <row r="173" spans="2:8" ht="15.75" hidden="1" customHeight="1" x14ac:dyDescent="0.25">
      <c r="B173" s="1" t="s">
        <v>153</v>
      </c>
      <c r="C173" s="1">
        <v>11</v>
      </c>
      <c r="G173" s="1" t="s">
        <v>42</v>
      </c>
      <c r="H173" s="1">
        <v>18</v>
      </c>
    </row>
    <row r="174" spans="2:8" ht="15.75" hidden="1" customHeight="1" x14ac:dyDescent="0.25">
      <c r="B174" s="1" t="s">
        <v>47</v>
      </c>
      <c r="C174" s="1">
        <v>9</v>
      </c>
      <c r="G174" s="1" t="s">
        <v>109</v>
      </c>
      <c r="H174" s="1">
        <v>18</v>
      </c>
    </row>
    <row r="175" spans="2:8" ht="15.75" hidden="1" customHeight="1" x14ac:dyDescent="0.25">
      <c r="B175" s="1" t="s">
        <v>72</v>
      </c>
      <c r="C175" s="1">
        <v>9</v>
      </c>
      <c r="G175" s="1" t="s">
        <v>110</v>
      </c>
      <c r="H175" s="1">
        <v>18</v>
      </c>
    </row>
    <row r="176" spans="2:8" ht="15.75" hidden="1" customHeight="1" x14ac:dyDescent="0.25">
      <c r="B176" s="1" t="s">
        <v>36</v>
      </c>
      <c r="C176" s="1">
        <v>9</v>
      </c>
      <c r="G176" s="1" t="s">
        <v>105</v>
      </c>
      <c r="H176" s="1">
        <v>12</v>
      </c>
    </row>
    <row r="177" spans="2:8" ht="15.75" hidden="1" customHeight="1" x14ac:dyDescent="0.25">
      <c r="B177" s="1" t="s">
        <v>105</v>
      </c>
      <c r="C177" s="1">
        <v>8</v>
      </c>
      <c r="G177" s="1" t="s">
        <v>102</v>
      </c>
      <c r="H177" s="1">
        <v>11</v>
      </c>
    </row>
    <row r="178" spans="2:8" ht="15.75" hidden="1" customHeight="1" x14ac:dyDescent="0.25">
      <c r="B178" s="1" t="s">
        <v>81</v>
      </c>
      <c r="C178" s="1">
        <v>8</v>
      </c>
      <c r="G178" s="1" t="s">
        <v>127</v>
      </c>
      <c r="H178" s="1">
        <v>11</v>
      </c>
    </row>
    <row r="179" spans="2:8" ht="15.75" hidden="1" customHeight="1" x14ac:dyDescent="0.25">
      <c r="B179" s="1" t="s">
        <v>44</v>
      </c>
      <c r="C179" s="1">
        <v>6</v>
      </c>
      <c r="G179" s="1" t="s">
        <v>147</v>
      </c>
      <c r="H179" s="1">
        <v>11</v>
      </c>
    </row>
    <row r="180" spans="2:8" ht="15.75" hidden="1" customHeight="1" x14ac:dyDescent="0.25">
      <c r="B180" s="1" t="s">
        <v>127</v>
      </c>
      <c r="C180" s="1">
        <v>6</v>
      </c>
      <c r="G180" s="1" t="s">
        <v>101</v>
      </c>
      <c r="H180" s="1">
        <v>9</v>
      </c>
    </row>
    <row r="181" spans="2:8" ht="15.75" hidden="1" customHeight="1" x14ac:dyDescent="0.25">
      <c r="B181" s="1" t="s">
        <v>79</v>
      </c>
      <c r="C181" s="1">
        <v>6</v>
      </c>
      <c r="G181" s="1" t="s">
        <v>126</v>
      </c>
      <c r="H181" s="1">
        <v>7</v>
      </c>
    </row>
    <row r="182" spans="2:8" ht="15.75" hidden="1" customHeight="1" x14ac:dyDescent="0.25">
      <c r="B182" s="1" t="s">
        <v>165</v>
      </c>
      <c r="C182" s="1">
        <v>6</v>
      </c>
      <c r="G182" s="1" t="s">
        <v>38</v>
      </c>
      <c r="H182" s="1">
        <v>6</v>
      </c>
    </row>
    <row r="183" spans="2:8" ht="15.75" hidden="1" customHeight="1" x14ac:dyDescent="0.25">
      <c r="B183" s="1" t="s">
        <v>109</v>
      </c>
      <c r="C183" s="1">
        <v>5</v>
      </c>
      <c r="G183" s="1" t="s">
        <v>52</v>
      </c>
      <c r="H183" s="1">
        <v>6</v>
      </c>
    </row>
    <row r="184" spans="2:8" ht="15.75" hidden="1" customHeight="1" x14ac:dyDescent="0.25">
      <c r="B184" s="1" t="s">
        <v>82</v>
      </c>
      <c r="C184" s="1">
        <v>3</v>
      </c>
      <c r="G184" s="1" t="s">
        <v>157</v>
      </c>
      <c r="H184" s="1">
        <v>6</v>
      </c>
    </row>
    <row r="185" spans="2:8" ht="15.75" hidden="1" customHeight="1" x14ac:dyDescent="0.25">
      <c r="B185" s="1" t="s">
        <v>33</v>
      </c>
      <c r="C185" s="1">
        <v>2</v>
      </c>
      <c r="G185" s="1" t="s">
        <v>72</v>
      </c>
      <c r="H185" s="1">
        <v>5</v>
      </c>
    </row>
    <row r="186" spans="2:8" ht="15.75" hidden="1" customHeight="1" x14ac:dyDescent="0.25">
      <c r="B186" s="1" t="s">
        <v>101</v>
      </c>
      <c r="C186" s="1">
        <v>2</v>
      </c>
      <c r="G186" s="1" t="s">
        <v>131</v>
      </c>
      <c r="H186" s="1">
        <v>5</v>
      </c>
    </row>
    <row r="187" spans="2:8" ht="15.75" hidden="1" customHeight="1" x14ac:dyDescent="0.25">
      <c r="B187" s="1" t="s">
        <v>131</v>
      </c>
      <c r="C187" s="1">
        <v>2</v>
      </c>
      <c r="G187" s="1" t="s">
        <v>82</v>
      </c>
      <c r="H187" s="1">
        <v>4</v>
      </c>
    </row>
    <row r="188" spans="2:8" ht="15.75" hidden="1" customHeight="1" x14ac:dyDescent="0.25">
      <c r="B188" s="1" t="s">
        <v>121</v>
      </c>
      <c r="C188" s="1">
        <v>1</v>
      </c>
      <c r="G188" s="1" t="s">
        <v>96</v>
      </c>
      <c r="H188" s="1">
        <v>4</v>
      </c>
    </row>
    <row r="189" spans="2:8" ht="15.75" hidden="1" customHeight="1" x14ac:dyDescent="0.25">
      <c r="B189" s="1" t="s">
        <v>115</v>
      </c>
      <c r="C189" s="1">
        <v>1</v>
      </c>
      <c r="G189" s="1" t="s">
        <v>141</v>
      </c>
      <c r="H189" s="1">
        <v>4</v>
      </c>
    </row>
    <row r="190" spans="2:8" ht="15.75" hidden="1" customHeight="1" x14ac:dyDescent="0.25">
      <c r="B190" s="1" t="s">
        <v>112</v>
      </c>
      <c r="C190" s="1">
        <v>1</v>
      </c>
      <c r="G190" s="1" t="s">
        <v>89</v>
      </c>
      <c r="H190" s="1">
        <v>3</v>
      </c>
    </row>
    <row r="191" spans="2:8" ht="15.75" hidden="1" customHeight="1" x14ac:dyDescent="0.25">
      <c r="B191" s="1" t="s">
        <v>68</v>
      </c>
      <c r="C191" s="1">
        <v>0.61929999999999996</v>
      </c>
      <c r="G191" s="1" t="s">
        <v>112</v>
      </c>
      <c r="H191" s="1">
        <v>2</v>
      </c>
    </row>
    <row r="192" spans="2:8" ht="15.75" hidden="1" customHeight="1" x14ac:dyDescent="0.25">
      <c r="B192" s="1" t="s">
        <v>52</v>
      </c>
      <c r="C192" s="1">
        <v>0.58360000000000001</v>
      </c>
      <c r="G192" s="1" t="s">
        <v>161</v>
      </c>
      <c r="H192" s="1">
        <v>2</v>
      </c>
    </row>
    <row r="193" spans="2:8" ht="15.75" hidden="1" customHeight="1" x14ac:dyDescent="0.25">
      <c r="B193" s="1" t="s">
        <v>113</v>
      </c>
      <c r="C193" s="1">
        <v>0.5796</v>
      </c>
      <c r="G193" s="1" t="s">
        <v>51</v>
      </c>
      <c r="H193" s="1">
        <v>1</v>
      </c>
    </row>
    <row r="194" spans="2:8" ht="15.75" hidden="1" customHeight="1" x14ac:dyDescent="0.25">
      <c r="B194" s="1" t="s">
        <v>161</v>
      </c>
      <c r="C194" s="1">
        <v>0.47770000000000001</v>
      </c>
      <c r="G194" s="1" t="s">
        <v>115</v>
      </c>
      <c r="H194" s="1">
        <v>1</v>
      </c>
    </row>
    <row r="195" spans="2:8" ht="15.75" hidden="1" customHeight="1" x14ac:dyDescent="0.25">
      <c r="B195" s="1" t="s">
        <v>96</v>
      </c>
      <c r="C195" s="1">
        <v>0.43780000000000002</v>
      </c>
      <c r="G195" s="1" t="s">
        <v>121</v>
      </c>
      <c r="H195" s="1">
        <v>1</v>
      </c>
    </row>
    <row r="196" spans="2:8" ht="15.75" hidden="1" customHeight="1" x14ac:dyDescent="0.25">
      <c r="B196" s="1" t="s">
        <v>162</v>
      </c>
      <c r="C196" s="1">
        <v>0.35970000000000002</v>
      </c>
      <c r="G196" s="1" t="s">
        <v>122</v>
      </c>
      <c r="H196" s="1">
        <v>1</v>
      </c>
    </row>
    <row r="197" spans="2:8" ht="15.75" hidden="1" customHeight="1" x14ac:dyDescent="0.25">
      <c r="B197" s="1" t="s">
        <v>69</v>
      </c>
      <c r="C197" s="1">
        <v>0.33090000000000003</v>
      </c>
      <c r="G197" s="1" t="s">
        <v>49</v>
      </c>
      <c r="H197" s="1">
        <v>0.93240000000000001</v>
      </c>
    </row>
    <row r="198" spans="2:8" ht="15.75" hidden="1" customHeight="1" x14ac:dyDescent="0.25">
      <c r="B198" s="1" t="s">
        <v>97</v>
      </c>
      <c r="C198" s="1">
        <v>0.31919999999999998</v>
      </c>
      <c r="G198" s="1" t="s">
        <v>113</v>
      </c>
      <c r="H198" s="1">
        <v>0.62890000000000001</v>
      </c>
    </row>
    <row r="199" spans="2:8" ht="15.75" hidden="1" customHeight="1" x14ac:dyDescent="0.25">
      <c r="B199" s="1" t="s">
        <v>66</v>
      </c>
      <c r="C199" s="1">
        <v>0.27110000000000001</v>
      </c>
      <c r="G199" s="1" t="s">
        <v>66</v>
      </c>
      <c r="H199" s="1">
        <v>0.46860000000000002</v>
      </c>
    </row>
    <row r="200" spans="2:8" ht="15.75" hidden="1" customHeight="1" x14ac:dyDescent="0.25">
      <c r="B200" s="1" t="s">
        <v>122</v>
      </c>
      <c r="C200" s="1">
        <v>0.18959999999999999</v>
      </c>
      <c r="G200" s="1" t="s">
        <v>150</v>
      </c>
      <c r="H200" s="1">
        <v>0.42380000000000001</v>
      </c>
    </row>
    <row r="201" spans="2:8" ht="15.75" hidden="1" customHeight="1" x14ac:dyDescent="0.25">
      <c r="B201" s="1" t="s">
        <v>117</v>
      </c>
      <c r="C201" s="1">
        <v>0.18029999999999999</v>
      </c>
      <c r="G201" s="1" t="s">
        <v>68</v>
      </c>
      <c r="H201" s="1">
        <v>0.41060000000000002</v>
      </c>
    </row>
    <row r="202" spans="2:8" ht="15.75" hidden="1" customHeight="1" x14ac:dyDescent="0.25">
      <c r="B202" s="1" t="s">
        <v>151</v>
      </c>
      <c r="C202" s="1">
        <v>0.1079</v>
      </c>
      <c r="G202" s="1" t="s">
        <v>97</v>
      </c>
      <c r="H202" s="1">
        <v>0.37709999999999999</v>
      </c>
    </row>
    <row r="203" spans="2:8" ht="15.75" hidden="1" customHeight="1" x14ac:dyDescent="0.25">
      <c r="B203" s="1" t="s">
        <v>49</v>
      </c>
      <c r="C203" s="1">
        <v>8.6400000000000005E-2</v>
      </c>
      <c r="G203" s="1" t="s">
        <v>69</v>
      </c>
      <c r="H203" s="1">
        <v>0.3236</v>
      </c>
    </row>
    <row r="204" spans="2:8" ht="15.75" hidden="1" customHeight="1" x14ac:dyDescent="0.25">
      <c r="B204" s="1" t="s">
        <v>150</v>
      </c>
      <c r="C204" s="1">
        <v>6.6299999999999998E-2</v>
      </c>
      <c r="G204" s="1" t="s">
        <v>117</v>
      </c>
      <c r="H204" s="1">
        <v>0.1147</v>
      </c>
    </row>
    <row r="205" spans="2:8" ht="15.75" hidden="1" customHeight="1" x14ac:dyDescent="0.25">
      <c r="B205" s="1" t="s">
        <v>51</v>
      </c>
      <c r="C205" s="1">
        <v>4.3499999999999997E-2</v>
      </c>
      <c r="G205" s="1" t="s">
        <v>151</v>
      </c>
      <c r="H205" s="1">
        <v>9.1999999999999998E-2</v>
      </c>
    </row>
    <row r="206" spans="2:8" ht="15.75" hidden="1" customHeight="1" x14ac:dyDescent="0.25"/>
    <row r="207" spans="2:8" ht="15.75" hidden="1" customHeight="1" x14ac:dyDescent="0.25">
      <c r="B207" s="1" t="s">
        <v>206</v>
      </c>
      <c r="C207" s="1">
        <v>2002010</v>
      </c>
      <c r="G207" s="1" t="s">
        <v>206</v>
      </c>
      <c r="H207" s="1">
        <v>2594480</v>
      </c>
    </row>
    <row r="208" spans="2:8" ht="15.75" hidden="1" customHeight="1" x14ac:dyDescent="0.25">
      <c r="B208" s="1" t="s">
        <v>202</v>
      </c>
      <c r="C208" s="1">
        <v>1999540</v>
      </c>
      <c r="G208" s="1" t="s">
        <v>11</v>
      </c>
      <c r="H208" s="1">
        <v>0</v>
      </c>
    </row>
    <row r="209" spans="2:8" ht="15.75" hidden="1" customHeight="1" x14ac:dyDescent="0.25">
      <c r="B209" s="1" t="s">
        <v>205</v>
      </c>
      <c r="C209" s="1">
        <v>1854320</v>
      </c>
      <c r="G209" s="1" t="s">
        <v>202</v>
      </c>
      <c r="H209" s="1">
        <v>2585270</v>
      </c>
    </row>
    <row r="210" spans="2:8" ht="15.75" hidden="1" customHeight="1" x14ac:dyDescent="0.25">
      <c r="B210" s="1" t="s">
        <v>214</v>
      </c>
      <c r="C210" s="1">
        <v>1852900</v>
      </c>
      <c r="G210" s="1" t="s">
        <v>203</v>
      </c>
      <c r="H210" s="1">
        <v>3086.37</v>
      </c>
    </row>
    <row r="211" spans="2:8" ht="15.75" hidden="1" customHeight="1" x14ac:dyDescent="0.25">
      <c r="B211" s="1" t="s">
        <v>210</v>
      </c>
      <c r="C211" s="1">
        <v>1363650</v>
      </c>
      <c r="G211" s="1" t="s">
        <v>204</v>
      </c>
      <c r="H211" s="1">
        <v>1149300</v>
      </c>
    </row>
    <row r="212" spans="2:8" ht="15.75" hidden="1" customHeight="1" x14ac:dyDescent="0.25">
      <c r="B212" s="1" t="s">
        <v>204</v>
      </c>
      <c r="C212" s="1">
        <v>1019520</v>
      </c>
      <c r="G212" s="1" t="s">
        <v>205</v>
      </c>
      <c r="H212" s="1">
        <v>2332270</v>
      </c>
    </row>
    <row r="213" spans="2:8" ht="15.75" hidden="1" customHeight="1" x14ac:dyDescent="0.25">
      <c r="B213" s="1" t="s">
        <v>215</v>
      </c>
      <c r="C213" s="1">
        <v>486217</v>
      </c>
      <c r="G213" s="1" t="s">
        <v>207</v>
      </c>
      <c r="H213" s="1">
        <v>201373</v>
      </c>
    </row>
    <row r="214" spans="2:8" ht="15.75" hidden="1" customHeight="1" x14ac:dyDescent="0.25">
      <c r="B214" s="1" t="s">
        <v>207</v>
      </c>
      <c r="C214" s="1">
        <v>90181.4</v>
      </c>
      <c r="G214" s="1" t="s">
        <v>208</v>
      </c>
      <c r="H214" s="1">
        <v>16822.400000000001</v>
      </c>
    </row>
    <row r="215" spans="2:8" ht="15.75" hidden="1" customHeight="1" x14ac:dyDescent="0.25">
      <c r="B215" s="1" t="s">
        <v>213</v>
      </c>
      <c r="C215" s="1">
        <v>71992</v>
      </c>
      <c r="G215" s="1" t="s">
        <v>209</v>
      </c>
      <c r="H215" s="1">
        <v>61511</v>
      </c>
    </row>
    <row r="216" spans="2:8" ht="15.75" hidden="1" customHeight="1" x14ac:dyDescent="0.25">
      <c r="B216" s="1" t="s">
        <v>211</v>
      </c>
      <c r="C216" s="1">
        <v>53594</v>
      </c>
      <c r="G216" s="1" t="s">
        <v>210</v>
      </c>
      <c r="H216" s="1">
        <v>1596790</v>
      </c>
    </row>
    <row r="217" spans="2:8" ht="15.75" hidden="1" customHeight="1" x14ac:dyDescent="0.25">
      <c r="B217" s="1" t="s">
        <v>209</v>
      </c>
      <c r="C217" s="1">
        <v>18189.400000000001</v>
      </c>
      <c r="G217" s="1" t="s">
        <v>211</v>
      </c>
      <c r="H217" s="1">
        <v>45989</v>
      </c>
    </row>
    <row r="218" spans="2:8" ht="15.75" hidden="1" customHeight="1" x14ac:dyDescent="0.25">
      <c r="B218" s="1" t="s">
        <v>203</v>
      </c>
      <c r="C218" s="1">
        <v>5289.64</v>
      </c>
      <c r="G218" s="1" t="s">
        <v>212</v>
      </c>
      <c r="H218" s="1">
        <v>10522</v>
      </c>
    </row>
    <row r="219" spans="2:8" ht="15.75" hidden="1" customHeight="1" x14ac:dyDescent="0.25">
      <c r="B219" s="1" t="s">
        <v>212</v>
      </c>
      <c r="C219" s="1">
        <v>4864</v>
      </c>
      <c r="G219" s="1" t="s">
        <v>213</v>
      </c>
      <c r="H219" s="1">
        <v>139862</v>
      </c>
    </row>
    <row r="220" spans="2:8" ht="15.75" hidden="1" customHeight="1" x14ac:dyDescent="0.25">
      <c r="B220" s="1" t="s">
        <v>208</v>
      </c>
      <c r="C220" s="1">
        <v>4169.6099999999997</v>
      </c>
      <c r="G220" s="1" t="s">
        <v>214</v>
      </c>
      <c r="H220" s="1">
        <v>2326670</v>
      </c>
    </row>
    <row r="221" spans="2:8" ht="15.75" hidden="1" customHeight="1" x14ac:dyDescent="0.25">
      <c r="B221" s="1" t="s">
        <v>11</v>
      </c>
      <c r="C221" s="1">
        <v>0</v>
      </c>
      <c r="G221" s="1" t="s">
        <v>215</v>
      </c>
      <c r="H221" s="1">
        <v>726436</v>
      </c>
    </row>
    <row r="222" spans="2:8" ht="15.75" hidden="1" customHeight="1" x14ac:dyDescent="0.25"/>
  </sheetData>
  <sheetProtection algorithmName="SHA-512" hashValue="9GKtJXV88O8Jccbb5asZIZE7Bx25d4QvJZ/eveNpFEKov7o8/+s9Y5iiBKvo3UMJ8ZQsupP2yuD9JGcEOSFwnQ==" saltValue="fHRev0L2hRUNvEd0I2UjYg==" spinCount="100000" sheet="1" scenarios="1"/>
  <mergeCells count="2">
    <mergeCell ref="A1:X2"/>
    <mergeCell ref="Y1:AA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49"/>
  <sheetViews>
    <sheetView showGridLines="0" showRowColHeaders="0" zoomScale="70" zoomScaleNormal="70" workbookViewId="0">
      <selection sqref="A1:D1"/>
    </sheetView>
  </sheetViews>
  <sheetFormatPr defaultRowHeight="15.75" x14ac:dyDescent="0.25"/>
  <cols>
    <col min="1" max="2" width="9" style="39"/>
    <col min="3" max="3" width="11.25" style="39" bestFit="1" customWidth="1"/>
    <col min="4" max="16384" width="9" style="39"/>
  </cols>
  <sheetData>
    <row r="1" spans="1:16" ht="15.75" customHeight="1" x14ac:dyDescent="0.25">
      <c r="A1" s="43"/>
      <c r="B1" s="43"/>
      <c r="C1" s="43"/>
      <c r="D1" s="43"/>
      <c r="E1" s="43"/>
      <c r="F1" s="43"/>
      <c r="G1" s="43"/>
      <c r="H1" s="43"/>
      <c r="I1" s="43"/>
      <c r="J1" s="43"/>
      <c r="K1" s="91" t="s">
        <v>319</v>
      </c>
      <c r="L1" s="91"/>
      <c r="M1" s="43"/>
      <c r="N1" s="43"/>
      <c r="O1" s="43"/>
      <c r="P1" s="43"/>
    </row>
    <row r="2" spans="1:16" x14ac:dyDescent="0.25">
      <c r="K2" s="91"/>
      <c r="L2" s="91"/>
    </row>
    <row r="3" spans="1:16" x14ac:dyDescent="0.25">
      <c r="K3" s="91"/>
      <c r="L3" s="91"/>
    </row>
    <row r="4" spans="1:16" x14ac:dyDescent="0.25">
      <c r="K4" s="91"/>
      <c r="L4" s="91"/>
    </row>
    <row r="5" spans="1:16" x14ac:dyDescent="0.25">
      <c r="K5" s="91"/>
      <c r="L5" s="91"/>
    </row>
    <row r="6" spans="1:16" x14ac:dyDescent="0.25">
      <c r="K6" s="91"/>
      <c r="L6" s="91"/>
    </row>
    <row r="33" spans="1:4" x14ac:dyDescent="0.25">
      <c r="A33" s="42" t="s">
        <v>234</v>
      </c>
    </row>
    <row r="39" spans="1:4" hidden="1" x14ac:dyDescent="0.25">
      <c r="A39" s="39" t="s">
        <v>236</v>
      </c>
      <c r="B39" s="39" t="s">
        <v>235</v>
      </c>
    </row>
    <row r="40" spans="1:4" hidden="1" x14ac:dyDescent="0.25">
      <c r="A40" s="39" t="s">
        <v>184</v>
      </c>
      <c r="B40" s="39">
        <v>1596790</v>
      </c>
      <c r="C40" s="45">
        <f t="shared" ref="C40:C49" si="0">(IF(ISNUMBER(B40),(IF(B40&lt;100,"&lt;100",IF(B40&lt;200,"&lt;200",IF(B40&lt;500,"&lt;500",IF(B40&lt;1000,"&lt;1,000",IF(B40&lt;10000,(ROUND(B40,-2)),IF(B40&lt;100000,(ROUND(B40,-3)),IF(B40&lt;1000000,(ROUND(B40,-4)),IF(B40&gt;=1000000,(ROUND(B40,-5))))))))))),"-"))</f>
        <v>1600000</v>
      </c>
      <c r="D40" s="54">
        <f t="shared" ref="D40:D47" si="1">B40/$B$49</f>
        <v>0.61390915871465812</v>
      </c>
    </row>
    <row r="41" spans="1:4" hidden="1" x14ac:dyDescent="0.25">
      <c r="A41" s="39" t="s">
        <v>185</v>
      </c>
      <c r="B41" s="39">
        <v>726436</v>
      </c>
      <c r="C41" s="45">
        <f t="shared" si="0"/>
        <v>730000</v>
      </c>
      <c r="D41" s="54">
        <f t="shared" si="1"/>
        <v>0.27928889435682924</v>
      </c>
    </row>
    <row r="42" spans="1:4" hidden="1" x14ac:dyDescent="0.25">
      <c r="A42" s="39" t="s">
        <v>188</v>
      </c>
      <c r="B42" s="39">
        <v>139862</v>
      </c>
      <c r="C42" s="45">
        <f t="shared" si="0"/>
        <v>140000</v>
      </c>
      <c r="D42" s="54">
        <f t="shared" si="1"/>
        <v>5.3771981761001453E-2</v>
      </c>
    </row>
    <row r="43" spans="1:4" hidden="1" x14ac:dyDescent="0.25">
      <c r="A43" s="39" t="s">
        <v>187</v>
      </c>
      <c r="B43" s="39">
        <v>61511</v>
      </c>
      <c r="C43" s="45">
        <f t="shared" si="0"/>
        <v>62000</v>
      </c>
      <c r="D43" s="54">
        <f t="shared" si="1"/>
        <v>2.3648799317190949E-2</v>
      </c>
    </row>
    <row r="44" spans="1:4" hidden="1" x14ac:dyDescent="0.25">
      <c r="A44" s="39" t="s">
        <v>189</v>
      </c>
      <c r="B44" s="39">
        <v>45989</v>
      </c>
      <c r="C44" s="45">
        <f t="shared" si="0"/>
        <v>46000</v>
      </c>
      <c r="D44" s="54">
        <f t="shared" si="1"/>
        <v>1.7681140475659548E-2</v>
      </c>
    </row>
    <row r="45" spans="1:4" hidden="1" x14ac:dyDescent="0.25">
      <c r="A45" s="39" t="s">
        <v>190</v>
      </c>
      <c r="B45" s="39">
        <v>16822.400000000001</v>
      </c>
      <c r="C45" s="45">
        <f t="shared" si="0"/>
        <v>17000</v>
      </c>
      <c r="D45" s="54">
        <f t="shared" si="1"/>
        <v>6.467616550430216E-3</v>
      </c>
    </row>
    <row r="46" spans="1:4" hidden="1" x14ac:dyDescent="0.25">
      <c r="A46" s="39" t="s">
        <v>186</v>
      </c>
      <c r="B46" s="39">
        <v>10522</v>
      </c>
      <c r="C46" s="45">
        <f t="shared" si="0"/>
        <v>11000</v>
      </c>
      <c r="D46" s="54">
        <f t="shared" si="1"/>
        <v>4.0453360604685851E-3</v>
      </c>
    </row>
    <row r="47" spans="1:4" hidden="1" x14ac:dyDescent="0.25">
      <c r="A47" s="39" t="s">
        <v>302</v>
      </c>
      <c r="B47" s="39">
        <v>3086.37</v>
      </c>
      <c r="C47" s="45">
        <f t="shared" si="0"/>
        <v>3100</v>
      </c>
      <c r="D47" s="54">
        <f t="shared" si="1"/>
        <v>1.1865998723577674E-3</v>
      </c>
    </row>
    <row r="48" spans="1:4" hidden="1" x14ac:dyDescent="0.25">
      <c r="C48" s="45"/>
    </row>
    <row r="49" spans="1:4" hidden="1" x14ac:dyDescent="0.25">
      <c r="A49" s="39" t="s">
        <v>13</v>
      </c>
      <c r="B49" s="39">
        <v>2601020</v>
      </c>
      <c r="C49" s="45">
        <f t="shared" si="0"/>
        <v>2600000</v>
      </c>
      <c r="D49" s="54">
        <f>B49/$B$49</f>
        <v>1</v>
      </c>
    </row>
  </sheetData>
  <sheetProtection algorithmName="SHA-512" hashValue="1NM0XRU2FlM9S2IP8eTKcqH0kLUB6QXZkl/GGa1u+filaABuHketedSRwiKaOnM0/fz1BzKkQVBIoq/+olQwVw==" saltValue="UFS7QkmX4KukZGpD+AjAYA==" spinCount="100000" sheet="1" scenarios="1"/>
  <mergeCells count="1">
    <mergeCell ref="K1: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Summary Table</vt:lpstr>
      <vt:lpstr>PMTCT coverage</vt:lpstr>
      <vt:lpstr>PMTCT regimen</vt:lpstr>
      <vt:lpstr>New Infects_trends</vt:lpstr>
      <vt:lpstr>PMTCT_GP_NI-reduction</vt:lpstr>
      <vt:lpstr>PMTCT coverage vs. NI </vt:lpstr>
      <vt:lpstr>PMTCT-MTCT Rates_SSA</vt:lpstr>
      <vt:lpstr>HIV Pop_0-14</vt:lpstr>
      <vt:lpstr>HIV Pop_0-14_Regions</vt:lpstr>
      <vt:lpstr>HIV Pop_0-14_Region</vt:lpstr>
      <vt:lpstr>New Infects_0-14</vt:lpstr>
      <vt:lpstr>New Infections_0-14_Regions</vt:lpstr>
      <vt:lpstr>New Infections_0-14_Region</vt:lpstr>
      <vt:lpstr>AIDS Deaths_0-14</vt:lpstr>
      <vt:lpstr>AIDS Death_0-14_Regions</vt:lpstr>
      <vt:lpstr>AIDS Deaths_0-14_Region</vt:lpstr>
      <vt:lpstr>PMTCT cascade</vt:lpstr>
      <vt:lpstr>PedART coverage vs. Deaths</vt:lpstr>
      <vt:lpstr>PMTCT_PedART_All regions</vt:lpstr>
      <vt:lpstr>PMTCT_PedART_Region</vt:lpstr>
      <vt:lpstr>PedART_AdultsChildren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Pop_10-19_Regions</vt:lpstr>
      <vt:lpstr>HIV Pop_10-19_Region</vt:lpstr>
      <vt:lpstr>New Infects_15-19</vt:lpstr>
      <vt:lpstr>New Infections_15-19_Regions</vt:lpstr>
      <vt:lpstr>New Infections_15-19_Region</vt:lpstr>
      <vt:lpstr>New Infects trend_ados_Region</vt:lpstr>
      <vt:lpstr>AIDS Deaths_by age grps_Region</vt:lpstr>
      <vt:lpstr>AIDS Deaths_10-19</vt:lpstr>
      <vt:lpstr>AIDS Death_10-19_Regions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2015-11-18T14:20:36Z</dcterms:modified>
</cp:coreProperties>
</file>