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9.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2.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6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6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6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6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Ou/XEONX75OfgJ07z5/XB7cJYny/WV/Awq9EZnHuGWBgCntyRwWtn69TdP0ljpbfyQ1W5SSFiP3Vlr/coq2pig==" workbookSaltValue="roMOtdrykRJvxmHCeaSk8A==" workbookSpinCount="100000" lockStructure="1"/>
  <bookViews>
    <workbookView xWindow="0" yWindow="0" windowWidth="18960" windowHeight="9900" tabRatio="707"/>
  </bookViews>
  <sheets>
    <sheet name="Summary Table" sheetId="92" r:id="rId1"/>
    <sheet name="PMTCT coverage" sheetId="54" r:id="rId2"/>
    <sheet name="PMTCT regimen" sheetId="4" r:id="rId3"/>
    <sheet name="New Infects_trends" sheetId="71" r:id="rId4"/>
    <sheet name="PMTCT_GP_NI-reduction" sheetId="67" r:id="rId5"/>
    <sheet name="PMTCT coverage vs. NI " sheetId="66" r:id="rId6"/>
    <sheet name="PMTCT-MTCT Rates_SSA" sheetId="7" r:id="rId7"/>
    <sheet name="HIV Pop_0-14" sheetId="110" r:id="rId8"/>
    <sheet name="HIV Pop_0-14_Regions" sheetId="121" r:id="rId9"/>
    <sheet name="HIV Pop_0-14_Region" sheetId="95" r:id="rId10"/>
    <sheet name="New Infects_0-14" sheetId="112" r:id="rId11"/>
    <sheet name="New Infections_0-14_Regions" sheetId="122" r:id="rId12"/>
    <sheet name="New Infections_0-14_Region" sheetId="62" r:id="rId13"/>
    <sheet name="AIDS Deaths_0-14" sheetId="114" r:id="rId14"/>
    <sheet name="AIDS Death_0-14_Regions" sheetId="123" r:id="rId15"/>
    <sheet name="AIDS Deaths_0-14_Region" sheetId="65" r:id="rId16"/>
    <sheet name="PMTCT cascade" sheetId="10" r:id="rId17"/>
    <sheet name="PedART coverage vs. Deaths" sheetId="68" r:id="rId18"/>
    <sheet name="PMTCT_PedART_All regions" sheetId="17" r:id="rId19"/>
    <sheet name="PMTCT_PedART_Region" sheetId="56" r:id="rId20"/>
    <sheet name="PedART_AdultsChildren" sheetId="69" r:id="rId21"/>
    <sheet name="ART Gap" sheetId="57" r:id="rId22"/>
    <sheet name="PMTCT_EID_All regions" sheetId="29" r:id="rId23"/>
    <sheet name="PMTCT_EID_Region" sheetId="58" r:id="rId24"/>
    <sheet name="PMTCT_InfantARVs_All regions" sheetId="14" r:id="rId25"/>
    <sheet name="PMTCT_Infant ARVs_Region" sheetId="59" r:id="rId26"/>
    <sheet name="PMTCT_All regions_Cotrim" sheetId="16" r:id="rId27"/>
    <sheet name="PMTCT_CTX_Region" sheetId="60" r:id="rId28"/>
    <sheet name="DPT_EID" sheetId="45" r:id="rId29"/>
    <sheet name="Summary Table_Ados" sheetId="103" r:id="rId30"/>
    <sheet name="HIV Pop_10-19" sheetId="116" r:id="rId31"/>
    <sheet name="HIV Pop_10-19_Regions" sheetId="124" r:id="rId32"/>
    <sheet name="HIV Pop_10-19_Region" sheetId="61" r:id="rId33"/>
    <sheet name="New Infects_15-19" sheetId="117" r:id="rId34"/>
    <sheet name="New Infections_15-19_Regions" sheetId="125" r:id="rId35"/>
    <sheet name="New Infections_15-19_Region" sheetId="80" r:id="rId36"/>
    <sheet name="New Infects trend_ados_Region" sheetId="72" r:id="rId37"/>
    <sheet name="AIDS Deaths_by age grps_Region" sheetId="73" r:id="rId38"/>
    <sheet name="AIDS Deaths_10-19" sheetId="119" r:id="rId39"/>
    <sheet name="AIDS Death_10-19_Regions" sheetId="126" r:id="rId40"/>
    <sheet name="AIDS Death_10-19_Region" sheetId="100" r:id="rId41"/>
    <sheet name="Adolescent ART coverage" sheetId="81" r:id="rId42"/>
    <sheet name="Comp_Know" sheetId="85" r:id="rId43"/>
    <sheet name="Sex by 15" sheetId="90" r:id="rId44"/>
    <sheet name="Mult Partners" sheetId="88" r:id="rId45"/>
    <sheet name="Mult Partners_Condoms" sheetId="89" r:id="rId46"/>
    <sheet name="High Risk Sex" sheetId="86" r:id="rId47"/>
    <sheet name="High Risk Sex_Condoms" sheetId="87" r:id="rId48"/>
    <sheet name="Testing by 12mos" sheetId="91" r:id="rId49"/>
    <sheet name="Circumcision" sheetId="83" r:id="rId5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26" l="1"/>
  <c r="C48" i="126"/>
  <c r="D46" i="126"/>
  <c r="C46" i="126"/>
  <c r="D45" i="126"/>
  <c r="C45" i="126"/>
  <c r="D44" i="126"/>
  <c r="C44" i="126"/>
  <c r="D43" i="126"/>
  <c r="C43" i="126"/>
  <c r="D42" i="126"/>
  <c r="C42" i="126"/>
  <c r="D41" i="126"/>
  <c r="C41" i="126"/>
  <c r="D40" i="126"/>
  <c r="C40" i="126"/>
  <c r="D39" i="126"/>
  <c r="C39" i="126"/>
  <c r="D47" i="125"/>
  <c r="C47" i="125"/>
  <c r="D46" i="125"/>
  <c r="C46" i="125"/>
  <c r="D45" i="125"/>
  <c r="C45" i="125"/>
  <c r="D44" i="125"/>
  <c r="C44" i="125"/>
  <c r="D43" i="125"/>
  <c r="C43" i="125"/>
  <c r="D42" i="125"/>
  <c r="C42" i="125"/>
  <c r="D41" i="125"/>
  <c r="C41" i="125"/>
  <c r="D40" i="125"/>
  <c r="C40" i="125"/>
  <c r="D39" i="125"/>
  <c r="C39" i="125"/>
  <c r="D48" i="123"/>
  <c r="C48" i="123"/>
  <c r="D46" i="123"/>
  <c r="C46" i="123"/>
  <c r="D45" i="123"/>
  <c r="C45" i="123"/>
  <c r="D44" i="123"/>
  <c r="C44" i="123"/>
  <c r="D43" i="123"/>
  <c r="C43" i="123"/>
  <c r="D42" i="123"/>
  <c r="C42" i="123"/>
  <c r="D41" i="123"/>
  <c r="C41" i="123"/>
  <c r="D40" i="123"/>
  <c r="C40" i="123"/>
  <c r="D39" i="123"/>
  <c r="C39" i="123"/>
  <c r="D47" i="122"/>
  <c r="C47" i="122"/>
  <c r="D46" i="122"/>
  <c r="C46" i="122"/>
  <c r="D45" i="122"/>
  <c r="C45" i="122"/>
  <c r="D44" i="122"/>
  <c r="C44" i="122"/>
  <c r="D43" i="122"/>
  <c r="C43" i="122"/>
  <c r="D42" i="122"/>
  <c r="C42" i="122"/>
  <c r="D41" i="122"/>
  <c r="C41" i="122"/>
  <c r="D40" i="122"/>
  <c r="C40" i="122"/>
  <c r="D39" i="122"/>
  <c r="C39" i="122"/>
  <c r="D49" i="121"/>
  <c r="C49" i="121"/>
  <c r="D47" i="121"/>
  <c r="C47" i="121"/>
  <c r="D46" i="121"/>
  <c r="C46" i="121"/>
  <c r="D45" i="121"/>
  <c r="C45" i="121"/>
  <c r="D44" i="121"/>
  <c r="C44" i="121"/>
  <c r="D43" i="121"/>
  <c r="C43" i="121"/>
  <c r="D42" i="121"/>
  <c r="C42" i="121"/>
  <c r="D41" i="121"/>
  <c r="C41" i="121"/>
  <c r="D40" i="121"/>
  <c r="C40" i="121"/>
  <c r="C57" i="100" l="1"/>
  <c r="D40" i="100"/>
  <c r="D41" i="100"/>
  <c r="D42" i="100"/>
  <c r="D43" i="100"/>
  <c r="D44" i="100"/>
  <c r="D45" i="100"/>
  <c r="D46" i="100"/>
  <c r="D47" i="100"/>
  <c r="D48" i="100"/>
  <c r="D49" i="100"/>
  <c r="D50" i="100"/>
  <c r="D51" i="100"/>
  <c r="D52" i="100"/>
  <c r="D53" i="100"/>
  <c r="D54" i="100"/>
  <c r="D55" i="100"/>
  <c r="D57" i="100"/>
  <c r="D39" i="100"/>
  <c r="C40" i="100"/>
  <c r="C41" i="100"/>
  <c r="C42" i="100"/>
  <c r="C43" i="100"/>
  <c r="C44" i="100"/>
  <c r="C45" i="100"/>
  <c r="C46" i="100"/>
  <c r="C47" i="100"/>
  <c r="C48" i="100"/>
  <c r="C49" i="100"/>
  <c r="C50" i="100"/>
  <c r="C51" i="100"/>
  <c r="C52" i="100"/>
  <c r="C53" i="100"/>
  <c r="C54" i="100"/>
  <c r="C55" i="100"/>
  <c r="D57" i="80"/>
  <c r="D55" i="80"/>
  <c r="D54" i="80"/>
  <c r="D53" i="80"/>
  <c r="D52" i="80"/>
  <c r="D51" i="80"/>
  <c r="D50" i="80"/>
  <c r="D49" i="80"/>
  <c r="D48" i="80"/>
  <c r="D47" i="80"/>
  <c r="D46" i="80"/>
  <c r="D45" i="80"/>
  <c r="D44" i="80"/>
  <c r="D43" i="80"/>
  <c r="D42" i="80"/>
  <c r="D41" i="80"/>
  <c r="D40" i="80"/>
  <c r="C40" i="80"/>
  <c r="D39" i="80" l="1"/>
  <c r="C47" i="80"/>
  <c r="C41" i="80"/>
  <c r="C54" i="80"/>
  <c r="C50" i="80"/>
  <c r="C39" i="80"/>
  <c r="C46" i="80"/>
  <c r="C45" i="80"/>
  <c r="C53" i="80"/>
  <c r="C42" i="80"/>
  <c r="C48" i="80"/>
  <c r="C44" i="80"/>
  <c r="C51" i="80"/>
  <c r="C52" i="80"/>
  <c r="C43" i="80"/>
  <c r="C49" i="80"/>
  <c r="C58" i="61" l="1"/>
  <c r="C45" i="61"/>
  <c r="C44" i="61"/>
  <c r="C54" i="61"/>
  <c r="C52" i="61"/>
  <c r="C40" i="61"/>
  <c r="C49" i="61"/>
  <c r="C48" i="61"/>
  <c r="C55" i="61"/>
  <c r="C42" i="61"/>
  <c r="C47" i="61"/>
  <c r="C46" i="61"/>
  <c r="C53" i="61"/>
  <c r="C50" i="61"/>
  <c r="C41" i="61"/>
  <c r="C51" i="61"/>
  <c r="C43" i="61"/>
  <c r="D45" i="61"/>
  <c r="D44" i="61"/>
  <c r="D54" i="61"/>
  <c r="D52" i="61"/>
  <c r="D40" i="61"/>
  <c r="D49" i="61"/>
  <c r="D48" i="61"/>
  <c r="D55" i="61"/>
  <c r="D42" i="61"/>
  <c r="D47" i="61"/>
  <c r="D46" i="61"/>
  <c r="D53" i="61"/>
  <c r="D50" i="61"/>
  <c r="D41" i="61"/>
  <c r="D51" i="61"/>
  <c r="D43" i="61"/>
  <c r="D58" i="61"/>
  <c r="D56" i="61"/>
  <c r="F32" i="60" l="1"/>
  <c r="F35" i="60"/>
  <c r="F36" i="60"/>
  <c r="F30" i="60"/>
  <c r="F34" i="60"/>
  <c r="F37" i="60"/>
  <c r="F38" i="60"/>
  <c r="F31" i="60"/>
  <c r="F33" i="60"/>
  <c r="E30" i="60"/>
  <c r="E34" i="60"/>
  <c r="E37" i="60"/>
  <c r="E38" i="60"/>
  <c r="E31" i="60"/>
  <c r="E33" i="60"/>
  <c r="E32" i="60"/>
  <c r="E35" i="60"/>
  <c r="E36" i="60"/>
  <c r="F30" i="59"/>
  <c r="F31" i="59"/>
  <c r="F32" i="59"/>
  <c r="F33" i="59"/>
  <c r="F34" i="59"/>
  <c r="F35" i="59"/>
  <c r="F36" i="59"/>
  <c r="F37" i="59"/>
  <c r="F38" i="59"/>
  <c r="E30" i="59"/>
  <c r="E31" i="59"/>
  <c r="E32" i="59"/>
  <c r="E33" i="59"/>
  <c r="E34" i="59"/>
  <c r="E35" i="59"/>
  <c r="E36" i="59"/>
  <c r="E37" i="59"/>
  <c r="E38" i="59"/>
  <c r="F30" i="58" l="1"/>
  <c r="F31" i="58"/>
  <c r="F32" i="58"/>
  <c r="F33" i="58"/>
  <c r="F34" i="58"/>
  <c r="F35" i="58"/>
  <c r="F36" i="58"/>
  <c r="F37" i="58"/>
  <c r="F38" i="58"/>
  <c r="E33" i="58"/>
  <c r="E36" i="58"/>
  <c r="E37" i="58"/>
  <c r="E31" i="58"/>
  <c r="E35" i="58"/>
  <c r="E34" i="58"/>
  <c r="E38" i="58"/>
  <c r="E30" i="58"/>
  <c r="E32" i="58"/>
  <c r="D57" i="65" l="1"/>
  <c r="D45" i="65"/>
  <c r="D40" i="65"/>
  <c r="D49" i="65"/>
  <c r="D52" i="65"/>
  <c r="D39" i="65"/>
  <c r="D46" i="65"/>
  <c r="D48" i="65"/>
  <c r="D55" i="65"/>
  <c r="D41" i="65"/>
  <c r="D42" i="65"/>
  <c r="D47" i="65"/>
  <c r="D53" i="65"/>
  <c r="D51" i="65"/>
  <c r="D44" i="65"/>
  <c r="D50" i="65"/>
  <c r="D43" i="65"/>
  <c r="D54" i="65"/>
  <c r="C55" i="65"/>
  <c r="C41" i="65"/>
  <c r="C42" i="65"/>
  <c r="C47" i="65"/>
  <c r="C53" i="65"/>
  <c r="C51" i="65"/>
  <c r="C44" i="65"/>
  <c r="C50" i="65"/>
  <c r="C43" i="65"/>
  <c r="C57" i="65"/>
  <c r="C45" i="65"/>
  <c r="C40" i="65"/>
  <c r="C49" i="65"/>
  <c r="C52" i="65"/>
  <c r="C39" i="65"/>
  <c r="C46" i="65"/>
  <c r="C48" i="65"/>
  <c r="D55" i="62"/>
  <c r="D41" i="62"/>
  <c r="D42" i="62"/>
  <c r="D47" i="62"/>
  <c r="D53" i="62"/>
  <c r="D51" i="62"/>
  <c r="D46" i="62"/>
  <c r="D49" i="62"/>
  <c r="D43" i="62"/>
  <c r="D57" i="62"/>
  <c r="D44" i="62"/>
  <c r="D40" i="62"/>
  <c r="D50" i="62"/>
  <c r="D52" i="62"/>
  <c r="D39" i="62"/>
  <c r="D45" i="62"/>
  <c r="D48" i="62"/>
  <c r="D54" i="62"/>
  <c r="C44" i="62"/>
  <c r="C40" i="62"/>
  <c r="C50" i="62"/>
  <c r="C52" i="62"/>
  <c r="C39" i="62"/>
  <c r="C45" i="62"/>
  <c r="C48" i="62"/>
  <c r="C55" i="62"/>
  <c r="C41" i="62"/>
  <c r="C42" i="62"/>
  <c r="C47" i="62"/>
  <c r="C53" i="62"/>
  <c r="C51" i="62"/>
  <c r="C46" i="62"/>
  <c r="C49" i="62"/>
  <c r="C43" i="62"/>
  <c r="C57" i="62"/>
  <c r="C55" i="95" l="1"/>
  <c r="D55" i="95"/>
  <c r="C43" i="95"/>
  <c r="D43" i="95"/>
  <c r="C52" i="95"/>
  <c r="D52" i="95"/>
  <c r="C53" i="95"/>
  <c r="D53" i="95"/>
  <c r="C56" i="95"/>
  <c r="D56" i="95"/>
  <c r="C54" i="95"/>
  <c r="D54" i="95"/>
  <c r="C50" i="95"/>
  <c r="D50" i="95"/>
  <c r="C51" i="95"/>
  <c r="D51" i="95"/>
  <c r="D44" i="95"/>
  <c r="D40" i="95"/>
  <c r="D47" i="95"/>
  <c r="D48" i="95"/>
  <c r="D41" i="95"/>
  <c r="D46" i="95"/>
  <c r="D49" i="95"/>
  <c r="D42" i="95"/>
  <c r="D45" i="95"/>
  <c r="D58" i="95"/>
  <c r="C41" i="95"/>
  <c r="C46" i="95"/>
  <c r="C49" i="95"/>
  <c r="C42" i="95"/>
  <c r="C45" i="95"/>
  <c r="C58" i="95"/>
  <c r="C44" i="95"/>
  <c r="C40" i="95"/>
  <c r="C47" i="95"/>
  <c r="C48" i="95"/>
  <c r="D44" i="67" l="1"/>
  <c r="E44" i="67" s="1"/>
  <c r="D43" i="67"/>
  <c r="E43" i="67" s="1"/>
  <c r="D45" i="67"/>
  <c r="E45" i="67" s="1"/>
  <c r="D42" i="67"/>
  <c r="E42" i="67" s="1"/>
  <c r="D46" i="67"/>
  <c r="E46" i="67" s="1"/>
  <c r="D41" i="67"/>
  <c r="E41" i="67" s="1"/>
  <c r="J61" i="119" l="1"/>
  <c r="I61" i="119"/>
  <c r="E61" i="119"/>
  <c r="D61" i="119"/>
  <c r="H60" i="119"/>
  <c r="J60" i="119" s="1"/>
  <c r="C60" i="119"/>
  <c r="D60" i="119" s="1"/>
  <c r="J59" i="119"/>
  <c r="I59" i="119"/>
  <c r="E59" i="119"/>
  <c r="D59" i="119"/>
  <c r="J58" i="119"/>
  <c r="I58" i="119"/>
  <c r="E58" i="119"/>
  <c r="D58" i="119"/>
  <c r="J57" i="119"/>
  <c r="I57" i="119"/>
  <c r="E57" i="119"/>
  <c r="D57" i="119"/>
  <c r="J56" i="119"/>
  <c r="I56" i="119"/>
  <c r="E56" i="119"/>
  <c r="D56" i="119"/>
  <c r="J55" i="119"/>
  <c r="I55" i="119"/>
  <c r="E55" i="119"/>
  <c r="D55" i="119"/>
  <c r="J54" i="119"/>
  <c r="I54" i="119"/>
  <c r="E54" i="119"/>
  <c r="D54" i="119"/>
  <c r="J53" i="119"/>
  <c r="I53" i="119"/>
  <c r="E53" i="119"/>
  <c r="D53" i="119"/>
  <c r="J52" i="119"/>
  <c r="I52" i="119"/>
  <c r="E52" i="119"/>
  <c r="D52" i="119"/>
  <c r="J51" i="119"/>
  <c r="I51" i="119"/>
  <c r="E51" i="119"/>
  <c r="D51" i="119"/>
  <c r="J50" i="119"/>
  <c r="I50" i="119"/>
  <c r="E50" i="119"/>
  <c r="D50" i="119"/>
  <c r="J49" i="119"/>
  <c r="I49" i="119"/>
  <c r="E49" i="119"/>
  <c r="D49" i="119"/>
  <c r="J48" i="119"/>
  <c r="I48" i="119"/>
  <c r="E48" i="119"/>
  <c r="D48" i="119"/>
  <c r="J47" i="119"/>
  <c r="I47" i="119"/>
  <c r="E47" i="119"/>
  <c r="D47" i="119"/>
  <c r="J46" i="119"/>
  <c r="I46" i="119"/>
  <c r="E46" i="119"/>
  <c r="D46" i="119"/>
  <c r="J45" i="119"/>
  <c r="I45" i="119"/>
  <c r="E45" i="119"/>
  <c r="D45" i="119"/>
  <c r="J44" i="119"/>
  <c r="I44" i="119"/>
  <c r="E44" i="119"/>
  <c r="D44" i="119"/>
  <c r="J43" i="119"/>
  <c r="I43" i="119"/>
  <c r="E43" i="119"/>
  <c r="D43" i="119"/>
  <c r="J42" i="119"/>
  <c r="I42" i="119"/>
  <c r="E42" i="119"/>
  <c r="D42" i="119"/>
  <c r="J41" i="119"/>
  <c r="I41" i="119"/>
  <c r="E41" i="119"/>
  <c r="D41" i="119"/>
  <c r="J40" i="119"/>
  <c r="I40" i="119"/>
  <c r="E40" i="119"/>
  <c r="D40" i="119"/>
  <c r="E60" i="119" l="1"/>
  <c r="I60" i="119"/>
  <c r="P62" i="117"/>
  <c r="R62" i="117" s="1"/>
  <c r="Q61" i="117"/>
  <c r="F61" i="117"/>
  <c r="E61" i="117"/>
  <c r="Q60" i="117"/>
  <c r="E60" i="117"/>
  <c r="D60" i="117"/>
  <c r="F60" i="117" s="1"/>
  <c r="Q59" i="117"/>
  <c r="F59" i="117"/>
  <c r="E59" i="117"/>
  <c r="Q58" i="117"/>
  <c r="F58" i="117"/>
  <c r="E58" i="117"/>
  <c r="Q57" i="117"/>
  <c r="F57" i="117"/>
  <c r="E57" i="117"/>
  <c r="Q56" i="117"/>
  <c r="F56" i="117"/>
  <c r="E56" i="117"/>
  <c r="Q55" i="117"/>
  <c r="F55" i="117"/>
  <c r="E55" i="117"/>
  <c r="Q54" i="117"/>
  <c r="F54" i="117"/>
  <c r="E54" i="117"/>
  <c r="Q53" i="117"/>
  <c r="F53" i="117"/>
  <c r="E53" i="117"/>
  <c r="Q52" i="117"/>
  <c r="F52" i="117"/>
  <c r="E52" i="117"/>
  <c r="Q51" i="117"/>
  <c r="F51" i="117"/>
  <c r="E51" i="117"/>
  <c r="Q50" i="117"/>
  <c r="F50" i="117"/>
  <c r="E50" i="117"/>
  <c r="Q49" i="117"/>
  <c r="F49" i="117"/>
  <c r="E49" i="117"/>
  <c r="Q48" i="117"/>
  <c r="F48" i="117"/>
  <c r="E48" i="117"/>
  <c r="Q47" i="117"/>
  <c r="F47" i="117"/>
  <c r="E47" i="117"/>
  <c r="Q46" i="117"/>
  <c r="F46" i="117"/>
  <c r="E46" i="117"/>
  <c r="Q45" i="117"/>
  <c r="F45" i="117"/>
  <c r="E45" i="117"/>
  <c r="Q44" i="117"/>
  <c r="F44" i="117"/>
  <c r="E44" i="117"/>
  <c r="Q43" i="117"/>
  <c r="F43" i="117"/>
  <c r="E43" i="117"/>
  <c r="Q42" i="117"/>
  <c r="F42" i="117"/>
  <c r="E42" i="117"/>
  <c r="Q41" i="117"/>
  <c r="F41" i="117"/>
  <c r="E41" i="117"/>
  <c r="F40" i="117"/>
  <c r="E40" i="117"/>
  <c r="J62" i="116"/>
  <c r="I62" i="116"/>
  <c r="E62" i="116"/>
  <c r="D62" i="116"/>
  <c r="J61" i="116"/>
  <c r="H61" i="116"/>
  <c r="I61" i="116" s="1"/>
  <c r="E61" i="116"/>
  <c r="D61" i="116"/>
  <c r="C61" i="116"/>
  <c r="J60" i="116"/>
  <c r="I60" i="116"/>
  <c r="E60" i="116"/>
  <c r="D60" i="116"/>
  <c r="J59" i="116"/>
  <c r="I59" i="116"/>
  <c r="E59" i="116"/>
  <c r="D59" i="116"/>
  <c r="J58" i="116"/>
  <c r="I58" i="116"/>
  <c r="E58" i="116"/>
  <c r="D58" i="116"/>
  <c r="J57" i="116"/>
  <c r="I57" i="116"/>
  <c r="E57" i="116"/>
  <c r="D57" i="116"/>
  <c r="J56" i="116"/>
  <c r="I56" i="116"/>
  <c r="E56" i="116"/>
  <c r="D56" i="116"/>
  <c r="J55" i="116"/>
  <c r="I55" i="116"/>
  <c r="E55" i="116"/>
  <c r="D55" i="116"/>
  <c r="J54" i="116"/>
  <c r="I54" i="116"/>
  <c r="E54" i="116"/>
  <c r="D54" i="116"/>
  <c r="J53" i="116"/>
  <c r="I53" i="116"/>
  <c r="E53" i="116"/>
  <c r="D53" i="116"/>
  <c r="J52" i="116"/>
  <c r="I52" i="116"/>
  <c r="E52" i="116"/>
  <c r="D52" i="116"/>
  <c r="J51" i="116"/>
  <c r="I51" i="116"/>
  <c r="E51" i="116"/>
  <c r="D51" i="116"/>
  <c r="J50" i="116"/>
  <c r="I50" i="116"/>
  <c r="E50" i="116"/>
  <c r="D50" i="116"/>
  <c r="J49" i="116"/>
  <c r="I49" i="116"/>
  <c r="E49" i="116"/>
  <c r="D49" i="116"/>
  <c r="J48" i="116"/>
  <c r="I48" i="116"/>
  <c r="E48" i="116"/>
  <c r="D48" i="116"/>
  <c r="J47" i="116"/>
  <c r="I47" i="116"/>
  <c r="E47" i="116"/>
  <c r="D47" i="116"/>
  <c r="J46" i="116"/>
  <c r="I46" i="116"/>
  <c r="E46" i="116"/>
  <c r="D46" i="116"/>
  <c r="J45" i="116"/>
  <c r="I45" i="116"/>
  <c r="E45" i="116"/>
  <c r="D45" i="116"/>
  <c r="J44" i="116"/>
  <c r="I44" i="116"/>
  <c r="E44" i="116"/>
  <c r="D44" i="116"/>
  <c r="J43" i="116"/>
  <c r="I43" i="116"/>
  <c r="E43" i="116"/>
  <c r="D43" i="116"/>
  <c r="J42" i="116"/>
  <c r="I42" i="116"/>
  <c r="E42" i="116"/>
  <c r="D42" i="116"/>
  <c r="J41" i="116"/>
  <c r="I41" i="116"/>
  <c r="E41" i="116"/>
  <c r="D41" i="116"/>
  <c r="R60" i="117" l="1"/>
  <c r="R61" i="117"/>
  <c r="Q62" i="117"/>
  <c r="R41" i="117"/>
  <c r="R42" i="117"/>
  <c r="R43" i="117"/>
  <c r="R44" i="117"/>
  <c r="R45" i="117"/>
  <c r="R46" i="117"/>
  <c r="R47" i="117"/>
  <c r="R48" i="117"/>
  <c r="R49" i="117"/>
  <c r="R50" i="117"/>
  <c r="R51" i="117"/>
  <c r="R52" i="117"/>
  <c r="R53" i="117"/>
  <c r="R54" i="117"/>
  <c r="R55" i="117"/>
  <c r="R56" i="117"/>
  <c r="R57" i="117"/>
  <c r="R58" i="117"/>
  <c r="R59" i="117"/>
  <c r="J61" i="114" l="1"/>
  <c r="I61" i="114"/>
  <c r="E61" i="114"/>
  <c r="D61" i="114"/>
  <c r="I60" i="114"/>
  <c r="H60" i="114"/>
  <c r="J60" i="114" s="1"/>
  <c r="C60" i="114"/>
  <c r="D60" i="114" s="1"/>
  <c r="J59" i="114"/>
  <c r="I59" i="114"/>
  <c r="E59" i="114"/>
  <c r="D59" i="114"/>
  <c r="J58" i="114"/>
  <c r="I58" i="114"/>
  <c r="E58" i="114"/>
  <c r="D58" i="114"/>
  <c r="J57" i="114"/>
  <c r="I57" i="114"/>
  <c r="E57" i="114"/>
  <c r="D57" i="114"/>
  <c r="J56" i="114"/>
  <c r="I56" i="114"/>
  <c r="E56" i="114"/>
  <c r="D56" i="114"/>
  <c r="J55" i="114"/>
  <c r="I55" i="114"/>
  <c r="E55" i="114"/>
  <c r="D55" i="114"/>
  <c r="J54" i="114"/>
  <c r="I54" i="114"/>
  <c r="E54" i="114"/>
  <c r="D54" i="114"/>
  <c r="J53" i="114"/>
  <c r="I53" i="114"/>
  <c r="E53" i="114"/>
  <c r="D53" i="114"/>
  <c r="J52" i="114"/>
  <c r="I52" i="114"/>
  <c r="E52" i="114"/>
  <c r="D52" i="114"/>
  <c r="J51" i="114"/>
  <c r="I51" i="114"/>
  <c r="E51" i="114"/>
  <c r="D51" i="114"/>
  <c r="J50" i="114"/>
  <c r="I50" i="114"/>
  <c r="E50" i="114"/>
  <c r="D50" i="114"/>
  <c r="J49" i="114"/>
  <c r="I49" i="114"/>
  <c r="E49" i="114"/>
  <c r="D49" i="114"/>
  <c r="J48" i="114"/>
  <c r="I48" i="114"/>
  <c r="E48" i="114"/>
  <c r="D48" i="114"/>
  <c r="J47" i="114"/>
  <c r="I47" i="114"/>
  <c r="E47" i="114"/>
  <c r="D47" i="114"/>
  <c r="J46" i="114"/>
  <c r="I46" i="114"/>
  <c r="E46" i="114"/>
  <c r="D46" i="114"/>
  <c r="J45" i="114"/>
  <c r="I45" i="114"/>
  <c r="E45" i="114"/>
  <c r="D45" i="114"/>
  <c r="J44" i="114"/>
  <c r="I44" i="114"/>
  <c r="E44" i="114"/>
  <c r="D44" i="114"/>
  <c r="J43" i="114"/>
  <c r="I43" i="114"/>
  <c r="E43" i="114"/>
  <c r="D43" i="114"/>
  <c r="J42" i="114"/>
  <c r="I42" i="114"/>
  <c r="E42" i="114"/>
  <c r="D42" i="114"/>
  <c r="J41" i="114"/>
  <c r="I41" i="114"/>
  <c r="E41" i="114"/>
  <c r="D41" i="114"/>
  <c r="J40" i="114"/>
  <c r="I40" i="114"/>
  <c r="E40" i="114"/>
  <c r="D40" i="114"/>
  <c r="R72" i="112"/>
  <c r="Q72" i="112"/>
  <c r="P71" i="112"/>
  <c r="R71" i="112" s="1"/>
  <c r="F71" i="112"/>
  <c r="E71" i="112"/>
  <c r="R70" i="112"/>
  <c r="Q70" i="112"/>
  <c r="F70" i="112"/>
  <c r="D70" i="112"/>
  <c r="E70" i="112" s="1"/>
  <c r="R69" i="112"/>
  <c r="Q69" i="112"/>
  <c r="F69" i="112"/>
  <c r="E69" i="112"/>
  <c r="R68" i="112"/>
  <c r="Q68" i="112"/>
  <c r="F68" i="112"/>
  <c r="E68" i="112"/>
  <c r="R67" i="112"/>
  <c r="Q67" i="112"/>
  <c r="F67" i="112"/>
  <c r="E67" i="112"/>
  <c r="R66" i="112"/>
  <c r="Q66" i="112"/>
  <c r="F66" i="112"/>
  <c r="E66" i="112"/>
  <c r="R65" i="112"/>
  <c r="Q65" i="112"/>
  <c r="F65" i="112"/>
  <c r="E65" i="112"/>
  <c r="R64" i="112"/>
  <c r="Q64" i="112"/>
  <c r="F64" i="112"/>
  <c r="E64" i="112"/>
  <c r="R63" i="112"/>
  <c r="Q63" i="112"/>
  <c r="F63" i="112"/>
  <c r="E63" i="112"/>
  <c r="R62" i="112"/>
  <c r="Q62" i="112"/>
  <c r="F62" i="112"/>
  <c r="E62" i="112"/>
  <c r="R61" i="112"/>
  <c r="Q61" i="112"/>
  <c r="F61" i="112"/>
  <c r="E61" i="112"/>
  <c r="R60" i="112"/>
  <c r="Q60" i="112"/>
  <c r="F60" i="112"/>
  <c r="E60" i="112"/>
  <c r="R59" i="112"/>
  <c r="Q59" i="112"/>
  <c r="F59" i="112"/>
  <c r="E59" i="112"/>
  <c r="R58" i="112"/>
  <c r="Q58" i="112"/>
  <c r="F58" i="112"/>
  <c r="E58" i="112"/>
  <c r="R57" i="112"/>
  <c r="Q57" i="112"/>
  <c r="F57" i="112"/>
  <c r="E57" i="112"/>
  <c r="R56" i="112"/>
  <c r="Q56" i="112"/>
  <c r="F56" i="112"/>
  <c r="E56" i="112"/>
  <c r="R55" i="112"/>
  <c r="Q55" i="112"/>
  <c r="F55" i="112"/>
  <c r="E55" i="112"/>
  <c r="R54" i="112"/>
  <c r="Q54" i="112"/>
  <c r="F54" i="112"/>
  <c r="E54" i="112"/>
  <c r="R53" i="112"/>
  <c r="Q53" i="112"/>
  <c r="F53" i="112"/>
  <c r="E53" i="112"/>
  <c r="R52" i="112"/>
  <c r="Q52" i="112"/>
  <c r="F52" i="112"/>
  <c r="E52" i="112"/>
  <c r="R51" i="112"/>
  <c r="Q51" i="112"/>
  <c r="F51" i="112"/>
  <c r="E51" i="112"/>
  <c r="F50" i="112"/>
  <c r="E50" i="112"/>
  <c r="J62" i="110"/>
  <c r="I62" i="110"/>
  <c r="E62" i="110"/>
  <c r="D62" i="110"/>
  <c r="H61" i="110"/>
  <c r="J61" i="110" s="1"/>
  <c r="C61" i="110"/>
  <c r="D61" i="110" s="1"/>
  <c r="J60" i="110"/>
  <c r="I60" i="110"/>
  <c r="E60" i="110"/>
  <c r="D60" i="110"/>
  <c r="J59" i="110"/>
  <c r="I59" i="110"/>
  <c r="E59" i="110"/>
  <c r="D59" i="110"/>
  <c r="J58" i="110"/>
  <c r="I58" i="110"/>
  <c r="E58" i="110"/>
  <c r="D58" i="110"/>
  <c r="J57" i="110"/>
  <c r="I57" i="110"/>
  <c r="E57" i="110"/>
  <c r="D57" i="110"/>
  <c r="J56" i="110"/>
  <c r="I56" i="110"/>
  <c r="E56" i="110"/>
  <c r="D56" i="110"/>
  <c r="J55" i="110"/>
  <c r="I55" i="110"/>
  <c r="E55" i="110"/>
  <c r="D55" i="110"/>
  <c r="J54" i="110"/>
  <c r="I54" i="110"/>
  <c r="E54" i="110"/>
  <c r="D54" i="110"/>
  <c r="J53" i="110"/>
  <c r="I53" i="110"/>
  <c r="E53" i="110"/>
  <c r="D53" i="110"/>
  <c r="J52" i="110"/>
  <c r="I52" i="110"/>
  <c r="E52" i="110"/>
  <c r="D52" i="110"/>
  <c r="J51" i="110"/>
  <c r="I51" i="110"/>
  <c r="E51" i="110"/>
  <c r="D51" i="110"/>
  <c r="J50" i="110"/>
  <c r="I50" i="110"/>
  <c r="E50" i="110"/>
  <c r="D50" i="110"/>
  <c r="J49" i="110"/>
  <c r="I49" i="110"/>
  <c r="E49" i="110"/>
  <c r="D49" i="110"/>
  <c r="J48" i="110"/>
  <c r="I48" i="110"/>
  <c r="E48" i="110"/>
  <c r="D48" i="110"/>
  <c r="J47" i="110"/>
  <c r="I47" i="110"/>
  <c r="E47" i="110"/>
  <c r="D47" i="110"/>
  <c r="J46" i="110"/>
  <c r="I46" i="110"/>
  <c r="E46" i="110"/>
  <c r="D46" i="110"/>
  <c r="J45" i="110"/>
  <c r="I45" i="110"/>
  <c r="E45" i="110"/>
  <c r="D45" i="110"/>
  <c r="J44" i="110"/>
  <c r="I44" i="110"/>
  <c r="E44" i="110"/>
  <c r="D44" i="110"/>
  <c r="J43" i="110"/>
  <c r="I43" i="110"/>
  <c r="E43" i="110"/>
  <c r="D43" i="110"/>
  <c r="J42" i="110"/>
  <c r="I42" i="110"/>
  <c r="E42" i="110"/>
  <c r="D42" i="110"/>
  <c r="J41" i="110"/>
  <c r="I41" i="110"/>
  <c r="E41" i="110"/>
  <c r="D41" i="110"/>
  <c r="E60" i="114" l="1"/>
  <c r="Q71" i="112"/>
  <c r="E61" i="110"/>
  <c r="I61" i="110"/>
  <c r="C55" i="80" l="1"/>
  <c r="C54" i="65" l="1"/>
  <c r="C54" i="62"/>
  <c r="C56" i="61" l="1"/>
  <c r="C39" i="100" l="1"/>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D119" i="81" s="1"/>
  <c r="J56" i="81"/>
  <c r="D56" i="81"/>
  <c r="D120" i="81" s="1"/>
  <c r="L120" i="81" l="1"/>
  <c r="L122" i="81" s="1"/>
  <c r="P42" i="71" l="1"/>
  <c r="Q42" i="71"/>
  <c r="C42" i="71"/>
  <c r="B42" i="71"/>
  <c r="Q41" i="71" l="1"/>
  <c r="R41" i="71" s="1"/>
  <c r="S41" i="71" s="1"/>
  <c r="T41" i="71" s="1"/>
  <c r="U41" i="71" s="1"/>
  <c r="V41" i="71" s="1"/>
  <c r="W41" i="71" s="1"/>
  <c r="X41" i="71" s="1"/>
  <c r="Y41" i="71" s="1"/>
  <c r="Z41" i="71" s="1"/>
  <c r="AA41" i="71" s="1"/>
  <c r="AB41" i="71" s="1"/>
  <c r="AC41" i="71" s="1"/>
  <c r="AD41" i="71" s="1"/>
  <c r="AE41" i="71" s="1"/>
  <c r="AF41" i="71" s="1"/>
  <c r="L36" i="69"/>
  <c r="L37" i="69"/>
  <c r="L38" i="69"/>
  <c r="L39" i="69"/>
  <c r="L40" i="69"/>
  <c r="L41" i="69"/>
  <c r="L42" i="69"/>
  <c r="L43" i="69"/>
  <c r="L44" i="69"/>
  <c r="L45" i="69"/>
  <c r="L46" i="69"/>
  <c r="L47" i="69"/>
  <c r="L48" i="69"/>
  <c r="L49" i="69"/>
  <c r="L35" i="69"/>
  <c r="K36" i="69"/>
  <c r="K37" i="69"/>
  <c r="K38" i="69"/>
  <c r="K39" i="69"/>
  <c r="K40" i="69"/>
  <c r="K41" i="69"/>
  <c r="K42" i="69"/>
  <c r="K43" i="69"/>
  <c r="K44" i="69"/>
  <c r="K45" i="69"/>
  <c r="K46" i="69"/>
  <c r="K47" i="69"/>
  <c r="K48" i="69"/>
  <c r="K49" i="69"/>
  <c r="K35" i="69"/>
  <c r="J36" i="69"/>
  <c r="J37" i="69"/>
  <c r="J38" i="69"/>
  <c r="J39" i="69"/>
  <c r="J40" i="69"/>
  <c r="J41" i="69"/>
  <c r="J42" i="69"/>
  <c r="J43" i="69"/>
  <c r="J44" i="69"/>
  <c r="J45" i="69"/>
  <c r="J46" i="69"/>
  <c r="J47" i="69"/>
  <c r="J48" i="69"/>
  <c r="J49" i="69"/>
  <c r="J35" i="69"/>
  <c r="I36" i="69"/>
  <c r="I37" i="69"/>
  <c r="I38" i="69"/>
  <c r="I39" i="69"/>
  <c r="I40" i="69"/>
  <c r="I41" i="69"/>
  <c r="I42" i="69"/>
  <c r="I43" i="69"/>
  <c r="I44" i="69"/>
  <c r="I45" i="69"/>
  <c r="I46" i="69"/>
  <c r="I47" i="69"/>
  <c r="I48" i="69"/>
  <c r="I49" i="69"/>
  <c r="I35" i="69"/>
  <c r="I50" i="4" l="1"/>
  <c r="I49" i="4"/>
  <c r="I48" i="4"/>
  <c r="I47" i="4"/>
  <c r="I46" i="4"/>
  <c r="I45" i="4"/>
  <c r="I44" i="4"/>
  <c r="I43" i="4"/>
  <c r="I42" i="4"/>
  <c r="I41" i="4"/>
  <c r="I40" i="4"/>
  <c r="I39" i="4"/>
  <c r="I38" i="4"/>
  <c r="I37" i="4"/>
  <c r="I36" i="4"/>
</calcChain>
</file>

<file path=xl/sharedStrings.xml><?xml version="1.0" encoding="utf-8"?>
<sst xmlns="http://schemas.openxmlformats.org/spreadsheetml/2006/main" count="2738" uniqueCount="344">
  <si>
    <t>New HIV infections among children</t>
  </si>
  <si>
    <t>-</t>
  </si>
  <si>
    <t>Year</t>
  </si>
  <si>
    <t>Country/Region</t>
  </si>
  <si>
    <t>Option B+ (ART)</t>
  </si>
  <si>
    <t>Option B (triple prophylaxis)</t>
  </si>
  <si>
    <t>Option A</t>
  </si>
  <si>
    <t>Dual ARVs</t>
  </si>
  <si>
    <t>Single-dose nevirapine</t>
  </si>
  <si>
    <t>PMTCT Need</t>
  </si>
  <si>
    <t>PMTCT coverage (Most Effective Regimens)</t>
  </si>
  <si>
    <t>PMTCT High Burden Countries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</si>
  <si>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</si>
  <si>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</si>
  <si>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</si>
  <si>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</si>
  <si>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</si>
  <si>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</si>
  <si>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</si>
  <si>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</si>
  <si>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</si>
  <si>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</si>
  <si>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</si>
  <si>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</si>
  <si>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</si>
  <si>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</si>
  <si>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</si>
  <si>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</si>
  <si>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</si>
  <si>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</si>
  <si>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</si>
  <si>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</si>
  <si>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</si>
  <si>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</si>
  <si>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</si>
  <si>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</si>
  <si>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</si>
  <si>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</si>
  <si>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</si>
  <si>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</si>
  <si>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</si>
  <si>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</si>
  <si>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</si>
  <si>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</si>
  <si>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</si>
  <si>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</si>
  <si>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</si>
  <si>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</si>
  <si>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</si>
  <si>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</si>
  <si>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</si>
  <si>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</si>
  <si>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</si>
  <si>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</si>
  <si>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</si>
  <si>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</si>
  <si>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</si>
  <si>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</si>
  <si>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</si>
  <si>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</si>
  <si>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</si>
  <si>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</si>
  <si>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</si>
  <si>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</si>
  <si>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</si>
  <si>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</si>
  <si>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</si>
  <si>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</si>
  <si>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</si>
  <si>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</si>
  <si>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</si>
  <si>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</si>
  <si>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</si>
  <si>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</si>
  <si>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</si>
  <si>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</si>
  <si>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</si>
  <si>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</si>
  <si>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</si>
  <si>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</si>
  <si>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</si>
  <si>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</si>
  <si>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</si>
  <si>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</si>
  <si>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</si>
  <si>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</si>
  <si>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</si>
  <si>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</si>
  <si>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</si>
  <si>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</si>
  <si>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</si>
  <si>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</si>
  <si>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</si>
  <si>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</si>
  <si>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</si>
  <si>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</si>
  <si>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</si>
  <si>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</si>
  <si>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</si>
  <si>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</si>
  <si>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</si>
  <si>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</si>
  <si>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</si>
  <si>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</si>
  <si>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</si>
  <si>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</si>
  <si>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</si>
  <si>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</si>
  <si>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</si>
  <si>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</si>
  <si>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</si>
  <si>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</si>
  <si>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</si>
  <si>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</si>
  <si>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</si>
  <si>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</si>
  <si>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</si>
  <si>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</si>
  <si>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</si>
  <si>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</si>
  <si>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</si>
  <si>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</si>
  <si>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</si>
  <si>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</si>
  <si>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</si>
  <si>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</si>
  <si>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</si>
  <si>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</si>
  <si>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</si>
  <si>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</si>
  <si>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</si>
  <si>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</si>
  <si>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</si>
  <si>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</si>
  <si>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</si>
  <si>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</si>
  <si>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</si>
  <si>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</si>
  <si>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</si>
  <si>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</si>
  <si>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</si>
  <si>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</si>
  <si>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</si>
  <si>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</si>
  <si>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</si>
  <si>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</si>
  <si>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</si>
  <si>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</si>
  <si>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</si>
  <si>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</si>
  <si>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</si>
  <si>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</si>
  <si>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</si>
  <si>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</si>
  <si>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</si>
  <si>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</si>
  <si>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</si>
  <si>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</si>
  <si>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</si>
  <si>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</si>
  <si>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</si>
  <si>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</si>
  <si>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</si>
  <si>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</si>
  <si>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</si>
  <si>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</si>
  <si>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</si>
  <si>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</si>
  <si>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</si>
  <si>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</si>
  <si>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</si>
  <si>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</si>
  <si>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</si>
  <si>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</si>
  <si>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</si>
  <si>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</si>
  <si>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</si>
  <si>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Maternal ARVs for PMTCT</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</si>
  <si>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</si>
  <si>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</si>
  <si>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</si>
  <si>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</si>
  <si>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</si>
  <si>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</si>
  <si>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</si>
  <si>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</si>
  <si>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</si>
  <si>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</si>
  <si>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</si>
  <si>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</si>
  <si>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</si>
  <si>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</si>
  <si>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</si>
  <si>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Adult ART</t>
  </si>
  <si>
    <t>Paediatric ART coverage</t>
  </si>
  <si>
    <t>Paediatric AIDS deaths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</si>
  <si>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</si>
  <si>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</si>
  <si>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</si>
  <si>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</si>
  <si>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</si>
  <si>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</si>
  <si>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</si>
  <si>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</si>
  <si>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</si>
  <si>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</si>
  <si>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</si>
  <si>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</si>
  <si>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</si>
  <si>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</si>
  <si>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</si>
  <si>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</si>
  <si>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</si>
  <si>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</si>
  <si>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</si>
  <si>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</si>
  <si>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</si>
  <si>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21 African Global Plan countries (excl. India)</t>
  </si>
  <si>
    <t>Source: UNICEF analysis of UNAIDS 2014 HIV and AIDS estimates, July 2015.</t>
  </si>
  <si>
    <t>Source: UNAIDS/UNICEF/WHO Global AIDS Response Progress Reporting and UNAIDS 2014 HIV and AIDS estimates, July 2015.</t>
  </si>
  <si>
    <t>Final mother-to-child transmission rate</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</si>
  <si>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</si>
  <si>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</si>
  <si>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</si>
  <si>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</si>
  <si>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</si>
  <si>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</si>
  <si>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</si>
  <si>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</si>
  <si>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</si>
  <si>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</si>
  <si>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</si>
  <si>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</si>
  <si>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</si>
  <si>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</si>
  <si>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</si>
  <si>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</si>
  <si>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</si>
  <si>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</si>
  <si>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</si>
  <si>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</si>
  <si>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</si>
  <si>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</si>
  <si>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</si>
  <si>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</si>
  <si>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</si>
  <si>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</si>
  <si>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</si>
  <si>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</si>
  <si>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</si>
  <si>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Lo</t>
  </si>
  <si>
    <t>Nearly half of all adolescents living with HIV are in just six countries.</t>
  </si>
  <si>
    <t xml:space="preserve">Source: UNICEF analysis of UNAIDS 2014 HIV and AIDS estimates, July 2015. </t>
  </si>
  <si>
    <t>Paed_Lo</t>
  </si>
  <si>
    <t>Paed_Hi</t>
  </si>
  <si>
    <t>Adult_Lo</t>
  </si>
  <si>
    <t>Adult_Hi</t>
  </si>
  <si>
    <t>Note: excludes single dose nervirapine</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</si>
  <si>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</si>
  <si>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</si>
  <si>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</si>
  <si>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</si>
  <si>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</si>
  <si>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</si>
  <si>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</si>
  <si>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</si>
  <si>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</si>
  <si>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</si>
  <si>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</si>
  <si>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</si>
  <si>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</si>
  <si>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</si>
  <si>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</si>
  <si>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</si>
  <si>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</si>
  <si>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</si>
  <si>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</si>
  <si>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</si>
  <si>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</si>
  <si>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</si>
  <si>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</si>
  <si>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</si>
  <si>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</si>
  <si>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</si>
  <si>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</si>
  <si>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</si>
  <si>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</si>
  <si>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</si>
  <si>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</si>
  <si>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</si>
  <si>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</si>
  <si>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</si>
  <si>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</si>
  <si>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</si>
  <si>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</si>
  <si>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</si>
  <si>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</si>
  <si>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</si>
  <si>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</si>
  <si>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</si>
  <si>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</si>
  <si>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</si>
  <si>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</si>
  <si>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</si>
  <si>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</si>
  <si>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</si>
  <si>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</si>
  <si>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</si>
  <si>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</si>
  <si>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</si>
  <si>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</si>
  <si>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</si>
  <si>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</si>
  <si>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</si>
  <si>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</si>
  <si>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</si>
  <si>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</si>
  <si>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</si>
  <si>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</si>
  <si>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</si>
  <si>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</si>
  <si>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</si>
  <si>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</si>
  <si>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 of Global Total</t>
  </si>
  <si>
    <t>Global Summary of HIV Epidemic among Adolescents (10-19 years), 2014</t>
  </si>
  <si>
    <t>Note: Due to rounding, values may not sum to total.</t>
  </si>
  <si>
    <t>Estimated number and percentage of adolescents (aged 0-14) living with HIV, top 20 high burden countries, 2000 vs. 2014</t>
  </si>
  <si>
    <t>Estimated percentage and number of new HIV infections among adolescents (aged 0-14), top 20 high burden countries, 2000 vs. 2014</t>
  </si>
  <si>
    <t>Of the 220,000 new HIV infection among children globally in 2014, approximately 50% occur in only 6 countries (Nigeria, Kenya, India, Malawi, Uganda and South Africa) with more than 1 out of every 4 in Nigeria alone. Nearly 75% of these infections were in 12 countries.</t>
  </si>
  <si>
    <t>Estimated number and percentage of AIDS-related deaths among children (0-14), top 20 high burden countries, 2014</t>
  </si>
  <si>
    <t>Estimated number of adolescents 15-19 newly infected with HIV</t>
  </si>
  <si>
    <t>Estimated number and percentage of adolescents (aged 10-19) living with HIV, top 20 high burden countries, 2000 vs. 2014</t>
  </si>
  <si>
    <t>Estimated number and percentage of AIDS-related deaths among children (10-19), top 20 high burden countries, 2014</t>
  </si>
  <si>
    <t>Note: excludes single dose nervirapine; data not available for Brunei Darussalam, China, Democratic People's Republic of Korea, Fiji, Mongolia, Philippines, Republic of Korea, Singapore, and Timor-Leste</t>
  </si>
  <si>
    <t>EAPRO</t>
  </si>
  <si>
    <t>EAPR</t>
  </si>
  <si>
    <t>&lt;1,000</t>
  </si>
  <si>
    <t>Note: data unavailable for Brunei Darussalam, China, Democratic People's Republic of Korea, Fiji, Mongolia, Republic of Korea, Singapore, and Timor-Leste.</t>
  </si>
  <si>
    <t>Democratic People's Republic of Korea</t>
  </si>
  <si>
    <t>Estimated number and percentage of new HIV infections among adolescents (aged 15-19), top 20 high burden countries, 2000 vs. 2014</t>
  </si>
  <si>
    <t>New HIV infections, EAP, 2000-2014</t>
  </si>
  <si>
    <t>New HIV infections projection, EAP, 2015-2030</t>
  </si>
  <si>
    <t>Note: data unavailable for Central and Eastern Europe and the Commonwealth of Independent States.</t>
  </si>
  <si>
    <t>Note:data not available for Brunei Darussalam, China, Democratic People's Republic of Korea, Fiji, Lao People's Democraitc Republic, Malaysia, Mongolia, Philippines, Republic of Korea, Singapore, and Timor-Leste; new infections have increased in Indonesia (35%) since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</si>
</sst>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00000"/>
  </numFmts>
  <fonts count="27" x14ac:knownFonts="1">
    <font>
      <sz val="12"/>
      <color theme="1"/>
      <name val="Times New Roman"/>
      <family val="2"/>
    </font>
    <font>
      <sz val="12"/>
      <color theme="1"/>
      <name val="Times New Roman"/>
      <family val="2"/>
    </font>
    <font>
      <sz val="11"/>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
      <sz val="10"/>
      <color theme="1"/>
      <name val="Times New Roman"/>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21" fillId="0" borderId="0"/>
  </cellStyleXfs>
  <cellXfs count="99">
    <xf numFmtId="0" fontId="0" fillId="0" borderId="0" xfId="0"/>
    <xf numFmtId="0" fontId="0" fillId="4" borderId="0" xfId="0" applyFill="1"/>
    <xf numFmtId="0" fontId="2" fillId="4" borderId="0" xfId="0" applyFont="1" applyFill="1"/>
    <xf numFmtId="0" fontId="6" fillId="4" borderId="0" xfId="0" applyFont="1" applyFill="1" applyBorder="1"/>
    <xf numFmtId="0" fontId="7" fillId="4" borderId="0" xfId="0" applyFont="1" applyFill="1" applyBorder="1"/>
    <xf numFmtId="9" fontId="6" fillId="4" borderId="0" xfId="2" applyFont="1" applyFill="1" applyBorder="1"/>
    <xf numFmtId="166" fontId="6" fillId="4" borderId="0" xfId="2" applyNumberFormat="1" applyFont="1" applyFill="1" applyBorder="1"/>
    <xf numFmtId="9" fontId="0" fillId="4" borderId="0" xfId="0" applyNumberFormat="1" applyFill="1"/>
    <xf numFmtId="3" fontId="0" fillId="4" borderId="0" xfId="0" applyNumberFormat="1" applyFill="1"/>
    <xf numFmtId="9" fontId="0" fillId="4" borderId="0" xfId="2" applyFont="1" applyFill="1"/>
    <xf numFmtId="0" fontId="0" fillId="4" borderId="0" xfId="0" applyFill="1" applyAlignment="1">
      <alignment wrapText="1"/>
    </xf>
    <xf numFmtId="0" fontId="5" fillId="4" borderId="1" xfId="0" applyFont="1" applyFill="1" applyBorder="1" applyAlignment="1">
      <alignment horizontal="left"/>
    </xf>
    <xf numFmtId="0" fontId="5" fillId="4" borderId="1" xfId="0" applyFont="1" applyFill="1" applyBorder="1" applyAlignment="1">
      <alignment horizontal="left" wrapText="1"/>
    </xf>
    <xf numFmtId="0" fontId="3" fillId="4" borderId="2" xfId="0" applyFont="1" applyFill="1" applyBorder="1" applyAlignment="1">
      <alignment horizontal="left"/>
    </xf>
    <xf numFmtId="3" fontId="3" fillId="4" borderId="2" xfId="0" applyNumberFormat="1" applyFont="1" applyFill="1" applyBorder="1" applyAlignment="1">
      <alignment horizontal="center" wrapText="1"/>
    </xf>
    <xf numFmtId="3" fontId="0" fillId="4" borderId="0" xfId="0" applyNumberFormat="1" applyFill="1" applyAlignment="1">
      <alignment wrapText="1"/>
    </xf>
    <xf numFmtId="164" fontId="0" fillId="4" borderId="0" xfId="0" applyNumberFormat="1" applyFill="1" applyAlignment="1">
      <alignment horizontal="center" wrapText="1"/>
    </xf>
    <xf numFmtId="9" fontId="0" fillId="4" borderId="0" xfId="2" applyFont="1" applyFill="1" applyAlignment="1">
      <alignment horizontal="center"/>
    </xf>
    <xf numFmtId="9" fontId="0" fillId="4" borderId="0" xfId="0" applyNumberFormat="1" applyFill="1" applyAlignment="1">
      <alignment wrapText="1"/>
    </xf>
    <xf numFmtId="9" fontId="0" fillId="4" borderId="0" xfId="2" applyFont="1" applyFill="1" applyAlignment="1">
      <alignment wrapText="1"/>
    </xf>
    <xf numFmtId="0" fontId="9" fillId="4" borderId="0" xfId="0" applyFont="1" applyFill="1"/>
    <xf numFmtId="2" fontId="0" fillId="4" borderId="0" xfId="0" applyNumberFormat="1" applyFill="1"/>
    <xf numFmtId="0" fontId="10" fillId="4" borderId="0" xfId="0" applyFont="1" applyFill="1"/>
    <xf numFmtId="1" fontId="0" fillId="4" borderId="0" xfId="0" applyNumberFormat="1" applyFill="1"/>
    <xf numFmtId="0" fontId="15" fillId="4" borderId="0" xfId="0" applyFont="1" applyFill="1"/>
    <xf numFmtId="2" fontId="15" fillId="4" borderId="0" xfId="0" applyNumberFormat="1" applyFont="1" applyFill="1"/>
    <xf numFmtId="0" fontId="4" fillId="4" borderId="0" xfId="0" applyFont="1" applyFill="1" applyAlignment="1">
      <alignment wrapText="1"/>
    </xf>
    <xf numFmtId="0" fontId="16" fillId="4" borderId="0" xfId="0" applyFont="1" applyFill="1" applyAlignment="1">
      <alignment horizontal="left" vertical="center" readingOrder="1"/>
    </xf>
    <xf numFmtId="0" fontId="13" fillId="4" borderId="0" xfId="0" applyFont="1" applyFill="1" applyAlignment="1">
      <alignment horizontal="left" vertical="center" readingOrder="1"/>
    </xf>
    <xf numFmtId="0" fontId="11" fillId="5" borderId="3" xfId="0" applyFont="1" applyFill="1" applyBorder="1"/>
    <xf numFmtId="0" fontId="0" fillId="4" borderId="0" xfId="0" applyFill="1" applyAlignment="1">
      <alignment horizontal="left"/>
    </xf>
    <xf numFmtId="165" fontId="0" fillId="4" borderId="0" xfId="1" applyNumberFormat="1" applyFont="1" applyFill="1"/>
    <xf numFmtId="0" fontId="0" fillId="4" borderId="0" xfId="0" applyNumberFormat="1" applyFill="1"/>
    <xf numFmtId="0" fontId="14" fillId="4" borderId="0" xfId="0" applyFont="1" applyFill="1" applyAlignment="1">
      <alignment vertical="center" wrapText="1"/>
    </xf>
    <xf numFmtId="0" fontId="19" fillId="4" borderId="0" xfId="4" applyFont="1" applyFill="1" applyAlignment="1">
      <alignment vertical="top"/>
    </xf>
    <xf numFmtId="0" fontId="1" fillId="4" borderId="0" xfId="4" applyFont="1" applyFill="1" applyAlignment="1">
      <alignment vertical="top" wrapText="1"/>
    </xf>
    <xf numFmtId="0" fontId="18" fillId="4" borderId="0" xfId="0" applyFont="1" applyFill="1"/>
    <xf numFmtId="0" fontId="10"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19" fillId="6" borderId="0" xfId="4" applyFont="1" applyFill="1" applyAlignment="1">
      <alignment vertical="top"/>
    </xf>
    <xf numFmtId="0" fontId="10" fillId="6" borderId="0" xfId="0" applyFont="1" applyFill="1"/>
    <xf numFmtId="0" fontId="18" fillId="6" borderId="0" xfId="0" applyFont="1" applyFill="1"/>
    <xf numFmtId="165" fontId="0" fillId="6" borderId="0" xfId="1" applyNumberFormat="1" applyFont="1" applyFill="1"/>
    <xf numFmtId="0" fontId="0" fillId="6" borderId="0" xfId="0" applyFill="1" applyAlignment="1">
      <alignment horizontal="left"/>
    </xf>
    <xf numFmtId="0" fontId="20" fillId="6" borderId="0" xfId="4" applyFont="1" applyFill="1"/>
    <xf numFmtId="0" fontId="4" fillId="4" borderId="0" xfId="0" applyFont="1" applyFill="1" applyAlignment="1">
      <alignment horizontal="left"/>
    </xf>
    <xf numFmtId="0" fontId="13" fillId="6" borderId="0" xfId="0" applyFont="1" applyFill="1" applyAlignment="1">
      <alignment horizontal="left" vertical="center" readingOrder="1"/>
    </xf>
    <xf numFmtId="0" fontId="11" fillId="6" borderId="3" xfId="0" applyFont="1" applyFill="1" applyBorder="1"/>
    <xf numFmtId="165" fontId="0" fillId="6" borderId="0" xfId="0" applyNumberFormat="1" applyFill="1"/>
    <xf numFmtId="0" fontId="14"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0" fillId="4" borderId="0" xfId="0" applyFill="1" applyAlignment="1"/>
    <xf numFmtId="0" fontId="0" fillId="4" borderId="0" xfId="0" applyFill="1" applyAlignment="1">
      <alignment horizontal="left" wrapText="1"/>
    </xf>
    <xf numFmtId="167" fontId="0" fillId="4" borderId="0" xfId="2" applyNumberFormat="1" applyFont="1" applyFill="1"/>
    <xf numFmtId="0" fontId="5" fillId="4" borderId="1" xfId="0" applyFont="1" applyFill="1" applyBorder="1" applyAlignment="1">
      <alignment horizontal="left" vertical="top" wrapText="1"/>
    </xf>
    <xf numFmtId="14" fontId="0" fillId="4" borderId="0" xfId="0" applyNumberFormat="1" applyFill="1"/>
    <xf numFmtId="0" fontId="25" fillId="3" borderId="4" xfId="0" applyFont="1" applyFill="1" applyBorder="1" applyAlignment="1">
      <alignment wrapText="1"/>
    </xf>
    <xf numFmtId="0" fontId="25" fillId="3" borderId="5" xfId="0" applyFont="1" applyFill="1" applyBorder="1" applyAlignment="1">
      <alignment horizontal="center" wrapText="1"/>
    </xf>
    <xf numFmtId="0" fontId="25" fillId="3" borderId="6" xfId="0" applyNumberFormat="1" applyFont="1" applyFill="1" applyBorder="1" applyAlignment="1">
      <alignment horizontal="center" wrapText="1"/>
    </xf>
    <xf numFmtId="0" fontId="0" fillId="7" borderId="7" xfId="0" applyFill="1" applyBorder="1" applyAlignment="1">
      <alignment wrapText="1"/>
    </xf>
    <xf numFmtId="3" fontId="0" fillId="7" borderId="0" xfId="0" applyNumberFormat="1" applyFill="1" applyBorder="1" applyAlignment="1">
      <alignment horizontal="center" vertical="center" wrapText="1"/>
    </xf>
    <xf numFmtId="0" fontId="0" fillId="7" borderId="8" xfId="0" applyNumberFormat="1" applyFill="1" applyBorder="1" applyAlignment="1">
      <alignment horizontal="center" vertical="center" wrapText="1"/>
    </xf>
    <xf numFmtId="0" fontId="0" fillId="3" borderId="7" xfId="0" applyFill="1" applyBorder="1" applyAlignment="1">
      <alignment wrapText="1"/>
    </xf>
    <xf numFmtId="3" fontId="0" fillId="3" borderId="0"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0" fillId="7" borderId="9" xfId="0" applyFill="1" applyBorder="1" applyAlignment="1">
      <alignment wrapText="1"/>
    </xf>
    <xf numFmtId="3" fontId="0" fillId="7" borderId="10" xfId="0" applyNumberFormat="1" applyFill="1" applyBorder="1" applyAlignment="1">
      <alignment horizontal="center" vertical="center" wrapText="1"/>
    </xf>
    <xf numFmtId="0" fontId="0" fillId="7" borderId="11"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0" fontId="25" fillId="3" borderId="12" xfId="0" applyFont="1" applyFill="1" applyBorder="1" applyAlignment="1"/>
    <xf numFmtId="0" fontId="25" fillId="3" borderId="13" xfId="0" applyFont="1" applyFill="1" applyBorder="1" applyAlignment="1">
      <alignment horizontal="centerContinuous"/>
    </xf>
    <xf numFmtId="0" fontId="25" fillId="3" borderId="14" xfId="0" applyNumberFormat="1" applyFont="1" applyFill="1" applyBorder="1" applyAlignment="1">
      <alignment horizontal="center" wrapText="1"/>
    </xf>
    <xf numFmtId="0" fontId="25" fillId="3" borderId="7" xfId="0" applyFont="1" applyFill="1" applyBorder="1" applyAlignment="1"/>
    <xf numFmtId="0" fontId="25" fillId="3" borderId="0" xfId="0" applyFont="1" applyFill="1" applyBorder="1" applyAlignment="1">
      <alignment horizontal="center"/>
    </xf>
    <xf numFmtId="0" fontId="25" fillId="3" borderId="8" xfId="0" applyNumberFormat="1" applyFont="1" applyFill="1" applyBorder="1" applyAlignment="1">
      <alignment horizontal="center" wrapText="1"/>
    </xf>
    <xf numFmtId="0" fontId="0" fillId="4" borderId="0" xfId="0" applyFill="1" applyAlignment="1">
      <alignment horizontal="right"/>
    </xf>
    <xf numFmtId="165" fontId="0" fillId="6" borderId="0" xfId="1" applyNumberFormat="1" applyFont="1" applyFill="1" applyAlignment="1">
      <alignment horizontal="right"/>
    </xf>
    <xf numFmtId="9" fontId="0" fillId="6" borderId="0" xfId="2" applyNumberFormat="1" applyFont="1" applyFill="1"/>
    <xf numFmtId="9" fontId="0" fillId="6" borderId="0" xfId="0" applyNumberFormat="1" applyFill="1"/>
    <xf numFmtId="2" fontId="0" fillId="4" borderId="0" xfId="0" applyNumberFormat="1" applyFill="1" applyAlignment="1">
      <alignment horizontal="center"/>
    </xf>
    <xf numFmtId="9" fontId="0" fillId="4" borderId="0" xfId="2" applyFont="1" applyFill="1" applyAlignment="1">
      <alignment horizontal="left"/>
    </xf>
    <xf numFmtId="0" fontId="26" fillId="4" borderId="0" xfId="0" applyFont="1" applyFill="1"/>
    <xf numFmtId="0" fontId="24" fillId="4" borderId="0" xfId="0" applyFont="1" applyFill="1" applyAlignment="1">
      <alignment horizontal="center" wrapText="1"/>
    </xf>
    <xf numFmtId="0" fontId="0" fillId="4" borderId="0" xfId="0" applyFill="1" applyAlignment="1">
      <alignment vertical="center" textRotation="90" wrapText="1"/>
    </xf>
    <xf numFmtId="0" fontId="4" fillId="4" borderId="0" xfId="0" applyFont="1" applyFill="1" applyAlignment="1">
      <alignment wrapText="1"/>
    </xf>
    <xf numFmtId="0" fontId="17" fillId="0" borderId="0" xfId="0" applyFont="1" applyBorder="1" applyAlignment="1">
      <alignment horizontal="center" wrapText="1"/>
    </xf>
    <xf numFmtId="0" fontId="14" fillId="2" borderId="0" xfId="0" applyFont="1" applyFill="1" applyAlignment="1">
      <alignment horizontal="center" vertical="center" wrapText="1"/>
    </xf>
    <xf numFmtId="0" fontId="22" fillId="2" borderId="0" xfId="0" applyFont="1" applyFill="1" applyAlignment="1">
      <alignment horizontal="center" wrapText="1"/>
    </xf>
    <xf numFmtId="0" fontId="8" fillId="3" borderId="0" xfId="0" applyFont="1" applyFill="1" applyBorder="1" applyAlignment="1">
      <alignment horizontal="center" wrapText="1"/>
    </xf>
    <xf numFmtId="0" fontId="0" fillId="2" borderId="0" xfId="0" applyFill="1" applyAlignment="1">
      <alignment horizontal="center" vertical="center" wrapText="1"/>
    </xf>
    <xf numFmtId="0" fontId="0" fillId="0" borderId="0" xfId="0" applyAlignment="1">
      <alignment wrapText="1"/>
    </xf>
    <xf numFmtId="0" fontId="0" fillId="4" borderId="0" xfId="0" applyFill="1" applyAlignment="1">
      <alignment textRotation="90" wrapText="1"/>
    </xf>
    <xf numFmtId="0" fontId="23" fillId="4" borderId="0" xfId="0" applyFont="1" applyFill="1" applyAlignment="1">
      <alignment horizontal="left" vertical="top" wrapText="1"/>
    </xf>
    <xf numFmtId="0" fontId="0" fillId="4" borderId="0" xfId="0"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5DFC2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East Asia and the Pacific,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rgbClr val="FF0000"/>
            </a:solidFill>
            <a:ln>
              <a:noFill/>
            </a:ln>
            <a:effectLst/>
          </c:spPr>
          <c:invertIfNegative val="0"/>
          <c:dPt>
            <c:idx val="4"/>
            <c:invertIfNegative val="0"/>
            <c:bubble3D val="0"/>
            <c:spPr>
              <a:solidFill>
                <a:srgbClr val="FFC000"/>
              </a:solidFill>
              <a:ln>
                <a:noFill/>
              </a:ln>
              <a:effectLst/>
            </c:spPr>
          </c:dPt>
          <c:dPt>
            <c:idx val="5"/>
            <c:invertIfNegative val="0"/>
            <c:bubble3D val="0"/>
            <c:spPr>
              <a:solidFill>
                <a:srgbClr val="FFC000"/>
              </a:solidFill>
              <a:ln>
                <a:noFill/>
              </a:ln>
              <a:effectLst/>
            </c:spPr>
          </c:dPt>
          <c:dPt>
            <c:idx val="6"/>
            <c:invertIfNegative val="0"/>
            <c:bubble3D val="0"/>
            <c:spPr>
              <a:solidFill>
                <a:srgbClr val="FFC000"/>
              </a:solidFill>
              <a:ln>
                <a:noFill/>
              </a:ln>
              <a:effectLst/>
            </c:spPr>
          </c:dPt>
          <c:dPt>
            <c:idx val="7"/>
            <c:invertIfNegative val="0"/>
            <c:bubble3D val="0"/>
            <c:spPr>
              <a:solidFill>
                <a:srgbClr val="00B050"/>
              </a:solidFill>
              <a:ln>
                <a:noFill/>
              </a:ln>
              <a:effectLst/>
            </c:spPr>
          </c:dPt>
          <c:dLbls>
            <c:dLbl>
              <c:idx val="7"/>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coverage'!$A$31:$A$38</c:f>
              <c:strCache>
                <c:ptCount val="8"/>
                <c:pt idx="0">
                  <c:v>Indonesia</c:v>
                </c:pt>
                <c:pt idx="1">
                  <c:v>Lao People's Democratic Republic</c:v>
                </c:pt>
                <c:pt idx="2">
                  <c:v>Papua New Guinea</c:v>
                </c:pt>
                <c:pt idx="3">
                  <c:v>Viet Nam</c:v>
                </c:pt>
                <c:pt idx="4">
                  <c:v>Cambodia</c:v>
                </c:pt>
                <c:pt idx="5">
                  <c:v>Malaysia</c:v>
                </c:pt>
                <c:pt idx="6">
                  <c:v>Myanmar</c:v>
                </c:pt>
                <c:pt idx="7">
                  <c:v>Thailand</c:v>
                </c:pt>
              </c:strCache>
            </c:strRef>
          </c:cat>
          <c:val>
            <c:numRef>
              <c:f>'PMTCT coverage'!$B$31:$B$38</c:f>
              <c:numCache>
                <c:formatCode>0.00</c:formatCode>
                <c:ptCount val="8"/>
                <c:pt idx="0">
                  <c:v>9.6733135341535853E-2</c:v>
                </c:pt>
                <c:pt idx="1">
                  <c:v>0.21212121212121213</c:v>
                </c:pt>
                <c:pt idx="2">
                  <c:v>0.47058823529411764</c:v>
                </c:pt>
                <c:pt idx="3">
                  <c:v>0.53570253372820009</c:v>
                </c:pt>
                <c:pt idx="4" formatCode="General">
                  <c:v>0.65432098765432101</c:v>
                </c:pt>
                <c:pt idx="5">
                  <c:v>0.78076062639821031</c:v>
                </c:pt>
                <c:pt idx="6">
                  <c:v>0.7851883932438285</c:v>
                </c:pt>
                <c:pt idx="7">
                  <c:v>0.95802005012531333</c:v>
                </c:pt>
              </c:numCache>
            </c:numRef>
          </c:val>
        </c:ser>
        <c:dLbls>
          <c:dLblPos val="outEnd"/>
          <c:showLegendKey val="0"/>
          <c:showVal val="1"/>
          <c:showCatName val="0"/>
          <c:showSerName val="0"/>
          <c:showPercent val="0"/>
          <c:showBubbleSize val="0"/>
        </c:dLbls>
        <c:gapWidth val="182"/>
        <c:axId val="403529344"/>
        <c:axId val="403532088"/>
      </c:barChart>
      <c:catAx>
        <c:axId val="403529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32088"/>
        <c:crosses val="autoZero"/>
        <c:auto val="1"/>
        <c:lblAlgn val="ctr"/>
        <c:lblOffset val="100"/>
        <c:noMultiLvlLbl val="0"/>
      </c:catAx>
      <c:valAx>
        <c:axId val="40353208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293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East Asia and the Pacific</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167555879073445"/>
          <c:y val="0.28567531058617673"/>
          <c:w val="0.64779768483876388"/>
          <c:h val="0.69461333705239769"/>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93C03493-42BF-457D-99EE-B99A9FF0AAFF}" type="CATEGORYNAME">
                      <a:rPr lang="en-US"/>
                      <a:pPr/>
                      <a:t>[CATEGORY NAME]</a:t>
                    </a:fld>
                    <a:r>
                      <a:rPr lang="en-US" baseline="0"/>
                      <a:t> 19,000 </a:t>
                    </a:r>
                    <a:fld id="{EF6AF9BA-C945-4508-A865-29C0FCADE1F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32D84D5-0989-4F63-A607-0022604C0068}" type="CATEGORYNAME">
                      <a:rPr lang="en-US"/>
                      <a:pPr/>
                      <a:t>[CATEGORY NAME]</a:t>
                    </a:fld>
                    <a:r>
                      <a:rPr lang="en-US" baseline="0"/>
                      <a:t> 11,000 </a:t>
                    </a:r>
                    <a:fld id="{A0A15B43-F96C-477F-A373-2E1497C142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F2D4D98F-4404-4F44-9892-C3C05809DBF0}" type="CATEGORYNAME">
                      <a:rPr lang="en-US"/>
                      <a:pPr/>
                      <a:t>[CATEGORY NAME]</a:t>
                    </a:fld>
                    <a:r>
                      <a:rPr lang="en-US" baseline="0"/>
                      <a:t> 6,900 </a:t>
                    </a:r>
                    <a:fld id="{511B6942-C3D4-4DD6-81BA-83EB49AC21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D7760B2A-4F5F-4AFF-B742-0664422F94E2}" type="CATEGORYNAME">
                      <a:rPr lang="en-US"/>
                      <a:pPr/>
                      <a:t>[CATEGORY NAME]</a:t>
                    </a:fld>
                    <a:r>
                      <a:rPr lang="en-US" baseline="0"/>
                      <a:t> ... </a:t>
                    </a:r>
                    <a:fld id="{55D4DD91-05CD-4A8C-A77B-119F9203FC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EBB91CC3-77E9-4508-A6EF-9B1A50931269}" type="CATEGORYNAME">
                      <a:rPr lang="en-US"/>
                      <a:pPr/>
                      <a:t>[CATEGORY NAME]</a:t>
                    </a:fld>
                    <a:r>
                      <a:rPr lang="en-US" baseline="0"/>
                      <a:t> 6,000 </a:t>
                    </a:r>
                    <a:fld id="{A775E829-F1CC-49F8-8BCD-7E8699DF98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B2BF42-1A62-4C0F-A4BA-70FA80E84C03}" type="CATEGORYNAME">
                      <a:rPr lang="en-US"/>
                      <a:pPr/>
                      <a:t>[CATEGORY NAME]</a:t>
                    </a:fld>
                    <a:r>
                      <a:rPr lang="en-US" baseline="0"/>
                      <a:t> 5,300 </a:t>
                    </a:r>
                    <a:fld id="{5AE9BA62-2A55-4151-83C9-07A72E1ABA1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6278B660-7D4E-45B9-B630-1CAADE9ED85B}" type="CATEGORYNAME">
                      <a:rPr lang="en-US"/>
                      <a:pPr/>
                      <a:t>[CATEGORY NAME]</a:t>
                    </a:fld>
                    <a:r>
                      <a:rPr lang="en-US" baseline="0"/>
                      <a:t> 4,300 </a:t>
                    </a:r>
                    <a:fld id="{9F87D6ED-67B1-4D6F-84C7-AC4BA1E88F3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7DF507A-506A-4F9C-822F-B96BB4972CD3}" type="CATEGORYNAME">
                      <a:rPr lang="en-US"/>
                      <a:pPr/>
                      <a:t>[CATEGORY NAME]</a:t>
                    </a:fld>
                    <a:r>
                      <a:rPr lang="en-US" baseline="0"/>
                      <a:t> &lt;1,000 </a:t>
                    </a:r>
                    <a:fld id="{7260CEEA-2107-4A69-9184-695C5DE401D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A7F4175-3580-45BD-9A8D-00E20D4AE2AC}" type="CATEGORYNAME">
                      <a:rPr lang="en-US"/>
                      <a:pPr/>
                      <a:t>[CATEGORY NAME]</a:t>
                    </a:fld>
                    <a:r>
                      <a:rPr lang="en-US" baseline="0"/>
                      <a:t> &lt;1,000 </a:t>
                    </a:r>
                    <a:fld id="{C47BC3CA-F90F-47E9-9854-B8DB67AF5A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31004268404269114"/>
                  <c:y val="-0.14452227471566054"/>
                </c:manualLayout>
              </c:layout>
              <c:tx>
                <c:rich>
                  <a:bodyPr/>
                  <a:lstStyle/>
                  <a:p>
                    <a:fld id="{9184DD59-52F3-4243-9D1F-B2CCA9C77F66}" type="CATEGORYNAME">
                      <a:rPr lang="en-US"/>
                      <a:pPr/>
                      <a:t>[CATEGORY NAME]</a:t>
                    </a:fld>
                    <a:r>
                      <a:rPr lang="en-US" baseline="0"/>
                      <a:t> &lt;500 </a:t>
                    </a:r>
                    <a:fld id="{7F13715A-C0A1-4E56-BFF4-3F4AB95B316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C9E1C768-4B35-436C-ADA0-B1B1CBAEF4DD}"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4033B252-C7D1-4B3D-A1A8-00D16E817685}"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19902828525358737"/>
                  <c:y val="-9.4354505686789145E-2"/>
                </c:manualLayout>
              </c:layout>
              <c:tx>
                <c:rich>
                  <a:bodyPr/>
                  <a:lstStyle/>
                  <a:p>
                    <a:fld id="{24D81658-65D1-4B9A-AB9B-063393CEB4DB}"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981A13E2-6340-40B1-AB02-A02A835C8013}"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CFAF56DF-8994-4193-B795-E9BC6AB6AF74}"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EB94C30-9E28-41EB-819F-CD3361085445}"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18450052439716755"/>
                  <c:y val="1.1338302712160979E-2"/>
                </c:manualLayout>
              </c:layout>
              <c:tx>
                <c:rich>
                  <a:bodyPr/>
                  <a:lstStyle/>
                  <a:p>
                    <a:fld id="{20CFE419-F579-436F-A97B-D8B7FEFD4BD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Pop_0-14_Region'!$A$40:$A$56</c:f>
              <c:strCache>
                <c:ptCount val="17"/>
                <c:pt idx="0">
                  <c:v>Indonesia</c:v>
                </c:pt>
                <c:pt idx="1">
                  <c:v>Myanmar</c:v>
                </c:pt>
                <c:pt idx="2">
                  <c:v>Thailand</c:v>
                </c:pt>
                <c:pt idx="3">
                  <c:v>China</c:v>
                </c:pt>
                <c:pt idx="4">
                  <c:v>Cambodia</c:v>
                </c:pt>
                <c:pt idx="5">
                  <c:v>Viet Nam</c:v>
                </c:pt>
                <c:pt idx="6">
                  <c:v>Papua New Guinea</c:v>
                </c:pt>
                <c:pt idx="7">
                  <c:v>Lao People Democratic Republic</c:v>
                </c:pt>
                <c:pt idx="8">
                  <c:v>Malaysia</c:v>
                </c:pt>
                <c:pt idx="9">
                  <c:v>Philippines</c:v>
                </c:pt>
                <c:pt idx="10">
                  <c:v>Singapore</c:v>
                </c:pt>
                <c:pt idx="11">
                  <c:v>Timor-Leste</c:v>
                </c:pt>
                <c:pt idx="12">
                  <c:v>Democratic People Republic of Korea</c:v>
                </c:pt>
                <c:pt idx="13">
                  <c:v>Fiji</c:v>
                </c:pt>
                <c:pt idx="14">
                  <c:v>Republic of Korea</c:v>
                </c:pt>
                <c:pt idx="15">
                  <c:v>Brunei Darussalam</c:v>
                </c:pt>
                <c:pt idx="16">
                  <c:v>Mongolia</c:v>
                </c:pt>
              </c:strCache>
            </c:strRef>
          </c:cat>
          <c:val>
            <c:numRef>
              <c:f>'HIV Pop_0-14_Region'!$B$40:$B$56</c:f>
              <c:numCache>
                <c:formatCode>General</c:formatCode>
                <c:ptCount val="17"/>
                <c:pt idx="0">
                  <c:v>19417</c:v>
                </c:pt>
                <c:pt idx="1">
                  <c:v>10956</c:v>
                </c:pt>
                <c:pt idx="2">
                  <c:v>6875</c:v>
                </c:pt>
                <c:pt idx="3">
                  <c:v>6558</c:v>
                </c:pt>
                <c:pt idx="4">
                  <c:v>5968</c:v>
                </c:pt>
                <c:pt idx="5">
                  <c:v>5339</c:v>
                </c:pt>
                <c:pt idx="6">
                  <c:v>4311</c:v>
                </c:pt>
                <c:pt idx="7">
                  <c:v>901</c:v>
                </c:pt>
                <c:pt idx="8">
                  <c:v>557</c:v>
                </c:pt>
                <c:pt idx="9">
                  <c:v>449</c:v>
                </c:pt>
                <c:pt idx="10">
                  <c:v>69</c:v>
                </c:pt>
                <c:pt idx="11">
                  <c:v>48</c:v>
                </c:pt>
                <c:pt idx="12">
                  <c:v>35</c:v>
                </c:pt>
                <c:pt idx="13">
                  <c:v>22</c:v>
                </c:pt>
                <c:pt idx="14">
                  <c:v>4</c:v>
                </c:pt>
                <c:pt idx="15">
                  <c:v>1</c:v>
                </c:pt>
                <c:pt idx="16">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East Asia and the Pacific,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038746635981685"/>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BCD6F05B-F300-4E45-9822-998937BDCEC2}" type="CATEGORYNAME">
                      <a:rPr lang="en-US"/>
                      <a:pPr/>
                      <a:t>[CATEGORY NAME]</a:t>
                    </a:fld>
                    <a:r>
                      <a:rPr lang="en-US" baseline="0"/>
                      <a:t> 4,500 </a:t>
                    </a:r>
                    <a:fld id="{A14EA2E3-E4AC-4435-8CD9-D00E3E29C9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986456C-C9D5-40B5-A215-39627923B36E}" type="CATEGORYNAME">
                      <a:rPr lang="en-US"/>
                      <a:pPr/>
                      <a:t>[CATEGORY NAME]</a:t>
                    </a:fld>
                    <a:r>
                      <a:rPr lang="en-US" baseline="0"/>
                      <a:t> ... </a:t>
                    </a:r>
                    <a:fld id="{C65A76CA-9D60-41CD-B0C6-3B019AB043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AC9D1ACA-1CD7-4380-9326-DE0F15959E0C}" type="CATEGORYNAME">
                      <a:rPr lang="en-US"/>
                      <a:pPr/>
                      <a:t>[CATEGORY NAME]</a:t>
                    </a:fld>
                    <a:r>
                      <a:rPr lang="en-US" baseline="0"/>
                      <a:t> &lt;1,000 </a:t>
                    </a:r>
                    <a:fld id="{8AE68082-ABBE-4E6C-A9B9-DC439837880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EA76B1B-514A-4542-9BA2-FBB95D21DECF}" type="CATEGORYNAME">
                      <a:rPr lang="en-US"/>
                      <a:pPr/>
                      <a:t>[CATEGORY NAME]</a:t>
                    </a:fld>
                    <a:r>
                      <a:rPr lang="en-US" baseline="0"/>
                      <a:t> &lt;500 </a:t>
                    </a:r>
                    <a:fld id="{8512F35E-D454-46F6-88EF-E3B0E7C052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D9CED30-FB90-48D0-9E31-B14ED2058C28}" type="CATEGORYNAME">
                      <a:rPr lang="en-US"/>
                      <a:pPr/>
                      <a:t>[CATEGORY NAME]</a:t>
                    </a:fld>
                    <a:r>
                      <a:rPr lang="en-US" baseline="0"/>
                      <a:t> &lt;500 </a:t>
                    </a:r>
                    <a:fld id="{5BFD85C8-5E68-47B2-867B-A39EBD9354B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E0862A-B6AC-4E61-8784-03298F996521}" type="CATEGORYNAME">
                      <a:rPr lang="en-US"/>
                      <a:pPr/>
                      <a:t>[CATEGORY NAME]</a:t>
                    </a:fld>
                    <a:r>
                      <a:rPr lang="en-US" baseline="0"/>
                      <a:t> &lt;200 </a:t>
                    </a:r>
                    <a:fld id="{0E45FFB6-CA3D-4C3A-A47A-848887C05D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1571466015023984"/>
                  <c:y val="-6.3407895104539896E-2"/>
                </c:manualLayout>
              </c:layout>
              <c:tx>
                <c:rich>
                  <a:bodyPr/>
                  <a:lstStyle/>
                  <a:p>
                    <a:fld id="{B6501E64-D6E7-483D-8786-4901C4D948A0}" type="CATEGORYNAME">
                      <a:rPr lang="en-US"/>
                      <a:pPr/>
                      <a:t>[CATEGORY NAME]</a:t>
                    </a:fld>
                    <a:r>
                      <a:rPr lang="en-US" baseline="0"/>
                      <a:t> &lt;200 </a:t>
                    </a:r>
                    <a:fld id="{164FBAAA-0C9B-4F77-BEB6-500259FCEA6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A4A2AC56-23D7-4359-B7CD-EA144B1062FD}" type="CATEGORYNAME">
                      <a:rPr lang="en-US"/>
                      <a:pPr/>
                      <a:t>[CATEGORY NAME]</a:t>
                    </a:fld>
                    <a:r>
                      <a:rPr lang="en-US" baseline="0"/>
                      <a:t> &lt;200 </a:t>
                    </a:r>
                    <a:fld id="{716FF40A-B89B-4EDB-82F4-046F04B4F71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BB81B9F-D6E8-45EF-BDB7-CF109446161F}" type="CATEGORYNAME">
                      <a:rPr lang="en-US"/>
                      <a:pPr/>
                      <a:t>[CATEGORY NAME]</a:t>
                    </a:fld>
                    <a:r>
                      <a:rPr lang="en-US" baseline="0"/>
                      <a:t> &lt;200 </a:t>
                    </a:r>
                    <a:fld id="{29C4ECF4-9A1D-440E-B36F-B3F1BAB589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17703285365191421"/>
                  <c:y val="-0.19446947746341248"/>
                </c:manualLayout>
              </c:layout>
              <c:tx>
                <c:rich>
                  <a:bodyPr/>
                  <a:lstStyle/>
                  <a:p>
                    <a:fld id="{3444A5BD-CB17-43DA-A3F5-9D94D189114C}"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8BB2CD95-B13D-4BFC-A00D-6C323D618CCD}"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9.9338727486650374E-2"/>
                  <c:y val="-0.14569736827275462"/>
                </c:manualLayout>
              </c:layout>
              <c:tx>
                <c:rich>
                  <a:bodyPr/>
                  <a:lstStyle/>
                  <a:p>
                    <a:fld id="{88034BF2-C330-4687-B8B9-8933EC6D35EF}"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12651917820617251"/>
                  <c:y val="-8.6475515443026799E-2"/>
                </c:manualLayout>
              </c:layout>
              <c:tx>
                <c:rich>
                  <a:bodyPr/>
                  <a:lstStyle/>
                  <a:p>
                    <a:fld id="{98B75D45-FD53-45B3-BDCE-EE12E44E338D}"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0.27797976287446829"/>
                  <c:y val="-0.232062338727445"/>
                </c:manualLayout>
              </c:layout>
              <c:tx>
                <c:rich>
                  <a:bodyPr/>
                  <a:lstStyle/>
                  <a:p>
                    <a:fld id="{EDE58457-382A-4B3D-9FEB-7271EC9C2A6E}"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95E49500-C2BD-4841-8F51-2F3A391D0CF6}"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9E512377-5D8E-4A96-8186-F72B01E6F3E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1255C44-1504-498F-8B50-F3B8E6EDA71E}"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Infections_0-14_Region'!$A$39:$A$55</c:f>
              <c:strCache>
                <c:ptCount val="17"/>
                <c:pt idx="0">
                  <c:v>Indonesia</c:v>
                </c:pt>
                <c:pt idx="1">
                  <c:v>China</c:v>
                </c:pt>
                <c:pt idx="2">
                  <c:v>Myanmar</c:v>
                </c:pt>
                <c:pt idx="3">
                  <c:v>Papua New Guinea</c:v>
                </c:pt>
                <c:pt idx="4">
                  <c:v>Viet Nam</c:v>
                </c:pt>
                <c:pt idx="5">
                  <c:v>Cambodia</c:v>
                </c:pt>
                <c:pt idx="6">
                  <c:v>Lao People Democratic Republic</c:v>
                </c:pt>
                <c:pt idx="7">
                  <c:v>Thailand</c:v>
                </c:pt>
                <c:pt idx="8">
                  <c:v>Philippines</c:v>
                </c:pt>
                <c:pt idx="9">
                  <c:v>Malaysia</c:v>
                </c:pt>
                <c:pt idx="10">
                  <c:v>Timor-Leste</c:v>
                </c:pt>
                <c:pt idx="11">
                  <c:v>Democratic People Republic of Korea</c:v>
                </c:pt>
                <c:pt idx="12">
                  <c:v>Singapore</c:v>
                </c:pt>
                <c:pt idx="13">
                  <c:v>Fiji</c:v>
                </c:pt>
                <c:pt idx="14">
                  <c:v>Republic of Korea</c:v>
                </c:pt>
                <c:pt idx="15">
                  <c:v>Brunei Darussalam</c:v>
                </c:pt>
                <c:pt idx="16">
                  <c:v>Mongolia</c:v>
                </c:pt>
              </c:strCache>
            </c:strRef>
          </c:cat>
          <c:val>
            <c:numRef>
              <c:f>'New Infections_0-14_Region'!$B$39:$B$55</c:f>
              <c:numCache>
                <c:formatCode>General</c:formatCode>
                <c:ptCount val="17"/>
                <c:pt idx="0">
                  <c:v>4531</c:v>
                </c:pt>
                <c:pt idx="1">
                  <c:v>814</c:v>
                </c:pt>
                <c:pt idx="2">
                  <c:v>667</c:v>
                </c:pt>
                <c:pt idx="3">
                  <c:v>394</c:v>
                </c:pt>
                <c:pt idx="4">
                  <c:v>325</c:v>
                </c:pt>
                <c:pt idx="5">
                  <c:v>155</c:v>
                </c:pt>
                <c:pt idx="6">
                  <c:v>141</c:v>
                </c:pt>
                <c:pt idx="7">
                  <c:v>121</c:v>
                </c:pt>
                <c:pt idx="8">
                  <c:v>105</c:v>
                </c:pt>
                <c:pt idx="9">
                  <c:v>22</c:v>
                </c:pt>
                <c:pt idx="10">
                  <c:v>15</c:v>
                </c:pt>
                <c:pt idx="11">
                  <c:v>6</c:v>
                </c:pt>
                <c:pt idx="12">
                  <c:v>3</c:v>
                </c:pt>
                <c:pt idx="13">
                  <c:v>2</c:v>
                </c:pt>
                <c:pt idx="14">
                  <c:v>0.25840000000000002</c:v>
                </c:pt>
                <c:pt idx="15">
                  <c:v>0.25069999999999998</c:v>
                </c:pt>
                <c:pt idx="16">
                  <c:v>1.26E-2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Deaths_0-14'!$G$40:$G$60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Deaths_0-14'!$H$40:$H$60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East Asia and the Pacific,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234825037081205"/>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967639FC-6A37-47D1-986D-9105843D0453}" type="CATEGORYNAME">
                      <a:rPr lang="en-US"/>
                      <a:pPr/>
                      <a:t>[CATEGORY NAME]</a:t>
                    </a:fld>
                    <a:r>
                      <a:rPr lang="en-US" baseline="0"/>
                      <a:t> 2,100 </a:t>
                    </a:r>
                    <a:fld id="{6BD820F7-7EE9-405A-ACF4-93EC952C23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31B9920-58FB-48F6-AA92-11232D3F3222}" type="CATEGORYNAME">
                      <a:rPr lang="en-US"/>
                      <a:pPr/>
                      <a:t>[CATEGORY NAME]</a:t>
                    </a:fld>
                    <a:r>
                      <a:rPr lang="en-US" baseline="0"/>
                      <a:t> ... </a:t>
                    </a:r>
                    <a:fld id="{73636286-3BCC-47DD-A47C-58009B4D037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46D6765-0ABF-46F6-8DB3-D6DE1796699D}" type="CATEGORYNAME">
                      <a:rPr lang="en-US"/>
                      <a:pPr/>
                      <a:t>[CATEGORY NAME]</a:t>
                    </a:fld>
                    <a:r>
                      <a:rPr lang="en-US" baseline="0"/>
                      <a:t> &lt;500 </a:t>
                    </a:r>
                    <a:fld id="{123CC17E-D563-4867-985F-85CA32E9F7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00EA1B7-AB20-41A2-8BC9-9D3BD9E3E298}" type="CATEGORYNAME">
                      <a:rPr lang="en-US"/>
                      <a:pPr/>
                      <a:t>[CATEGORY NAME]</a:t>
                    </a:fld>
                    <a:r>
                      <a:rPr lang="en-US" baseline="0"/>
                      <a:t> &lt;500 </a:t>
                    </a:r>
                    <a:fld id="{70C13E09-C3D0-48EE-89A4-3EF21FD3733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E0A3E12-EDC7-4DEF-AF0D-2D4A501C9671}" type="CATEGORYNAME">
                      <a:rPr lang="en-US"/>
                      <a:pPr/>
                      <a:t>[CATEGORY NAME]</a:t>
                    </a:fld>
                    <a:r>
                      <a:rPr lang="en-US" baseline="0"/>
                      <a:t> &lt;200 </a:t>
                    </a:r>
                    <a:fld id="{E03C6279-E197-4943-A579-BD3AB4838A2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66CA2449-97D5-45E8-9399-04D259500C22}" type="CATEGORYNAME">
                      <a:rPr lang="en-US"/>
                      <a:pPr/>
                      <a:t>[CATEGORY NAME]</a:t>
                    </a:fld>
                    <a:r>
                      <a:rPr lang="en-US" baseline="0"/>
                      <a:t> &lt;200 </a:t>
                    </a:r>
                    <a:fld id="{E2E88542-4322-4E54-B804-B3D0F75E4A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93B02BBF-6D77-4912-B3C8-AF9A431B065F}" type="CATEGORYNAME">
                      <a:rPr lang="en-US"/>
                      <a:pPr/>
                      <a:t>[CATEGORY NAME]</a:t>
                    </a:fld>
                    <a:r>
                      <a:rPr lang="en-US" baseline="0"/>
                      <a:t> &lt;200 </a:t>
                    </a:r>
                    <a:fld id="{C6C38956-72AA-4A95-96CD-80F099BE7A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178941080640782"/>
                  <c:y val="-3.5469347619368902E-2"/>
                </c:manualLayout>
              </c:layout>
              <c:tx>
                <c:rich>
                  <a:bodyPr/>
                  <a:lstStyle/>
                  <a:p>
                    <a:fld id="{4257BE58-CAAE-4CE9-8D68-CAAA56987FE6}" type="CATEGORYNAME">
                      <a:rPr lang="en-US"/>
                      <a:pPr/>
                      <a:t>[CATEGORY NAME]</a:t>
                    </a:fld>
                    <a:r>
                      <a:rPr lang="en-US" baseline="0"/>
                      <a:t> &lt;100 </a:t>
                    </a:r>
                    <a:fld id="{F5431912-D6E7-456F-BE01-D5EA4F3DAC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68D06E8-BA09-4DE5-BCF8-2B785A8916EF}" type="CATEGORYNAME">
                      <a:rPr lang="en-US"/>
                      <a:pPr/>
                      <a:t>[CATEGORY NAME]</a:t>
                    </a:fld>
                    <a:r>
                      <a:rPr lang="en-US" baseline="0"/>
                      <a:t> &lt;100 </a:t>
                    </a:r>
                    <a:fld id="{D4A279CF-93CD-45D6-AE18-49A7C620E4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D72D646-A896-42AF-A343-22D1948D7BCE}"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E101675-B098-4975-96AE-1E26FCE93CEC}" type="CATEGORYNAME">
                      <a:rPr lang="en-US"/>
                      <a:pPr/>
                      <a:t>[CATEGORY NAME]</a:t>
                    </a:fld>
                    <a:r>
                      <a:rPr lang="en-US"/>
                      <a:t> ...</a:t>
                    </a:r>
                    <a:r>
                      <a:rPr lang="en-US" baseline="0"/>
                      <a:t>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6D6040F3-D9B0-40F6-BC6E-785C5FC4EC41}"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3DC31EA-07EB-4C6C-ACF6-31B3973B5A37}"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FBFA9A3A-842E-48D2-8624-4967590AD2C9}"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7FDFD1B-45DE-4433-987B-B0E4F7A1D278}"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0.20325517241379304"/>
                  <c:y val="-5.8140642559727874E-2"/>
                </c:manualLayout>
              </c:layout>
              <c:tx>
                <c:rich>
                  <a:bodyPr/>
                  <a:lstStyle/>
                  <a:p>
                    <a:fld id="{511FD213-5487-440C-A0E5-C67E7A4EB841}"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24779075029414427"/>
                  <c:y val="6.7614625966554579E-3"/>
                </c:manualLayout>
              </c:layout>
              <c:tx>
                <c:rich>
                  <a:bodyPr/>
                  <a:lstStyle/>
                  <a:p>
                    <a:fld id="{241647BE-5CD7-43FA-9BE9-155AA56A5DD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Deaths_0-14_Region'!$A$39:$A$55</c:f>
              <c:strCache>
                <c:ptCount val="17"/>
                <c:pt idx="0">
                  <c:v>Indonesia</c:v>
                </c:pt>
                <c:pt idx="1">
                  <c:v>China</c:v>
                </c:pt>
                <c:pt idx="2">
                  <c:v>Myanmar</c:v>
                </c:pt>
                <c:pt idx="3">
                  <c:v>Papua New Guinea</c:v>
                </c:pt>
                <c:pt idx="4">
                  <c:v>Viet Nam</c:v>
                </c:pt>
                <c:pt idx="5">
                  <c:v>Thailand</c:v>
                </c:pt>
                <c:pt idx="6">
                  <c:v>Cambodia</c:v>
                </c:pt>
                <c:pt idx="7">
                  <c:v>Lao People Democratic Republic</c:v>
                </c:pt>
                <c:pt idx="8">
                  <c:v>Philippines</c:v>
                </c:pt>
                <c:pt idx="9">
                  <c:v>Malaysia</c:v>
                </c:pt>
                <c:pt idx="10">
                  <c:v>Democratic People Republic of Korea</c:v>
                </c:pt>
                <c:pt idx="11">
                  <c:v>Timor-Leste</c:v>
                </c:pt>
                <c:pt idx="12">
                  <c:v>Singapore</c:v>
                </c:pt>
                <c:pt idx="13">
                  <c:v>Fiji</c:v>
                </c:pt>
                <c:pt idx="14">
                  <c:v>Republic of Korea</c:v>
                </c:pt>
                <c:pt idx="15">
                  <c:v>Brunei Darussalam</c:v>
                </c:pt>
                <c:pt idx="16">
                  <c:v>Mongolia</c:v>
                </c:pt>
              </c:strCache>
            </c:strRef>
          </c:cat>
          <c:val>
            <c:numRef>
              <c:f>'AIDS Deaths_0-14_Region'!$B$39:$B$55</c:f>
              <c:numCache>
                <c:formatCode>General</c:formatCode>
                <c:ptCount val="17"/>
                <c:pt idx="0">
                  <c:v>2082</c:v>
                </c:pt>
                <c:pt idx="1">
                  <c:v>522</c:v>
                </c:pt>
                <c:pt idx="2">
                  <c:v>491</c:v>
                </c:pt>
                <c:pt idx="3">
                  <c:v>239</c:v>
                </c:pt>
                <c:pt idx="4">
                  <c:v>186</c:v>
                </c:pt>
                <c:pt idx="5">
                  <c:v>167</c:v>
                </c:pt>
                <c:pt idx="6">
                  <c:v>161</c:v>
                </c:pt>
                <c:pt idx="7">
                  <c:v>56</c:v>
                </c:pt>
                <c:pt idx="8">
                  <c:v>36</c:v>
                </c:pt>
                <c:pt idx="9">
                  <c:v>14</c:v>
                </c:pt>
                <c:pt idx="10">
                  <c:v>4</c:v>
                </c:pt>
                <c:pt idx="11">
                  <c:v>4</c:v>
                </c:pt>
                <c:pt idx="12">
                  <c:v>3</c:v>
                </c:pt>
                <c:pt idx="13">
                  <c:v>0.50819999999999999</c:v>
                </c:pt>
                <c:pt idx="14">
                  <c:v>0.1331</c:v>
                </c:pt>
                <c:pt idx="15">
                  <c:v>7.22E-2</c:v>
                </c:pt>
                <c:pt idx="16">
                  <c:v>6.93E-2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a:t>
            </a:r>
            <a:r>
              <a:rPr lang="en-US"/>
              <a:t>among</a:t>
            </a:r>
            <a:r>
              <a:rPr lang="en-US" baseline="0"/>
              <a:t> East Asia and the Pacific and </a:t>
            </a:r>
            <a:r>
              <a:rPr lang="en-US"/>
              <a:t>the Global Plan priority countries,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0.76522597453033225</c:v>
                </c:pt>
                <c:pt idx="1">
                  <c:v>0.55450186735017504</c:v>
                </c:pt>
                <c:pt idx="2">
                  <c:v>0.4922582294475491</c:v>
                </c:pt>
                <c:pt idx="3">
                  <c:v>0.49184531091218597</c:v>
                </c:pt>
                <c:pt idx="4">
                  <c:v>0.30944920153492972</c:v>
                </c:pt>
              </c:numCache>
            </c:numRef>
          </c:val>
        </c:ser>
        <c:ser>
          <c:idx val="0"/>
          <c:order val="1"/>
          <c:tx>
            <c:strRef>
              <c:f>'PMTCT cascade'!$A$34</c:f>
              <c:strCache>
                <c:ptCount val="1"/>
                <c:pt idx="0">
                  <c:v>EAPR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0.46681772039730124</c:v>
                </c:pt>
                <c:pt idx="1">
                  <c:v>0.42237424097831383</c:v>
                </c:pt>
                <c:pt idx="2">
                  <c:v>0.16894969639132554</c:v>
                </c:pt>
                <c:pt idx="3">
                  <c:v>0.23875525957097499</c:v>
                </c:pt>
                <c:pt idx="4">
                  <c:v>0.41122700000000001</c:v>
                </c:pt>
              </c:numCache>
            </c:numRef>
          </c:val>
        </c:ser>
        <c:dLbls>
          <c:dLblPos val="inEnd"/>
          <c:showLegendKey val="0"/>
          <c:showVal val="1"/>
          <c:showCatName val="0"/>
          <c:showSerName val="0"/>
          <c:showPercent val="0"/>
          <c:showBubbleSize val="0"/>
        </c:dLbls>
        <c:gapWidth val="100"/>
        <c:axId val="463369656"/>
        <c:axId val="463370048"/>
      </c:barChart>
      <c:catAx>
        <c:axId val="4633696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70048"/>
        <c:crosses val="autoZero"/>
        <c:auto val="1"/>
        <c:lblAlgn val="ctr"/>
        <c:lblOffset val="100"/>
        <c:noMultiLvlLbl val="0"/>
      </c:catAx>
      <c:valAx>
        <c:axId val="46337004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6965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a:t>
            </a:r>
            <a:r>
              <a:rPr lang="en-US"/>
              <a:t>, East Asia and the Pacific,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49</c:v>
                </c:pt>
                <c:pt idx="1">
                  <c:v>60</c:v>
                </c:pt>
                <c:pt idx="2">
                  <c:v>69</c:v>
                </c:pt>
                <c:pt idx="3">
                  <c:v>78</c:v>
                </c:pt>
                <c:pt idx="4">
                  <c:v>88</c:v>
                </c:pt>
                <c:pt idx="5">
                  <c:v>107</c:v>
                </c:pt>
                <c:pt idx="6">
                  <c:v>203</c:v>
                </c:pt>
                <c:pt idx="7">
                  <c:v>408</c:v>
                </c:pt>
                <c:pt idx="8">
                  <c:v>1336</c:v>
                </c:pt>
                <c:pt idx="9">
                  <c:v>2263</c:v>
                </c:pt>
                <c:pt idx="10">
                  <c:v>3183</c:v>
                </c:pt>
                <c:pt idx="11">
                  <c:v>5344</c:v>
                </c:pt>
                <c:pt idx="12">
                  <c:v>6892</c:v>
                </c:pt>
                <c:pt idx="13">
                  <c:v>8280</c:v>
                </c:pt>
                <c:pt idx="14">
                  <c:v>9962</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0</c:v>
                </c:pt>
                <c:pt idx="2">
                  <c:v>0</c:v>
                </c:pt>
                <c:pt idx="3">
                  <c:v>0</c:v>
                </c:pt>
                <c:pt idx="4">
                  <c:v>303</c:v>
                </c:pt>
                <c:pt idx="5">
                  <c:v>612</c:v>
                </c:pt>
                <c:pt idx="6">
                  <c:v>931</c:v>
                </c:pt>
                <c:pt idx="7">
                  <c:v>1233</c:v>
                </c:pt>
                <c:pt idx="8">
                  <c:v>1619</c:v>
                </c:pt>
                <c:pt idx="9">
                  <c:v>2091</c:v>
                </c:pt>
                <c:pt idx="10">
                  <c:v>2048</c:v>
                </c:pt>
                <c:pt idx="11">
                  <c:v>2340</c:v>
                </c:pt>
                <c:pt idx="12">
                  <c:v>2385</c:v>
                </c:pt>
                <c:pt idx="13">
                  <c:v>1781</c:v>
                </c:pt>
                <c:pt idx="14">
                  <c:v>5131</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0</c:v>
                </c:pt>
                <c:pt idx="1">
                  <c:v>0</c:v>
                </c:pt>
                <c:pt idx="2">
                  <c:v>0</c:v>
                </c:pt>
                <c:pt idx="3">
                  <c:v>0</c:v>
                </c:pt>
                <c:pt idx="4">
                  <c:v>0</c:v>
                </c:pt>
                <c:pt idx="5">
                  <c:v>0</c:v>
                </c:pt>
                <c:pt idx="6">
                  <c:v>0</c:v>
                </c:pt>
                <c:pt idx="7">
                  <c:v>0</c:v>
                </c:pt>
                <c:pt idx="8">
                  <c:v>0</c:v>
                </c:pt>
                <c:pt idx="9">
                  <c:v>0</c:v>
                </c:pt>
                <c:pt idx="10">
                  <c:v>4</c:v>
                </c:pt>
                <c:pt idx="11">
                  <c:v>613</c:v>
                </c:pt>
                <c:pt idx="12">
                  <c:v>2757</c:v>
                </c:pt>
                <c:pt idx="13">
                  <c:v>2598</c:v>
                </c:pt>
                <c:pt idx="14">
                  <c:v>771</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0</c:v>
                </c:pt>
                <c:pt idx="1">
                  <c:v>0</c:v>
                </c:pt>
                <c:pt idx="2">
                  <c:v>0</c:v>
                </c:pt>
                <c:pt idx="3">
                  <c:v>1538</c:v>
                </c:pt>
                <c:pt idx="4">
                  <c:v>2077</c:v>
                </c:pt>
                <c:pt idx="5">
                  <c:v>2674</c:v>
                </c:pt>
                <c:pt idx="6">
                  <c:v>3460</c:v>
                </c:pt>
                <c:pt idx="7">
                  <c:v>4294</c:v>
                </c:pt>
                <c:pt idx="8">
                  <c:v>6127</c:v>
                </c:pt>
                <c:pt idx="9">
                  <c:v>7083.5</c:v>
                </c:pt>
                <c:pt idx="10">
                  <c:v>7684</c:v>
                </c:pt>
                <c:pt idx="11">
                  <c:v>5479</c:v>
                </c:pt>
                <c:pt idx="12">
                  <c:v>2332</c:v>
                </c:pt>
                <c:pt idx="13">
                  <c:v>2149</c:v>
                </c:pt>
                <c:pt idx="14">
                  <c:v>783</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2422</c:v>
                </c:pt>
                <c:pt idx="1">
                  <c:v>4018</c:v>
                </c:pt>
                <c:pt idx="2">
                  <c:v>5671</c:v>
                </c:pt>
                <c:pt idx="3">
                  <c:v>5896</c:v>
                </c:pt>
                <c:pt idx="4">
                  <c:v>5357</c:v>
                </c:pt>
                <c:pt idx="5">
                  <c:v>5128</c:v>
                </c:pt>
                <c:pt idx="6">
                  <c:v>5224</c:v>
                </c:pt>
                <c:pt idx="7">
                  <c:v>5070</c:v>
                </c:pt>
                <c:pt idx="8">
                  <c:v>2968</c:v>
                </c:pt>
                <c:pt idx="9">
                  <c:v>1951</c:v>
                </c:pt>
                <c:pt idx="10">
                  <c:v>1141</c:v>
                </c:pt>
                <c:pt idx="11">
                  <c:v>760</c:v>
                </c:pt>
                <c:pt idx="12">
                  <c:v>789</c:v>
                </c:pt>
                <c:pt idx="13">
                  <c:v>602</c:v>
                </c:pt>
                <c:pt idx="14">
                  <c:v>219</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19294.099999999999</c:v>
                </c:pt>
                <c:pt idx="1">
                  <c:v>18683.3</c:v>
                </c:pt>
                <c:pt idx="2">
                  <c:v>17953.7</c:v>
                </c:pt>
                <c:pt idx="3">
                  <c:v>17227</c:v>
                </c:pt>
                <c:pt idx="4">
                  <c:v>18207.099999999999</c:v>
                </c:pt>
                <c:pt idx="5">
                  <c:v>18612.2</c:v>
                </c:pt>
                <c:pt idx="6">
                  <c:v>19137.2</c:v>
                </c:pt>
                <c:pt idx="7">
                  <c:v>19575.2</c:v>
                </c:pt>
                <c:pt idx="8">
                  <c:v>19937.3</c:v>
                </c:pt>
                <c:pt idx="9">
                  <c:v>19279.8</c:v>
                </c:pt>
                <c:pt idx="10">
                  <c:v>19339.400000000001</c:v>
                </c:pt>
                <c:pt idx="11">
                  <c:v>19457.400000000001</c:v>
                </c:pt>
                <c:pt idx="12">
                  <c:v>19501.5</c:v>
                </c:pt>
                <c:pt idx="13">
                  <c:v>19854.5</c:v>
                </c:pt>
                <c:pt idx="14">
                  <c:v>18794.599999999999</c:v>
                </c:pt>
              </c:numCache>
            </c:numRef>
          </c:val>
        </c:ser>
        <c:dLbls>
          <c:showLegendKey val="0"/>
          <c:showVal val="0"/>
          <c:showCatName val="0"/>
          <c:showSerName val="0"/>
          <c:showPercent val="0"/>
          <c:showBubbleSize val="0"/>
        </c:dLbls>
        <c:gapWidth val="15"/>
        <c:overlap val="100"/>
        <c:axId val="403527776"/>
        <c:axId val="463356328"/>
      </c:barChart>
      <c:catAx>
        <c:axId val="403527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56328"/>
        <c:crosses val="autoZero"/>
        <c:auto val="1"/>
        <c:lblAlgn val="ctr"/>
        <c:lblOffset val="100"/>
        <c:noMultiLvlLbl val="0"/>
      </c:catAx>
      <c:valAx>
        <c:axId val="4633563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52777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(aged 0-14)</a:t>
            </a:r>
            <a:r>
              <a:rPr lang="en-US"/>
              <a:t>, East Asia and the Pacific</a:t>
            </a:r>
            <a:r>
              <a:rPr lang="en-US" sz="1600" b="1" i="0" u="none" strike="noStrike" cap="none" normalizeH="0" baseline="0">
                <a:effectLst/>
              </a:rPr>
              <a:t>, </a:t>
            </a:r>
            <a:r>
              <a:rPr lang="en-US"/>
              <a:t>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Deaths'!$E$36:$E$50</c:f>
              <c:numCache>
                <c:formatCode>General</c:formatCode>
                <c:ptCount val="15"/>
                <c:pt idx="0">
                  <c:v>5.2173200000000003E-2</c:v>
                </c:pt>
                <c:pt idx="1">
                  <c:v>8.8012200000000013E-2</c:v>
                </c:pt>
                <c:pt idx="2">
                  <c:v>0.118285</c:v>
                </c:pt>
                <c:pt idx="3">
                  <c:v>0.14227000000000001</c:v>
                </c:pt>
                <c:pt idx="4">
                  <c:v>0.17657499999999998</c:v>
                </c:pt>
                <c:pt idx="5">
                  <c:v>0.20788799999999999</c:v>
                </c:pt>
                <c:pt idx="6">
                  <c:v>0.25094899999999998</c:v>
                </c:pt>
                <c:pt idx="7">
                  <c:v>0.300985</c:v>
                </c:pt>
                <c:pt idx="8">
                  <c:v>0.333538</c:v>
                </c:pt>
                <c:pt idx="9">
                  <c:v>0.36510599999999999</c:v>
                </c:pt>
                <c:pt idx="10">
                  <c:v>0.38614500000000002</c:v>
                </c:pt>
                <c:pt idx="11">
                  <c:v>0.41134799999999999</c:v>
                </c:pt>
                <c:pt idx="12">
                  <c:v>0.41363799999999995</c:v>
                </c:pt>
                <c:pt idx="13">
                  <c:v>0.42210799999999998</c:v>
                </c:pt>
                <c:pt idx="14">
                  <c:v>0.41122700000000001</c:v>
                </c:pt>
              </c:numCache>
            </c:numRef>
          </c:val>
        </c:ser>
        <c:dLbls>
          <c:showLegendKey val="0"/>
          <c:showVal val="0"/>
          <c:showCatName val="0"/>
          <c:showSerName val="0"/>
          <c:showPercent val="0"/>
          <c:showBubbleSize val="0"/>
        </c:dLbls>
        <c:gapWidth val="25"/>
        <c:overlap val="100"/>
        <c:axId val="404544344"/>
        <c:axId val="404543952"/>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Deaths'!$C$36:$C$50</c:f>
              <c:numCache>
                <c:formatCode>General</c:formatCode>
                <c:ptCount val="15"/>
                <c:pt idx="0">
                  <c:v>2978.06</c:v>
                </c:pt>
                <c:pt idx="1">
                  <c:v>3215.17</c:v>
                </c:pt>
                <c:pt idx="2">
                  <c:v>3378.32</c:v>
                </c:pt>
                <c:pt idx="3">
                  <c:v>3512.45</c:v>
                </c:pt>
                <c:pt idx="4">
                  <c:v>3710.63</c:v>
                </c:pt>
                <c:pt idx="5">
                  <c:v>3880.79</c:v>
                </c:pt>
                <c:pt idx="6">
                  <c:v>4064.96</c:v>
                </c:pt>
                <c:pt idx="7">
                  <c:v>4231.03</c:v>
                </c:pt>
                <c:pt idx="8">
                  <c:v>4221.96</c:v>
                </c:pt>
                <c:pt idx="9">
                  <c:v>4096.8500000000004</c:v>
                </c:pt>
                <c:pt idx="10">
                  <c:v>4040.77</c:v>
                </c:pt>
                <c:pt idx="11">
                  <c:v>4066.66</c:v>
                </c:pt>
                <c:pt idx="12">
                  <c:v>4043.35</c:v>
                </c:pt>
                <c:pt idx="13">
                  <c:v>4038.89</c:v>
                </c:pt>
                <c:pt idx="14">
                  <c:v>3965.78</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Deaths'!$D$36:$D$50</c:f>
              <c:numCache>
                <c:formatCode>General</c:formatCode>
                <c:ptCount val="15"/>
                <c:pt idx="0">
                  <c:v>6051.57</c:v>
                </c:pt>
                <c:pt idx="1">
                  <c:v>6343.77</c:v>
                </c:pt>
                <c:pt idx="2">
                  <c:v>6628.11</c:v>
                </c:pt>
                <c:pt idx="3">
                  <c:v>6813.5</c:v>
                </c:pt>
                <c:pt idx="4">
                  <c:v>7132.54</c:v>
                </c:pt>
                <c:pt idx="5">
                  <c:v>7264.33</c:v>
                </c:pt>
                <c:pt idx="6">
                  <c:v>7562.38</c:v>
                </c:pt>
                <c:pt idx="7">
                  <c:v>7811.67</c:v>
                </c:pt>
                <c:pt idx="8">
                  <c:v>7897.71</c:v>
                </c:pt>
                <c:pt idx="9">
                  <c:v>7753.66</c:v>
                </c:pt>
                <c:pt idx="10">
                  <c:v>7748.81</c:v>
                </c:pt>
                <c:pt idx="11">
                  <c:v>7569.52</c:v>
                </c:pt>
                <c:pt idx="12">
                  <c:v>7438.61</c:v>
                </c:pt>
                <c:pt idx="13">
                  <c:v>7300.53</c:v>
                </c:pt>
                <c:pt idx="14">
                  <c:v>7301.52</c:v>
                </c:pt>
              </c:numCache>
            </c:numRef>
          </c:val>
          <c:smooth val="0"/>
        </c:ser>
        <c:dLbls>
          <c:showLegendKey val="0"/>
          <c:showVal val="0"/>
          <c:showCatName val="0"/>
          <c:showSerName val="0"/>
          <c:showPercent val="0"/>
          <c:showBubbleSize val="0"/>
        </c:dLbls>
        <c:marker val="1"/>
        <c:smooth val="0"/>
        <c:axId val="463370440"/>
        <c:axId val="404545128"/>
      </c:lineChart>
      <c:catAx>
        <c:axId val="463370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5128"/>
        <c:crosses val="autoZero"/>
        <c:auto val="1"/>
        <c:lblAlgn val="ctr"/>
        <c:lblOffset val="100"/>
        <c:noMultiLvlLbl val="0"/>
      </c:catAx>
      <c:valAx>
        <c:axId val="4045451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70440"/>
        <c:crosses val="autoZero"/>
        <c:crossBetween val="between"/>
      </c:valAx>
      <c:valAx>
        <c:axId val="404543952"/>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4344"/>
        <c:crosses val="max"/>
        <c:crossBetween val="between"/>
      </c:valAx>
      <c:catAx>
        <c:axId val="404544344"/>
        <c:scaling>
          <c:orientation val="minMax"/>
        </c:scaling>
        <c:delete val="1"/>
        <c:axPos val="b"/>
        <c:numFmt formatCode="General" sourceLinked="1"/>
        <c:majorTickMark val="out"/>
        <c:minorTickMark val="none"/>
        <c:tickLblPos val="nextTo"/>
        <c:crossAx val="404543952"/>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404547088"/>
        <c:axId val="404544736"/>
      </c:barChart>
      <c:catAx>
        <c:axId val="4045470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4736"/>
        <c:crosses val="autoZero"/>
        <c:auto val="1"/>
        <c:lblAlgn val="ctr"/>
        <c:lblOffset val="100"/>
        <c:noMultiLvlLbl val="0"/>
      </c:catAx>
      <c:valAx>
        <c:axId val="40454473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708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East Asia and the Pacific,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PMTCT_PedART_Region!$B$34:$B$43</c:f>
              <c:numCache>
                <c:formatCode>General</c:formatCode>
                <c:ptCount val="10"/>
                <c:pt idx="0">
                  <c:v>0.20788799999999999</c:v>
                </c:pt>
                <c:pt idx="1">
                  <c:v>0.17257500000000001</c:v>
                </c:pt>
                <c:pt idx="2">
                  <c:v>7.6800000000000002E-3</c:v>
                </c:pt>
                <c:pt idx="3">
                  <c:v>7.1161100000000005E-2</c:v>
                </c:pt>
                <c:pt idx="4">
                  <c:v>0.36428600000000005</c:v>
                </c:pt>
                <c:pt idx="5">
                  <c:v>0</c:v>
                </c:pt>
                <c:pt idx="6">
                  <c:v>2.03134E-3</c:v>
                </c:pt>
                <c:pt idx="7">
                  <c:v>0</c:v>
                </c:pt>
                <c:pt idx="8">
                  <c:v>0.72388400000000008</c:v>
                </c:pt>
                <c:pt idx="9">
                  <c:v>2.7504900000000002E-2</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PMTCT_PedART_Region!$C$34:$C$43</c:f>
              <c:numCache>
                <c:formatCode>General</c:formatCode>
                <c:ptCount val="10"/>
                <c:pt idx="0">
                  <c:v>0.25094899999999998</c:v>
                </c:pt>
                <c:pt idx="1">
                  <c:v>0.30443000000000003</c:v>
                </c:pt>
                <c:pt idx="2">
                  <c:v>6.5025500000000002E-3</c:v>
                </c:pt>
                <c:pt idx="3">
                  <c:v>8.6826299999999995E-2</c:v>
                </c:pt>
                <c:pt idx="4">
                  <c:v>0.41408499999999998</c:v>
                </c:pt>
                <c:pt idx="5">
                  <c:v>4.0861000000000001E-2</c:v>
                </c:pt>
                <c:pt idx="6">
                  <c:v>1.11565E-2</c:v>
                </c:pt>
                <c:pt idx="7">
                  <c:v>0</c:v>
                </c:pt>
                <c:pt idx="8">
                  <c:v>0.77695099999999995</c:v>
                </c:pt>
                <c:pt idx="9">
                  <c:v>0.240449</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PMTCT_PedART_Region!$D$34:$D$43</c:f>
              <c:numCache>
                <c:formatCode>General</c:formatCode>
                <c:ptCount val="10"/>
                <c:pt idx="0">
                  <c:v>0.300985</c:v>
                </c:pt>
                <c:pt idx="1">
                  <c:v>0.38395299999999999</c:v>
                </c:pt>
                <c:pt idx="2">
                  <c:v>6.6282900000000002E-3</c:v>
                </c:pt>
                <c:pt idx="3">
                  <c:v>8.8669899999999996E-2</c:v>
                </c:pt>
                <c:pt idx="4">
                  <c:v>0.47025500000000003</c:v>
                </c:pt>
                <c:pt idx="5">
                  <c:v>8.2733799999999996E-2</c:v>
                </c:pt>
                <c:pt idx="6">
                  <c:v>5.7105900000000001E-2</c:v>
                </c:pt>
                <c:pt idx="7">
                  <c:v>1.28755E-2</c:v>
                </c:pt>
                <c:pt idx="8">
                  <c:v>0.83587500000000003</c:v>
                </c:pt>
                <c:pt idx="9">
                  <c:v>0.44971299999999997</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PMTCT_PedART_Region!$E$34:$E$43</c:f>
              <c:numCache>
                <c:formatCode>General</c:formatCode>
                <c:ptCount val="10"/>
                <c:pt idx="0">
                  <c:v>0.333538</c:v>
                </c:pt>
                <c:pt idx="1">
                  <c:v>0.446044</c:v>
                </c:pt>
                <c:pt idx="2">
                  <c:v>6.7888699999999996E-2</c:v>
                </c:pt>
                <c:pt idx="3">
                  <c:v>0.15062799999999998</c:v>
                </c:pt>
                <c:pt idx="4">
                  <c:v>0.548817</c:v>
                </c:pt>
                <c:pt idx="5">
                  <c:v>0.10826000000000001</c:v>
                </c:pt>
                <c:pt idx="6">
                  <c:v>7.6431600000000002E-2</c:v>
                </c:pt>
                <c:pt idx="7">
                  <c:v>5.0387599999999998E-2</c:v>
                </c:pt>
                <c:pt idx="8">
                  <c:v>0.83682800000000002</c:v>
                </c:pt>
                <c:pt idx="9">
                  <c:v>0.589754</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PMTCT_PedART_Region!$F$34:$F$43</c:f>
              <c:numCache>
                <c:formatCode>General</c:formatCode>
                <c:ptCount val="10"/>
                <c:pt idx="0">
                  <c:v>0.36510599999999999</c:v>
                </c:pt>
                <c:pt idx="1">
                  <c:v>0.51941700000000002</c:v>
                </c:pt>
                <c:pt idx="2">
                  <c:v>7.6881599999999994E-2</c:v>
                </c:pt>
                <c:pt idx="3">
                  <c:v>0.16994599999999999</c:v>
                </c:pt>
                <c:pt idx="4">
                  <c:v>0.640625</c:v>
                </c:pt>
                <c:pt idx="5">
                  <c:v>0.16335</c:v>
                </c:pt>
                <c:pt idx="6">
                  <c:v>9.3676300000000004E-2</c:v>
                </c:pt>
                <c:pt idx="7">
                  <c:v>5.9440600000000003E-2</c:v>
                </c:pt>
                <c:pt idx="8">
                  <c:v>0.85301800000000005</c:v>
                </c:pt>
                <c:pt idx="9">
                  <c:v>0.67815700000000012</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PMTCT_PedART_Region!$G$34:$G$43</c:f>
              <c:numCache>
                <c:formatCode>General</c:formatCode>
                <c:ptCount val="10"/>
                <c:pt idx="0">
                  <c:v>0.38614500000000002</c:v>
                </c:pt>
                <c:pt idx="1">
                  <c:v>0.58291899999999996</c:v>
                </c:pt>
                <c:pt idx="2">
                  <c:v>9.2237299999999994E-2</c:v>
                </c:pt>
                <c:pt idx="3">
                  <c:v>0.18224299999999999</c:v>
                </c:pt>
                <c:pt idx="4">
                  <c:v>0.7645050000000001</c:v>
                </c:pt>
                <c:pt idx="5">
                  <c:v>0.21535000000000001</c:v>
                </c:pt>
                <c:pt idx="6">
                  <c:v>0.11062699999999999</c:v>
                </c:pt>
                <c:pt idx="7">
                  <c:v>6.3897800000000005E-2</c:v>
                </c:pt>
                <c:pt idx="8">
                  <c:v>0.84950500000000007</c:v>
                </c:pt>
                <c:pt idx="9">
                  <c:v>0.76732800000000001</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PMTCT_PedART_Region!$H$34:$H$43</c:f>
              <c:numCache>
                <c:formatCode>General</c:formatCode>
                <c:ptCount val="10"/>
                <c:pt idx="0">
                  <c:v>0.41134799999999999</c:v>
                </c:pt>
                <c:pt idx="1">
                  <c:v>0.64379999999999993</c:v>
                </c:pt>
                <c:pt idx="2">
                  <c:v>0.116642</c:v>
                </c:pt>
                <c:pt idx="3">
                  <c:v>0.18653600000000001</c:v>
                </c:pt>
                <c:pt idx="4">
                  <c:v>0.84402100000000002</c:v>
                </c:pt>
                <c:pt idx="5">
                  <c:v>0.29236600000000001</c:v>
                </c:pt>
                <c:pt idx="6">
                  <c:v>0.129609</c:v>
                </c:pt>
                <c:pt idx="7">
                  <c:v>5.5882399999999999E-2</c:v>
                </c:pt>
                <c:pt idx="8">
                  <c:v>0.81900700000000004</c:v>
                </c:pt>
                <c:pt idx="9">
                  <c:v>0.79420400000000002</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PMTCT_PedART_Region!$I$34:$I$43</c:f>
              <c:numCache>
                <c:formatCode>General</c:formatCode>
                <c:ptCount val="10"/>
                <c:pt idx="0">
                  <c:v>0.41363799999999995</c:v>
                </c:pt>
                <c:pt idx="1">
                  <c:v>0.68766800000000006</c:v>
                </c:pt>
                <c:pt idx="2">
                  <c:v>0.11018700000000001</c:v>
                </c:pt>
                <c:pt idx="3">
                  <c:v>0.20924299999999998</c:v>
                </c:pt>
                <c:pt idx="4">
                  <c:v>0.87971299999999997</c:v>
                </c:pt>
                <c:pt idx="5">
                  <c:v>0.384938</c:v>
                </c:pt>
                <c:pt idx="6">
                  <c:v>0.165243</c:v>
                </c:pt>
                <c:pt idx="7">
                  <c:v>8.9918300000000007E-2</c:v>
                </c:pt>
                <c:pt idx="8">
                  <c:v>0.76569599999999993</c:v>
                </c:pt>
                <c:pt idx="9">
                  <c:v>0.82005099999999997</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PMTCT_PedART_Region!$J$34:$J$43</c:f>
              <c:numCache>
                <c:formatCode>General</c:formatCode>
                <c:ptCount val="10"/>
                <c:pt idx="0">
                  <c:v>0.42210799999999998</c:v>
                </c:pt>
                <c:pt idx="1">
                  <c:v>0.63511000000000006</c:v>
                </c:pt>
                <c:pt idx="2">
                  <c:v>9.7542699999999996E-2</c:v>
                </c:pt>
                <c:pt idx="3">
                  <c:v>0.224466</c:v>
                </c:pt>
                <c:pt idx="4">
                  <c:v>0.91023300000000007</c:v>
                </c:pt>
                <c:pt idx="5">
                  <c:v>0.45601900000000001</c:v>
                </c:pt>
                <c:pt idx="6">
                  <c:v>0.20264700000000002</c:v>
                </c:pt>
                <c:pt idx="7">
                  <c:v>4.2500000000000003E-2</c:v>
                </c:pt>
                <c:pt idx="8">
                  <c:v>0.70130899999999996</c:v>
                </c:pt>
                <c:pt idx="9">
                  <c:v>0.82788499999999998</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dLbl>
              <c:idx val="8"/>
              <c:layout>
                <c:manualLayout>
                  <c:x val="8.7431693989071038E-3"/>
                  <c:y val="-5.0219721165872576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PMTCT_PedART_Region!$A$34:$A$43</c:f>
              <c:strCache>
                <c:ptCount val="10"/>
                <c:pt idx="0">
                  <c:v>EAPR</c:v>
                </c:pt>
                <c:pt idx="1">
                  <c:v>Cambodia</c:v>
                </c:pt>
                <c:pt idx="2">
                  <c:v>Indonesia</c:v>
                </c:pt>
                <c:pt idx="3">
                  <c:v>Lao People's Democratic Republic</c:v>
                </c:pt>
                <c:pt idx="4">
                  <c:v>Malaysia</c:v>
                </c:pt>
                <c:pt idx="5">
                  <c:v>Myanmar</c:v>
                </c:pt>
                <c:pt idx="6">
                  <c:v>Papua New Guinea</c:v>
                </c:pt>
                <c:pt idx="7">
                  <c:v>Philippines</c:v>
                </c:pt>
                <c:pt idx="8">
                  <c:v>Thailand</c:v>
                </c:pt>
                <c:pt idx="9">
                  <c:v>Viet Nam</c:v>
                </c:pt>
              </c:strCache>
            </c:strRef>
          </c:cat>
          <c:val>
            <c:numRef>
              <c:f>PMTCT_PedART_Region!$K$34:$K$43</c:f>
              <c:numCache>
                <c:formatCode>General</c:formatCode>
                <c:ptCount val="10"/>
                <c:pt idx="0">
                  <c:v>0.41122700000000001</c:v>
                </c:pt>
                <c:pt idx="1">
                  <c:v>0.66806299999999996</c:v>
                </c:pt>
                <c:pt idx="2">
                  <c:v>8.3998600000000007E-2</c:v>
                </c:pt>
                <c:pt idx="3">
                  <c:v>0.237514</c:v>
                </c:pt>
                <c:pt idx="4">
                  <c:v>0.89946100000000007</c:v>
                </c:pt>
                <c:pt idx="5">
                  <c:v>0.46805399999999997</c:v>
                </c:pt>
                <c:pt idx="6">
                  <c:v>0.17513300000000001</c:v>
                </c:pt>
                <c:pt idx="7">
                  <c:v>5.3452099999999995E-2</c:v>
                </c:pt>
                <c:pt idx="8">
                  <c:v>0.65483599999999997</c:v>
                </c:pt>
                <c:pt idx="9">
                  <c:v>0.84697500000000003</c:v>
                </c:pt>
              </c:numCache>
            </c:numRef>
          </c:val>
        </c:ser>
        <c:dLbls>
          <c:showLegendKey val="0"/>
          <c:showVal val="0"/>
          <c:showCatName val="0"/>
          <c:showSerName val="0"/>
          <c:showPercent val="0"/>
          <c:showBubbleSize val="0"/>
        </c:dLbls>
        <c:gapWidth val="120"/>
        <c:overlap val="-10"/>
        <c:axId val="404546696"/>
        <c:axId val="404548264"/>
      </c:barChart>
      <c:catAx>
        <c:axId val="4045466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8264"/>
        <c:crosses val="autoZero"/>
        <c:auto val="1"/>
        <c:lblAlgn val="ctr"/>
        <c:lblOffset val="100"/>
        <c:noMultiLvlLbl val="0"/>
      </c:catAx>
      <c:valAx>
        <c:axId val="40454826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66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East Asia and the</a:t>
            </a:r>
            <a:r>
              <a:rPr lang="en-US" baseline="0"/>
              <a:t> Pacific</a:t>
            </a:r>
            <a:r>
              <a:rPr lang="en-US"/>
              <a:t>, 2000-2014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PedART_AdultsChildren!$J$35:$J$49</c:f>
                <c:numCache>
                  <c:formatCode>General</c:formatCode>
                  <c:ptCount val="15"/>
                  <c:pt idx="0">
                    <c:v>1.645039999999999E-2</c:v>
                  </c:pt>
                  <c:pt idx="1">
                    <c:v>2.2026799999999985E-2</c:v>
                  </c:pt>
                  <c:pt idx="2">
                    <c:v>2.4042999999999981E-2</c:v>
                  </c:pt>
                  <c:pt idx="3">
                    <c:v>2.1881999999999985E-2</c:v>
                  </c:pt>
                  <c:pt idx="4">
                    <c:v>2.2312000000000026E-2</c:v>
                  </c:pt>
                  <c:pt idx="5">
                    <c:v>2.2349000000000036E-2</c:v>
                  </c:pt>
                  <c:pt idx="6">
                    <c:v>2.3772000000000015E-2</c:v>
                  </c:pt>
                  <c:pt idx="7">
                    <c:v>2.595900000000001E-2</c:v>
                  </c:pt>
                  <c:pt idx="8">
                    <c:v>2.8834000000000026E-2</c:v>
                  </c:pt>
                  <c:pt idx="9">
                    <c:v>2.9764000000000013E-2</c:v>
                  </c:pt>
                  <c:pt idx="10">
                    <c:v>3.165399999999996E-2</c:v>
                  </c:pt>
                  <c:pt idx="11">
                    <c:v>3.486800000000001E-2</c:v>
                  </c:pt>
                  <c:pt idx="12">
                    <c:v>3.5562000000000094E-2</c:v>
                  </c:pt>
                  <c:pt idx="13">
                    <c:v>3.7438000000000027E-2</c:v>
                  </c:pt>
                  <c:pt idx="14">
                    <c:v>3.7061999999999984E-2</c:v>
                  </c:pt>
                </c:numCache>
              </c:numRef>
            </c:plus>
            <c:minus>
              <c:numRef>
                <c:f>PedART_AdultsChildren!$I$35:$I$49</c:f>
                <c:numCache>
                  <c:formatCode>General</c:formatCode>
                  <c:ptCount val="15"/>
                  <c:pt idx="0">
                    <c:v>6.1019000000000073E-3</c:v>
                  </c:pt>
                  <c:pt idx="1">
                    <c:v>9.236100000000011E-3</c:v>
                  </c:pt>
                  <c:pt idx="2">
                    <c:v>1.0957000000000008E-2</c:v>
                  </c:pt>
                  <c:pt idx="3">
                    <c:v>1.217399999999999E-2</c:v>
                  </c:pt>
                  <c:pt idx="4">
                    <c:v>1.3844999999999996E-2</c:v>
                  </c:pt>
                  <c:pt idx="5">
                    <c:v>1.5790999999999972E-2</c:v>
                  </c:pt>
                  <c:pt idx="6">
                    <c:v>1.8486999999999948E-2</c:v>
                  </c:pt>
                  <c:pt idx="7">
                    <c:v>2.1552999999999989E-2</c:v>
                  </c:pt>
                  <c:pt idx="8">
                    <c:v>2.3571000000000009E-2</c:v>
                  </c:pt>
                  <c:pt idx="9">
                    <c:v>2.7256999999999976E-2</c:v>
                  </c:pt>
                  <c:pt idx="10">
                    <c:v>2.8758000000000006E-2</c:v>
                  </c:pt>
                  <c:pt idx="11">
                    <c:v>3.1023999999999941E-2</c:v>
                  </c:pt>
                  <c:pt idx="12">
                    <c:v>3.2273999999999914E-2</c:v>
                  </c:pt>
                  <c:pt idx="13">
                    <c:v>3.6648999999999932E-2</c:v>
                  </c:pt>
                  <c:pt idx="14">
                    <c:v>3.7160000000000026E-2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PedART_AdultsChildren!$B$35:$B$49</c:f>
              <c:numCache>
                <c:formatCode>General</c:formatCode>
                <c:ptCount val="15"/>
                <c:pt idx="0">
                  <c:v>5.2173200000000003E-2</c:v>
                </c:pt>
                <c:pt idx="1">
                  <c:v>8.8012200000000013E-2</c:v>
                </c:pt>
                <c:pt idx="2">
                  <c:v>0.118285</c:v>
                </c:pt>
                <c:pt idx="3">
                  <c:v>0.14227000000000001</c:v>
                </c:pt>
                <c:pt idx="4">
                  <c:v>0.17657499999999998</c:v>
                </c:pt>
                <c:pt idx="5">
                  <c:v>0.20788799999999999</c:v>
                </c:pt>
                <c:pt idx="6">
                  <c:v>0.25094899999999998</c:v>
                </c:pt>
                <c:pt idx="7">
                  <c:v>0.300985</c:v>
                </c:pt>
                <c:pt idx="8">
                  <c:v>0.333538</c:v>
                </c:pt>
                <c:pt idx="9">
                  <c:v>0.36510599999999999</c:v>
                </c:pt>
                <c:pt idx="10">
                  <c:v>0.38614500000000002</c:v>
                </c:pt>
                <c:pt idx="11">
                  <c:v>0.41134799999999999</c:v>
                </c:pt>
                <c:pt idx="12">
                  <c:v>0.41363799999999995</c:v>
                </c:pt>
                <c:pt idx="13">
                  <c:v>0.42210799999999998</c:v>
                </c:pt>
                <c:pt idx="14">
                  <c:v>0.41122700000000001</c:v>
                </c:pt>
              </c:numCache>
            </c:numRef>
          </c:val>
          <c:smooth val="0"/>
        </c:ser>
        <c:ser>
          <c:idx val="3"/>
          <c:order val="3"/>
          <c:tx>
            <c:strRef>
              <c:f>PedART_AdultsChildren!$E$34</c:f>
              <c:strCache>
                <c:ptCount val="1"/>
                <c:pt idx="0">
                  <c:v>Adult ART</c:v>
                </c:pt>
              </c:strCache>
            </c:strRef>
          </c:tx>
          <c:spPr>
            <a:ln w="25400" cap="rnd">
              <a:noFill/>
              <a:round/>
            </a:ln>
            <a:effectLst/>
          </c:spPr>
          <c:marker>
            <c:symbol val="circle"/>
            <c:size val="6"/>
            <c:spPr>
              <a:solidFill>
                <a:schemeClr val="lt1"/>
              </a:solidFill>
              <a:ln w="15875">
                <a:solidFill>
                  <a:schemeClr val="accent4"/>
                </a:solidFill>
                <a:round/>
              </a:ln>
              <a:effectLst/>
            </c:spPr>
          </c:marker>
          <c:dLbls>
            <c:dLbl>
              <c:idx val="0"/>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PedART_AdultsChildren!$L$35:$L$49</c:f>
                <c:numCache>
                  <c:formatCode>General</c:formatCode>
                  <c:ptCount val="15"/>
                  <c:pt idx="0">
                    <c:v>1.5342000000000003E-4</c:v>
                  </c:pt>
                  <c:pt idx="1">
                    <c:v>3.9531000000000115E-4</c:v>
                  </c:pt>
                  <c:pt idx="2">
                    <c:v>1.0140999999999987E-3</c:v>
                  </c:pt>
                  <c:pt idx="3">
                    <c:v>1.7078999999999983E-3</c:v>
                  </c:pt>
                  <c:pt idx="4">
                    <c:v>3.0383000000000007E-3</c:v>
                  </c:pt>
                  <c:pt idx="5">
                    <c:v>5.6237999999999982E-3</c:v>
                  </c:pt>
                  <c:pt idx="6">
                    <c:v>7.6428000000000051E-3</c:v>
                  </c:pt>
                  <c:pt idx="7">
                    <c:v>9.4040000000000096E-3</c:v>
                  </c:pt>
                  <c:pt idx="8">
                    <c:v>1.1055000000000009E-2</c:v>
                  </c:pt>
                  <c:pt idx="9">
                    <c:v>1.3796000000000003E-2</c:v>
                  </c:pt>
                  <c:pt idx="10">
                    <c:v>1.6327999999999981E-2</c:v>
                  </c:pt>
                  <c:pt idx="11">
                    <c:v>2.102699999999999E-2</c:v>
                  </c:pt>
                  <c:pt idx="12">
                    <c:v>2.704899999999999E-2</c:v>
                  </c:pt>
                  <c:pt idx="13">
                    <c:v>3.5416000000000003E-2</c:v>
                  </c:pt>
                  <c:pt idx="14">
                    <c:v>4.6762999999999944E-2</c:v>
                  </c:pt>
                </c:numCache>
              </c:numRef>
            </c:plus>
            <c:minus>
              <c:numRef>
                <c:f>PedART_AdultsChildren!$K$35:$K$49</c:f>
                <c:numCache>
                  <c:formatCode>General</c:formatCode>
                  <c:ptCount val="15"/>
                  <c:pt idx="0">
                    <c:v>9.8049999999999917E-5</c:v>
                  </c:pt>
                  <c:pt idx="1">
                    <c:v>2.6850999999999958E-4</c:v>
                  </c:pt>
                  <c:pt idx="2">
                    <c:v>7.6750000000000082E-4</c:v>
                  </c:pt>
                  <c:pt idx="3">
                    <c:v>1.3307000000000006E-3</c:v>
                  </c:pt>
                  <c:pt idx="4">
                    <c:v>2.467999999999998E-3</c:v>
                  </c:pt>
                  <c:pt idx="5">
                    <c:v>4.7177999999999942E-3</c:v>
                  </c:pt>
                  <c:pt idx="6">
                    <c:v>6.4435999999999938E-3</c:v>
                  </c:pt>
                  <c:pt idx="7">
                    <c:v>7.8960000000000002E-3</c:v>
                  </c:pt>
                  <c:pt idx="8">
                    <c:v>9.6509999999999929E-3</c:v>
                  </c:pt>
                  <c:pt idx="9">
                    <c:v>1.1679000000000023E-2</c:v>
                  </c:pt>
                  <c:pt idx="10">
                    <c:v>1.3492000000000004E-2</c:v>
                  </c:pt>
                  <c:pt idx="11">
                    <c:v>1.6992000000000007E-2</c:v>
                  </c:pt>
                  <c:pt idx="12">
                    <c:v>2.1255000000000024E-2</c:v>
                  </c:pt>
                  <c:pt idx="13">
                    <c:v>2.5283000000000055E-2</c:v>
                  </c:pt>
                  <c:pt idx="14">
                    <c:v>3.1659000000000048E-2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PedART_AdultsChildren!$E$35:$E$49</c:f>
              <c:numCache>
                <c:formatCode>General</c:formatCode>
                <c:ptCount val="15"/>
                <c:pt idx="0">
                  <c:v>1.5711099999999999E-3</c:v>
                </c:pt>
                <c:pt idx="1">
                  <c:v>4.3386599999999994E-3</c:v>
                </c:pt>
                <c:pt idx="2">
                  <c:v>1.1604000000000001E-2</c:v>
                </c:pt>
                <c:pt idx="3">
                  <c:v>2.0310700000000001E-2</c:v>
                </c:pt>
                <c:pt idx="4">
                  <c:v>3.7719499999999996E-2</c:v>
                </c:pt>
                <c:pt idx="5">
                  <c:v>6.8762699999999996E-2</c:v>
                </c:pt>
                <c:pt idx="6">
                  <c:v>9.2546199999999995E-2</c:v>
                </c:pt>
                <c:pt idx="7">
                  <c:v>0.114772</c:v>
                </c:pt>
                <c:pt idx="8">
                  <c:v>0.137929</c:v>
                </c:pt>
                <c:pt idx="9">
                  <c:v>0.16262000000000001</c:v>
                </c:pt>
                <c:pt idx="10">
                  <c:v>0.18761</c:v>
                </c:pt>
                <c:pt idx="11">
                  <c:v>0.22136600000000001</c:v>
                </c:pt>
                <c:pt idx="12">
                  <c:v>0.25631500000000002</c:v>
                </c:pt>
                <c:pt idx="13">
                  <c:v>0.29095700000000002</c:v>
                </c:pt>
                <c:pt idx="14">
                  <c:v>0.33757800000000004</c:v>
                </c:pt>
              </c:numCache>
            </c:numRef>
          </c:val>
          <c:smooth val="0"/>
        </c:ser>
        <c:dLbls>
          <c:dLblPos val="r"/>
          <c:showLegendKey val="0"/>
          <c:showVal val="1"/>
          <c:showCatName val="0"/>
          <c:showSerName val="0"/>
          <c:showPercent val="0"/>
          <c:showBubbleSize val="0"/>
        </c:dLbls>
        <c:marker val="1"/>
        <c:smooth val="0"/>
        <c:axId val="404547872"/>
        <c:axId val="404550224"/>
        <c:extLst>
          <c:ext xmlns:c15="http://schemas.microsoft.com/office/drawing/2012/chart" uri="{02D57815-91ED-43cb-92C2-25804820EDAC}">
            <c15:filteredLineSeries>
              <c15:ser>
                <c:idx val="1"/>
                <c:order val="1"/>
                <c:tx>
                  <c:strRef>
                    <c:extLst>
                      <c:ext uri="{02D57815-91ED-43cb-92C2-25804820EDAC}">
                        <c15:formulaRef>
                          <c15:sqref>PedART_AdultsChildren!$C$34</c15:sqref>
                        </c15:formulaRef>
                      </c:ext>
                    </c:extLst>
                    <c:strCache>
                      <c:ptCount val="1"/>
                      <c:pt idx="0">
                        <c:v>Paed_Lo</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c:ex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c:ext uri="{02D57815-91ED-43cb-92C2-25804820EDAC}">
                        <c15:formulaRef>
                          <c15:sqref>PedART_AdultsChildren!$C$35:$C$49</c15:sqref>
                        </c15:formulaRef>
                      </c:ext>
                    </c:extLst>
                    <c:numCache>
                      <c:formatCode>General</c:formatCode>
                      <c:ptCount val="15"/>
                      <c:pt idx="0">
                        <c:v>4.6071299999999996E-2</c:v>
                      </c:pt>
                      <c:pt idx="1">
                        <c:v>7.8776100000000002E-2</c:v>
                      </c:pt>
                      <c:pt idx="2">
                        <c:v>0.10732799999999999</c:v>
                      </c:pt>
                      <c:pt idx="3">
                        <c:v>0.13009600000000002</c:v>
                      </c:pt>
                      <c:pt idx="4">
                        <c:v>0.16272999999999999</c:v>
                      </c:pt>
                      <c:pt idx="5">
                        <c:v>0.19209700000000002</c:v>
                      </c:pt>
                      <c:pt idx="6">
                        <c:v>0.23246200000000003</c:v>
                      </c:pt>
                      <c:pt idx="7">
                        <c:v>0.27943200000000001</c:v>
                      </c:pt>
                      <c:pt idx="8">
                        <c:v>0.30996699999999999</c:v>
                      </c:pt>
                      <c:pt idx="9">
                        <c:v>0.33784900000000001</c:v>
                      </c:pt>
                      <c:pt idx="10">
                        <c:v>0.35738700000000001</c:v>
                      </c:pt>
                      <c:pt idx="11">
                        <c:v>0.38032400000000005</c:v>
                      </c:pt>
                      <c:pt idx="12">
                        <c:v>0.38136400000000004</c:v>
                      </c:pt>
                      <c:pt idx="13">
                        <c:v>0.38545900000000005</c:v>
                      </c:pt>
                      <c:pt idx="14">
                        <c:v>0.37406699999999998</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PedART_AdultsChildren!$D$34</c15:sqref>
                        </c15:formulaRef>
                      </c:ext>
                    </c:extLst>
                    <c:strCache>
                      <c:ptCount val="1"/>
                      <c:pt idx="0">
                        <c:v>Paed_Hi</c:v>
                      </c:pt>
                    </c:strCache>
                  </c:strRef>
                </c:tx>
                <c:spPr>
                  <a:ln w="25400" cap="rnd">
                    <a:noFill/>
                    <a:round/>
                  </a:ln>
                  <a:effectLst/>
                </c:spPr>
                <c:marker>
                  <c:symbol val="circle"/>
                  <c:size val="6"/>
                  <c:spPr>
                    <a:solidFill>
                      <a:schemeClr val="lt1"/>
                    </a:solidFill>
                    <a:ln w="1587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PedART_AdultsChildren!$D$35:$D$49</c15:sqref>
                        </c15:formulaRef>
                      </c:ext>
                    </c:extLst>
                    <c:numCache>
                      <c:formatCode>General</c:formatCode>
                      <c:ptCount val="15"/>
                      <c:pt idx="0">
                        <c:v>6.8623599999999993E-2</c:v>
                      </c:pt>
                      <c:pt idx="1">
                        <c:v>0.110039</c:v>
                      </c:pt>
                      <c:pt idx="2">
                        <c:v>0.14232799999999998</c:v>
                      </c:pt>
                      <c:pt idx="3">
                        <c:v>0.16415199999999999</c:v>
                      </c:pt>
                      <c:pt idx="4">
                        <c:v>0.19888700000000001</c:v>
                      </c:pt>
                      <c:pt idx="5">
                        <c:v>0.23023700000000002</c:v>
                      </c:pt>
                      <c:pt idx="6">
                        <c:v>0.27472099999999999</c:v>
                      </c:pt>
                      <c:pt idx="7">
                        <c:v>0.32694400000000001</c:v>
                      </c:pt>
                      <c:pt idx="8">
                        <c:v>0.36237200000000003</c:v>
                      </c:pt>
                      <c:pt idx="9">
                        <c:v>0.39487</c:v>
                      </c:pt>
                      <c:pt idx="10">
                        <c:v>0.41779899999999998</c:v>
                      </c:pt>
                      <c:pt idx="11">
                        <c:v>0.446216</c:v>
                      </c:pt>
                      <c:pt idx="12">
                        <c:v>0.44920000000000004</c:v>
                      </c:pt>
                      <c:pt idx="13">
                        <c:v>0.45954600000000001</c:v>
                      </c:pt>
                      <c:pt idx="14">
                        <c:v>0.44828899999999999</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PedART_AdultsChildren!$F$34</c15:sqref>
                        </c15:formulaRef>
                      </c:ext>
                    </c:extLst>
                    <c:strCache>
                      <c:ptCount val="1"/>
                      <c:pt idx="0">
                        <c:v>Adult_Lo</c:v>
                      </c:pt>
                    </c:strCache>
                  </c:strRef>
                </c:tx>
                <c:spPr>
                  <a:ln w="25400" cap="rnd">
                    <a:no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PedART_AdultsChildren!$F$35:$F$49</c15:sqref>
                        </c15:formulaRef>
                      </c:ext>
                    </c:extLst>
                    <c:numCache>
                      <c:formatCode>General</c:formatCode>
                      <c:ptCount val="15"/>
                      <c:pt idx="0">
                        <c:v>1.47306E-3</c:v>
                      </c:pt>
                      <c:pt idx="1">
                        <c:v>4.0701499999999998E-3</c:v>
                      </c:pt>
                      <c:pt idx="2">
                        <c:v>1.0836500000000001E-2</c:v>
                      </c:pt>
                      <c:pt idx="3">
                        <c:v>1.898E-2</c:v>
                      </c:pt>
                      <c:pt idx="4">
                        <c:v>3.5251499999999998E-2</c:v>
                      </c:pt>
                      <c:pt idx="5">
                        <c:v>6.4044900000000002E-2</c:v>
                      </c:pt>
                      <c:pt idx="6">
                        <c:v>8.6102600000000001E-2</c:v>
                      </c:pt>
                      <c:pt idx="7">
                        <c:v>0.106876</c:v>
                      </c:pt>
                      <c:pt idx="8">
                        <c:v>0.128278</c:v>
                      </c:pt>
                      <c:pt idx="9">
                        <c:v>0.15094099999999999</c:v>
                      </c:pt>
                      <c:pt idx="10">
                        <c:v>0.17411799999999999</c:v>
                      </c:pt>
                      <c:pt idx="11">
                        <c:v>0.204374</c:v>
                      </c:pt>
                      <c:pt idx="12">
                        <c:v>0.23505999999999999</c:v>
                      </c:pt>
                      <c:pt idx="13">
                        <c:v>0.26567399999999997</c:v>
                      </c:pt>
                      <c:pt idx="14">
                        <c:v>0.305919</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PedART_AdultsChildren!$G$34</c15:sqref>
                        </c15:formulaRef>
                      </c:ext>
                    </c:extLst>
                    <c:strCache>
                      <c:ptCount val="1"/>
                      <c:pt idx="0">
                        <c:v>Adult_Hi</c:v>
                      </c:pt>
                    </c:strCache>
                  </c:strRef>
                </c:tx>
                <c:spPr>
                  <a:ln w="25400" cap="rnd">
                    <a:noFill/>
                    <a:round/>
                  </a:ln>
                  <a:effectLst/>
                </c:spPr>
                <c:marker>
                  <c:symbol val="circle"/>
                  <c:size val="6"/>
                  <c:spPr>
                    <a:solidFill>
                      <a:schemeClr val="lt1"/>
                    </a:solidFill>
                    <a:ln w="15875">
                      <a:solidFill>
                        <a:schemeClr val="accent6"/>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PedART_AdultsChildren!$G$35:$G$49</c15:sqref>
                        </c15:formulaRef>
                      </c:ext>
                    </c:extLst>
                    <c:numCache>
                      <c:formatCode>General</c:formatCode>
                      <c:ptCount val="15"/>
                      <c:pt idx="0">
                        <c:v>1.7245299999999999E-3</c:v>
                      </c:pt>
                      <c:pt idx="1">
                        <c:v>4.7339700000000005E-3</c:v>
                      </c:pt>
                      <c:pt idx="2">
                        <c:v>1.26181E-2</c:v>
                      </c:pt>
                      <c:pt idx="3">
                        <c:v>2.2018599999999999E-2</c:v>
                      </c:pt>
                      <c:pt idx="4">
                        <c:v>4.0757799999999997E-2</c:v>
                      </c:pt>
                      <c:pt idx="5">
                        <c:v>7.4386499999999994E-2</c:v>
                      </c:pt>
                      <c:pt idx="6">
                        <c:v>0.100189</c:v>
                      </c:pt>
                      <c:pt idx="7">
                        <c:v>0.12417600000000001</c:v>
                      </c:pt>
                      <c:pt idx="8">
                        <c:v>0.14898400000000001</c:v>
                      </c:pt>
                      <c:pt idx="9">
                        <c:v>0.17641600000000002</c:v>
                      </c:pt>
                      <c:pt idx="10">
                        <c:v>0.20393799999999998</c:v>
                      </c:pt>
                      <c:pt idx="11">
                        <c:v>0.242393</c:v>
                      </c:pt>
                      <c:pt idx="12">
                        <c:v>0.283364</c:v>
                      </c:pt>
                      <c:pt idx="13">
                        <c:v>0.32637300000000002</c:v>
                      </c:pt>
                      <c:pt idx="14">
                        <c:v>0.38434099999999999</c:v>
                      </c:pt>
                    </c:numCache>
                  </c:numRef>
                </c:val>
                <c:smooth val="0"/>
              </c15:ser>
            </c15:filteredLineSeries>
          </c:ext>
        </c:extLst>
      </c:lineChart>
      <c:catAx>
        <c:axId val="4045478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0224"/>
        <c:crosses val="autoZero"/>
        <c:auto val="1"/>
        <c:lblAlgn val="ctr"/>
        <c:lblOffset val="100"/>
        <c:noMultiLvlLbl val="0"/>
      </c:catAx>
      <c:valAx>
        <c:axId val="40455022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787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East Asia and the Pacific, 2014</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2"/>
              <c:layout>
                <c:manualLayout>
                  <c:x val="-1.9346773970747196E-2"/>
                  <c:y val="2.6967407625642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1965187063967308E-2"/>
                  <c:y val="1.79838717235956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1965187063967117E-2"/>
                  <c:y val="1.79838717235955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8980196137696557E-2"/>
                  <c:y val="1.79838717235955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Gap'!$A$36:$A$44</c:f>
              <c:strCache>
                <c:ptCount val="9"/>
                <c:pt idx="0">
                  <c:v>Malaysia</c:v>
                </c:pt>
                <c:pt idx="1">
                  <c:v>Viet Nam</c:v>
                </c:pt>
                <c:pt idx="2">
                  <c:v>Cambodia</c:v>
                </c:pt>
                <c:pt idx="3">
                  <c:v>Thailand</c:v>
                </c:pt>
                <c:pt idx="4">
                  <c:v>Myanmar</c:v>
                </c:pt>
                <c:pt idx="5">
                  <c:v>Lao People's Democratic Republic</c:v>
                </c:pt>
                <c:pt idx="6">
                  <c:v>Papua New Guinea</c:v>
                </c:pt>
                <c:pt idx="7">
                  <c:v>Indonesia</c:v>
                </c:pt>
                <c:pt idx="8">
                  <c:v>Philippines</c:v>
                </c:pt>
              </c:strCache>
            </c:strRef>
          </c:cat>
          <c:val>
            <c:numRef>
              <c:f>'ART Gap'!$B$36:$B$44</c:f>
              <c:numCache>
                <c:formatCode>General</c:formatCode>
                <c:ptCount val="9"/>
                <c:pt idx="0">
                  <c:v>0.89946100000000007</c:v>
                </c:pt>
                <c:pt idx="1">
                  <c:v>0.84697500000000003</c:v>
                </c:pt>
                <c:pt idx="2">
                  <c:v>0.66806299999999996</c:v>
                </c:pt>
                <c:pt idx="3">
                  <c:v>0.65483599999999997</c:v>
                </c:pt>
                <c:pt idx="4">
                  <c:v>0.46805399999999997</c:v>
                </c:pt>
                <c:pt idx="5">
                  <c:v>0.237514</c:v>
                </c:pt>
                <c:pt idx="6">
                  <c:v>0.17513300000000001</c:v>
                </c:pt>
                <c:pt idx="7">
                  <c:v>8.3998600000000007E-2</c:v>
                </c:pt>
                <c:pt idx="8">
                  <c:v>5.3452099999999995E-2</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dLbl>
              <c:idx val="2"/>
              <c:layout>
                <c:manualLayout>
                  <c:x val="-2.1965187063967238E-2"/>
                  <c:y val="-2.921329160115434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0655980517357193E-2"/>
                  <c:y val="-3.5950943527689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1965187063967117E-2"/>
                  <c:y val="-1.79838717235956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1965187063967405E-2"/>
                  <c:y val="-2.247563967461915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Gap'!$A$36:$A$44</c:f>
              <c:strCache>
                <c:ptCount val="9"/>
                <c:pt idx="0">
                  <c:v>Malaysia</c:v>
                </c:pt>
                <c:pt idx="1">
                  <c:v>Viet Nam</c:v>
                </c:pt>
                <c:pt idx="2">
                  <c:v>Cambodia</c:v>
                </c:pt>
                <c:pt idx="3">
                  <c:v>Thailand</c:v>
                </c:pt>
                <c:pt idx="4">
                  <c:v>Myanmar</c:v>
                </c:pt>
                <c:pt idx="5">
                  <c:v>Lao People's Democratic Republic</c:v>
                </c:pt>
                <c:pt idx="6">
                  <c:v>Papua New Guinea</c:v>
                </c:pt>
                <c:pt idx="7">
                  <c:v>Indonesia</c:v>
                </c:pt>
                <c:pt idx="8">
                  <c:v>Philippines</c:v>
                </c:pt>
              </c:strCache>
            </c:strRef>
          </c:cat>
          <c:val>
            <c:numRef>
              <c:f>'ART Gap'!$C$36:$C$44</c:f>
              <c:numCache>
                <c:formatCode>General</c:formatCode>
                <c:ptCount val="9"/>
                <c:pt idx="0">
                  <c:v>0.21102799999999999</c:v>
                </c:pt>
                <c:pt idx="1">
                  <c:v>0.36241599999999996</c:v>
                </c:pt>
                <c:pt idx="2">
                  <c:v>0.71267300000000011</c:v>
                </c:pt>
                <c:pt idx="3">
                  <c:v>0.60886499999999999</c:v>
                </c:pt>
                <c:pt idx="4">
                  <c:v>0.35870299999999999</c:v>
                </c:pt>
                <c:pt idx="5">
                  <c:v>0.30601800000000001</c:v>
                </c:pt>
                <c:pt idx="6">
                  <c:v>0.47912500000000002</c:v>
                </c:pt>
                <c:pt idx="7">
                  <c:v>7.5588100000000005E-2</c:v>
                </c:pt>
                <c:pt idx="8">
                  <c:v>0.24032399999999998</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404552184"/>
        <c:axId val="404549832"/>
      </c:stockChart>
      <c:catAx>
        <c:axId val="4045521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9832"/>
        <c:crosses val="autoZero"/>
        <c:auto val="1"/>
        <c:lblAlgn val="ctr"/>
        <c:lblOffset val="100"/>
        <c:noMultiLvlLbl val="0"/>
      </c:catAx>
      <c:valAx>
        <c:axId val="40454983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218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404551400"/>
        <c:axId val="404551008"/>
      </c:barChart>
      <c:catAx>
        <c:axId val="4045514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1008"/>
        <c:crosses val="autoZero"/>
        <c:auto val="1"/>
        <c:lblAlgn val="ctr"/>
        <c:lblOffset val="100"/>
        <c:noMultiLvlLbl val="0"/>
      </c:catAx>
      <c:valAx>
        <c:axId val="40455100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140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East Asia and the Pacific,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PMTCT_EID_Region!$F$30:$F$38</c:f>
                <c:numCache>
                  <c:formatCode>General</c:formatCode>
                  <c:ptCount val="9"/>
                  <c:pt idx="0">
                    <c:v>0.18229239242716555</c:v>
                  </c:pt>
                  <c:pt idx="1">
                    <c:v>8.0436241610738257E-2</c:v>
                  </c:pt>
                  <c:pt idx="2">
                    <c:v>7.1936150267628896E-2</c:v>
                  </c:pt>
                  <c:pt idx="3">
                    <c:v>0.2597384294492362</c:v>
                  </c:pt>
                  <c:pt idx="4">
                    <c:v>4.1287884192108715E-2</c:v>
                  </c:pt>
                  <c:pt idx="5">
                    <c:v>1.0121878521355321E-2</c:v>
                  </c:pt>
                  <c:pt idx="6">
                    <c:v>6.8219687303123153E-3</c:v>
                  </c:pt>
                  <c:pt idx="7">
                    <c:v>5.2841583090693436E-3</c:v>
                  </c:pt>
                  <c:pt idx="8">
                    <c:v>8.1188254196150819E-3</c:v>
                  </c:pt>
                </c:numCache>
              </c:numRef>
            </c:plus>
            <c:minus>
              <c:numRef>
                <c:f>PMTCT_EID_Region!$E$30:$E$38</c:f>
                <c:numCache>
                  <c:formatCode>General</c:formatCode>
                  <c:ptCount val="9"/>
                  <c:pt idx="0">
                    <c:v>0.15826571663047051</c:v>
                  </c:pt>
                  <c:pt idx="1">
                    <c:v>7.0105927063960571E-2</c:v>
                  </c:pt>
                  <c:pt idx="2">
                    <c:v>0.12651519837401065</c:v>
                  </c:pt>
                  <c:pt idx="3">
                    <c:v>0.19240940696879394</c:v>
                  </c:pt>
                  <c:pt idx="4">
                    <c:v>3.9081661372683041E-2</c:v>
                  </c:pt>
                  <c:pt idx="5">
                    <c:v>7.511587131749653E-3</c:v>
                  </c:pt>
                  <c:pt idx="6">
                    <c:v>5.7313242896716091E-3</c:v>
                  </c:pt>
                  <c:pt idx="7">
                    <c:v>4.5298344267416454E-3</c:v>
                  </c:pt>
                  <c:pt idx="8">
                    <c:v>9.7709127066166572E-3</c:v>
                  </c:pt>
                </c:numCache>
              </c:numRef>
            </c:minus>
            <c:spPr>
              <a:noFill/>
              <a:ln w="9525" cap="flat" cmpd="sng" algn="ctr">
                <a:solidFill>
                  <a:schemeClr val="dk1">
                    <a:lumMod val="50000"/>
                    <a:lumOff val="50000"/>
                  </a:schemeClr>
                </a:solidFill>
                <a:round/>
              </a:ln>
              <a:effectLst/>
            </c:spPr>
          </c:errBars>
          <c:cat>
            <c:strRef>
              <c:f>PMTCT_EID_Region!$A$30:$A$38</c:f>
              <c:strCache>
                <c:ptCount val="9"/>
                <c:pt idx="0">
                  <c:v>Thailand</c:v>
                </c:pt>
                <c:pt idx="1">
                  <c:v>Malaysia</c:v>
                </c:pt>
                <c:pt idx="2">
                  <c:v>Viet Nam</c:v>
                </c:pt>
                <c:pt idx="3">
                  <c:v>Cambodia</c:v>
                </c:pt>
                <c:pt idx="4">
                  <c:v>Papua New Guinea</c:v>
                </c:pt>
                <c:pt idx="5">
                  <c:v>Myanmar</c:v>
                </c:pt>
                <c:pt idx="6">
                  <c:v>Indonesia</c:v>
                </c:pt>
                <c:pt idx="7">
                  <c:v>Lao People's Democratic Republic</c:v>
                </c:pt>
                <c:pt idx="8">
                  <c:v>Philippines</c:v>
                </c:pt>
              </c:strCache>
            </c:strRef>
          </c:cat>
          <c:val>
            <c:numRef>
              <c:f>PMTCT_EID_Region!$B$30:$B$38</c:f>
              <c:numCache>
                <c:formatCode>0.00</c:formatCode>
                <c:ptCount val="9"/>
                <c:pt idx="0">
                  <c:v>0.72974101921470347</c:v>
                </c:pt>
                <c:pt idx="1">
                  <c:v>0.68456375838926176</c:v>
                </c:pt>
                <c:pt idx="2">
                  <c:v>0.41822968081605794</c:v>
                </c:pt>
                <c:pt idx="3">
                  <c:v>0.39094650205761317</c:v>
                </c:pt>
                <c:pt idx="4">
                  <c:v>0.37127578304048892</c:v>
                </c:pt>
                <c:pt idx="5">
                  <c:v>5.2620181896925078E-2</c:v>
                </c:pt>
                <c:pt idx="6">
                  <c:v>3.8113421015415073E-2</c:v>
                </c:pt>
                <c:pt idx="7">
                  <c:v>3.0303030303030304E-2</c:v>
                </c:pt>
                <c:pt idx="8">
                  <c:v>1.7006802721088437E-2</c:v>
                </c:pt>
              </c:numCache>
            </c:numRef>
          </c:val>
          <c:smooth val="0"/>
          <c:extLst/>
        </c:ser>
        <c:dLbls>
          <c:showLegendKey val="0"/>
          <c:showVal val="0"/>
          <c:showCatName val="0"/>
          <c:showSerName val="0"/>
          <c:showPercent val="0"/>
          <c:showBubbleSize val="0"/>
        </c:dLbls>
        <c:marker val="1"/>
        <c:smooth val="0"/>
        <c:axId val="404551792"/>
        <c:axId val="404552968"/>
      </c:lineChart>
      <c:catAx>
        <c:axId val="4045517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2968"/>
        <c:crosses val="autoZero"/>
        <c:auto val="1"/>
        <c:lblAlgn val="ctr"/>
        <c:lblOffset val="100"/>
        <c:noMultiLvlLbl val="0"/>
      </c:catAx>
      <c:valAx>
        <c:axId val="404552968"/>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179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regions'!$D$31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regions'!$E$31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regions'!$F$31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regions'!$G$31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regions'!$H$31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regions'!$I$31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regions'!$J$31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regions'!$K$31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regions'!$K$32:$K$40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404554144"/>
        <c:axId val="404554536"/>
      </c:barChart>
      <c:catAx>
        <c:axId val="4045541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4536"/>
        <c:crosses val="autoZero"/>
        <c:auto val="1"/>
        <c:lblAlgn val="ctr"/>
        <c:lblOffset val="100"/>
        <c:noMultiLvlLbl val="0"/>
      </c:catAx>
      <c:valAx>
        <c:axId val="40455453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414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East Asia and the Pacific,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dLbl>
              <c:idx val="0"/>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'PMTCT_Infant ARVs_Region'!$F$30:$F$38</c:f>
                <c:numCache>
                  <c:formatCode>General</c:formatCode>
                  <c:ptCount val="9"/>
                  <c:pt idx="0">
                    <c:v>4.6365914786967499E-2</c:v>
                  </c:pt>
                  <c:pt idx="1">
                    <c:v>8.0436241610738257E-2</c:v>
                  </c:pt>
                  <c:pt idx="2">
                    <c:v>0.34362139917695478</c:v>
                  </c:pt>
                  <c:pt idx="3">
                    <c:v>0.10493282659023129</c:v>
                  </c:pt>
                  <c:pt idx="4">
                    <c:v>4.6979835305012485E-2</c:v>
                  </c:pt>
                  <c:pt idx="5">
                    <c:v>7.4518685904134463E-2</c:v>
                  </c:pt>
                  <c:pt idx="6">
                    <c:v>5.8654157230669746E-2</c:v>
                  </c:pt>
                  <c:pt idx="7">
                    <c:v>1.5365250535434388E-2</c:v>
                  </c:pt>
                  <c:pt idx="8">
                    <c:v>1.2990120671384133E-2</c:v>
                  </c:pt>
                </c:numCache>
              </c:numRef>
            </c:plus>
            <c:minus>
              <c:numRef>
                <c:f>'PMTCT_Infant ARVs_Region'!$E$30:$E$38</c:f>
                <c:numCache>
                  <c:formatCode>General</c:formatCode>
                  <c:ptCount val="9"/>
                  <c:pt idx="0">
                    <c:v>0.20682348658692851</c:v>
                  </c:pt>
                  <c:pt idx="1">
                    <c:v>7.0105927063960571E-2</c:v>
                  </c:pt>
                  <c:pt idx="2">
                    <c:v>0.32304526748971191</c:v>
                  </c:pt>
                  <c:pt idx="3">
                    <c:v>0.18454695341102739</c:v>
                  </c:pt>
                  <c:pt idx="4">
                    <c:v>4.4469462426118822E-2</c:v>
                  </c:pt>
                  <c:pt idx="5">
                    <c:v>5.5301355467901769E-2</c:v>
                  </c:pt>
                  <c:pt idx="6">
                    <c:v>5.0281162136832258E-2</c:v>
                  </c:pt>
                  <c:pt idx="7">
                    <c:v>1.2908771220150897E-2</c:v>
                  </c:pt>
                  <c:pt idx="8">
                    <c:v>1.563346033058665E-2</c:v>
                  </c:pt>
                </c:numCache>
              </c:numRef>
            </c:minus>
            <c:spPr>
              <a:noFill/>
              <a:ln w="9525" cap="flat" cmpd="sng" algn="ctr">
                <a:solidFill>
                  <a:schemeClr val="dk1">
                    <a:lumMod val="50000"/>
                    <a:lumOff val="50000"/>
                  </a:schemeClr>
                </a:solidFill>
                <a:round/>
              </a:ln>
              <a:effectLst/>
            </c:spPr>
          </c:errBars>
          <c:cat>
            <c:strRef>
              <c:f>'PMTCT_Infant ARVs_Region'!$A$30:$A$38</c:f>
              <c:strCache>
                <c:ptCount val="9"/>
                <c:pt idx="0">
                  <c:v>Thailand</c:v>
                </c:pt>
                <c:pt idx="1">
                  <c:v>Malaysia</c:v>
                </c:pt>
                <c:pt idx="2">
                  <c:v>Cambodia</c:v>
                </c:pt>
                <c:pt idx="3">
                  <c:v>Viet Nam</c:v>
                </c:pt>
                <c:pt idx="4">
                  <c:v>Papua New Guinea</c:v>
                </c:pt>
                <c:pt idx="5">
                  <c:v>Myanmar</c:v>
                </c:pt>
                <c:pt idx="6">
                  <c:v>Lao People's Democratic Republic</c:v>
                </c:pt>
                <c:pt idx="7">
                  <c:v>Indonesia</c:v>
                </c:pt>
                <c:pt idx="8">
                  <c:v>Philippines</c:v>
                </c:pt>
              </c:strCache>
            </c:strRef>
          </c:cat>
          <c:val>
            <c:numRef>
              <c:f>'PMTCT_Infant ARVs_Region'!$B$30:$B$38</c:f>
              <c:numCache>
                <c:formatCode>0.00</c:formatCode>
                <c:ptCount val="9"/>
                <c:pt idx="0">
                  <c:v>0.9536340852130325</c:v>
                </c:pt>
                <c:pt idx="1">
                  <c:v>0.68456375838926176</c:v>
                </c:pt>
                <c:pt idx="2">
                  <c:v>0.65637860082304522</c:v>
                </c:pt>
                <c:pt idx="3">
                  <c:v>0.61006910167818362</c:v>
                </c:pt>
                <c:pt idx="4">
                  <c:v>0.42245989304812837</c:v>
                </c:pt>
                <c:pt idx="5">
                  <c:v>0.38739714161974881</c:v>
                </c:pt>
                <c:pt idx="6">
                  <c:v>0.33636363636363636</c:v>
                </c:pt>
                <c:pt idx="7">
                  <c:v>8.5843586479988687E-2</c:v>
                </c:pt>
                <c:pt idx="8">
                  <c:v>2.7210884353741496E-2</c:v>
                </c:pt>
              </c:numCache>
            </c:numRef>
          </c:val>
          <c:smooth val="0"/>
          <c:extLst/>
        </c:ser>
        <c:dLbls>
          <c:showLegendKey val="0"/>
          <c:showVal val="0"/>
          <c:showCatName val="0"/>
          <c:showSerName val="0"/>
          <c:showPercent val="0"/>
          <c:showBubbleSize val="0"/>
        </c:dLbls>
        <c:marker val="1"/>
        <c:smooth val="0"/>
        <c:axId val="404555320"/>
        <c:axId val="404556104"/>
      </c:lineChart>
      <c:catAx>
        <c:axId val="40455532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6104"/>
        <c:crosses val="autoZero"/>
        <c:auto val="1"/>
        <c:lblAlgn val="ctr"/>
        <c:lblOffset val="100"/>
        <c:noMultiLvlLbl val="0"/>
      </c:catAx>
      <c:valAx>
        <c:axId val="404556104"/>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5320"/>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404556496"/>
        <c:axId val="404553752"/>
      </c:barChart>
      <c:catAx>
        <c:axId val="404556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3752"/>
        <c:crosses val="autoZero"/>
        <c:auto val="1"/>
        <c:lblAlgn val="ctr"/>
        <c:lblOffset val="100"/>
        <c:noMultiLvlLbl val="0"/>
      </c:catAx>
      <c:valAx>
        <c:axId val="40455375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64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East</a:t>
            </a:r>
            <a:r>
              <a:rPr lang="en-US" sz="1600" b="1" i="0" u="none" strike="noStrike" cap="none" normalizeH="0" baseline="0">
                <a:effectLst/>
              </a:rPr>
              <a:t> Asia and the Pacific</a:t>
            </a:r>
            <a:r>
              <a:rPr lang="en-US"/>
              <a:t>,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3"/>
          <c:order val="0"/>
          <c:tx>
            <c:strRef>
              <c:f>'New Infects_trends'!$A$40</c:f>
              <c:strCache>
                <c:ptCount val="1"/>
                <c:pt idx="0">
                  <c:v>New HIV infections, EAP, 2000-2014</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6051.57</c:v>
                </c:pt>
                <c:pt idx="1">
                  <c:v>6343.77</c:v>
                </c:pt>
                <c:pt idx="2">
                  <c:v>6628.11</c:v>
                </c:pt>
                <c:pt idx="3">
                  <c:v>6813.5</c:v>
                </c:pt>
                <c:pt idx="4">
                  <c:v>7132.54</c:v>
                </c:pt>
                <c:pt idx="5">
                  <c:v>7264.33</c:v>
                </c:pt>
                <c:pt idx="6">
                  <c:v>7562.38</c:v>
                </c:pt>
                <c:pt idx="7">
                  <c:v>7811.67</c:v>
                </c:pt>
                <c:pt idx="8">
                  <c:v>7897.71</c:v>
                </c:pt>
                <c:pt idx="9">
                  <c:v>7753.66</c:v>
                </c:pt>
                <c:pt idx="10">
                  <c:v>7748.81</c:v>
                </c:pt>
                <c:pt idx="11">
                  <c:v>7569.52</c:v>
                </c:pt>
                <c:pt idx="12">
                  <c:v>7438.61</c:v>
                </c:pt>
                <c:pt idx="13">
                  <c:v>7300.53</c:v>
                </c:pt>
                <c:pt idx="14">
                  <c:v>7301.52</c:v>
                </c:pt>
              </c:numCache>
            </c:numRef>
          </c:val>
          <c:smooth val="0"/>
        </c:ser>
        <c:ser>
          <c:idx val="4"/>
          <c:order val="1"/>
          <c:tx>
            <c:strRef>
              <c:f>'New Infects_trends'!$A$41</c:f>
              <c:strCache>
                <c:ptCount val="1"/>
                <c:pt idx="0">
                  <c:v>New HIV infections projection, EAP, 2015-2030</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7301.52</c:v>
                </c:pt>
                <c:pt idx="15">
                  <c:v>7233.9253689437255</c:v>
                </c:pt>
                <c:pt idx="16">
                  <c:v>7166.9565026799364</c:v>
                </c:pt>
                <c:pt idx="17">
                  <c:v>7100.607608121677</c:v>
                </c:pt>
                <c:pt idx="18">
                  <c:v>7034.8729458121352</c:v>
                </c:pt>
                <c:pt idx="19">
                  <c:v>6969.7468294281571</c:v>
                </c:pt>
                <c:pt idx="20">
                  <c:v>6905.2236252883558</c:v>
                </c:pt>
                <c:pt idx="21">
                  <c:v>6841.2977518657754</c:v>
                </c:pt>
                <c:pt idx="22">
                  <c:v>6777.9636793050631</c:v>
                </c:pt>
                <c:pt idx="23">
                  <c:v>6715.215928944117</c:v>
                </c:pt>
                <c:pt idx="24">
                  <c:v>6653.0490728401555</c:v>
                </c:pt>
                <c:pt idx="25">
                  <c:v>6591.4577333001798</c:v>
                </c:pt>
                <c:pt idx="26">
                  <c:v>6530.4365824157812</c:v>
                </c:pt>
                <c:pt idx="27">
                  <c:v>6469.9803416022523</c:v>
                </c:pt>
                <c:pt idx="28">
                  <c:v>6410.0837811419706</c:v>
                </c:pt>
                <c:pt idx="29">
                  <c:v>6350.7417197320037</c:v>
                </c:pt>
                <c:pt idx="30">
                  <c:v>6291.9490240359055</c:v>
                </c:pt>
              </c:numCache>
            </c:numRef>
          </c:val>
          <c:smooth val="0"/>
        </c:ser>
        <c:dLbls>
          <c:showLegendKey val="0"/>
          <c:showVal val="0"/>
          <c:showCatName val="0"/>
          <c:showSerName val="0"/>
          <c:showPercent val="0"/>
          <c:showBubbleSize val="0"/>
        </c:dLbls>
        <c:smooth val="0"/>
        <c:axId val="463355936"/>
        <c:axId val="463357112"/>
        <c:extLst/>
      </c:lineChart>
      <c:catAx>
        <c:axId val="46335593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57112"/>
        <c:crosses val="autoZero"/>
        <c:auto val="1"/>
        <c:lblAlgn val="ctr"/>
        <c:lblOffset val="100"/>
        <c:tickLblSkip val="5"/>
        <c:noMultiLvlLbl val="0"/>
      </c:catAx>
      <c:valAx>
        <c:axId val="463357112"/>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5593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East Asia and the Pacific,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PMTCT_CTX_Region!$F$30:$F$38</c:f>
                <c:numCache>
                  <c:formatCode>General</c:formatCode>
                  <c:ptCount val="9"/>
                  <c:pt idx="0">
                    <c:v>8.0436241610738257E-2</c:v>
                  </c:pt>
                  <c:pt idx="1">
                    <c:v>0.12584122797204444</c:v>
                  </c:pt>
                  <c:pt idx="2">
                    <c:v>0.277510006201026</c:v>
                  </c:pt>
                  <c:pt idx="3">
                    <c:v>5.4956728489274353E-2</c:v>
                  </c:pt>
                  <c:pt idx="4">
                    <c:v>4.3986435055766354E-2</c:v>
                  </c:pt>
                  <c:pt idx="5">
                    <c:v>7.41683427822451E-3</c:v>
                  </c:pt>
                  <c:pt idx="6">
                    <c:v>5.2841583090693436E-3</c:v>
                  </c:pt>
                  <c:pt idx="7">
                    <c:v>1.6141353902264718E-3</c:v>
                  </c:pt>
                  <c:pt idx="8">
                    <c:v>6.4950603356920666E-3</c:v>
                  </c:pt>
                </c:numCache>
              </c:numRef>
            </c:plus>
            <c:minus>
              <c:numRef>
                <c:f>PMTCT_CTX_Region!$E$30:$E$38</c:f>
                <c:numCache>
                  <c:formatCode>General</c:formatCode>
                  <c:ptCount val="9"/>
                  <c:pt idx="0">
                    <c:v>7.0105927063960571E-2</c:v>
                  </c:pt>
                  <c:pt idx="1">
                    <c:v>0.10925498240203063</c:v>
                  </c:pt>
                  <c:pt idx="2">
                    <c:v>0.20557426112981667</c:v>
                  </c:pt>
                  <c:pt idx="3">
                    <c:v>9.6653231802647011E-2</c:v>
                  </c:pt>
                  <c:pt idx="4">
                    <c:v>3.2642946547850354E-2</c:v>
                  </c:pt>
                  <c:pt idx="5">
                    <c:v>6.2310872611272064E-3</c:v>
                  </c:pt>
                  <c:pt idx="6">
                    <c:v>4.5298344267416454E-3</c:v>
                  </c:pt>
                  <c:pt idx="7">
                    <c:v>1.527883880825056E-3</c:v>
                  </c:pt>
                  <c:pt idx="8">
                    <c:v>7.8167301652933251E-3</c:v>
                  </c:pt>
                </c:numCache>
              </c:numRef>
            </c:minus>
            <c:spPr>
              <a:noFill/>
              <a:ln w="9525" cap="flat" cmpd="sng" algn="ctr">
                <a:solidFill>
                  <a:schemeClr val="dk1">
                    <a:lumMod val="50000"/>
                    <a:lumOff val="50000"/>
                  </a:schemeClr>
                </a:solidFill>
                <a:round/>
              </a:ln>
              <a:effectLst/>
            </c:spPr>
          </c:errBars>
          <c:cat>
            <c:strRef>
              <c:f>PMTCT_CTX_Region!$A$30:$A$38</c:f>
              <c:strCache>
                <c:ptCount val="9"/>
                <c:pt idx="0">
                  <c:v>Malaysia</c:v>
                </c:pt>
                <c:pt idx="1">
                  <c:v>Thailand</c:v>
                </c:pt>
                <c:pt idx="2">
                  <c:v>Cambodia</c:v>
                </c:pt>
                <c:pt idx="3">
                  <c:v>Viet Nam</c:v>
                </c:pt>
                <c:pt idx="4">
                  <c:v>Myanmar</c:v>
                </c:pt>
                <c:pt idx="5">
                  <c:v>Indonesia</c:v>
                </c:pt>
                <c:pt idx="6">
                  <c:v>Lao People's Democratic Republic</c:v>
                </c:pt>
                <c:pt idx="7">
                  <c:v>Papua New Guinea</c:v>
                </c:pt>
                <c:pt idx="8">
                  <c:v>Philippines</c:v>
                </c:pt>
              </c:strCache>
            </c:strRef>
          </c:cat>
          <c:val>
            <c:numRef>
              <c:f>PMTCT_CTX_Region!$B$30:$B$38</c:f>
              <c:numCache>
                <c:formatCode>General</c:formatCode>
                <c:ptCount val="9"/>
                <c:pt idx="0">
                  <c:v>0.68456375838926176</c:v>
                </c:pt>
                <c:pt idx="1">
                  <c:v>0.50375939849624063</c:v>
                </c:pt>
                <c:pt idx="2" formatCode="0.00">
                  <c:v>0.41769547325102879</c:v>
                </c:pt>
                <c:pt idx="3">
                  <c:v>0.31951299769661073</c:v>
                </c:pt>
                <c:pt idx="4">
                  <c:v>0.22867042009527935</c:v>
                </c:pt>
                <c:pt idx="5" formatCode="0.00">
                  <c:v>4.1436854758874278E-2</c:v>
                </c:pt>
                <c:pt idx="6" formatCode="0.00">
                  <c:v>3.0303030303030304E-2</c:v>
                </c:pt>
                <c:pt idx="7" formatCode="0.00">
                  <c:v>1.4514896867838044E-2</c:v>
                </c:pt>
                <c:pt idx="8" formatCode="0.00">
                  <c:v>1.3605442176870748E-2</c:v>
                </c:pt>
              </c:numCache>
            </c:numRef>
          </c:val>
          <c:smooth val="0"/>
          <c:extLst/>
        </c:ser>
        <c:dLbls>
          <c:showLegendKey val="0"/>
          <c:showVal val="0"/>
          <c:showCatName val="0"/>
          <c:showSerName val="0"/>
          <c:showPercent val="0"/>
          <c:showBubbleSize val="0"/>
        </c:dLbls>
        <c:marker val="1"/>
        <c:smooth val="0"/>
        <c:axId val="404545912"/>
        <c:axId val="404546304"/>
      </c:lineChart>
      <c:catAx>
        <c:axId val="40454591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6304"/>
        <c:crosses val="autoZero"/>
        <c:auto val="1"/>
        <c:lblAlgn val="ctr"/>
        <c:lblOffset val="100"/>
        <c:noMultiLvlLbl val="0"/>
      </c:catAx>
      <c:valAx>
        <c:axId val="404546304"/>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591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463869576"/>
        <c:axId val="463870360"/>
      </c:barChart>
      <c:catAx>
        <c:axId val="4638695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463870360"/>
        <c:crosses val="autoZero"/>
        <c:auto val="1"/>
        <c:lblAlgn val="ctr"/>
        <c:lblOffset val="100"/>
        <c:noMultiLvlLbl val="0"/>
      </c:catAx>
      <c:valAx>
        <c:axId val="463870360"/>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463869576"/>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a:t>
            </a:r>
            <a:r>
              <a:rPr lang="en-US" sz="1600" baseline="0"/>
              <a:t> </a:t>
            </a:r>
            <a:r>
              <a:rPr lang="en-US" sz="1600"/>
              <a:t>percentage of adolescents aged 10–19 living with HIV,</a:t>
            </a:r>
            <a:r>
              <a:rPr lang="en-US" sz="1600" baseline="0"/>
              <a:t> East Asia and the Pacific</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15195650020189"/>
          <c:y val="0.28757157281557788"/>
          <c:w val="0.55721608885100549"/>
          <c:h val="0.60497748587388389"/>
        </c:manualLayout>
      </c:layout>
      <c:pieChart>
        <c:varyColors val="1"/>
        <c:ser>
          <c:idx val="0"/>
          <c:order val="0"/>
          <c:tx>
            <c:strRef>
              <c:f>'HIV Pop_10-19_Region'!$B$39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75A65698-7EFC-48DE-93C1-EFADAF7DBD02}" type="CATEGORYNAME">
                      <a:rPr lang="en-US"/>
                      <a:pPr/>
                      <a:t>[CATEGORY NAME]</a:t>
                    </a:fld>
                    <a:r>
                      <a:rPr lang="en-US" baseline="0"/>
                      <a:t> 42,000 </a:t>
                    </a:r>
                    <a:fld id="{2B3A46E1-272E-4CC2-B1B8-CF5850C4A4E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52C7E7C0-D811-4199-9E19-6FBA20A04173}" type="CATEGORYNAME">
                      <a:rPr lang="en-US"/>
                      <a:pPr/>
                      <a:t>[CATEGORY NAME]</a:t>
                    </a:fld>
                    <a:r>
                      <a:rPr lang="en-US" baseline="0"/>
                      <a:t> 9,600 </a:t>
                    </a:r>
                    <a:fld id="{5399A166-FF58-4F65-A6D4-3B2DCD83A9B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811EEA8E-F2C3-4B66-ABC7-4DC8B12C2712}" type="CATEGORYNAME">
                      <a:rPr lang="en-US"/>
                      <a:pPr/>
                      <a:t>[CATEGORY NAME]</a:t>
                    </a:fld>
                    <a:r>
                      <a:rPr lang="en-US" baseline="0"/>
                      <a:t> 8,900 </a:t>
                    </a:r>
                    <a:fld id="{CC5AF45B-7446-46EF-B100-0B60AEC76B16}"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3DB3A60-9AF5-42D5-AF32-3B70D3AA560A}" type="CATEGORYNAME">
                      <a:rPr lang="en-US"/>
                      <a:pPr/>
                      <a:t>[CATEGORY NAME]</a:t>
                    </a:fld>
                    <a:r>
                      <a:rPr lang="en-US" baseline="0"/>
                      <a:t> 7,800 </a:t>
                    </a:r>
                    <a:fld id="{C46FBA5C-45AD-4A2D-81B2-97B710E48ED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E71CF9A-3503-4020-A92B-A997FECE5755}" type="CATEGORYNAME">
                      <a:rPr lang="en-US"/>
                      <a:pPr/>
                      <a:t>[CATEGORY NAME]</a:t>
                    </a:fld>
                    <a:r>
                      <a:rPr lang="en-US" baseline="0"/>
                      <a:t> ... </a:t>
                    </a:r>
                    <a:fld id="{FDFA3BEA-12A6-4B96-9A77-CAE8EF84B43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78FB5C-EEE4-4472-944E-77E6D761D652}" type="CATEGORYNAME">
                      <a:rPr lang="en-US"/>
                      <a:pPr/>
                      <a:t>[CATEGORY NAME]</a:t>
                    </a:fld>
                    <a:r>
                      <a:rPr lang="en-US" baseline="0"/>
                      <a:t> 4,300 </a:t>
                    </a:r>
                    <a:fld id="{AED06B05-E966-432C-8677-05F75C2C706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90E5685-E34B-4D10-9845-CE8C78366EE2}" type="CATEGORYNAME">
                      <a:rPr lang="en-US"/>
                      <a:pPr/>
                      <a:t>[CATEGORY NAME]</a:t>
                    </a:fld>
                    <a:r>
                      <a:rPr lang="en-US" baseline="0"/>
                      <a:t> 3,000 </a:t>
                    </a:r>
                    <a:fld id="{6CB69B8B-E3C9-4076-9D69-7D32EBBD754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B1DE977-CF91-4A80-B781-A4E551A6C4FA}" type="CATEGORYNAME">
                      <a:rPr lang="en-US"/>
                      <a:pPr/>
                      <a:t>[CATEGORY NAME]</a:t>
                    </a:fld>
                    <a:r>
                      <a:rPr lang="en-US" baseline="0"/>
                      <a:t> 2,500 </a:t>
                    </a:r>
                    <a:fld id="{CE8677AF-DBF9-4584-95A5-F0A723A1BBF6}"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manualLayout>
                  <c:x val="-0.30146267837041657"/>
                  <c:y val="-0.13635377449511371"/>
                </c:manualLayout>
              </c:layout>
              <c:tx>
                <c:rich>
                  <a:bodyPr/>
                  <a:lstStyle/>
                  <a:p>
                    <a:fld id="{0DEC2D0A-E3C2-4A34-94E1-361B9FF4CD55}" type="CATEGORYNAME">
                      <a:rPr lang="en-US"/>
                      <a:pPr/>
                      <a:t>[CATEGORY NAME]</a:t>
                    </a:fld>
                    <a:r>
                      <a:rPr lang="en-US" baseline="0"/>
                      <a:t> &lt;1,000  </a:t>
                    </a:r>
                    <a:fld id="{313F4827-D71E-4BBE-ADFF-D93F06512914}"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FF969F51-4190-4565-9E1A-CC1AB092489A}"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6A93593A-20EE-4FAC-A76A-8056EF36BEC8}"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B88478FE-007C-4214-93BF-BDBBA4274984}"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BF96D3C2-45B2-41D4-9813-D7FF66B45B2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567FCD6D-D239-4938-82D9-B393C39938E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5EBDEF7C-B2C7-43A4-9863-DE3F99678AA8}"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26706059387074305"/>
                  <c:y val="4.4169300807894281E-2"/>
                </c:manualLayout>
              </c:layout>
              <c:tx>
                <c:rich>
                  <a:bodyPr/>
                  <a:lstStyle/>
                  <a:p>
                    <a:fld id="{12C0D69A-7EAF-4B43-B55D-635F7C880586}"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'HIV Pop_10-19_Region'!$A$40:$A$56</c:f>
              <c:strCache>
                <c:ptCount val="17"/>
                <c:pt idx="0">
                  <c:v>Indonesia</c:v>
                </c:pt>
                <c:pt idx="1">
                  <c:v>Thailand</c:v>
                </c:pt>
                <c:pt idx="2">
                  <c:v>Myanmar</c:v>
                </c:pt>
                <c:pt idx="3">
                  <c:v>Viet Nam</c:v>
                </c:pt>
                <c:pt idx="4">
                  <c:v>China</c:v>
                </c:pt>
                <c:pt idx="5">
                  <c:v>Cambodia</c:v>
                </c:pt>
                <c:pt idx="6">
                  <c:v>Philippines</c:v>
                </c:pt>
                <c:pt idx="7">
                  <c:v>Papua New Guinea</c:v>
                </c:pt>
                <c:pt idx="8">
                  <c:v>Malaysia</c:v>
                </c:pt>
                <c:pt idx="9">
                  <c:v>Lao People Democratic Republic</c:v>
                </c:pt>
                <c:pt idx="10">
                  <c:v>Singapore</c:v>
                </c:pt>
                <c:pt idx="11">
                  <c:v>Timor-Leste</c:v>
                </c:pt>
                <c:pt idx="12">
                  <c:v>Fiji</c:v>
                </c:pt>
                <c:pt idx="13">
                  <c:v>Republic of Korea</c:v>
                </c:pt>
                <c:pt idx="14">
                  <c:v>Democratic People's Republic of Korea</c:v>
                </c:pt>
                <c:pt idx="15">
                  <c:v>Mongolia</c:v>
                </c:pt>
                <c:pt idx="16">
                  <c:v>Brunei Darussalam</c:v>
                </c:pt>
              </c:strCache>
            </c:strRef>
          </c:cat>
          <c:val>
            <c:numRef>
              <c:f>'HIV Pop_10-19_Region'!$B$40:$B$56</c:f>
              <c:numCache>
                <c:formatCode>General</c:formatCode>
                <c:ptCount val="17"/>
                <c:pt idx="0">
                  <c:v>42184</c:v>
                </c:pt>
                <c:pt idx="1">
                  <c:v>9604</c:v>
                </c:pt>
                <c:pt idx="2">
                  <c:v>8856</c:v>
                </c:pt>
                <c:pt idx="3">
                  <c:v>7752</c:v>
                </c:pt>
                <c:pt idx="4">
                  <c:v>6699</c:v>
                </c:pt>
                <c:pt idx="5">
                  <c:v>4294</c:v>
                </c:pt>
                <c:pt idx="6">
                  <c:v>2967</c:v>
                </c:pt>
                <c:pt idx="7">
                  <c:v>2487</c:v>
                </c:pt>
                <c:pt idx="8">
                  <c:v>974</c:v>
                </c:pt>
                <c:pt idx="9">
                  <c:v>725</c:v>
                </c:pt>
                <c:pt idx="10">
                  <c:v>86</c:v>
                </c:pt>
                <c:pt idx="11">
                  <c:v>67</c:v>
                </c:pt>
                <c:pt idx="12">
                  <c:v>48</c:v>
                </c:pt>
                <c:pt idx="13">
                  <c:v>46.845500000000001</c:v>
                </c:pt>
                <c:pt idx="14">
                  <c:v>29</c:v>
                </c:pt>
                <c:pt idx="15">
                  <c:v>21.446400000000001</c:v>
                </c:pt>
                <c:pt idx="16">
                  <c:v>1.1126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Infections_15-19_Regions'!$A$39:$A$46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Infections_15-19_Regions'!$B$39:$B$46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East Asia and the Pacific,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5685805822787431"/>
          <c:w val="0.52836390623585849"/>
          <c:h val="0.56332907776299557"/>
        </c:manualLayout>
      </c:layout>
      <c:pieChart>
        <c:varyColors val="1"/>
        <c:ser>
          <c:idx val="0"/>
          <c:order val="0"/>
          <c:tx>
            <c:strRef>
              <c:f>'New Infections_15-19_Region'!$B$38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E2608588-6695-453F-B575-E59D8D0AA100}" type="CATEGORYNAME">
                      <a:rPr lang="en-US"/>
                      <a:pPr/>
                      <a:t>[CATEGORY NAME]</a:t>
                    </a:fld>
                    <a:r>
                      <a:rPr lang="en-US" baseline="0"/>
                      <a:t> 15,000 </a:t>
                    </a:r>
                    <a:fld id="{4C79D198-88F6-47C1-BD55-901B6E2F30F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2EB9B5-00BA-4892-BE23-DF304E20FE1E}" type="CATEGORYNAME">
                      <a:rPr lang="en-US"/>
                      <a:pPr/>
                      <a:t>[CATEGORY NAME]</a:t>
                    </a:fld>
                    <a:r>
                      <a:rPr lang="en-US" baseline="0"/>
                      <a:t> 2,600 </a:t>
                    </a:r>
                    <a:fld id="{9D669EEE-F27D-4682-95ED-605FF490D178}"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F9FE792A-DDC3-4281-A4A9-5955693027A8}" type="CATEGORYNAME">
                      <a:rPr lang="en-US"/>
                      <a:pPr/>
                      <a:t>[CATEGORY NAME]</a:t>
                    </a:fld>
                    <a:r>
                      <a:rPr lang="en-US" baseline="0"/>
                      <a:t> ... </a:t>
                    </a:r>
                    <a:fld id="{5B15C4F1-9A60-4FB9-AF5B-63923F2CD08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DD00080-F4E5-47B3-B8E4-201EE2933B0E}" type="CATEGORYNAME">
                      <a:rPr lang="en-US"/>
                      <a:pPr/>
                      <a:t>[CATEGORY NAME]</a:t>
                    </a:fld>
                    <a:r>
                      <a:rPr lang="en-US" baseline="0"/>
                      <a:t> 1,600 </a:t>
                    </a:r>
                    <a:fld id="{572A59C2-71F9-4F51-8084-0245FEBBB69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E71CDB84-B5EE-4C02-85F6-532EC8CB9982}" type="CATEGORYNAME">
                      <a:rPr lang="en-US"/>
                      <a:pPr/>
                      <a:t>[CATEGORY NAME]</a:t>
                    </a:fld>
                    <a:r>
                      <a:rPr lang="en-US" baseline="0"/>
                      <a:t> 1,500 </a:t>
                    </a:r>
                    <a:fld id="{51C4BFD3-5A20-4AC6-A051-86E5C2DA7EC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27BC66B-905F-443C-9573-3A9EE49BFC2E}" type="CATEGORYNAME">
                      <a:rPr lang="en-US"/>
                      <a:pPr/>
                      <a:t>[CATEGORY NAME]</a:t>
                    </a:fld>
                    <a:r>
                      <a:rPr lang="en-US" baseline="0"/>
                      <a:t> 1,200  </a:t>
                    </a:r>
                    <a:fld id="{0486F81B-E291-4D31-BD5B-DA4FAFFE47F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96648A85-D336-4FCE-BBF1-085F31C99AF3}" type="CATEGORYNAME">
                      <a:rPr lang="en-US"/>
                      <a:pPr/>
                      <a:t>[CATEGORY NAME]</a:t>
                    </a:fld>
                    <a:r>
                      <a:rPr lang="en-US" baseline="0"/>
                      <a:t> &lt;500 </a:t>
                    </a:r>
                    <a:fld id="{BBF3C9EE-9B5E-4452-AA5D-F03F98E7930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30847823332428276"/>
                  <c:y val="-0.120336711388496"/>
                </c:manualLayout>
              </c:layout>
              <c:tx>
                <c:rich>
                  <a:bodyPr/>
                  <a:lstStyle/>
                  <a:p>
                    <a:fld id="{3A563C8D-F475-4917-B249-7C3B0559A7EE}" type="CATEGORYNAME">
                      <a:rPr lang="en-US"/>
                      <a:pPr/>
                      <a:t>[CATEGORY NAME]</a:t>
                    </a:fld>
                    <a:r>
                      <a:rPr lang="en-US" baseline="0"/>
                      <a:t> &lt;200 </a:t>
                    </a:r>
                    <a:fld id="{6131459E-F1F1-4BA3-BF36-4A554A8AAE0E}"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manualLayout>
                  <c:x val="-0.27152256312788486"/>
                  <c:y val="-7.5298429010586851E-2"/>
                </c:manualLayout>
              </c:layout>
              <c:tx>
                <c:rich>
                  <a:bodyPr/>
                  <a:lstStyle/>
                  <a:p>
                    <a:fld id="{FEF1736E-BAC4-4C94-9DD7-2BA4E2991610}" type="CATEGORYNAME">
                      <a:rPr lang="en-US"/>
                      <a:pPr/>
                      <a:t>[CATEGORY NAME]</a:t>
                    </a:fld>
                    <a:r>
                      <a:rPr lang="en-US" baseline="0"/>
                      <a:t> &lt;200 </a:t>
                    </a:r>
                    <a:fld id="{5225CBB5-383E-4868-A4B8-30BE3BCE110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7.8428527468549156E-2"/>
                  <c:y val="-9.7251027134317256E-2"/>
                </c:manualLayout>
              </c:layout>
              <c:tx>
                <c:rich>
                  <a:bodyPr/>
                  <a:lstStyle/>
                  <a:p>
                    <a:fld id="{50B35A18-6A58-4C3E-BA07-92A10F372F86}" type="CATEGORYNAME">
                      <a:rPr lang="en-US"/>
                      <a:pPr/>
                      <a:t>[CATEGORY NAME]</a:t>
                    </a:fld>
                    <a:r>
                      <a:rPr lang="en-US" baseline="0"/>
                      <a:t> &lt;200 </a:t>
                    </a:r>
                    <a:fld id="{46AD4A3D-8F9E-476E-8004-67B3DDA070C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C35A603-A8DE-449E-AF71-5CEB0C2C3484}"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5.7067680333061817E-2"/>
                  <c:y val="-0.1713065969883284"/>
                </c:manualLayout>
              </c:layout>
              <c:tx>
                <c:rich>
                  <a:bodyPr/>
                  <a:lstStyle/>
                  <a:p>
                    <a:fld id="{F64AAFD7-BFF4-476C-BF24-DD396F6A00AF}"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28981229070504116"/>
                  <c:y val="-0.14795705605109524"/>
                </c:manualLayout>
              </c:layout>
              <c:tx>
                <c:rich>
                  <a:bodyPr/>
                  <a:lstStyle/>
                  <a:p>
                    <a:fld id="{0890D7D4-1B07-4139-A930-731E2F51F73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0.259561010046158"/>
                  <c:y val="-5.4125512718000195E-2"/>
                </c:manualLayout>
              </c:layout>
              <c:tx>
                <c:rich>
                  <a:bodyPr/>
                  <a:lstStyle/>
                  <a:p>
                    <a:fld id="{16815653-F28B-424B-89CC-D044199D5D76}"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manualLayout>
                  <c:x val="0.21622155851208247"/>
                  <c:y val="-9.0242382238322951E-3"/>
                </c:manualLayout>
              </c:layout>
              <c:tx>
                <c:rich>
                  <a:bodyPr/>
                  <a:lstStyle/>
                  <a:p>
                    <a:fld id="{123C4792-3443-4F72-8B24-8692B5ABA45A}"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8.6029142908860531E-2"/>
                  <c:y val="-6.7258133818413807E-2"/>
                </c:manualLayout>
              </c:layout>
              <c:tx>
                <c:rich>
                  <a:bodyPr/>
                  <a:lstStyle/>
                  <a:p>
                    <a:fld id="{A269B873-EB86-4DE5-BD37-492371EE77D4}"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38941239931215493"/>
                  <c:y val="-7.8336717872978565E-2"/>
                </c:manualLayout>
              </c:layout>
              <c:tx>
                <c:rich>
                  <a:bodyPr/>
                  <a:lstStyle/>
                  <a:p>
                    <a:fld id="{4C5AE1F2-17AA-4E5B-B484-D692E709B1AB}"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Infections_15-19_Region'!$A$39:$A$55</c:f>
              <c:strCache>
                <c:ptCount val="17"/>
                <c:pt idx="0">
                  <c:v>Indonesia</c:v>
                </c:pt>
                <c:pt idx="1">
                  <c:v>Viet Nam</c:v>
                </c:pt>
                <c:pt idx="2">
                  <c:v>China</c:v>
                </c:pt>
                <c:pt idx="3">
                  <c:v>Myanmar</c:v>
                </c:pt>
                <c:pt idx="4">
                  <c:v>Thailand</c:v>
                </c:pt>
                <c:pt idx="5">
                  <c:v>Philippines</c:v>
                </c:pt>
                <c:pt idx="6">
                  <c:v>Malaysia</c:v>
                </c:pt>
                <c:pt idx="7">
                  <c:v>Lao People Democratic Republic</c:v>
                </c:pt>
                <c:pt idx="8">
                  <c:v>Cambodia</c:v>
                </c:pt>
                <c:pt idx="9">
                  <c:v>Papua New Guinea</c:v>
                </c:pt>
                <c:pt idx="10">
                  <c:v>Timor-Leste</c:v>
                </c:pt>
                <c:pt idx="11">
                  <c:v>Fiji</c:v>
                </c:pt>
                <c:pt idx="12">
                  <c:v>Republic of Korea</c:v>
                </c:pt>
                <c:pt idx="13">
                  <c:v>Singapore</c:v>
                </c:pt>
                <c:pt idx="14">
                  <c:v>Mongolia</c:v>
                </c:pt>
                <c:pt idx="15">
                  <c:v>Democratic People's Republic of Korea</c:v>
                </c:pt>
                <c:pt idx="16">
                  <c:v>Brunei Darussalam</c:v>
                </c:pt>
              </c:strCache>
            </c:strRef>
          </c:cat>
          <c:val>
            <c:numRef>
              <c:f>'New Infections_15-19_Region'!$B$39:$B$55</c:f>
              <c:numCache>
                <c:formatCode>General</c:formatCode>
                <c:ptCount val="17"/>
                <c:pt idx="0">
                  <c:v>15270.1</c:v>
                </c:pt>
                <c:pt idx="1">
                  <c:v>2592.34</c:v>
                </c:pt>
                <c:pt idx="2">
                  <c:v>1819.2</c:v>
                </c:pt>
                <c:pt idx="3">
                  <c:v>1619.66</c:v>
                </c:pt>
                <c:pt idx="4">
                  <c:v>1528.61</c:v>
                </c:pt>
                <c:pt idx="5">
                  <c:v>1197.46</c:v>
                </c:pt>
                <c:pt idx="6">
                  <c:v>253</c:v>
                </c:pt>
                <c:pt idx="7">
                  <c:v>186.38</c:v>
                </c:pt>
                <c:pt idx="8">
                  <c:v>147.63</c:v>
                </c:pt>
                <c:pt idx="9">
                  <c:v>147.11000000000001</c:v>
                </c:pt>
                <c:pt idx="10">
                  <c:v>25.12</c:v>
                </c:pt>
                <c:pt idx="11">
                  <c:v>16.89</c:v>
                </c:pt>
                <c:pt idx="12">
                  <c:v>16.66</c:v>
                </c:pt>
                <c:pt idx="13">
                  <c:v>9.4</c:v>
                </c:pt>
                <c:pt idx="14">
                  <c:v>8.44</c:v>
                </c:pt>
                <c:pt idx="15">
                  <c:v>6.15</c:v>
                </c:pt>
                <c:pt idx="16">
                  <c:v>0.57569999999999999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East </a:t>
            </a:r>
            <a:r>
              <a:rPr lang="en-US" sz="1600" b="1" i="0" u="none" strike="noStrike" cap="none" normalizeH="0" baseline="0">
                <a:effectLst/>
              </a:rPr>
              <a:t>Asia and the Pacific</a:t>
            </a:r>
            <a:r>
              <a:rPr lang="en-US" baseline="0"/>
              <a:t>, 2009-2014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Lbls>
            <c:dLbl>
              <c:idx val="0"/>
              <c:layout/>
              <c:tx>
                <c:rich>
                  <a:bodyPr/>
                  <a:lstStyle/>
                  <a:p>
                    <a:fld id="{A7B6636A-497F-4B18-818B-F25A3F6F1DC7}" type="CELLRANGE">
                      <a:rPr lang="en-US"/>
                      <a:pPr/>
                      <a:t>[CELLRANGE]</a:t>
                    </a:fld>
                    <a:r>
                      <a:rPr lang="en-US" baseline="0"/>
                      <a:t> 35%</a:t>
                    </a:r>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245670AB-214D-4808-8E77-E13FDB1999A5}" type="CELLRANGE">
                      <a:rPr lang="en-US" baseline="0"/>
                      <a:pPr/>
                      <a:t>[CELLRANGE]</a:t>
                    </a:fld>
                    <a:r>
                      <a:rPr lang="en-US" baseline="0"/>
                      <a:t> </a:t>
                    </a:r>
                    <a:fld id="{84DBA6BC-969B-47FE-A531-E2A426BABD23}"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B85E1F4C-F17E-4E5D-8202-1889D7CA7EF3}" type="CELLRANGE">
                      <a:rPr lang="en-US"/>
                      <a:pPr/>
                      <a:t>[CELLRANGE]</a:t>
                    </a:fld>
                    <a:r>
                      <a:rPr lang="en-US" baseline="0"/>
                      <a:t> </a:t>
                    </a:r>
                    <a:fld id="{9F927215-F83D-4D99-B6F4-6788A7C53E32}"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C53DDDD2-8511-400E-A587-A8E489B0775C}" type="CELLRANGE">
                      <a:rPr lang="en-US"/>
                      <a:pPr/>
                      <a:t>[CELLRANGE]</a:t>
                    </a:fld>
                    <a:r>
                      <a:rPr lang="en-US" baseline="0"/>
                      <a:t> </a:t>
                    </a:r>
                    <a:fld id="{80B7F1AF-D204-4857-A0F4-8BF96886E57E}"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ACB36B91-8913-4532-95B3-C600E42E3898}" type="CELLRANGE">
                      <a:rPr lang="en-US"/>
                      <a:pPr/>
                      <a:t>[CELLRANGE]</a:t>
                    </a:fld>
                    <a:r>
                      <a:rPr lang="en-US" baseline="0"/>
                      <a:t> </a:t>
                    </a:r>
                    <a:fld id="{364AC89F-3B6E-4905-B16A-B28B47B00217}"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BA0AFFAB-1A5C-421F-946D-34FF19636F7E}" type="CELLRANGE">
                      <a:rPr lang="en-US"/>
                      <a:pPr/>
                      <a:t>[CELLRANGE]</a:t>
                    </a:fld>
                    <a:r>
                      <a:rPr lang="en-US" baseline="0"/>
                      <a:t> </a:t>
                    </a:r>
                    <a:fld id="{99178ACC-DF4B-44B4-A228-BFF23B48C0F7}"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'PMTCT_GP_NI-reduction'!$A$41:$A$46</c:f>
              <c:strCache>
                <c:ptCount val="6"/>
                <c:pt idx="0">
                  <c:v>Indonesia</c:v>
                </c:pt>
                <c:pt idx="1">
                  <c:v>Viet Nam</c:v>
                </c:pt>
                <c:pt idx="2">
                  <c:v>Papua New Guinea</c:v>
                </c:pt>
                <c:pt idx="3">
                  <c:v>Myanmar</c:v>
                </c:pt>
                <c:pt idx="4">
                  <c:v>Thailand</c:v>
                </c:pt>
                <c:pt idx="5">
                  <c:v>Cambodia</c:v>
                </c:pt>
              </c:strCache>
            </c:strRef>
          </c:cat>
          <c:val>
            <c:numRef>
              <c:f>'PMTCT_GP_NI-reduction'!$D$41:$D$46</c:f>
              <c:numCache>
                <c:formatCode>0%</c:formatCode>
                <c:ptCount val="6"/>
                <c:pt idx="0">
                  <c:v>-0.34690844233055884</c:v>
                </c:pt>
                <c:pt idx="1">
                  <c:v>0.30997876857749468</c:v>
                </c:pt>
                <c:pt idx="2">
                  <c:v>0.38244514106583072</c:v>
                </c:pt>
                <c:pt idx="3">
                  <c:v>0.53519163763066202</c:v>
                </c:pt>
                <c:pt idx="4">
                  <c:v>0.56785714285714284</c:v>
                </c:pt>
                <c:pt idx="5">
                  <c:v>0.61442786069651745</c:v>
                </c:pt>
              </c:numCache>
            </c:numRef>
          </c:val>
          <c:extLst>
            <c:ext xmlns:c15="http://schemas.microsoft.com/office/drawing/2012/chart" uri="{02D57815-91ED-43cb-92C2-25804820EDAC}">
              <c15:datalabelsRange>
                <c15:f>'PMTCT_GP_NI-reduction'!$R$41:$R$59</c15:f>
                <c15:dlblRangeCache>
                  <c:ptCount val="19"/>
                </c15:dlblRangeCache>
              </c15:datalabelsRange>
            </c:ext>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cat>
            <c:strRef>
              <c:f>'PMTCT_GP_NI-reduction'!$A$41:$A$46</c:f>
              <c:strCache>
                <c:ptCount val="6"/>
                <c:pt idx="0">
                  <c:v>Indonesia</c:v>
                </c:pt>
                <c:pt idx="1">
                  <c:v>Viet Nam</c:v>
                </c:pt>
                <c:pt idx="2">
                  <c:v>Papua New Guinea</c:v>
                </c:pt>
                <c:pt idx="3">
                  <c:v>Myanmar</c:v>
                </c:pt>
                <c:pt idx="4">
                  <c:v>Thailand</c:v>
                </c:pt>
                <c:pt idx="5">
                  <c:v>Cambodia</c:v>
                </c:pt>
              </c:strCache>
            </c:strRef>
          </c:cat>
          <c:val>
            <c:numRef>
              <c:f>'PMTCT_GP_NI-reduction'!$E$41:$E$46</c:f>
              <c:numCache>
                <c:formatCode>0%</c:formatCode>
                <c:ptCount val="6"/>
                <c:pt idx="0">
                  <c:v>1.3469084423305588</c:v>
                </c:pt>
                <c:pt idx="1">
                  <c:v>0.69002123142250538</c:v>
                </c:pt>
                <c:pt idx="2">
                  <c:v>0.61755485893416928</c:v>
                </c:pt>
                <c:pt idx="3">
                  <c:v>0.46480836236933798</c:v>
                </c:pt>
                <c:pt idx="4">
                  <c:v>0.43214285714285716</c:v>
                </c:pt>
                <c:pt idx="5">
                  <c:v>0.38557213930348255</c:v>
                </c:pt>
              </c:numCache>
            </c:numRef>
          </c:val>
        </c:ser>
        <c:dLbls>
          <c:showLegendKey val="0"/>
          <c:showVal val="0"/>
          <c:showCatName val="0"/>
          <c:showSerName val="0"/>
          <c:showPercent val="0"/>
          <c:showBubbleSize val="0"/>
        </c:dLbls>
        <c:gapWidth val="125"/>
        <c:overlap val="100"/>
        <c:axId val="463357504"/>
        <c:axId val="463358680"/>
      </c:barChart>
      <c:catAx>
        <c:axId val="4633575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63358680"/>
        <c:crosses val="autoZero"/>
        <c:auto val="1"/>
        <c:lblAlgn val="ctr"/>
        <c:lblOffset val="100"/>
        <c:noMultiLvlLbl val="0"/>
      </c:catAx>
      <c:valAx>
        <c:axId val="463358680"/>
        <c:scaling>
          <c:orientation val="minMax"/>
          <c:max val="1"/>
          <c:min val="-0.4"/>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463357504"/>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East Asia</a:t>
            </a:r>
            <a:r>
              <a:rPr lang="en-US" sz="1600" baseline="0"/>
              <a:t> and the Pacific,</a:t>
            </a:r>
            <a:r>
              <a:rPr lang="en-US" sz="1600"/>
              <a:t> 2001–2014 </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trend_ados_Region'!$B$35</c:f>
              <c:strCache>
                <c:ptCount val="1"/>
                <c:pt idx="0">
                  <c:v>Children aged 0-14</c:v>
                </c:pt>
              </c:strCache>
            </c:strRef>
          </c:tx>
          <c:spPr>
            <a:ln w="22225" cap="rnd">
              <a:solidFill>
                <a:schemeClr val="accent1"/>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trend_ados_Region'!$B$36:$B$49</c:f>
              <c:numCache>
                <c:formatCode>General</c:formatCode>
                <c:ptCount val="14"/>
                <c:pt idx="0">
                  <c:v>6343.77</c:v>
                </c:pt>
                <c:pt idx="1">
                  <c:v>6628.11</c:v>
                </c:pt>
                <c:pt idx="2">
                  <c:v>6813.5</c:v>
                </c:pt>
                <c:pt idx="3">
                  <c:v>7132.54</c:v>
                </c:pt>
                <c:pt idx="4">
                  <c:v>7264.33</c:v>
                </c:pt>
                <c:pt idx="5">
                  <c:v>7562.38</c:v>
                </c:pt>
                <c:pt idx="6">
                  <c:v>7811.67</c:v>
                </c:pt>
                <c:pt idx="7">
                  <c:v>7897.71</c:v>
                </c:pt>
                <c:pt idx="8">
                  <c:v>7753.66</c:v>
                </c:pt>
                <c:pt idx="9">
                  <c:v>7748.81</c:v>
                </c:pt>
                <c:pt idx="10">
                  <c:v>7569.52</c:v>
                </c:pt>
                <c:pt idx="11">
                  <c:v>7438.61</c:v>
                </c:pt>
                <c:pt idx="12">
                  <c:v>7300.53</c:v>
                </c:pt>
                <c:pt idx="13">
                  <c:v>7301.52</c:v>
                </c:pt>
              </c:numCache>
            </c:numRef>
          </c:val>
          <c:smooth val="0"/>
        </c:ser>
        <c:ser>
          <c:idx val="1"/>
          <c:order val="1"/>
          <c:tx>
            <c:strRef>
              <c:f>'New Infects trend_ados_Region'!$C$35</c:f>
              <c:strCache>
                <c:ptCount val="1"/>
                <c:pt idx="0">
                  <c:v>Adolescents aged 15-19</c:v>
                </c:pt>
              </c:strCache>
            </c:strRef>
          </c:tx>
          <c:spPr>
            <a:ln w="22225" cap="rnd">
              <a:solidFill>
                <a:schemeClr val="accent2"/>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trend_ados_Region'!$C$36:$C$49</c:f>
              <c:numCache>
                <c:formatCode>General</c:formatCode>
                <c:ptCount val="14"/>
                <c:pt idx="0">
                  <c:v>28264.400000000001</c:v>
                </c:pt>
                <c:pt idx="1">
                  <c:v>30023</c:v>
                </c:pt>
                <c:pt idx="2">
                  <c:v>31879.1</c:v>
                </c:pt>
                <c:pt idx="3">
                  <c:v>32128.7</c:v>
                </c:pt>
                <c:pt idx="4">
                  <c:v>31903</c:v>
                </c:pt>
                <c:pt idx="5">
                  <c:v>31446.799999999999</c:v>
                </c:pt>
                <c:pt idx="6">
                  <c:v>30680</c:v>
                </c:pt>
                <c:pt idx="7">
                  <c:v>28932.3</c:v>
                </c:pt>
                <c:pt idx="8">
                  <c:v>28515.4</c:v>
                </c:pt>
                <c:pt idx="9">
                  <c:v>27926.1</c:v>
                </c:pt>
                <c:pt idx="10">
                  <c:v>27211.4</c:v>
                </c:pt>
                <c:pt idx="11">
                  <c:v>26428.2</c:v>
                </c:pt>
                <c:pt idx="12">
                  <c:v>25516.9</c:v>
                </c:pt>
                <c:pt idx="13">
                  <c:v>24844.7</c:v>
                </c:pt>
              </c:numCache>
            </c:numRef>
          </c:val>
          <c:smooth val="0"/>
        </c:ser>
        <c:ser>
          <c:idx val="2"/>
          <c:order val="2"/>
          <c:tx>
            <c:strRef>
              <c:f>'New Infects trend_ados_Region'!$D$35</c:f>
              <c:strCache>
                <c:ptCount val="1"/>
                <c:pt idx="0">
                  <c:v>Young people aged 20-24</c:v>
                </c:pt>
              </c:strCache>
            </c:strRef>
          </c:tx>
          <c:spPr>
            <a:ln w="22225" cap="rnd">
              <a:solidFill>
                <a:schemeClr val="accent3"/>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trend_ados_Region'!$D$36:$D$49</c:f>
              <c:numCache>
                <c:formatCode>General</c:formatCode>
                <c:ptCount val="14"/>
                <c:pt idx="0">
                  <c:v>46762.5</c:v>
                </c:pt>
                <c:pt idx="1">
                  <c:v>50295.1</c:v>
                </c:pt>
                <c:pt idx="2">
                  <c:v>53671.1</c:v>
                </c:pt>
                <c:pt idx="3">
                  <c:v>53760.5</c:v>
                </c:pt>
                <c:pt idx="4">
                  <c:v>53450</c:v>
                </c:pt>
                <c:pt idx="5">
                  <c:v>52796.1</c:v>
                </c:pt>
                <c:pt idx="6">
                  <c:v>51791.4</c:v>
                </c:pt>
                <c:pt idx="7">
                  <c:v>49001.8</c:v>
                </c:pt>
                <c:pt idx="8">
                  <c:v>49237.8</c:v>
                </c:pt>
                <c:pt idx="9">
                  <c:v>49006.2</c:v>
                </c:pt>
                <c:pt idx="10">
                  <c:v>48542.7</c:v>
                </c:pt>
                <c:pt idx="11">
                  <c:v>47709.599999999999</c:v>
                </c:pt>
                <c:pt idx="12">
                  <c:v>46634.2</c:v>
                </c:pt>
                <c:pt idx="13">
                  <c:v>45761.2</c:v>
                </c:pt>
              </c:numCache>
            </c:numRef>
          </c:val>
          <c:smooth val="0"/>
        </c:ser>
        <c:dLbls>
          <c:showLegendKey val="0"/>
          <c:showVal val="0"/>
          <c:showCatName val="0"/>
          <c:showSerName val="0"/>
          <c:showPercent val="0"/>
          <c:showBubbleSize val="0"/>
        </c:dLbls>
        <c:smooth val="0"/>
        <c:axId val="406655248"/>
        <c:axId val="406650936"/>
      </c:lineChart>
      <c:catAx>
        <c:axId val="40665524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06650936"/>
        <c:crosses val="autoZero"/>
        <c:auto val="1"/>
        <c:lblAlgn val="ctr"/>
        <c:lblOffset val="100"/>
        <c:noMultiLvlLbl val="0"/>
      </c:catAx>
      <c:valAx>
        <c:axId val="40665093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406655248"/>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East Asia and the Pacific, 2001-2014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2.9398599999999999</c:v>
                </c:pt>
                <c:pt idx="1">
                  <c:v>3.0297199999999997</c:v>
                </c:pt>
                <c:pt idx="2">
                  <c:v>3.0946500000000001</c:v>
                </c:pt>
                <c:pt idx="3">
                  <c:v>3.2186500000000002</c:v>
                </c:pt>
                <c:pt idx="4">
                  <c:v>3.31582</c:v>
                </c:pt>
                <c:pt idx="5">
                  <c:v>3.4280500000000003</c:v>
                </c:pt>
                <c:pt idx="6">
                  <c:v>3.5262600000000002</c:v>
                </c:pt>
                <c:pt idx="7">
                  <c:v>3.4573100000000001</c:v>
                </c:pt>
                <c:pt idx="8">
                  <c:v>3.2923100000000001</c:v>
                </c:pt>
                <c:pt idx="9">
                  <c:v>3.1992099999999999</c:v>
                </c:pt>
                <c:pt idx="10">
                  <c:v>3.1830100000000003</c:v>
                </c:pt>
                <c:pt idx="11">
                  <c:v>3.1197699999999999</c:v>
                </c:pt>
                <c:pt idx="12">
                  <c:v>3.0854699999999999</c:v>
                </c:pt>
                <c:pt idx="13">
                  <c:v>2.9954299999999998</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0.228406</c:v>
                </c:pt>
                <c:pt idx="1">
                  <c:v>0.27374400000000004</c:v>
                </c:pt>
                <c:pt idx="2">
                  <c:v>0.31714800000000004</c:v>
                </c:pt>
                <c:pt idx="3">
                  <c:v>0.350497</c:v>
                </c:pt>
                <c:pt idx="4">
                  <c:v>0.37948399999999999</c:v>
                </c:pt>
                <c:pt idx="5">
                  <c:v>0.40642800000000001</c:v>
                </c:pt>
                <c:pt idx="6">
                  <c:v>0.43434699999999998</c:v>
                </c:pt>
                <c:pt idx="7">
                  <c:v>0.45726499999999998</c:v>
                </c:pt>
                <c:pt idx="8">
                  <c:v>0.474194</c:v>
                </c:pt>
                <c:pt idx="9">
                  <c:v>0.48921599999999998</c:v>
                </c:pt>
                <c:pt idx="10">
                  <c:v>0.50626700000000002</c:v>
                </c:pt>
                <c:pt idx="11">
                  <c:v>0.52332299999999998</c:v>
                </c:pt>
                <c:pt idx="12">
                  <c:v>0.53832399999999991</c:v>
                </c:pt>
                <c:pt idx="13">
                  <c:v>0.54138599999999992</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5.0140400000000002E-2</c:v>
                </c:pt>
                <c:pt idx="1">
                  <c:v>7.1589E-2</c:v>
                </c:pt>
                <c:pt idx="2">
                  <c:v>0.10227899999999999</c:v>
                </c:pt>
                <c:pt idx="3">
                  <c:v>0.140322</c:v>
                </c:pt>
                <c:pt idx="4">
                  <c:v>0.18596299999999999</c:v>
                </c:pt>
                <c:pt idx="5">
                  <c:v>0.229382</c:v>
                </c:pt>
                <c:pt idx="6">
                  <c:v>0.27066299999999999</c:v>
                </c:pt>
                <c:pt idx="7">
                  <c:v>0.30601999999999996</c:v>
                </c:pt>
                <c:pt idx="8">
                  <c:v>0.33237</c:v>
                </c:pt>
                <c:pt idx="9">
                  <c:v>0.35433700000000001</c:v>
                </c:pt>
                <c:pt idx="10">
                  <c:v>0.376278</c:v>
                </c:pt>
                <c:pt idx="11">
                  <c:v>0.39919499999999997</c:v>
                </c:pt>
                <c:pt idx="12">
                  <c:v>0.41508200000000001</c:v>
                </c:pt>
                <c:pt idx="13">
                  <c:v>0.42801699999999998</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0.97759799999999997</c:v>
                </c:pt>
                <c:pt idx="1">
                  <c:v>0.99961800000000001</c:v>
                </c:pt>
                <c:pt idx="2">
                  <c:v>1.02166</c:v>
                </c:pt>
                <c:pt idx="3">
                  <c:v>1.0397100000000001</c:v>
                </c:pt>
                <c:pt idx="4">
                  <c:v>1.0517799999999999</c:v>
                </c:pt>
                <c:pt idx="5">
                  <c:v>1.03088</c:v>
                </c:pt>
                <c:pt idx="6">
                  <c:v>0.9959690000000001</c:v>
                </c:pt>
                <c:pt idx="7">
                  <c:v>0.95404899999999992</c:v>
                </c:pt>
                <c:pt idx="8">
                  <c:v>0.9080410000000001</c:v>
                </c:pt>
                <c:pt idx="9">
                  <c:v>0.91609099999999999</c:v>
                </c:pt>
                <c:pt idx="10">
                  <c:v>0.95418199999999997</c:v>
                </c:pt>
                <c:pt idx="11">
                  <c:v>0.9422910000000001</c:v>
                </c:pt>
                <c:pt idx="12">
                  <c:v>0.93835299999999999</c:v>
                </c:pt>
                <c:pt idx="13">
                  <c:v>0.91144899999999995</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7.5281499999999992</c:v>
                </c:pt>
                <c:pt idx="1">
                  <c:v>7.9432</c:v>
                </c:pt>
                <c:pt idx="2">
                  <c:v>8.2062299999999997</c:v>
                </c:pt>
                <c:pt idx="3">
                  <c:v>8.2672099999999986</c:v>
                </c:pt>
                <c:pt idx="4">
                  <c:v>8.1481899999999996</c:v>
                </c:pt>
                <c:pt idx="5">
                  <c:v>7.7132800000000001</c:v>
                </c:pt>
                <c:pt idx="6">
                  <c:v>7.1834300000000004</c:v>
                </c:pt>
                <c:pt idx="7">
                  <c:v>6.7106400000000006</c:v>
                </c:pt>
                <c:pt idx="8">
                  <c:v>6.1688900000000002</c:v>
                </c:pt>
                <c:pt idx="9">
                  <c:v>5.9681300000000004</c:v>
                </c:pt>
                <c:pt idx="10">
                  <c:v>6.0263599999999995</c:v>
                </c:pt>
                <c:pt idx="11">
                  <c:v>5.9306400000000004</c:v>
                </c:pt>
                <c:pt idx="12">
                  <c:v>5.8217499999999998</c:v>
                </c:pt>
                <c:pt idx="13">
                  <c:v>5.6422799999999995</c:v>
                </c:pt>
              </c:numCache>
            </c:numRef>
          </c:val>
          <c:smooth val="0"/>
        </c:ser>
        <c:dLbls>
          <c:showLegendKey val="0"/>
          <c:showVal val="0"/>
          <c:showCatName val="0"/>
          <c:showSerName val="0"/>
          <c:showPercent val="0"/>
          <c:showBubbleSize val="0"/>
        </c:dLbls>
        <c:smooth val="0"/>
        <c:axId val="230810888"/>
        <c:axId val="230811672"/>
      </c:lineChart>
      <c:catAx>
        <c:axId val="2308108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811672"/>
        <c:crosses val="autoZero"/>
        <c:auto val="1"/>
        <c:lblAlgn val="ctr"/>
        <c:lblOffset val="100"/>
        <c:noMultiLvlLbl val="0"/>
      </c:catAx>
      <c:valAx>
        <c:axId val="23081167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810888"/>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5"/>
              <c:layout/>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East</a:t>
            </a:r>
            <a:r>
              <a:rPr lang="en-US" sz="1600" baseline="0"/>
              <a:t> </a:t>
            </a:r>
            <a:r>
              <a:rPr lang="en-US" sz="1600"/>
              <a:t>Asia and the Pacific,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33718954354997"/>
          <c:y val="0.39894234493824476"/>
          <c:w val="0.52836390623585849"/>
          <c:h val="0.56332907776299557"/>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0"/>
              <c:layout/>
              <c:tx>
                <c:rich>
                  <a:bodyPr/>
                  <a:lstStyle/>
                  <a:p>
                    <a:fld id="{A41EB932-ADD3-4D5E-B4B7-66F04DD81A64}" type="CATEGORYNAME">
                      <a:rPr lang="en-US"/>
                      <a:pPr/>
                      <a:t>[CATEGORY NAME]</a:t>
                    </a:fld>
                    <a:r>
                      <a:rPr lang="en-US" baseline="0"/>
                      <a:t> &lt;500 </a:t>
                    </a:r>
                    <a:fld id="{C4B177ED-8555-4802-9A30-CEAC0E7923ED}"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EEB04E35-3B13-40DF-816E-F4F5C2597A40}" type="CATEGORYNAME">
                      <a:rPr lang="en-US"/>
                      <a:pPr/>
                      <a:t>[CATEGORY NAME]</a:t>
                    </a:fld>
                    <a:r>
                      <a:rPr lang="en-US" baseline="0"/>
                      <a:t> &lt;500 </a:t>
                    </a:r>
                    <a:fld id="{E9D636EF-BE4F-4890-94C8-E6939994272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5A53C35F-13C4-4EEC-849A-8F38D8289E30}" type="CATEGORYNAME">
                      <a:rPr lang="en-US"/>
                      <a:pPr/>
                      <a:t>[CATEGORY NAME]</a:t>
                    </a:fld>
                    <a:r>
                      <a:rPr lang="en-US" baseline="0"/>
                      <a:t> &lt;200 </a:t>
                    </a:r>
                    <a:fld id="{7E59354E-124C-42C0-96FC-9C3ED6010CF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35324F7-2544-461E-BFB2-7F59AF7F1D3E}" type="CATEGORYNAME">
                      <a:rPr lang="en-US"/>
                      <a:pPr/>
                      <a:t>[CATEGORY NAME]</a:t>
                    </a:fld>
                    <a:r>
                      <a:rPr lang="en-US" baseline="0"/>
                      <a:t> &lt;200 </a:t>
                    </a:r>
                    <a:fld id="{564D2732-3413-4439-BE65-449A8DC53B4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0DF322C-C236-4A2C-9D95-CAE2564A3E02}" type="CATEGORYNAME">
                      <a:rPr lang="en-US"/>
                      <a:pPr/>
                      <a:t>[CATEGORY NAME]</a:t>
                    </a:fld>
                    <a:r>
                      <a:rPr lang="en-US" baseline="0"/>
                      <a:t> &lt;200 </a:t>
                    </a:r>
                    <a:fld id="{80A78022-4205-4813-9CE3-985A2E888A84}"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A06C5798-B923-41D7-A161-C9D6B3D0567D}" type="CATEGORYNAME">
                      <a:rPr lang="en-US"/>
                      <a:pPr/>
                      <a:t>[CATEGORY NAME]</a:t>
                    </a:fld>
                    <a:r>
                      <a:rPr lang="en-US" baseline="0"/>
                      <a:t> ... </a:t>
                    </a:r>
                    <a:fld id="{77309642-8895-4CEF-8F01-B56DF06579E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11020660693275409"/>
                  <c:y val="2.4440014753741739E-2"/>
                </c:manualLayout>
              </c:layout>
              <c:tx>
                <c:rich>
                  <a:bodyPr/>
                  <a:lstStyle/>
                  <a:p>
                    <a:fld id="{85989119-24CF-4D26-A9AE-DF013011B461}" type="CATEGORYNAME">
                      <a:rPr lang="en-US"/>
                      <a:pPr/>
                      <a:t>[CATEGORY NAME]</a:t>
                    </a:fld>
                    <a:r>
                      <a:rPr lang="en-US" baseline="0"/>
                      <a:t> &lt;100 </a:t>
                    </a:r>
                    <a:fld id="{3C7B9BCC-4B91-4A81-9829-9DE465D4291E}"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E2CDE17-5219-497B-9A92-28964B820A15}" type="CATEGORYNAME">
                      <a:rPr lang="en-US"/>
                      <a:pPr/>
                      <a:t>[CATEGORY NAME]</a:t>
                    </a:fld>
                    <a:r>
                      <a:rPr lang="en-US" baseline="0"/>
                      <a:t> &lt;100 </a:t>
                    </a:r>
                    <a:fld id="{7646A3C8-E8DC-4E75-B23F-AF7882FC785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manualLayout>
                  <c:x val="-0.21548647026686427"/>
                  <c:y val="-0.19086203174496244"/>
                </c:manualLayout>
              </c:layout>
              <c:tx>
                <c:rich>
                  <a:bodyPr/>
                  <a:lstStyle/>
                  <a:p>
                    <a:fld id="{BD3DABD8-9031-45C5-A7BC-540A50667776}" type="CATEGORYNAME">
                      <a:rPr lang="en-US"/>
                      <a:pPr/>
                      <a:t>[CATEGORY NAME]</a:t>
                    </a:fld>
                    <a:r>
                      <a:rPr lang="en-US" baseline="0"/>
                      <a:t> &lt;100 </a:t>
                    </a:r>
                    <a:fld id="{E33E6A1D-A91B-477B-8721-165245AFA706}"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14837649228618324"/>
                  <c:y val="-8.59240625712899E-2"/>
                </c:manualLayout>
              </c:layout>
              <c:tx>
                <c:rich>
                  <a:bodyPr/>
                  <a:lstStyle/>
                  <a:p>
                    <a:fld id="{BED944CC-70F2-45E7-9146-53166091DF10}" type="CATEGORYNAME">
                      <a:rPr lang="en-US"/>
                      <a:pPr/>
                      <a:t>[CATEGORY NAME]</a:t>
                    </a:fld>
                    <a:r>
                      <a:rPr lang="en-US" baseline="0"/>
                      <a:t> &lt;100 </a:t>
                    </a:r>
                    <a:fld id="{5E57B6D1-AC50-4853-8A51-0E0A7C8159C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F606ABD1-C33F-4129-B08A-557A0631F0E1}"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3B7D2440-477B-4454-862D-D7E1ED501FDE}"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21793466989614718"/>
                  <c:y val="-0.18383049347539512"/>
                </c:manualLayout>
              </c:layout>
              <c:tx>
                <c:rich>
                  <a:bodyPr/>
                  <a:lstStyle/>
                  <a:p>
                    <a:fld id="{88E8429D-A4A5-4279-A035-893D222E8D26}"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F8C1549-1C1B-47B3-B37C-88D347E728C3}"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BBEC56F-A2AC-42FF-AF0D-1D2C3B62FB5D}"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0.27860214878333744"/>
                  <c:y val="-5.3684874522118432E-2"/>
                </c:manualLayout>
              </c:layout>
              <c:tx>
                <c:rich>
                  <a:bodyPr/>
                  <a:lstStyle/>
                  <a:p>
                    <a:fld id="{BF34D35C-0635-466F-8B12-8BB8EDA163B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24963890286439283"/>
                  <c:y val="3.0633873439660227E-2"/>
                </c:manualLayout>
              </c:layout>
              <c:tx>
                <c:rich>
                  <a:bodyPr/>
                  <a:lstStyle/>
                  <a:p>
                    <a:fld id="{3DDC53E0-6359-4F10-AE85-A61FB192BD6F}"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Death_10-19_Region'!$A$39:$A$55</c:f>
              <c:strCache>
                <c:ptCount val="17"/>
                <c:pt idx="0">
                  <c:v>Indonesia</c:v>
                </c:pt>
                <c:pt idx="1">
                  <c:v>Viet Nam</c:v>
                </c:pt>
                <c:pt idx="2">
                  <c:v>Myanmar</c:v>
                </c:pt>
                <c:pt idx="3">
                  <c:v>Cambodia</c:v>
                </c:pt>
                <c:pt idx="4">
                  <c:v>Thailand</c:v>
                </c:pt>
                <c:pt idx="5">
                  <c:v>China</c:v>
                </c:pt>
                <c:pt idx="6">
                  <c:v>Papua New Guinea</c:v>
                </c:pt>
                <c:pt idx="7">
                  <c:v>Malaysia</c:v>
                </c:pt>
                <c:pt idx="8">
                  <c:v>Philippines</c:v>
                </c:pt>
                <c:pt idx="9">
                  <c:v>Lao People Democratic Republic</c:v>
                </c:pt>
                <c:pt idx="10">
                  <c:v>Democratic People Republic of Korea</c:v>
                </c:pt>
                <c:pt idx="11">
                  <c:v>Singapore</c:v>
                </c:pt>
                <c:pt idx="12">
                  <c:v>Republic of Korea</c:v>
                </c:pt>
                <c:pt idx="13">
                  <c:v>Timor-Leste</c:v>
                </c:pt>
                <c:pt idx="14">
                  <c:v>Fiji</c:v>
                </c:pt>
                <c:pt idx="15">
                  <c:v>Mongolia</c:v>
                </c:pt>
                <c:pt idx="16">
                  <c:v>Brunei Darussalam</c:v>
                </c:pt>
              </c:strCache>
            </c:strRef>
          </c:cat>
          <c:val>
            <c:numRef>
              <c:f>'AIDS Death_10-19_Region'!$B$39:$B$55</c:f>
              <c:numCache>
                <c:formatCode>General</c:formatCode>
                <c:ptCount val="17"/>
                <c:pt idx="0">
                  <c:v>401</c:v>
                </c:pt>
                <c:pt idx="1">
                  <c:v>240</c:v>
                </c:pt>
                <c:pt idx="2">
                  <c:v>182</c:v>
                </c:pt>
                <c:pt idx="3">
                  <c:v>161</c:v>
                </c:pt>
                <c:pt idx="4">
                  <c:v>115</c:v>
                </c:pt>
                <c:pt idx="5">
                  <c:v>114</c:v>
                </c:pt>
                <c:pt idx="6">
                  <c:v>68</c:v>
                </c:pt>
                <c:pt idx="7">
                  <c:v>25</c:v>
                </c:pt>
                <c:pt idx="8">
                  <c:v>18</c:v>
                </c:pt>
                <c:pt idx="9">
                  <c:v>13</c:v>
                </c:pt>
                <c:pt idx="10">
                  <c:v>0.61880000000000002</c:v>
                </c:pt>
                <c:pt idx="11">
                  <c:v>0.53349999999999997</c:v>
                </c:pt>
                <c:pt idx="12">
                  <c:v>0.39610000000000001</c:v>
                </c:pt>
                <c:pt idx="13">
                  <c:v>0.38919999999999999</c:v>
                </c:pt>
                <c:pt idx="14">
                  <c:v>0.38579999999999998</c:v>
                </c:pt>
                <c:pt idx="15">
                  <c:v>0.12959999999999999</c:v>
                </c:pt>
                <c:pt idx="16">
                  <c:v>1.2900000000000002E-2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230693824"/>
        <c:axId val="230693432"/>
      </c:lineChart>
      <c:catAx>
        <c:axId val="23069382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693432"/>
        <c:crosses val="autoZero"/>
        <c:auto val="1"/>
        <c:lblAlgn val="ctr"/>
        <c:lblOffset val="100"/>
        <c:noMultiLvlLbl val="0"/>
      </c:catAx>
      <c:valAx>
        <c:axId val="230693432"/>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693824"/>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Thailand; MICS 2012</c:v>
              </c:pt>
              <c:pt idx="1">
                <c:v>Viet Nam; MICS 2014</c:v>
              </c:pt>
              <c:pt idx="2">
                <c:v>Kiribati; DHS 2009</c:v>
              </c:pt>
              <c:pt idx="3">
                <c:v>Cambodia; DHS 2014</c:v>
              </c:pt>
              <c:pt idx="4">
                <c:v>Myanmar; MICS 2009-2010</c:v>
              </c:pt>
              <c:pt idx="5">
                <c:v>Mongolia; MICS 2010</c:v>
              </c:pt>
              <c:pt idx="6">
                <c:v>Lao People's Democratic Republic; MICS 2011-2012</c:v>
              </c:pt>
              <c:pt idx="7">
                <c:v>Timor-Leste; DHS 2009-2010</c:v>
              </c:pt>
              <c:pt idx="8">
                <c:v>Tonga; DHS 2012</c:v>
              </c:pt>
              <c:pt idx="9">
                <c:v>Indonesia; DHS 2012</c:v>
              </c:pt>
              <c:pt idx="10">
                <c:v>Democratic People's Republic of Korea; MICS 2009</c:v>
              </c:pt>
              <c:pt idx="11">
                <c:v>Samoa; DHS 2009</c:v>
              </c:pt>
            </c:strLit>
          </c:cat>
          <c:val>
            <c:numLit>
              <c:formatCode>General</c:formatCode>
              <c:ptCount val="12"/>
              <c:pt idx="0">
                <c:v>56.9</c:v>
              </c:pt>
              <c:pt idx="1">
                <c:v>50.5</c:v>
              </c:pt>
              <c:pt idx="2">
                <c:v>41.4</c:v>
              </c:pt>
              <c:pt idx="3">
                <c:v>32.700000000000003</c:v>
              </c:pt>
              <c:pt idx="4">
                <c:v>30.9</c:v>
              </c:pt>
              <c:pt idx="5">
                <c:v>28.3</c:v>
              </c:pt>
              <c:pt idx="6">
                <c:v>23.3</c:v>
              </c:pt>
              <c:pt idx="7">
                <c:v>11.2</c:v>
              </c:pt>
              <c:pt idx="8">
                <c:v>10.199999999999999</c:v>
              </c:pt>
              <c:pt idx="9">
                <c:v>9.4</c:v>
              </c:pt>
              <c:pt idx="10">
                <c:v>7.3</c:v>
              </c:pt>
              <c:pt idx="11">
                <c:v>2</c:v>
              </c:pt>
            </c:numLit>
          </c:val>
        </c:ser>
        <c:ser>
          <c:idx val="1"/>
          <c:order val="1"/>
          <c:tx>
            <c:v>Boys - 15-19</c:v>
          </c:tx>
          <c:spPr>
            <a:solidFill>
              <a:schemeClr val="accent2"/>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1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Thailand; MICS 2012</c:v>
              </c:pt>
              <c:pt idx="1">
                <c:v>Viet Nam; MICS 2014</c:v>
              </c:pt>
              <c:pt idx="2">
                <c:v>Kiribati; DHS 2009</c:v>
              </c:pt>
              <c:pt idx="3">
                <c:v>Cambodia; DHS 2014</c:v>
              </c:pt>
              <c:pt idx="4">
                <c:v>Myanmar; MICS 2009-2010</c:v>
              </c:pt>
              <c:pt idx="5">
                <c:v>Mongolia; MICS 2010</c:v>
              </c:pt>
              <c:pt idx="6">
                <c:v>Lao People's Democratic Republic; MICS 2011-2012</c:v>
              </c:pt>
              <c:pt idx="7">
                <c:v>Timor-Leste; DHS 2009-2010</c:v>
              </c:pt>
              <c:pt idx="8">
                <c:v>Tonga; DHS 2012</c:v>
              </c:pt>
              <c:pt idx="9">
                <c:v>Indonesia; DHS 2012</c:v>
              </c:pt>
              <c:pt idx="10">
                <c:v>Democratic People's Republic of Korea; MICS 2009</c:v>
              </c:pt>
              <c:pt idx="11">
                <c:v>Samoa; DHS 2009</c:v>
              </c:pt>
            </c:strLit>
          </c:cat>
          <c:val>
            <c:numLit>
              <c:formatCode>General</c:formatCode>
              <c:ptCount val="12"/>
              <c:pt idx="0">
                <c:v>0</c:v>
              </c:pt>
              <c:pt idx="1">
                <c:v>0</c:v>
              </c:pt>
              <c:pt idx="2">
                <c:v>45.5</c:v>
              </c:pt>
              <c:pt idx="3">
                <c:v>42.4</c:v>
              </c:pt>
              <c:pt idx="4">
                <c:v>0</c:v>
              </c:pt>
              <c:pt idx="5">
                <c:v>24.2</c:v>
              </c:pt>
              <c:pt idx="6">
                <c:v>24.6</c:v>
              </c:pt>
              <c:pt idx="7">
                <c:v>14.7</c:v>
              </c:pt>
              <c:pt idx="8">
                <c:v>12.9</c:v>
              </c:pt>
              <c:pt idx="9">
                <c:v>4</c:v>
              </c:pt>
              <c:pt idx="10">
                <c:v>0</c:v>
              </c:pt>
              <c:pt idx="11">
                <c:v>4.5999999999999996</c:v>
              </c:pt>
            </c:numLit>
          </c:val>
        </c:ser>
        <c:dLbls>
          <c:showLegendKey val="0"/>
          <c:showVal val="0"/>
          <c:showCatName val="0"/>
          <c:showSerName val="0"/>
          <c:showPercent val="0"/>
          <c:showBubbleSize val="0"/>
        </c:dLbls>
        <c:gapWidth val="267"/>
        <c:overlap val="-43"/>
        <c:axId val="230692256"/>
        <c:axId val="230691472"/>
      </c:barChart>
      <c:catAx>
        <c:axId val="230692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691472"/>
        <c:crosses val="autoZero"/>
        <c:auto val="1"/>
        <c:lblAlgn val="ctr"/>
        <c:lblOffset val="100"/>
        <c:noMultiLvlLbl val="0"/>
      </c:catAx>
      <c:valAx>
        <c:axId val="23069147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69225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8"/>
              <c:pt idx="0">
                <c:v>Lao People's Democratic Republic; MICS 2011-2012</c:v>
              </c:pt>
              <c:pt idx="1">
                <c:v>Philippines; DHS 2013</c:v>
              </c:pt>
              <c:pt idx="2">
                <c:v>Indonesia; DHS 2012</c:v>
              </c:pt>
              <c:pt idx="3">
                <c:v>Kiribati; DHS 2009</c:v>
              </c:pt>
              <c:pt idx="4">
                <c:v>Timor-Leste; DHS 2009-2010</c:v>
              </c:pt>
              <c:pt idx="5">
                <c:v>Tonga; DHS 2012</c:v>
              </c:pt>
              <c:pt idx="6">
                <c:v>Cambodia; DHS 2010</c:v>
              </c:pt>
              <c:pt idx="7">
                <c:v>Mongolia; MICS 2010</c:v>
              </c:pt>
            </c:strLit>
          </c:cat>
          <c:val>
            <c:numLit>
              <c:formatCode>General</c:formatCode>
              <c:ptCount val="8"/>
              <c:pt idx="0">
                <c:v>5.2</c:v>
              </c:pt>
              <c:pt idx="1">
                <c:v>2.2000000000000002</c:v>
              </c:pt>
              <c:pt idx="2">
                <c:v>1.6</c:v>
              </c:pt>
              <c:pt idx="3">
                <c:v>1.4</c:v>
              </c:pt>
              <c:pt idx="4">
                <c:v>1.1000000000000001</c:v>
              </c:pt>
              <c:pt idx="5">
                <c:v>0.7</c:v>
              </c:pt>
              <c:pt idx="6">
                <c:v>0.4</c:v>
              </c:pt>
              <c:pt idx="7">
                <c:v>0.3</c:v>
              </c:pt>
            </c:numLit>
          </c:val>
        </c:ser>
        <c:ser>
          <c:idx val="1"/>
          <c:order val="1"/>
          <c:tx>
            <c:v>Boys - 15-19</c:v>
          </c:tx>
          <c:spPr>
            <a:solidFill>
              <a:schemeClr val="accent2"/>
            </a:solidFill>
            <a:ln>
              <a:noFill/>
            </a:ln>
            <a:effectLst/>
          </c:spPr>
          <c:invertIfNegative val="0"/>
          <c:dLbls>
            <c:dLbl>
              <c:idx val="1"/>
              <c:delete val="1"/>
              <c:extLst>
                <c:ext xmlns:c15="http://schemas.microsoft.com/office/drawing/2012/chart" uri="{CE6537A1-D6FC-4f65-9D91-7224C49458BB}"/>
              </c:extLst>
            </c:dLbl>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8"/>
              <c:pt idx="0">
                <c:v>Lao People's Democratic Republic; MICS 2011-2012</c:v>
              </c:pt>
              <c:pt idx="1">
                <c:v>Philippines; DHS 2013</c:v>
              </c:pt>
              <c:pt idx="2">
                <c:v>Indonesia; DHS 2012</c:v>
              </c:pt>
              <c:pt idx="3">
                <c:v>Kiribati; DHS 2009</c:v>
              </c:pt>
              <c:pt idx="4">
                <c:v>Timor-Leste; DHS 2009-2010</c:v>
              </c:pt>
              <c:pt idx="5">
                <c:v>Tonga; DHS 2012</c:v>
              </c:pt>
              <c:pt idx="6">
                <c:v>Cambodia; DHS 2010</c:v>
              </c:pt>
              <c:pt idx="7">
                <c:v>Mongolia; MICS 2010</c:v>
              </c:pt>
            </c:strLit>
          </c:cat>
          <c:val>
            <c:numLit>
              <c:formatCode>General</c:formatCode>
              <c:ptCount val="8"/>
              <c:pt idx="0">
                <c:v>2.9</c:v>
              </c:pt>
              <c:pt idx="1">
                <c:v>0</c:v>
              </c:pt>
              <c:pt idx="2">
                <c:v>21</c:v>
              </c:pt>
              <c:pt idx="3">
                <c:v>16</c:v>
              </c:pt>
              <c:pt idx="4">
                <c:v>0.8</c:v>
              </c:pt>
              <c:pt idx="5">
                <c:v>1.4</c:v>
              </c:pt>
              <c:pt idx="6">
                <c:v>0.1</c:v>
              </c:pt>
              <c:pt idx="7">
                <c:v>2.2999999999999998</c:v>
              </c:pt>
            </c:numLit>
          </c:val>
        </c:ser>
        <c:dLbls>
          <c:showLegendKey val="0"/>
          <c:showVal val="0"/>
          <c:showCatName val="0"/>
          <c:showSerName val="0"/>
          <c:showPercent val="0"/>
          <c:showBubbleSize val="0"/>
        </c:dLbls>
        <c:gapWidth val="267"/>
        <c:overlap val="-43"/>
        <c:axId val="391841480"/>
        <c:axId val="391842656"/>
      </c:barChart>
      <c:catAx>
        <c:axId val="3918414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1842656"/>
        <c:crosses val="autoZero"/>
        <c:auto val="1"/>
        <c:lblAlgn val="ctr"/>
        <c:lblOffset val="100"/>
        <c:noMultiLvlLbl val="0"/>
      </c:catAx>
      <c:valAx>
        <c:axId val="39184265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184148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5"/>
              <c:pt idx="0">
                <c:v>Vanuatu; DHS 2013</c:v>
              </c:pt>
              <c:pt idx="1">
                <c:v>Kiribati; DHS 2009</c:v>
              </c:pt>
              <c:pt idx="2">
                <c:v>Mongolia; MICS 2010</c:v>
              </c:pt>
              <c:pt idx="3">
                <c:v>Cambodia; DHS 2014</c:v>
              </c:pt>
              <c:pt idx="4">
                <c:v>Timor-Leste; DHS 2009-2010</c:v>
              </c:pt>
            </c:strLit>
          </c:cat>
          <c:val>
            <c:numLit>
              <c:formatCode>General</c:formatCode>
              <c:ptCount val="5"/>
              <c:pt idx="0">
                <c:v>4.9000000000000004</c:v>
              </c:pt>
              <c:pt idx="1">
                <c:v>1.3</c:v>
              </c:pt>
              <c:pt idx="2">
                <c:v>0.4</c:v>
              </c:pt>
              <c:pt idx="3">
                <c:v>0.1</c:v>
              </c:pt>
              <c:pt idx="4">
                <c:v>0</c:v>
              </c:pt>
            </c:numLit>
          </c:val>
        </c:ser>
        <c:ser>
          <c:idx val="1"/>
          <c:order val="1"/>
          <c:tx>
            <c:v>Boys - 15-19</c:v>
          </c:tx>
          <c:spPr>
            <a:solidFill>
              <a:schemeClr val="accent2"/>
            </a:solidFill>
            <a:ln>
              <a:noFill/>
            </a:ln>
            <a:effectLst/>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5"/>
              <c:pt idx="0">
                <c:v>Vanuatu; DHS 2013</c:v>
              </c:pt>
              <c:pt idx="1">
                <c:v>Kiribati; DHS 2009</c:v>
              </c:pt>
              <c:pt idx="2">
                <c:v>Mongolia; MICS 2010</c:v>
              </c:pt>
              <c:pt idx="3">
                <c:v>Cambodia; DHS 2014</c:v>
              </c:pt>
              <c:pt idx="4">
                <c:v>Timor-Leste; DHS 2009-2010</c:v>
              </c:pt>
            </c:strLit>
          </c:cat>
          <c:val>
            <c:numLit>
              <c:formatCode>General</c:formatCode>
              <c:ptCount val="5"/>
              <c:pt idx="0">
                <c:v>16</c:v>
              </c:pt>
              <c:pt idx="1">
                <c:v>16.7</c:v>
              </c:pt>
              <c:pt idx="2">
                <c:v>5.2</c:v>
              </c:pt>
              <c:pt idx="3">
                <c:v>0.2</c:v>
              </c:pt>
              <c:pt idx="4">
                <c:v>0.3</c:v>
              </c:pt>
            </c:numLit>
          </c:val>
        </c:ser>
        <c:dLbls>
          <c:showLegendKey val="0"/>
          <c:showVal val="0"/>
          <c:showCatName val="0"/>
          <c:showSerName val="0"/>
          <c:showPercent val="0"/>
          <c:showBubbleSize val="0"/>
        </c:dLbls>
        <c:gapWidth val="267"/>
        <c:overlap val="-43"/>
        <c:axId val="391841088"/>
        <c:axId val="391844616"/>
      </c:barChart>
      <c:catAx>
        <c:axId val="3918410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1844616"/>
        <c:crosses val="autoZero"/>
        <c:auto val="1"/>
        <c:lblAlgn val="ctr"/>
        <c:lblOffset val="100"/>
        <c:noMultiLvlLbl val="0"/>
      </c:catAx>
      <c:valAx>
        <c:axId val="39184461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184108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(aged 0-14)</a:t>
            </a:r>
            <a:r>
              <a:rPr lang="en-US"/>
              <a:t>, </a:t>
            </a:r>
            <a:r>
              <a:rPr lang="en-US" sz="1600" b="1" i="0" u="none" strike="noStrike" cap="none" normalizeH="0" baseline="0">
                <a:effectLst/>
              </a:rPr>
              <a:t>East Asia and the Pacific</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'!$D$36:$D$50</c:f>
              <c:numCache>
                <c:formatCode>General</c:formatCode>
                <c:ptCount val="15"/>
                <c:pt idx="0">
                  <c:v>2.2513105843759047E-3</c:v>
                </c:pt>
                <c:pt idx="1">
                  <c:v>2.6360533009977464E-3</c:v>
                </c:pt>
                <c:pt idx="2">
                  <c:v>2.9121665252788715E-3</c:v>
                </c:pt>
                <c:pt idx="3">
                  <c:v>6.5321961275718501E-2</c:v>
                </c:pt>
                <c:pt idx="4">
                  <c:v>9.4806027942424931E-2</c:v>
                </c:pt>
                <c:pt idx="5">
                  <c:v>0.12504975454424838</c:v>
                </c:pt>
                <c:pt idx="6">
                  <c:v>0.15865889373929379</c:v>
                </c:pt>
                <c:pt idx="7">
                  <c:v>0.19407982943211621</c:v>
                </c:pt>
                <c:pt idx="8">
                  <c:v>0.28392518280692652</c:v>
                </c:pt>
                <c:pt idx="9">
                  <c:v>0.35011004551813224</c:v>
                </c:pt>
                <c:pt idx="10">
                  <c:v>0.38680335574890568</c:v>
                </c:pt>
                <c:pt idx="11">
                  <c:v>0.40525513776203614</c:v>
                </c:pt>
                <c:pt idx="12">
                  <c:v>0.41452541370305712</c:v>
                </c:pt>
                <c:pt idx="13">
                  <c:v>0.41991237646925378</c:v>
                </c:pt>
                <c:pt idx="14">
                  <c:v>0.46681772039730124</c:v>
                </c:pt>
              </c:numCache>
            </c:numRef>
          </c:val>
        </c:ser>
        <c:dLbls>
          <c:showLegendKey val="0"/>
          <c:showVal val="0"/>
          <c:showCatName val="0"/>
          <c:showSerName val="0"/>
          <c:showPercent val="0"/>
          <c:showBubbleSize val="0"/>
        </c:dLbls>
        <c:gapWidth val="25"/>
        <c:overlap val="100"/>
        <c:axId val="463361424"/>
        <c:axId val="463361032"/>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'!$C$36:$C$50</c:f>
              <c:numCache>
                <c:formatCode>General</c:formatCode>
                <c:ptCount val="15"/>
                <c:pt idx="0">
                  <c:v>6051.57</c:v>
                </c:pt>
                <c:pt idx="1">
                  <c:v>6343.77</c:v>
                </c:pt>
                <c:pt idx="2">
                  <c:v>6628.11</c:v>
                </c:pt>
                <c:pt idx="3">
                  <c:v>6813.5</c:v>
                </c:pt>
                <c:pt idx="4">
                  <c:v>7132.54</c:v>
                </c:pt>
                <c:pt idx="5">
                  <c:v>7264.33</c:v>
                </c:pt>
                <c:pt idx="6">
                  <c:v>7562.38</c:v>
                </c:pt>
                <c:pt idx="7">
                  <c:v>7811.67</c:v>
                </c:pt>
                <c:pt idx="8">
                  <c:v>7897.71</c:v>
                </c:pt>
                <c:pt idx="9">
                  <c:v>7753.66</c:v>
                </c:pt>
                <c:pt idx="10">
                  <c:v>7748.81</c:v>
                </c:pt>
                <c:pt idx="11">
                  <c:v>7569.52</c:v>
                </c:pt>
                <c:pt idx="12">
                  <c:v>7438.61</c:v>
                </c:pt>
                <c:pt idx="13">
                  <c:v>7300.53</c:v>
                </c:pt>
                <c:pt idx="14">
                  <c:v>7301.52</c:v>
                </c:pt>
              </c:numCache>
            </c:numRef>
          </c:val>
          <c:smooth val="0"/>
        </c:ser>
        <c:dLbls>
          <c:showLegendKey val="0"/>
          <c:showVal val="0"/>
          <c:showCatName val="0"/>
          <c:showSerName val="0"/>
          <c:showPercent val="0"/>
          <c:showBubbleSize val="0"/>
        </c:dLbls>
        <c:marker val="1"/>
        <c:smooth val="0"/>
        <c:axId val="463360248"/>
        <c:axId val="463360640"/>
      </c:lineChart>
      <c:catAx>
        <c:axId val="4633602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60640"/>
        <c:crosses val="autoZero"/>
        <c:auto val="1"/>
        <c:lblAlgn val="ctr"/>
        <c:lblOffset val="100"/>
        <c:noMultiLvlLbl val="0"/>
      </c:catAx>
      <c:valAx>
        <c:axId val="4633606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60248"/>
        <c:crosses val="autoZero"/>
        <c:crossBetween val="between"/>
      </c:valAx>
      <c:valAx>
        <c:axId val="463361032"/>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61424"/>
        <c:crosses val="max"/>
        <c:crossBetween val="between"/>
      </c:valAx>
      <c:catAx>
        <c:axId val="463361424"/>
        <c:scaling>
          <c:orientation val="minMax"/>
        </c:scaling>
        <c:delete val="1"/>
        <c:axPos val="b"/>
        <c:numFmt formatCode="General" sourceLinked="1"/>
        <c:majorTickMark val="out"/>
        <c:minorTickMark val="none"/>
        <c:tickLblPos val="nextTo"/>
        <c:crossAx val="463361032"/>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multiple partners who used a condom at last sexual intercourse,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cat>
            <c:strLit>
              <c:ptCount val="2"/>
              <c:pt idx="0">
                <c:v>Mongolia; MICS 2010</c:v>
              </c:pt>
              <c:pt idx="1">
                <c:v>Kiribati; DHS 2009</c:v>
              </c:pt>
            </c:strLit>
          </c:cat>
          <c:val>
            <c:numLit>
              <c:formatCode>General</c:formatCode>
              <c:ptCount val="2"/>
              <c:pt idx="0">
                <c:v>0</c:v>
              </c:pt>
              <c:pt idx="1">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
              <c:pt idx="0">
                <c:v>Mongolia; MICS 2010</c:v>
              </c:pt>
              <c:pt idx="1">
                <c:v>Kiribati; DHS 2009</c:v>
              </c:pt>
            </c:strLit>
          </c:cat>
          <c:val>
            <c:numLit>
              <c:formatCode>General</c:formatCode>
              <c:ptCount val="2"/>
              <c:pt idx="0">
                <c:v>68.400000000000006</c:v>
              </c:pt>
              <c:pt idx="1">
                <c:v>29.1</c:v>
              </c:pt>
            </c:numLit>
          </c:val>
        </c:ser>
        <c:dLbls>
          <c:showLegendKey val="0"/>
          <c:showVal val="0"/>
          <c:showCatName val="0"/>
          <c:showSerName val="0"/>
          <c:showPercent val="0"/>
          <c:showBubbleSize val="0"/>
        </c:dLbls>
        <c:gapWidth val="267"/>
        <c:overlap val="-43"/>
        <c:axId val="395970864"/>
        <c:axId val="395970080"/>
      </c:barChart>
      <c:catAx>
        <c:axId val="3959708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5970080"/>
        <c:crosses val="autoZero"/>
        <c:auto val="1"/>
        <c:lblAlgn val="ctr"/>
        <c:lblOffset val="100"/>
        <c:noMultiLvlLbl val="0"/>
      </c:catAx>
      <c:valAx>
        <c:axId val="39597008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597086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Vanuatu; DHS 2013</c:v>
              </c:pt>
              <c:pt idx="1">
                <c:v>Mongolia; MICS 2010</c:v>
              </c:pt>
              <c:pt idx="2">
                <c:v>Tonga; DHS 2012</c:v>
              </c:pt>
              <c:pt idx="3">
                <c:v>Kiribati; DHS 2009</c:v>
              </c:pt>
              <c:pt idx="4">
                <c:v>Timor-Leste; DHS 2009</c:v>
              </c:pt>
              <c:pt idx="5">
                <c:v>Cambodia; DHS 2010</c:v>
              </c:pt>
              <c:pt idx="6">
                <c:v>Viet Nam; MICS 2011</c:v>
              </c:pt>
            </c:strLit>
          </c:cat>
          <c:val>
            <c:numLit>
              <c:formatCode>General</c:formatCode>
              <c:ptCount val="7"/>
              <c:pt idx="0">
                <c:v>66</c:v>
              </c:pt>
              <c:pt idx="1">
                <c:v>60.1</c:v>
              </c:pt>
              <c:pt idx="2">
                <c:v>34.9</c:v>
              </c:pt>
              <c:pt idx="3">
                <c:v>15.6</c:v>
              </c:pt>
              <c:pt idx="4">
                <c:v>2.6</c:v>
              </c:pt>
              <c:pt idx="5">
                <c:v>1.4</c:v>
              </c:pt>
              <c:pt idx="6">
                <c:v>0.5</c:v>
              </c:pt>
            </c:numLit>
          </c:val>
        </c:ser>
        <c:ser>
          <c:idx val="1"/>
          <c:order val="1"/>
          <c:tx>
            <c:v>Boys - 15-19</c:v>
          </c:tx>
          <c:spPr>
            <a:solidFill>
              <a:schemeClr val="accent2"/>
            </a:solidFill>
            <a:ln>
              <a:noFill/>
            </a:ln>
            <a:effectLst/>
          </c:spPr>
          <c:invertIfNegative val="0"/>
          <c:dLbls>
            <c:dLbl>
              <c:idx val="6"/>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Vanuatu; DHS 2013</c:v>
              </c:pt>
              <c:pt idx="1">
                <c:v>Mongolia; MICS 2010</c:v>
              </c:pt>
              <c:pt idx="2">
                <c:v>Tonga; DHS 2012</c:v>
              </c:pt>
              <c:pt idx="3">
                <c:v>Kiribati; DHS 2009</c:v>
              </c:pt>
              <c:pt idx="4">
                <c:v>Timor-Leste; DHS 2009</c:v>
              </c:pt>
              <c:pt idx="5">
                <c:v>Cambodia; DHS 2010</c:v>
              </c:pt>
              <c:pt idx="6">
                <c:v>Viet Nam; MICS 2011</c:v>
              </c:pt>
            </c:strLit>
          </c:cat>
          <c:val>
            <c:numLit>
              <c:formatCode>General</c:formatCode>
              <c:ptCount val="7"/>
              <c:pt idx="0">
                <c:v>84.4</c:v>
              </c:pt>
              <c:pt idx="1">
                <c:v>97.2</c:v>
              </c:pt>
              <c:pt idx="2">
                <c:v>73.7</c:v>
              </c:pt>
              <c:pt idx="3">
                <c:v>91.3</c:v>
              </c:pt>
              <c:pt idx="4">
                <c:v>94.4</c:v>
              </c:pt>
              <c:pt idx="5">
                <c:v>56.3</c:v>
              </c:pt>
              <c:pt idx="6">
                <c:v>0</c:v>
              </c:pt>
            </c:numLit>
          </c:val>
        </c:ser>
        <c:dLbls>
          <c:showLegendKey val="0"/>
          <c:showVal val="0"/>
          <c:showCatName val="0"/>
          <c:showSerName val="0"/>
          <c:showPercent val="0"/>
          <c:showBubbleSize val="0"/>
        </c:dLbls>
        <c:gapWidth val="267"/>
        <c:overlap val="-43"/>
        <c:axId val="396003720"/>
        <c:axId val="396004112"/>
      </c:barChart>
      <c:catAx>
        <c:axId val="39600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6004112"/>
        <c:crosses val="autoZero"/>
        <c:auto val="1"/>
        <c:lblAlgn val="ctr"/>
        <c:lblOffset val="100"/>
        <c:noMultiLvlLbl val="0"/>
      </c:catAx>
      <c:valAx>
        <c:axId val="39600411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600372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used a condom the last time they engaged in higher risk sex* during the last 12 months,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6"/>
              <c:pt idx="0">
                <c:v>Mongolia; MICS 2010</c:v>
              </c:pt>
              <c:pt idx="1">
                <c:v>Vanuatu; DHS 2013</c:v>
              </c:pt>
              <c:pt idx="2">
                <c:v>Cambodia; DHS 2010</c:v>
              </c:pt>
              <c:pt idx="3">
                <c:v>Timor-Leste; DHS 2009</c:v>
              </c:pt>
              <c:pt idx="4">
                <c:v>Kiribati; DHS 2009</c:v>
              </c:pt>
              <c:pt idx="5">
                <c:v>Tonga; DHS 2012</c:v>
              </c:pt>
            </c:strLit>
          </c:cat>
          <c:val>
            <c:numLit>
              <c:formatCode>General</c:formatCode>
              <c:ptCount val="6"/>
              <c:pt idx="0">
                <c:v>55.6</c:v>
              </c:pt>
              <c:pt idx="1">
                <c:v>40.299999999999997</c:v>
              </c:pt>
              <c:pt idx="2">
                <c:v>0</c:v>
              </c:pt>
              <c:pt idx="3">
                <c:v>0</c:v>
              </c:pt>
              <c:pt idx="4">
                <c:v>0</c:v>
              </c:pt>
              <c:pt idx="5">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6"/>
              <c:pt idx="0">
                <c:v>Mongolia; MICS 2010</c:v>
              </c:pt>
              <c:pt idx="1">
                <c:v>Vanuatu; DHS 2013</c:v>
              </c:pt>
              <c:pt idx="2">
                <c:v>Cambodia; DHS 2010</c:v>
              </c:pt>
              <c:pt idx="3">
                <c:v>Timor-Leste; DHS 2009</c:v>
              </c:pt>
              <c:pt idx="4">
                <c:v>Kiribati; DHS 2009</c:v>
              </c:pt>
              <c:pt idx="5">
                <c:v>Tonga; DHS 2012</c:v>
              </c:pt>
            </c:strLit>
          </c:cat>
          <c:val>
            <c:numLit>
              <c:formatCode>General</c:formatCode>
              <c:ptCount val="6"/>
              <c:pt idx="0">
                <c:v>76.5</c:v>
              </c:pt>
              <c:pt idx="1">
                <c:v>44.1</c:v>
              </c:pt>
              <c:pt idx="2">
                <c:v>81.900000000000006</c:v>
              </c:pt>
              <c:pt idx="3">
                <c:v>10.9</c:v>
              </c:pt>
              <c:pt idx="4">
                <c:v>29.1</c:v>
              </c:pt>
              <c:pt idx="5">
                <c:v>27</c:v>
              </c:pt>
            </c:numLit>
          </c:val>
        </c:ser>
        <c:dLbls>
          <c:showLegendKey val="0"/>
          <c:showVal val="0"/>
          <c:showCatName val="0"/>
          <c:showSerName val="0"/>
          <c:showPercent val="0"/>
          <c:showBubbleSize val="0"/>
        </c:dLbls>
        <c:gapWidth val="267"/>
        <c:overlap val="-43"/>
        <c:axId val="173078320"/>
        <c:axId val="406652896"/>
      </c:barChart>
      <c:catAx>
        <c:axId val="1730783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2896"/>
        <c:crosses val="autoZero"/>
        <c:auto val="1"/>
        <c:lblAlgn val="ctr"/>
        <c:lblOffset val="100"/>
        <c:noMultiLvlLbl val="0"/>
      </c:catAx>
      <c:valAx>
        <c:axId val="40665289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7307832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Cambodia; DHS 2014</c:v>
              </c:pt>
              <c:pt idx="1">
                <c:v>Lao People's Democratic Republic; MICS 2011-2012</c:v>
              </c:pt>
              <c:pt idx="2">
                <c:v>Mongolia; MICS 2010</c:v>
              </c:pt>
              <c:pt idx="3">
                <c:v>Samoa; DHS 2009</c:v>
              </c:pt>
              <c:pt idx="4">
                <c:v>Thailand; MICS 2012</c:v>
              </c:pt>
              <c:pt idx="5">
                <c:v>Tonga; DHS 2012</c:v>
              </c:pt>
              <c:pt idx="6">
                <c:v>Viet Nam; MICS 2014</c:v>
              </c:pt>
            </c:strLit>
          </c:cat>
          <c:val>
            <c:numLit>
              <c:formatCode>General</c:formatCode>
              <c:ptCount val="7"/>
              <c:pt idx="0">
                <c:v>6.7</c:v>
              </c:pt>
              <c:pt idx="1">
                <c:v>1.1000000000000001</c:v>
              </c:pt>
              <c:pt idx="2">
                <c:v>5.6</c:v>
              </c:pt>
              <c:pt idx="3">
                <c:v>0.4</c:v>
              </c:pt>
              <c:pt idx="4">
                <c:v>7.1</c:v>
              </c:pt>
              <c:pt idx="5">
                <c:v>0.3</c:v>
              </c:pt>
              <c:pt idx="6">
                <c:v>3.8</c:v>
              </c:pt>
            </c:numLit>
          </c:val>
        </c:ser>
        <c:ser>
          <c:idx val="1"/>
          <c:order val="1"/>
          <c:tx>
            <c:v>Boys - 15-19</c:v>
          </c:tx>
          <c:spPr>
            <a:solidFill>
              <a:schemeClr val="accent2"/>
            </a:solidFill>
            <a:ln>
              <a:noFill/>
            </a:ln>
            <a:effectLst/>
          </c:spPr>
          <c:invertIfNegative val="0"/>
          <c:dLbls>
            <c:dLbl>
              <c:idx val="4"/>
              <c:delete val="1"/>
              <c:extLst>
                <c:ext xmlns:c15="http://schemas.microsoft.com/office/drawing/2012/chart" uri="{CE6537A1-D6FC-4f65-9D91-7224C49458BB}"/>
              </c:extLst>
            </c:dLbl>
            <c:dLbl>
              <c:idx val="6"/>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Cambodia; DHS 2014</c:v>
              </c:pt>
              <c:pt idx="1">
                <c:v>Lao People's Democratic Republic; MICS 2011-2012</c:v>
              </c:pt>
              <c:pt idx="2">
                <c:v>Mongolia; MICS 2010</c:v>
              </c:pt>
              <c:pt idx="3">
                <c:v>Samoa; DHS 2009</c:v>
              </c:pt>
              <c:pt idx="4">
                <c:v>Thailand; MICS 2012</c:v>
              </c:pt>
              <c:pt idx="5">
                <c:v>Tonga; DHS 2012</c:v>
              </c:pt>
              <c:pt idx="6">
                <c:v>Viet Nam; MICS 2014</c:v>
              </c:pt>
            </c:strLit>
          </c:cat>
          <c:val>
            <c:numLit>
              <c:formatCode>General</c:formatCode>
              <c:ptCount val="7"/>
              <c:pt idx="0">
                <c:v>2.9</c:v>
              </c:pt>
              <c:pt idx="1">
                <c:v>1.1000000000000001</c:v>
              </c:pt>
              <c:pt idx="2">
                <c:v>3.9</c:v>
              </c:pt>
              <c:pt idx="3">
                <c:v>0.7</c:v>
              </c:pt>
              <c:pt idx="4">
                <c:v>0</c:v>
              </c:pt>
              <c:pt idx="5">
                <c:v>1.7</c:v>
              </c:pt>
              <c:pt idx="6">
                <c:v>0</c:v>
              </c:pt>
            </c:numLit>
          </c:val>
        </c:ser>
        <c:dLbls>
          <c:showLegendKey val="0"/>
          <c:showVal val="0"/>
          <c:showCatName val="0"/>
          <c:showSerName val="0"/>
          <c:showPercent val="0"/>
          <c:showBubbleSize val="0"/>
        </c:dLbls>
        <c:gapWidth val="267"/>
        <c:overlap val="-43"/>
        <c:axId val="513409256"/>
        <c:axId val="513409648"/>
      </c:barChart>
      <c:catAx>
        <c:axId val="513409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13409648"/>
        <c:crosses val="autoZero"/>
        <c:auto val="1"/>
        <c:lblAlgn val="ctr"/>
        <c:lblOffset val="100"/>
        <c:noMultiLvlLbl val="0"/>
      </c:catAx>
      <c:valAx>
        <c:axId val="51340964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1340925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boys (aged 15-19) and young men (aged 20-24) who are circumcised, East Asia and the Pacific,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Boys - 15-19</c:v>
          </c:tx>
          <c:spPr>
            <a:solidFill>
              <a:schemeClr val="accent6">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3"/>
              <c:pt idx="0">
                <c:v>Kiribati; DHS 2009</c:v>
              </c:pt>
              <c:pt idx="1">
                <c:v>Tonga; DHS 2012</c:v>
              </c:pt>
              <c:pt idx="2">
                <c:v>Timor-Leste; DHS 2009-2010</c:v>
              </c:pt>
            </c:strLit>
          </c:cat>
          <c:val>
            <c:numLit>
              <c:formatCode>General</c:formatCode>
              <c:ptCount val="3"/>
              <c:pt idx="0">
                <c:v>99.3</c:v>
              </c:pt>
              <c:pt idx="1">
                <c:v>98.6</c:v>
              </c:pt>
              <c:pt idx="2">
                <c:v>4.4000000000000004</c:v>
              </c:pt>
            </c:numLit>
          </c:val>
        </c:ser>
        <c:ser>
          <c:idx val="1"/>
          <c:order val="1"/>
          <c:tx>
            <c:v>Young Men - 20-24</c:v>
          </c:tx>
          <c:spPr>
            <a:solidFill>
              <a:schemeClr val="accent4">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3"/>
              <c:pt idx="0">
                <c:v>Kiribati; DHS 2009</c:v>
              </c:pt>
              <c:pt idx="1">
                <c:v>Tonga; DHS 2012</c:v>
              </c:pt>
              <c:pt idx="2">
                <c:v>Timor-Leste; DHS 2009-2010</c:v>
              </c:pt>
            </c:strLit>
          </c:cat>
          <c:val>
            <c:numLit>
              <c:formatCode>General</c:formatCode>
              <c:ptCount val="3"/>
              <c:pt idx="0">
                <c:v>98.3</c:v>
              </c:pt>
              <c:pt idx="1">
                <c:v>97.6</c:v>
              </c:pt>
              <c:pt idx="2">
                <c:v>3.8</c:v>
              </c:pt>
            </c:numLit>
          </c:val>
        </c:ser>
        <c:dLbls>
          <c:showLegendKey val="0"/>
          <c:showVal val="0"/>
          <c:showCatName val="0"/>
          <c:showSerName val="0"/>
          <c:showPercent val="0"/>
          <c:showBubbleSize val="0"/>
        </c:dLbls>
        <c:gapWidth val="267"/>
        <c:overlap val="-43"/>
        <c:axId val="513410432"/>
        <c:axId val="513410824"/>
      </c:barChart>
      <c:catAx>
        <c:axId val="51341043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13410824"/>
        <c:crosses val="autoZero"/>
        <c:auto val="1"/>
        <c:lblAlgn val="ctr"/>
        <c:lblOffset val="100"/>
        <c:noMultiLvlLbl val="0"/>
      </c:catAx>
      <c:valAx>
        <c:axId val="51341082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1341043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East</a:t>
            </a:r>
            <a:r>
              <a:rPr lang="en-US" baseline="0"/>
              <a:t> Asia and the Pacific</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Rates_SSA'!$A$34</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Rates_SSA'!$B$33:$P$33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Rates_SSA'!$B$34:$P$34</c:f>
              <c:numCache>
                <c:formatCode>0%</c:formatCode>
                <c:ptCount val="15"/>
                <c:pt idx="0">
                  <c:v>0.278067640396782</c:v>
                </c:pt>
                <c:pt idx="1">
                  <c:v>0.27870376472345604</c:v>
                </c:pt>
                <c:pt idx="2">
                  <c:v>0.27967181149419468</c:v>
                </c:pt>
                <c:pt idx="3">
                  <c:v>0.2754355471118477</c:v>
                </c:pt>
                <c:pt idx="4">
                  <c:v>0.27395292734739035</c:v>
                </c:pt>
                <c:pt idx="5">
                  <c:v>0.26768165936933352</c:v>
                </c:pt>
                <c:pt idx="6">
                  <c:v>0.26122803503343095</c:v>
                </c:pt>
                <c:pt idx="7">
                  <c:v>0.25551075532534123</c:v>
                </c:pt>
                <c:pt idx="8">
                  <c:v>0.24681858112438376</c:v>
                </c:pt>
                <c:pt idx="9">
                  <c:v>0.23736527459341319</c:v>
                </c:pt>
                <c:pt idx="10">
                  <c:v>0.23194398701773083</c:v>
                </c:pt>
                <c:pt idx="11">
                  <c:v>0.22265557431736746</c:v>
                </c:pt>
                <c:pt idx="12">
                  <c:v>0.21459553041997895</c:v>
                </c:pt>
                <c:pt idx="13">
                  <c:v>0.20698265961519377</c:v>
                </c:pt>
                <c:pt idx="14">
                  <c:v>0.20477137232688178</c:v>
                </c:pt>
              </c:numCache>
            </c:numRef>
          </c:val>
        </c:ser>
        <c:dLbls>
          <c:showLegendKey val="0"/>
          <c:showVal val="0"/>
          <c:showCatName val="0"/>
          <c:showSerName val="0"/>
          <c:showPercent val="0"/>
          <c:showBubbleSize val="0"/>
        </c:dLbls>
        <c:gapWidth val="40"/>
        <c:overlap val="80"/>
        <c:axId val="463359856"/>
        <c:axId val="463362600"/>
      </c:barChart>
      <c:catAx>
        <c:axId val="4633598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62600"/>
        <c:crosses val="autoZero"/>
        <c:auto val="1"/>
        <c:lblAlgn val="ctr"/>
        <c:lblOffset val="100"/>
        <c:noMultiLvlLbl val="0"/>
      </c:catAx>
      <c:valAx>
        <c:axId val="463362600"/>
        <c:scaling>
          <c:orientation val="minMax"/>
          <c:max val="1"/>
          <c:min val="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5985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4"/>
              <c:layout/>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6">
  <a:schemeClr val="accent6"/>
</cs:colorStyle>
</file>

<file path=xl/charts/colors22.xml><?xml version="1.0" encoding="utf-8"?>
<cs:colorStyle xmlns:cs="http://schemas.microsoft.com/office/drawing/2012/chartStyle" xmlns:a="http://schemas.openxmlformats.org/drawingml/2006/main" meth="withinLinearReversed" id="26">
  <a:schemeClr val="accent6"/>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4">
  <a:schemeClr val="accent4"/>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Reversed" id="22">
  <a:schemeClr val="accent2"/>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11.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62,000</a:t>
          </a:r>
          <a:endParaRPr lang="en-US" sz="1400" b="1"/>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95607" y="272143"/>
          <a:ext cx="8313964"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20147" y="6286501"/>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520,000</a:t>
          </a:r>
          <a:endParaRPr lang="en-US" sz="1500" b="1"/>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119062</xdr:colOff>
      <xdr:row>29</xdr:row>
      <xdr:rowOff>154782</xdr:rowOff>
    </xdr:from>
    <xdr:to>
      <xdr:col>9</xdr:col>
      <xdr:colOff>583407</xdr:colOff>
      <xdr:row>31</xdr:row>
      <xdr:rowOff>47624</xdr:rowOff>
    </xdr:to>
    <xdr:sp macro="" textlink="">
      <xdr:nvSpPr>
        <xdr:cNvPr id="3" name="TextBox 2"/>
        <xdr:cNvSpPr txBox="1"/>
      </xdr:nvSpPr>
      <xdr:spPr>
        <a:xfrm>
          <a:off x="4953000" y="6024563"/>
          <a:ext cx="1845470"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7,300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260,000</a:t>
          </a:r>
          <a:r>
            <a:rPr lang="en-US" sz="1300" b="1" baseline="0"/>
            <a:t> </a:t>
          </a:r>
          <a:endParaRPr lang="en-US" sz="1300" b="1"/>
        </a:p>
      </cdr:txBody>
    </cdr:sp>
  </cdr:relSizeAnchor>
</c:userShapes>
</file>

<file path=xl/drawings/drawing22.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150,000</a:t>
          </a:r>
          <a:r>
            <a:rPr lang="en-US" sz="1300" b="1" baseline="0"/>
            <a:t> </a:t>
          </a:r>
          <a:endParaRPr lang="en-US" sz="1300" b="1"/>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xdr:colOff>
      <xdr:row>29</xdr:row>
      <xdr:rowOff>166687</xdr:rowOff>
    </xdr:from>
    <xdr:to>
      <xdr:col>9</xdr:col>
      <xdr:colOff>511968</xdr:colOff>
      <xdr:row>31</xdr:row>
      <xdr:rowOff>166686</xdr:rowOff>
    </xdr:to>
    <xdr:sp macro="" textlink="">
      <xdr:nvSpPr>
        <xdr:cNvPr id="3" name="TextBox 2"/>
        <xdr:cNvSpPr txBox="1"/>
      </xdr:nvSpPr>
      <xdr:spPr>
        <a:xfrm>
          <a:off x="4881562" y="6036468"/>
          <a:ext cx="184546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4,000</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658091</xdr:colOff>
      <xdr:row>5</xdr:row>
      <xdr:rowOff>34637</xdr:rowOff>
    </xdr:from>
    <xdr:to>
      <xdr:col>4</xdr:col>
      <xdr:colOff>677274</xdr:colOff>
      <xdr:row>28</xdr:row>
      <xdr:rowOff>105563</xdr:rowOff>
    </xdr:to>
    <xdr:cxnSp macro="">
      <xdr:nvCxnSpPr>
        <xdr:cNvPr id="3" name="Straight Connector 2"/>
        <xdr:cNvCxnSpPr/>
      </xdr:nvCxnSpPr>
      <xdr:spPr>
        <a:xfrm>
          <a:off x="3401291" y="1034762"/>
          <a:ext cx="19183" cy="4671501"/>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94122</xdr:colOff>
      <xdr:row>5</xdr:row>
      <xdr:rowOff>56903</xdr:rowOff>
    </xdr:from>
    <xdr:to>
      <xdr:col>7</xdr:col>
      <xdr:colOff>103909</xdr:colOff>
      <xdr:row>28</xdr:row>
      <xdr:rowOff>120722</xdr:rowOff>
    </xdr:to>
    <xdr:cxnSp macro="">
      <xdr:nvCxnSpPr>
        <xdr:cNvPr id="4" name="Straight Connector 3"/>
        <xdr:cNvCxnSpPr/>
      </xdr:nvCxnSpPr>
      <xdr:spPr>
        <a:xfrm flipH="1">
          <a:off x="4911051" y="1077439"/>
          <a:ext cx="9787" cy="475828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203719</xdr:colOff>
      <xdr:row>10</xdr:row>
      <xdr:rowOff>163148</xdr:rowOff>
    </xdr:from>
    <xdr:to>
      <xdr:col>6</xdr:col>
      <xdr:colOff>550050</xdr:colOff>
      <xdr:row>13</xdr:row>
      <xdr:rowOff>150157</xdr:rowOff>
    </xdr:to>
    <xdr:sp macro="" textlink="">
      <xdr:nvSpPr>
        <xdr:cNvPr id="5" name="TextBox 1"/>
        <xdr:cNvSpPr txBox="1"/>
      </xdr:nvSpPr>
      <xdr:spPr>
        <a:xfrm>
          <a:off x="3659933" y="2204219"/>
          <a:ext cx="1026688" cy="59933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1</xdr:col>
      <xdr:colOff>348992</xdr:colOff>
      <xdr:row>13</xdr:row>
      <xdr:rowOff>32980</xdr:rowOff>
    </xdr:from>
    <xdr:to>
      <xdr:col>4</xdr:col>
      <xdr:colOff>72491</xdr:colOff>
      <xdr:row>18</xdr:row>
      <xdr:rowOff>155635</xdr:rowOff>
    </xdr:to>
    <xdr:sp macro="" textlink="">
      <xdr:nvSpPr>
        <xdr:cNvPr id="7" name="TextBox 1"/>
        <xdr:cNvSpPr txBox="1"/>
      </xdr:nvSpPr>
      <xdr:spPr>
        <a:xfrm>
          <a:off x="1029349" y="2686373"/>
          <a:ext cx="1818999" cy="114319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sng"/>
            <a:t>2000-2009</a:t>
          </a:r>
        </a:p>
        <a:p>
          <a:pPr algn="ctr"/>
          <a:r>
            <a:rPr lang="en-US" sz="1200" b="1"/>
            <a:t>28%</a:t>
          </a:r>
          <a:r>
            <a:rPr lang="en-US" sz="1200" b="1" baseline="0"/>
            <a:t> increase over 9 yrs</a:t>
          </a:r>
        </a:p>
        <a:p>
          <a:pPr algn="ctr"/>
          <a:r>
            <a:rPr lang="en-US" sz="1200" b="1" baseline="0"/>
            <a:t>[</a:t>
          </a:r>
          <a:r>
            <a:rPr lang="en-US" sz="1200" b="1" baseline="0">
              <a:effectLst/>
            </a:rPr>
            <a:t>avg.  &lt;200</a:t>
          </a:r>
          <a:r>
            <a:rPr lang="en-US" sz="1200" b="1" baseline="0"/>
            <a:t> per yr]</a:t>
          </a:r>
          <a:endParaRPr lang="en-US" sz="1200" b="1"/>
        </a:p>
      </xdr:txBody>
    </xdr:sp>
    <xdr:clientData/>
  </xdr:twoCellAnchor>
  <xdr:twoCellAnchor>
    <xdr:from>
      <xdr:col>4</xdr:col>
      <xdr:colOff>564317</xdr:colOff>
      <xdr:row>17</xdr:row>
      <xdr:rowOff>154824</xdr:rowOff>
    </xdr:from>
    <xdr:to>
      <xdr:col>7</xdr:col>
      <xdr:colOff>284106</xdr:colOff>
      <xdr:row>23</xdr:row>
      <xdr:rowOff>78154</xdr:rowOff>
    </xdr:to>
    <xdr:sp macro="" textlink="">
      <xdr:nvSpPr>
        <xdr:cNvPr id="8" name="TextBox 1"/>
        <xdr:cNvSpPr txBox="1"/>
      </xdr:nvSpPr>
      <xdr:spPr>
        <a:xfrm>
          <a:off x="3340174" y="3624645"/>
          <a:ext cx="1760861" cy="1147973"/>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sng"/>
            <a:t>2009-2014</a:t>
          </a:r>
        </a:p>
        <a:p>
          <a:pPr algn="ctr"/>
          <a:r>
            <a:rPr lang="en-US" sz="1200" b="1"/>
            <a:t>6%</a:t>
          </a:r>
          <a:r>
            <a:rPr lang="en-US" sz="1200" b="1" baseline="0"/>
            <a:t> decline over 5 yrs</a:t>
          </a:r>
        </a:p>
        <a:p>
          <a:pPr algn="ctr"/>
          <a:r>
            <a:rPr lang="en-US" sz="1200" b="1" baseline="0"/>
            <a:t>[avg. &lt;100 per yr</a:t>
          </a:r>
          <a:r>
            <a:rPr lang="en-US" sz="1000" b="1" baseline="0"/>
            <a:t>]</a:t>
          </a:r>
          <a:endParaRPr lang="en-US" sz="1000" b="1"/>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4.xml><?xml version="1.0" encoding="utf-8"?>
<c:userShapes xmlns:c="http://schemas.openxmlformats.org/drawingml/2006/chart">
  <cdr:relSizeAnchor xmlns:cdr="http://schemas.openxmlformats.org/drawingml/2006/chartDrawing">
    <cdr:from>
      <cdr:x>0.34037</cdr:x>
      <cdr:y>0.44515</cdr:y>
    </cdr:from>
    <cdr:to>
      <cdr:x>0.36941</cdr:x>
      <cdr:y>0.46919</cdr:y>
    </cdr:to>
    <cdr:sp macro="" textlink="">
      <cdr:nvSpPr>
        <cdr:cNvPr id="2" name="Down Arrow 1"/>
        <cdr:cNvSpPr/>
      </cdr:nvSpPr>
      <cdr:spPr>
        <a:xfrm xmlns:a="http://schemas.openxmlformats.org/drawingml/2006/main" rot="3098218">
          <a:off x="3567531" y="2648482"/>
          <a:ext cx="147104" cy="297945"/>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87,000</a:t>
          </a:r>
          <a:endParaRPr lang="en-US" sz="1400" b="1"/>
        </a:p>
      </cdr:txBody>
    </cdr:sp>
  </cdr:relSizeAnchor>
</c:userShapes>
</file>

<file path=xl/drawings/drawing45.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27571" y="272143"/>
          <a:ext cx="8232322"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390,000</a:t>
          </a:r>
          <a:endParaRPr lang="en-US" sz="15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25,000</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xdr:colOff>
      <xdr:row>0</xdr:row>
      <xdr:rowOff>0</xdr:rowOff>
    </xdr:from>
    <xdr:to>
      <xdr:col>19</xdr:col>
      <xdr:colOff>111125</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370417</xdr:colOff>
      <xdr:row>5</xdr:row>
      <xdr:rowOff>149678</xdr:rowOff>
    </xdr:from>
    <xdr:to>
      <xdr:col>19</xdr:col>
      <xdr:colOff>122464</xdr:colOff>
      <xdr:row>5</xdr:row>
      <xdr:rowOff>152403</xdr:rowOff>
    </xdr:to>
    <xdr:cxnSp macro="">
      <xdr:nvCxnSpPr>
        <xdr:cNvPr id="3" name="Straight Connector 2"/>
        <xdr:cNvCxnSpPr/>
      </xdr:nvCxnSpPr>
      <xdr:spPr>
        <a:xfrm flipV="1">
          <a:off x="370417" y="1170214"/>
          <a:ext cx="12678833" cy="2725"/>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306614</xdr:colOff>
      <xdr:row>4</xdr:row>
      <xdr:rowOff>54427</xdr:rowOff>
    </xdr:from>
    <xdr:to>
      <xdr:col>6</xdr:col>
      <xdr:colOff>217714</xdr:colOff>
      <xdr:row>5</xdr:row>
      <xdr:rowOff>191709</xdr:rowOff>
    </xdr:to>
    <xdr:sp macro="" textlink="">
      <xdr:nvSpPr>
        <xdr:cNvPr id="4" name="TextBox 3"/>
        <xdr:cNvSpPr txBox="1"/>
      </xdr:nvSpPr>
      <xdr:spPr>
        <a:xfrm>
          <a:off x="306614" y="870856"/>
          <a:ext cx="3993243" cy="341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53.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1,300</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0.02909</cdr:x>
      <cdr:y>0.54079</cdr:y>
    </cdr:from>
    <cdr:to>
      <cdr:x>0.99774</cdr:x>
      <cdr:y>0.54686</cdr:y>
    </cdr:to>
    <cdr:cxnSp macro="">
      <cdr:nvCxnSpPr>
        <cdr:cNvPr id="3" name="Straight Connector 2"/>
        <cdr:cNvCxnSpPr/>
      </cdr:nvCxnSpPr>
      <cdr:spPr>
        <a:xfrm xmlns:a="http://schemas.openxmlformats.org/drawingml/2006/main" flipV="1">
          <a:off x="378811" y="3640325"/>
          <a:ext cx="12613794" cy="40860"/>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70" zoomScaleNormal="70" workbookViewId="0">
      <selection sqref="A1:D1"/>
    </sheetView>
  </sheetViews>
  <sheetFormatPr defaultRowHeight="15.75" x14ac:dyDescent="0.25"/>
  <cols>
    <col min="1" max="1" width="18.75" style="1" customWidth="1"/>
    <col min="2" max="2" width="13.125" style="71" customWidth="1"/>
    <col min="3" max="3" width="18.875" style="71" bestFit="1" customWidth="1"/>
    <col min="4" max="4" width="4.375" style="72" bestFit="1" customWidth="1"/>
    <col min="5" max="16384" width="9" style="1"/>
  </cols>
  <sheetData>
    <row r="1" spans="1:4" ht="40.5" customHeight="1" x14ac:dyDescent="0.3">
      <c r="A1" s="87" t="s">
        <v>309</v>
      </c>
      <c r="B1" s="87"/>
      <c r="C1" s="87"/>
      <c r="D1" s="87"/>
    </row>
    <row r="3" spans="1:4" ht="32.25" thickBot="1" x14ac:dyDescent="0.3">
      <c r="A3" s="59"/>
      <c r="B3" s="60" t="s">
        <v>13</v>
      </c>
      <c r="C3" s="60" t="s">
        <v>187</v>
      </c>
      <c r="D3" s="61" t="s">
        <v>310</v>
      </c>
    </row>
    <row r="4" spans="1:4" ht="47.25" x14ac:dyDescent="0.25">
      <c r="A4" s="62" t="s">
        <v>311</v>
      </c>
      <c r="B4" s="63">
        <v>17400000</v>
      </c>
      <c r="C4" s="63">
        <v>900000</v>
      </c>
      <c r="D4" s="64">
        <v>5</v>
      </c>
    </row>
    <row r="5" spans="1:4" ht="47.25" x14ac:dyDescent="0.25">
      <c r="A5" s="65" t="s">
        <v>312</v>
      </c>
      <c r="B5" s="66">
        <v>1500000</v>
      </c>
      <c r="C5" s="66">
        <v>36000</v>
      </c>
      <c r="D5" s="67">
        <v>2</v>
      </c>
    </row>
    <row r="6" spans="1:4" ht="47.25" x14ac:dyDescent="0.25">
      <c r="A6" s="62" t="s">
        <v>313</v>
      </c>
      <c r="B6" s="63">
        <v>2600000</v>
      </c>
      <c r="C6" s="63">
        <v>62000</v>
      </c>
      <c r="D6" s="64">
        <v>2</v>
      </c>
    </row>
    <row r="7" spans="1:4" ht="47.25" x14ac:dyDescent="0.25">
      <c r="A7" s="65" t="s">
        <v>314</v>
      </c>
      <c r="B7" s="66">
        <v>220000</v>
      </c>
      <c r="C7" s="66">
        <v>7300</v>
      </c>
      <c r="D7" s="67">
        <v>3</v>
      </c>
    </row>
    <row r="8" spans="1:4" ht="47.25" x14ac:dyDescent="0.25">
      <c r="A8" s="68" t="s">
        <v>315</v>
      </c>
      <c r="B8" s="69">
        <v>150000</v>
      </c>
      <c r="C8" s="69">
        <v>4000</v>
      </c>
      <c r="D8" s="70">
        <v>3</v>
      </c>
    </row>
    <row r="9" spans="1:4" x14ac:dyDescent="0.25">
      <c r="A9" s="1" t="s">
        <v>237</v>
      </c>
    </row>
  </sheetData>
  <sheetProtection algorithmName="SHA-512" hashValue="9J4x7sWpyMoUbnad7xfJDkCxs9ghwgleoTyaO8UJiFKMzhfGhhvD+m+YXXXLEJwBFFUJehG/d3n25Wu7xwB51w==" saltValue="T2+o/U570hede3V0PDKSdg=="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8"/>
  <sheetViews>
    <sheetView showGridLines="0" showRowColHeaders="0" zoomScale="70" zoomScaleNormal="70" workbookViewId="0">
      <selection sqref="A1:D1"/>
    </sheetView>
  </sheetViews>
  <sheetFormatPr defaultRowHeight="15.75" x14ac:dyDescent="0.25"/>
  <cols>
    <col min="1" max="2" width="9" style="38"/>
    <col min="3" max="3" width="10.125" style="38" bestFit="1" customWidth="1"/>
    <col min="4" max="16384" width="9" style="38"/>
  </cols>
  <sheetData>
    <row r="1" spans="1:16" ht="15.75" customHeight="1" x14ac:dyDescent="0.25">
      <c r="A1" s="42"/>
      <c r="B1" s="42"/>
      <c r="C1" s="42"/>
      <c r="D1" s="42"/>
      <c r="E1" s="42"/>
      <c r="F1" s="42"/>
      <c r="G1" s="42"/>
      <c r="H1" s="42"/>
      <c r="I1" s="42"/>
      <c r="J1" s="42"/>
      <c r="O1" s="42"/>
      <c r="P1" s="42"/>
    </row>
    <row r="36" spans="1:4" x14ac:dyDescent="0.25">
      <c r="A36" s="41" t="s">
        <v>234</v>
      </c>
    </row>
    <row r="37" spans="1:4" x14ac:dyDescent="0.25">
      <c r="A37" s="41"/>
    </row>
    <row r="39" spans="1:4" hidden="1" x14ac:dyDescent="0.25">
      <c r="A39" s="38" t="s">
        <v>236</v>
      </c>
      <c r="B39" s="38" t="s">
        <v>235</v>
      </c>
    </row>
    <row r="40" spans="1:4" hidden="1" x14ac:dyDescent="0.25">
      <c r="A40" s="38" t="s">
        <v>99</v>
      </c>
      <c r="B40" s="38">
        <v>19417</v>
      </c>
      <c r="C40" s="81">
        <f t="shared" ref="C40:C56" si="0">(IF(ISNUMBER(B40),(IF(B40&lt;100,"&lt;100",IF(B40&lt;200,"&lt;200",IF(B40&lt;500,"&lt;500",IF(B40&lt;1000,"&lt;1,000",IF(B40&lt;10000,(ROUND(B40,-2)),IF(B40&lt;100000,(ROUND(B40,-3)),IF(B40&lt;1000000,(ROUND(B40,-4)),IF(B40&gt;=1000000,(ROUND(B40,-5))))))))))),"-"))</f>
        <v>19000</v>
      </c>
      <c r="D40" s="53">
        <f t="shared" ref="D40:D56" si="1">B40/$B$58</f>
        <v>0.31566711645071616</v>
      </c>
    </row>
    <row r="41" spans="1:4" hidden="1" x14ac:dyDescent="0.25">
      <c r="A41" s="38" t="s">
        <v>124</v>
      </c>
      <c r="B41" s="38">
        <v>10956</v>
      </c>
      <c r="C41" s="81">
        <f t="shared" si="0"/>
        <v>11000</v>
      </c>
      <c r="D41" s="53">
        <f t="shared" si="1"/>
        <v>0.17811448358830129</v>
      </c>
    </row>
    <row r="42" spans="1:4" hidden="1" x14ac:dyDescent="0.25">
      <c r="A42" s="38" t="s">
        <v>160</v>
      </c>
      <c r="B42" s="38">
        <v>6875</v>
      </c>
      <c r="C42" s="81">
        <f t="shared" si="0"/>
        <v>6900</v>
      </c>
      <c r="D42" s="53">
        <f t="shared" si="1"/>
        <v>0.11176862674968704</v>
      </c>
    </row>
    <row r="43" spans="1:4" hidden="1" x14ac:dyDescent="0.25">
      <c r="A43" s="38" t="s">
        <v>61</v>
      </c>
      <c r="B43" s="38">
        <v>6558</v>
      </c>
      <c r="C43" s="81">
        <f t="shared" si="0"/>
        <v>6600</v>
      </c>
      <c r="D43" s="53">
        <f t="shared" si="1"/>
        <v>0.10661507697810148</v>
      </c>
    </row>
    <row r="44" spans="1:4" hidden="1" x14ac:dyDescent="0.25">
      <c r="A44" s="38" t="s">
        <v>54</v>
      </c>
      <c r="B44" s="38">
        <v>5968</v>
      </c>
      <c r="C44" s="81">
        <f t="shared" si="0"/>
        <v>6000</v>
      </c>
      <c r="D44" s="53">
        <f t="shared" si="1"/>
        <v>9.702329664612834E-2</v>
      </c>
    </row>
    <row r="45" spans="1:4" hidden="1" x14ac:dyDescent="0.25">
      <c r="A45" s="38" t="s">
        <v>173</v>
      </c>
      <c r="B45" s="38">
        <v>5339</v>
      </c>
      <c r="C45" s="81">
        <f t="shared" si="0"/>
        <v>5300</v>
      </c>
      <c r="D45" s="53">
        <f t="shared" si="1"/>
        <v>8.679748337695696E-2</v>
      </c>
    </row>
    <row r="46" spans="1:4" hidden="1" x14ac:dyDescent="0.25">
      <c r="A46" s="38" t="s">
        <v>135</v>
      </c>
      <c r="B46" s="38">
        <v>4311</v>
      </c>
      <c r="C46" s="81">
        <f t="shared" si="0"/>
        <v>4300</v>
      </c>
      <c r="D46" s="53">
        <f t="shared" si="1"/>
        <v>7.0085025442603768E-2</v>
      </c>
    </row>
    <row r="47" spans="1:4" hidden="1" x14ac:dyDescent="0.25">
      <c r="A47" s="38" t="s">
        <v>108</v>
      </c>
      <c r="B47" s="38">
        <v>901</v>
      </c>
      <c r="C47" s="81" t="str">
        <f t="shared" si="0"/>
        <v>&lt;1,000</v>
      </c>
      <c r="D47" s="53">
        <f t="shared" si="1"/>
        <v>1.4647786574758986E-2</v>
      </c>
    </row>
    <row r="48" spans="1:4" hidden="1" x14ac:dyDescent="0.25">
      <c r="A48" s="38" t="s">
        <v>114</v>
      </c>
      <c r="B48" s="38">
        <v>557</v>
      </c>
      <c r="C48" s="81" t="str">
        <f t="shared" si="0"/>
        <v>&lt;1,000</v>
      </c>
      <c r="D48" s="53">
        <f t="shared" si="1"/>
        <v>9.0552909235746444E-3</v>
      </c>
    </row>
    <row r="49" spans="1:4" hidden="1" x14ac:dyDescent="0.25">
      <c r="A49" s="38" t="s">
        <v>138</v>
      </c>
      <c r="B49" s="38">
        <v>449</v>
      </c>
      <c r="C49" s="81" t="str">
        <f t="shared" si="0"/>
        <v>&lt;500</v>
      </c>
      <c r="D49" s="53">
        <f t="shared" si="1"/>
        <v>7.2995074051795611E-3</v>
      </c>
    </row>
    <row r="50" spans="1:4" hidden="1" x14ac:dyDescent="0.25">
      <c r="A50" s="38" t="s">
        <v>149</v>
      </c>
      <c r="B50" s="38">
        <v>69</v>
      </c>
      <c r="C50" s="81" t="str">
        <f t="shared" si="0"/>
        <v>&lt;100</v>
      </c>
      <c r="D50" s="53">
        <f t="shared" si="1"/>
        <v>1.121750581196859E-3</v>
      </c>
    </row>
    <row r="51" spans="1:4" hidden="1" x14ac:dyDescent="0.25">
      <c r="A51" s="38" t="s">
        <v>162</v>
      </c>
      <c r="B51" s="38">
        <v>48</v>
      </c>
      <c r="C51" s="81" t="str">
        <f t="shared" si="0"/>
        <v>&lt;100</v>
      </c>
      <c r="D51" s="53">
        <f t="shared" si="1"/>
        <v>7.8034823039781502E-4</v>
      </c>
    </row>
    <row r="52" spans="1:4" hidden="1" x14ac:dyDescent="0.25">
      <c r="A52" s="38" t="s">
        <v>70</v>
      </c>
      <c r="B52" s="38">
        <v>35</v>
      </c>
      <c r="C52" s="81" t="str">
        <f t="shared" si="0"/>
        <v>&lt;100</v>
      </c>
      <c r="D52" s="53">
        <f t="shared" si="1"/>
        <v>5.6900391799840678E-4</v>
      </c>
    </row>
    <row r="53" spans="1:4" hidden="1" x14ac:dyDescent="0.25">
      <c r="A53" s="38" t="s">
        <v>81</v>
      </c>
      <c r="B53" s="38">
        <v>22</v>
      </c>
      <c r="C53" s="81" t="str">
        <f t="shared" si="0"/>
        <v>&lt;100</v>
      </c>
      <c r="D53" s="53">
        <f t="shared" si="1"/>
        <v>3.5765960559899855E-4</v>
      </c>
    </row>
    <row r="54" spans="1:4" hidden="1" x14ac:dyDescent="0.25">
      <c r="A54" s="38" t="s">
        <v>141</v>
      </c>
      <c r="B54" s="38">
        <v>4</v>
      </c>
      <c r="C54" s="81" t="str">
        <f t="shared" si="0"/>
        <v>&lt;100</v>
      </c>
      <c r="D54" s="53">
        <f t="shared" si="1"/>
        <v>6.5029019199817914E-5</v>
      </c>
    </row>
    <row r="55" spans="1:4" hidden="1" x14ac:dyDescent="0.25">
      <c r="A55" s="38" t="s">
        <v>51</v>
      </c>
      <c r="B55" s="38">
        <v>1</v>
      </c>
      <c r="C55" s="81" t="str">
        <f t="shared" si="0"/>
        <v>&lt;100</v>
      </c>
      <c r="D55" s="53">
        <f t="shared" si="1"/>
        <v>1.6257254799954478E-5</v>
      </c>
    </row>
    <row r="56" spans="1:4" hidden="1" x14ac:dyDescent="0.25">
      <c r="A56" s="38" t="s">
        <v>121</v>
      </c>
      <c r="B56" s="38">
        <v>1</v>
      </c>
      <c r="C56" s="81" t="str">
        <f t="shared" si="0"/>
        <v>&lt;100</v>
      </c>
      <c r="D56" s="53">
        <f t="shared" si="1"/>
        <v>1.6257254799954478E-5</v>
      </c>
    </row>
    <row r="57" spans="1:4" hidden="1" x14ac:dyDescent="0.25">
      <c r="C57" s="81"/>
      <c r="D57" s="53"/>
    </row>
    <row r="58" spans="1:4" hidden="1" x14ac:dyDescent="0.25">
      <c r="A58" s="38" t="s">
        <v>334</v>
      </c>
      <c r="B58" s="38">
        <v>61511</v>
      </c>
      <c r="C58" s="81">
        <f t="shared" ref="C58" si="2">(IF(ISNUMBER(B58),(IF(B58&lt;100,"&lt;100",IF(B58&lt;200,"&lt;200",IF(B58&lt;500,"&lt;500",IF(B58&lt;1000,"&lt;1,000",IF(B58&lt;10000,(ROUND(B58,-2)),IF(B58&lt;100000,(ROUND(B58,-3)),IF(B58&lt;1000000,(ROUND(B58,-4)),IF(B58&gt;=1000000,(ROUND(B58,-5))))))))))),"-"))</f>
        <v>62000</v>
      </c>
      <c r="D58" s="53">
        <f t="shared" ref="D58" si="3">B58/$B$58</f>
        <v>1</v>
      </c>
    </row>
  </sheetData>
  <sheetProtection algorithmName="SHA-512" hashValue="slUXkQ6CoUKhrUoAYJRzEDBzcJ6k9P1smogRinSrD7PMiQGWZMoSuhS84p3MMypBvA/DBXB8voXMxe4b6/jyaQ==" saltValue="uUCc4uOQNn4QtgBaHLoxLw==" spinCount="100000" sheet="1" scenarios="1"/>
  <sortState ref="A39:D56">
    <sortCondition descending="1" ref="B40"/>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34"/>
  <sheetViews>
    <sheetView showGridLines="0" showRowColHeaders="0" topLeftCell="B1" zoomScale="70" zoomScaleNormal="70" workbookViewId="0">
      <selection activeCell="B1" sqref="B1:Y1"/>
    </sheetView>
  </sheetViews>
  <sheetFormatPr defaultRowHeight="15.75" x14ac:dyDescent="0.25"/>
  <cols>
    <col min="1" max="1" width="2.875" style="38" hidden="1" customWidth="1"/>
    <col min="2" max="2" width="9" style="38"/>
    <col min="3" max="3" width="10.125" style="38" bestFit="1" customWidth="1"/>
    <col min="4" max="4" width="9" style="38"/>
    <col min="5" max="5" width="10.75" style="38" bestFit="1" customWidth="1"/>
    <col min="6" max="15" width="9" style="38"/>
    <col min="16" max="16" width="8.5" style="38" customWidth="1"/>
    <col min="17" max="17" width="10.75" style="38" bestFit="1" customWidth="1"/>
    <col min="18" max="19" width="9" style="38"/>
    <col min="20" max="20" width="9.5" style="38" bestFit="1" customWidth="1"/>
    <col min="21" max="16384" width="9" style="38"/>
  </cols>
  <sheetData>
    <row r="1" spans="2:29" ht="21" customHeight="1" x14ac:dyDescent="0.35">
      <c r="B1" s="93" t="s">
        <v>327</v>
      </c>
      <c r="C1" s="93"/>
      <c r="D1" s="93"/>
      <c r="E1" s="93"/>
      <c r="F1" s="93"/>
      <c r="G1" s="93"/>
      <c r="H1" s="93"/>
      <c r="I1" s="93"/>
      <c r="J1" s="93"/>
      <c r="K1" s="93"/>
      <c r="L1" s="93"/>
      <c r="M1" s="93"/>
      <c r="N1" s="93"/>
      <c r="O1" s="93"/>
      <c r="P1" s="93"/>
      <c r="Q1" s="93"/>
      <c r="R1" s="93"/>
      <c r="S1" s="93"/>
      <c r="T1" s="93"/>
      <c r="U1" s="93"/>
      <c r="V1" s="93"/>
      <c r="W1" s="93"/>
      <c r="X1" s="93"/>
      <c r="Y1" s="93"/>
    </row>
    <row r="2" spans="2:29" ht="15.75" customHeight="1" x14ac:dyDescent="0.25">
      <c r="Y2" s="51"/>
      <c r="Z2" s="94" t="s">
        <v>328</v>
      </c>
      <c r="AA2" s="94"/>
      <c r="AB2" s="94"/>
      <c r="AC2" s="95"/>
    </row>
    <row r="3" spans="2:29" ht="15.75" customHeight="1" x14ac:dyDescent="0.25">
      <c r="Y3" s="51"/>
      <c r="Z3" s="94"/>
      <c r="AA3" s="94"/>
      <c r="AB3" s="94"/>
      <c r="AC3" s="95"/>
    </row>
    <row r="4" spans="2:29" ht="15.75" customHeight="1" x14ac:dyDescent="0.25">
      <c r="Y4" s="51"/>
      <c r="Z4" s="94"/>
      <c r="AA4" s="94"/>
      <c r="AB4" s="94"/>
      <c r="AC4" s="95"/>
    </row>
    <row r="5" spans="2:29" ht="15.75" customHeight="1" x14ac:dyDescent="0.25">
      <c r="Y5" s="51"/>
      <c r="Z5" s="94"/>
      <c r="AA5" s="94"/>
      <c r="AB5" s="94"/>
      <c r="AC5" s="95"/>
    </row>
    <row r="6" spans="2:29" ht="15.75" customHeight="1" x14ac:dyDescent="0.25">
      <c r="Y6" s="51"/>
      <c r="Z6" s="94"/>
      <c r="AA6" s="94"/>
      <c r="AB6" s="94"/>
      <c r="AC6" s="95"/>
    </row>
    <row r="7" spans="2:29" ht="15.75" customHeight="1" x14ac:dyDescent="0.25">
      <c r="Y7" s="51"/>
      <c r="Z7" s="94"/>
      <c r="AA7" s="94"/>
      <c r="AB7" s="94"/>
      <c r="AC7" s="95"/>
    </row>
    <row r="8" spans="2:29" ht="15.75" customHeight="1" x14ac:dyDescent="0.25">
      <c r="Y8" s="51"/>
      <c r="Z8" s="94"/>
      <c r="AA8" s="94"/>
      <c r="AB8" s="94"/>
      <c r="AC8" s="95"/>
    </row>
    <row r="9" spans="2:29" ht="15.75" customHeight="1" x14ac:dyDescent="0.25">
      <c r="Y9" s="51"/>
      <c r="Z9" s="94"/>
      <c r="AA9" s="94"/>
      <c r="AB9" s="94"/>
      <c r="AC9" s="95"/>
    </row>
    <row r="10" spans="2:29" ht="15.75" customHeight="1" x14ac:dyDescent="0.25">
      <c r="Y10" s="51"/>
      <c r="Z10" s="94"/>
      <c r="AA10" s="94"/>
      <c r="AB10" s="94"/>
      <c r="AC10" s="95"/>
    </row>
    <row r="11" spans="2:29" ht="15.75" customHeight="1" x14ac:dyDescent="0.25">
      <c r="Y11" s="51"/>
      <c r="Z11" s="94"/>
      <c r="AA11" s="94"/>
      <c r="AB11" s="94"/>
      <c r="AC11" s="95"/>
    </row>
    <row r="12" spans="2:29" ht="15.75" customHeight="1" x14ac:dyDescent="0.25">
      <c r="Y12" s="51"/>
      <c r="Z12" s="94"/>
      <c r="AA12" s="94"/>
      <c r="AB12" s="94"/>
      <c r="AC12" s="95"/>
    </row>
    <row r="13" spans="2:29" ht="15.75" customHeight="1" x14ac:dyDescent="0.25">
      <c r="Y13" s="51"/>
      <c r="Z13" s="94"/>
      <c r="AA13" s="94"/>
      <c r="AB13" s="94"/>
      <c r="AC13" s="95"/>
    </row>
    <row r="14" spans="2:29" x14ac:dyDescent="0.25">
      <c r="Z14" s="94"/>
      <c r="AA14" s="94"/>
      <c r="AB14" s="94"/>
      <c r="AC14" s="95"/>
    </row>
    <row r="15" spans="2:29" x14ac:dyDescent="0.25">
      <c r="Z15" s="94"/>
      <c r="AA15" s="94"/>
      <c r="AB15" s="94"/>
      <c r="AC15" s="95"/>
    </row>
    <row r="16" spans="2:29" x14ac:dyDescent="0.25">
      <c r="Z16" s="95"/>
      <c r="AA16" s="95"/>
      <c r="AB16" s="95"/>
      <c r="AC16" s="95"/>
    </row>
    <row r="17" spans="26:29" x14ac:dyDescent="0.25">
      <c r="Z17" s="95"/>
      <c r="AA17" s="95"/>
      <c r="AB17" s="95"/>
      <c r="AC17" s="95"/>
    </row>
    <row r="18" spans="26:29" x14ac:dyDescent="0.25">
      <c r="Z18" s="95"/>
      <c r="AA18" s="95"/>
      <c r="AB18" s="95"/>
      <c r="AC18" s="95"/>
    </row>
    <row r="19" spans="26:29" x14ac:dyDescent="0.25">
      <c r="Z19" s="95"/>
      <c r="AA19" s="95"/>
      <c r="AB19" s="95"/>
      <c r="AC19" s="95"/>
    </row>
    <row r="20" spans="26:29" x14ac:dyDescent="0.25">
      <c r="Z20" s="95"/>
      <c r="AA20" s="95"/>
      <c r="AB20" s="95"/>
      <c r="AC20" s="95"/>
    </row>
    <row r="21" spans="26:29" x14ac:dyDescent="0.25">
      <c r="Z21" s="95"/>
      <c r="AA21" s="95"/>
      <c r="AB21" s="95"/>
      <c r="AC21" s="95"/>
    </row>
    <row r="22" spans="26:29" x14ac:dyDescent="0.25">
      <c r="Z22" s="95"/>
      <c r="AA22" s="95"/>
      <c r="AB22" s="95"/>
      <c r="AC22" s="95"/>
    </row>
    <row r="23" spans="26:29" x14ac:dyDescent="0.25">
      <c r="Z23" s="95"/>
      <c r="AA23" s="95"/>
      <c r="AB23" s="95"/>
      <c r="AC23" s="95"/>
    </row>
    <row r="24" spans="26:29" x14ac:dyDescent="0.25">
      <c r="Z24" s="95"/>
      <c r="AA24" s="95"/>
      <c r="AB24" s="95"/>
      <c r="AC24" s="95"/>
    </row>
    <row r="25" spans="26:29" x14ac:dyDescent="0.25">
      <c r="Z25" s="95"/>
      <c r="AA25" s="95"/>
      <c r="AB25" s="95"/>
      <c r="AC25" s="95"/>
    </row>
    <row r="26" spans="26:29" x14ac:dyDescent="0.25">
      <c r="Z26" s="95"/>
      <c r="AA26" s="95"/>
      <c r="AB26" s="95"/>
      <c r="AC26" s="95"/>
    </row>
    <row r="27" spans="26:29" x14ac:dyDescent="0.25">
      <c r="Z27" s="95"/>
      <c r="AA27" s="95"/>
      <c r="AB27" s="95"/>
      <c r="AC27" s="95"/>
    </row>
    <row r="28" spans="26:29" x14ac:dyDescent="0.25">
      <c r="Z28" s="95"/>
      <c r="AA28" s="95"/>
      <c r="AB28" s="95"/>
      <c r="AC28" s="95"/>
    </row>
    <row r="29" spans="26:29" x14ac:dyDescent="0.25">
      <c r="Z29" s="95"/>
      <c r="AA29" s="95"/>
      <c r="AB29" s="95"/>
      <c r="AC29" s="95"/>
    </row>
    <row r="30" spans="26:29" x14ac:dyDescent="0.25">
      <c r="Z30" s="95"/>
      <c r="AA30" s="95"/>
      <c r="AB30" s="95"/>
      <c r="AC30" s="95"/>
    </row>
    <row r="31" spans="26:29" x14ac:dyDescent="0.25">
      <c r="Z31" s="95"/>
      <c r="AA31" s="95"/>
      <c r="AB31" s="95"/>
      <c r="AC31" s="95"/>
    </row>
    <row r="32" spans="26:29" x14ac:dyDescent="0.25">
      <c r="Z32" s="95"/>
      <c r="AA32" s="95"/>
      <c r="AB32" s="95"/>
      <c r="AC32" s="95"/>
    </row>
    <row r="33" spans="1:29" x14ac:dyDescent="0.25">
      <c r="Z33" s="95"/>
      <c r="AA33" s="95"/>
      <c r="AB33" s="95"/>
      <c r="AC33" s="95"/>
    </row>
    <row r="35" spans="1:29" ht="18.75" x14ac:dyDescent="0.25">
      <c r="A35" s="48"/>
      <c r="B35" s="48" t="s">
        <v>198</v>
      </c>
    </row>
    <row r="47" spans="1:29" hidden="1" x14ac:dyDescent="0.25"/>
    <row r="48" spans="1:29" hidden="1" x14ac:dyDescent="0.25">
      <c r="C48" s="38">
        <v>2000</v>
      </c>
    </row>
    <row r="49" spans="2:20" hidden="1" x14ac:dyDescent="0.25">
      <c r="C49" s="49" t="s">
        <v>176</v>
      </c>
      <c r="D49" s="49" t="s">
        <v>302</v>
      </c>
      <c r="O49" s="38">
        <v>2014</v>
      </c>
    </row>
    <row r="50" spans="2:20" hidden="1" x14ac:dyDescent="0.25">
      <c r="B50" s="38">
        <v>1</v>
      </c>
      <c r="C50" s="45" t="s">
        <v>130</v>
      </c>
      <c r="D50" s="38">
        <v>59148</v>
      </c>
      <c r="E50" s="44">
        <f t="shared" ref="E50:E71" si="0">(IF(ISNUMBER(D50),(IF(D50&lt;100,"&lt;100",IF(D50&lt;200,"&lt;200",IF(D50&lt;500,"&lt;500",IF(D50&lt;1000,"&lt;1,000",IF(D50&lt;10000,(ROUND(D50,-2)),IF(D50&lt;100000,(ROUND(D50,-3)),IF(D50&lt;1000000,(ROUND(D50,-4)),IF(D50&gt;=1000000,(ROUND(D50,-5))))))))))),"-"))</f>
        <v>59000</v>
      </c>
      <c r="F50" s="53">
        <f t="shared" ref="F50:F71" si="1">D50/$D$71</f>
        <v>0.11302021630297704</v>
      </c>
      <c r="O50" s="49" t="s">
        <v>176</v>
      </c>
      <c r="P50" s="49" t="s">
        <v>302</v>
      </c>
    </row>
    <row r="51" spans="2:20" hidden="1" x14ac:dyDescent="0.25">
      <c r="B51" s="38">
        <v>2</v>
      </c>
      <c r="C51" s="45" t="s">
        <v>27</v>
      </c>
      <c r="D51" s="38">
        <v>59110</v>
      </c>
      <c r="E51" s="44">
        <f t="shared" si="0"/>
        <v>59000</v>
      </c>
      <c r="F51" s="53">
        <f t="shared" si="1"/>
        <v>0.1129476057629839</v>
      </c>
      <c r="N51" s="38">
        <v>1</v>
      </c>
      <c r="O51" s="38" t="s">
        <v>130</v>
      </c>
      <c r="P51" s="38">
        <v>58331</v>
      </c>
      <c r="Q51" s="44">
        <f t="shared" ref="Q51:Q72" si="2">(IF(ISNUMBER(P51),(IF(P51&lt;100,"&lt;100",IF(P51&lt;200,"&lt;200",IF(P51&lt;500,"&lt;500",IF(P51&lt;1000,"&lt;1,000",IF(P51&lt;10000,(ROUND(P51,-2)),IF(P51&lt;100000,(ROUND(P51,-3)),IF(P51&lt;1000000,(ROUND(P51,-4)),IF(P51&gt;=1000000,(ROUND(P51,-5))))))))))),"-"))</f>
        <v>58000</v>
      </c>
      <c r="R51" s="53">
        <f t="shared" ref="R51:R72" si="3">P51/$P$72</f>
        <v>0.26692322828340143</v>
      </c>
    </row>
    <row r="52" spans="2:20" hidden="1" x14ac:dyDescent="0.25">
      <c r="B52" s="38">
        <v>3</v>
      </c>
      <c r="C52" s="45" t="s">
        <v>19</v>
      </c>
      <c r="D52" s="38">
        <v>44693</v>
      </c>
      <c r="E52" s="44">
        <f t="shared" si="0"/>
        <v>45000</v>
      </c>
      <c r="F52" s="53">
        <f t="shared" si="1"/>
        <v>8.5399549050330564E-2</v>
      </c>
      <c r="G52" s="53"/>
      <c r="N52" s="38">
        <v>2</v>
      </c>
      <c r="O52" s="38" t="s">
        <v>19</v>
      </c>
      <c r="P52" s="38">
        <v>12515</v>
      </c>
      <c r="Q52" s="44">
        <f t="shared" si="2"/>
        <v>13000</v>
      </c>
      <c r="R52" s="53">
        <f t="shared" si="3"/>
        <v>5.7268762784227406E-2</v>
      </c>
      <c r="T52" s="44"/>
    </row>
    <row r="53" spans="2:20" hidden="1" x14ac:dyDescent="0.25">
      <c r="B53" s="38">
        <v>4</v>
      </c>
      <c r="C53" s="45" t="s">
        <v>31</v>
      </c>
      <c r="D53" s="38">
        <v>39535</v>
      </c>
      <c r="E53" s="44">
        <f t="shared" si="0"/>
        <v>40000</v>
      </c>
      <c r="F53" s="53">
        <f t="shared" si="1"/>
        <v>7.5543623648106392E-2</v>
      </c>
      <c r="N53" s="38">
        <v>3</v>
      </c>
      <c r="O53" s="38" t="s">
        <v>98</v>
      </c>
      <c r="P53" s="38">
        <v>12465</v>
      </c>
      <c r="Q53" s="44">
        <f t="shared" si="2"/>
        <v>12000</v>
      </c>
      <c r="R53" s="53">
        <f t="shared" si="3"/>
        <v>5.7039962293679157E-2</v>
      </c>
      <c r="S53" s="53"/>
    </row>
    <row r="54" spans="2:20" hidden="1" x14ac:dyDescent="0.25">
      <c r="B54" s="38">
        <v>5</v>
      </c>
      <c r="C54" s="45" t="s">
        <v>175</v>
      </c>
      <c r="D54" s="38">
        <v>35893</v>
      </c>
      <c r="E54" s="44">
        <f t="shared" si="0"/>
        <v>36000</v>
      </c>
      <c r="F54" s="53">
        <f t="shared" si="1"/>
        <v>6.8584476630870944E-2</v>
      </c>
      <c r="N54" s="38">
        <v>4</v>
      </c>
      <c r="O54" s="38" t="s">
        <v>22</v>
      </c>
      <c r="P54" s="38">
        <v>9992</v>
      </c>
      <c r="Q54" s="44">
        <f t="shared" si="2"/>
        <v>10000</v>
      </c>
      <c r="R54" s="53">
        <f t="shared" si="3"/>
        <v>4.5723490031162627E-2</v>
      </c>
    </row>
    <row r="55" spans="2:20" hidden="1" x14ac:dyDescent="0.25">
      <c r="B55" s="38">
        <v>6</v>
      </c>
      <c r="C55" s="45" t="s">
        <v>18</v>
      </c>
      <c r="D55" s="38">
        <v>35878</v>
      </c>
      <c r="E55" s="44">
        <f t="shared" si="0"/>
        <v>36000</v>
      </c>
      <c r="F55" s="53">
        <f t="shared" si="1"/>
        <v>6.8555814575610496E-2</v>
      </c>
      <c r="N55" s="38">
        <v>5</v>
      </c>
      <c r="O55" s="38" t="s">
        <v>30</v>
      </c>
      <c r="P55" s="38">
        <v>9472</v>
      </c>
      <c r="Q55" s="44">
        <f t="shared" si="2"/>
        <v>9500</v>
      </c>
      <c r="R55" s="53">
        <f t="shared" si="3"/>
        <v>4.3343964929460806E-2</v>
      </c>
    </row>
    <row r="56" spans="2:20" hidden="1" x14ac:dyDescent="0.25">
      <c r="B56" s="38">
        <v>7</v>
      </c>
      <c r="C56" s="45" t="s">
        <v>22</v>
      </c>
      <c r="D56" s="38">
        <v>28816</v>
      </c>
      <c r="E56" s="44">
        <f t="shared" si="0"/>
        <v>29000</v>
      </c>
      <c r="F56" s="53">
        <f t="shared" si="1"/>
        <v>5.5061718958994151E-2</v>
      </c>
      <c r="N56" s="38">
        <v>6</v>
      </c>
      <c r="O56" s="38" t="s">
        <v>27</v>
      </c>
      <c r="P56" s="38">
        <v>9156</v>
      </c>
      <c r="Q56" s="44">
        <f t="shared" si="2"/>
        <v>9200</v>
      </c>
      <c r="R56" s="53">
        <f t="shared" si="3"/>
        <v>4.1897945829195857E-2</v>
      </c>
    </row>
    <row r="57" spans="2:20" hidden="1" x14ac:dyDescent="0.25">
      <c r="B57" s="38">
        <v>8</v>
      </c>
      <c r="C57" s="45" t="s">
        <v>30</v>
      </c>
      <c r="D57" s="38">
        <v>26665</v>
      </c>
      <c r="E57" s="44">
        <f t="shared" si="0"/>
        <v>27000</v>
      </c>
      <c r="F57" s="53">
        <f t="shared" si="1"/>
        <v>5.0951580234646694E-2</v>
      </c>
      <c r="N57" s="38">
        <v>7</v>
      </c>
      <c r="O57" s="38" t="s">
        <v>175</v>
      </c>
      <c r="P57" s="38">
        <v>9086</v>
      </c>
      <c r="Q57" s="44">
        <f t="shared" si="2"/>
        <v>9100</v>
      </c>
      <c r="R57" s="53">
        <f t="shared" si="3"/>
        <v>4.1577625142428305E-2</v>
      </c>
    </row>
    <row r="58" spans="2:20" hidden="1" x14ac:dyDescent="0.25">
      <c r="B58" s="38">
        <v>9</v>
      </c>
      <c r="C58" s="45" t="s">
        <v>23</v>
      </c>
      <c r="D58" s="38">
        <v>25863</v>
      </c>
      <c r="E58" s="44">
        <f t="shared" si="0"/>
        <v>26000</v>
      </c>
      <c r="F58" s="53">
        <f t="shared" si="1"/>
        <v>4.9419115680055033E-2</v>
      </c>
      <c r="N58" s="38">
        <v>8</v>
      </c>
      <c r="O58" s="38" t="s">
        <v>23</v>
      </c>
      <c r="P58" s="38">
        <v>9007</v>
      </c>
      <c r="Q58" s="44">
        <f t="shared" si="2"/>
        <v>9000</v>
      </c>
      <c r="R58" s="53">
        <f t="shared" si="3"/>
        <v>4.1216120367362066E-2</v>
      </c>
    </row>
    <row r="59" spans="2:20" hidden="1" x14ac:dyDescent="0.25">
      <c r="B59" s="38">
        <v>10</v>
      </c>
      <c r="C59" s="45" t="s">
        <v>98</v>
      </c>
      <c r="D59" s="38">
        <v>22290.9</v>
      </c>
      <c r="E59" s="44">
        <f t="shared" si="0"/>
        <v>22000</v>
      </c>
      <c r="F59" s="53">
        <f t="shared" si="1"/>
        <v>4.259353384033325E-2</v>
      </c>
      <c r="N59" s="38">
        <v>9</v>
      </c>
      <c r="O59" s="38" t="s">
        <v>80</v>
      </c>
      <c r="P59" s="38">
        <v>8502</v>
      </c>
      <c r="Q59" s="44">
        <f t="shared" si="2"/>
        <v>8500</v>
      </c>
      <c r="R59" s="53">
        <f t="shared" si="3"/>
        <v>3.8905235412824722E-2</v>
      </c>
    </row>
    <row r="60" spans="2:20" hidden="1" x14ac:dyDescent="0.25">
      <c r="B60" s="38">
        <v>11</v>
      </c>
      <c r="C60" s="45" t="s">
        <v>80</v>
      </c>
      <c r="D60" s="38">
        <v>19332</v>
      </c>
      <c r="E60" s="44">
        <f t="shared" si="0"/>
        <v>19000</v>
      </c>
      <c r="F60" s="53">
        <f t="shared" si="1"/>
        <v>3.6939656819658349E-2</v>
      </c>
      <c r="N60" s="38">
        <v>10</v>
      </c>
      <c r="O60" s="38" t="s">
        <v>71</v>
      </c>
      <c r="P60" s="38">
        <v>8050</v>
      </c>
      <c r="Q60" s="44">
        <f t="shared" si="2"/>
        <v>8100</v>
      </c>
      <c r="R60" s="53">
        <f t="shared" si="3"/>
        <v>3.6836878978268532E-2</v>
      </c>
    </row>
    <row r="61" spans="2:20" hidden="1" x14ac:dyDescent="0.25">
      <c r="B61" s="38">
        <v>12</v>
      </c>
      <c r="C61" s="45" t="s">
        <v>71</v>
      </c>
      <c r="D61" s="38">
        <v>12708</v>
      </c>
      <c r="E61" s="44">
        <f t="shared" si="0"/>
        <v>13000</v>
      </c>
      <c r="F61" s="53">
        <f t="shared" si="1"/>
        <v>2.4282493216646921E-2</v>
      </c>
      <c r="N61" s="38">
        <v>11</v>
      </c>
      <c r="O61" s="38" t="s">
        <v>55</v>
      </c>
      <c r="P61" s="38">
        <v>7540</v>
      </c>
      <c r="Q61" s="44">
        <f t="shared" si="2"/>
        <v>7500</v>
      </c>
      <c r="R61" s="53">
        <f t="shared" si="3"/>
        <v>3.4503113974676362E-2</v>
      </c>
    </row>
    <row r="62" spans="2:20" hidden="1" x14ac:dyDescent="0.25">
      <c r="B62" s="38">
        <v>13</v>
      </c>
      <c r="C62" s="45" t="s">
        <v>55</v>
      </c>
      <c r="D62" s="38">
        <v>10901</v>
      </c>
      <c r="E62" s="44">
        <f t="shared" si="0"/>
        <v>11000</v>
      </c>
      <c r="F62" s="53">
        <f t="shared" si="1"/>
        <v>2.0829670959605612E-2</v>
      </c>
      <c r="N62" s="38">
        <v>12</v>
      </c>
      <c r="O62" s="38" t="s">
        <v>31</v>
      </c>
      <c r="P62" s="38">
        <v>7245</v>
      </c>
      <c r="Q62" s="44">
        <f t="shared" si="2"/>
        <v>7200</v>
      </c>
      <c r="R62" s="53">
        <f t="shared" si="3"/>
        <v>3.315319108044168E-2</v>
      </c>
    </row>
    <row r="63" spans="2:20" hidden="1" x14ac:dyDescent="0.25">
      <c r="B63" s="38">
        <v>14</v>
      </c>
      <c r="C63" s="45" t="s">
        <v>65</v>
      </c>
      <c r="D63" s="38">
        <v>10517</v>
      </c>
      <c r="E63" s="44">
        <f t="shared" si="0"/>
        <v>11000</v>
      </c>
      <c r="F63" s="53">
        <f t="shared" si="1"/>
        <v>2.0095922344938282E-2</v>
      </c>
      <c r="N63" s="38">
        <v>13</v>
      </c>
      <c r="O63" s="38" t="s">
        <v>18</v>
      </c>
      <c r="P63" s="38">
        <v>4841</v>
      </c>
      <c r="Q63" s="44">
        <f t="shared" si="2"/>
        <v>4800</v>
      </c>
      <c r="R63" s="53">
        <f t="shared" si="3"/>
        <v>2.2152463494881734E-2</v>
      </c>
    </row>
    <row r="64" spans="2:20" hidden="1" x14ac:dyDescent="0.25">
      <c r="B64" s="38">
        <v>15</v>
      </c>
      <c r="C64" s="45" t="s">
        <v>25</v>
      </c>
      <c r="D64" s="38">
        <v>7319</v>
      </c>
      <c r="E64" s="44">
        <f t="shared" si="0"/>
        <v>7300</v>
      </c>
      <c r="F64" s="53">
        <f t="shared" si="1"/>
        <v>1.398517216341193E-2</v>
      </c>
      <c r="N64" s="38">
        <v>14</v>
      </c>
      <c r="O64" s="38" t="s">
        <v>14</v>
      </c>
      <c r="P64" s="38">
        <v>4834</v>
      </c>
      <c r="Q64" s="44">
        <f t="shared" si="2"/>
        <v>4800</v>
      </c>
      <c r="R64" s="53">
        <f t="shared" si="3"/>
        <v>2.2120431426204977E-2</v>
      </c>
    </row>
    <row r="65" spans="2:18" hidden="1" x14ac:dyDescent="0.25">
      <c r="B65" s="38">
        <v>16</v>
      </c>
      <c r="C65" s="45" t="s">
        <v>88</v>
      </c>
      <c r="D65" s="38">
        <v>5126</v>
      </c>
      <c r="E65" s="44">
        <f t="shared" si="0"/>
        <v>5100</v>
      </c>
      <c r="F65" s="53">
        <f t="shared" si="1"/>
        <v>9.7947796843352308E-3</v>
      </c>
      <c r="N65" s="38">
        <v>15</v>
      </c>
      <c r="O65" s="38" t="s">
        <v>65</v>
      </c>
      <c r="P65" s="38">
        <v>4686</v>
      </c>
      <c r="Q65" s="44">
        <f t="shared" si="2"/>
        <v>4700</v>
      </c>
      <c r="R65" s="53">
        <f t="shared" si="3"/>
        <v>2.1443181974182154E-2</v>
      </c>
    </row>
    <row r="66" spans="2:18" hidden="1" x14ac:dyDescent="0.25">
      <c r="B66" s="38">
        <v>17</v>
      </c>
      <c r="C66" s="45" t="s">
        <v>59</v>
      </c>
      <c r="D66" s="38">
        <v>4798</v>
      </c>
      <c r="E66" s="44">
        <f t="shared" si="0"/>
        <v>4800</v>
      </c>
      <c r="F66" s="53">
        <f t="shared" si="1"/>
        <v>9.1680360759735548E-3</v>
      </c>
      <c r="N66" s="38">
        <v>16</v>
      </c>
      <c r="O66" s="38" t="s">
        <v>99</v>
      </c>
      <c r="P66" s="38">
        <v>4531</v>
      </c>
      <c r="Q66" s="44">
        <f t="shared" si="2"/>
        <v>4500</v>
      </c>
      <c r="R66" s="53">
        <f t="shared" si="3"/>
        <v>2.0733900453482574E-2</v>
      </c>
    </row>
    <row r="67" spans="2:18" hidden="1" x14ac:dyDescent="0.25">
      <c r="B67" s="38">
        <v>18</v>
      </c>
      <c r="C67" s="45" t="s">
        <v>58</v>
      </c>
      <c r="D67" s="38">
        <v>4668</v>
      </c>
      <c r="E67" s="44">
        <f t="shared" si="0"/>
        <v>4700</v>
      </c>
      <c r="F67" s="53">
        <f t="shared" si="1"/>
        <v>8.9196315970497195E-3</v>
      </c>
      <c r="N67" s="38">
        <v>17</v>
      </c>
      <c r="O67" s="38" t="s">
        <v>59</v>
      </c>
      <c r="P67" s="38">
        <v>4187</v>
      </c>
      <c r="Q67" s="44">
        <f t="shared" si="2"/>
        <v>4200</v>
      </c>
      <c r="R67" s="53">
        <f t="shared" si="3"/>
        <v>1.9159753078510599E-2</v>
      </c>
    </row>
    <row r="68" spans="2:18" hidden="1" x14ac:dyDescent="0.25">
      <c r="B68" s="38">
        <v>19</v>
      </c>
      <c r="C68" s="45" t="s">
        <v>53</v>
      </c>
      <c r="D68" s="38">
        <v>4362</v>
      </c>
      <c r="E68" s="44">
        <f t="shared" si="0"/>
        <v>4400</v>
      </c>
      <c r="F68" s="53">
        <f t="shared" si="1"/>
        <v>8.3349256697366914E-3</v>
      </c>
      <c r="N68" s="38">
        <v>18</v>
      </c>
      <c r="O68" s="38" t="s">
        <v>28</v>
      </c>
      <c r="P68" s="38">
        <v>3485</v>
      </c>
      <c r="Q68" s="44">
        <f t="shared" si="2"/>
        <v>3500</v>
      </c>
      <c r="R68" s="53">
        <f t="shared" si="3"/>
        <v>1.5947394191213146E-2</v>
      </c>
    </row>
    <row r="69" spans="2:18" hidden="1" x14ac:dyDescent="0.25">
      <c r="B69" s="38">
        <v>20</v>
      </c>
      <c r="C69" s="45" t="s">
        <v>15</v>
      </c>
      <c r="D69" s="38">
        <v>4325</v>
      </c>
      <c r="E69" s="44">
        <f t="shared" si="0"/>
        <v>4300</v>
      </c>
      <c r="F69" s="53">
        <f t="shared" si="1"/>
        <v>8.2642259334275991E-3</v>
      </c>
      <c r="N69" s="38">
        <v>19</v>
      </c>
      <c r="O69" s="38" t="s">
        <v>116</v>
      </c>
      <c r="P69" s="38">
        <v>3117</v>
      </c>
      <c r="Q69" s="44">
        <f t="shared" si="2"/>
        <v>3100</v>
      </c>
      <c r="R69" s="53">
        <f t="shared" si="3"/>
        <v>1.4263422580778014E-2</v>
      </c>
    </row>
    <row r="70" spans="2:18" hidden="1" x14ac:dyDescent="0.25">
      <c r="C70" s="45" t="s">
        <v>303</v>
      </c>
      <c r="D70" s="38">
        <f>SUM(D73:D214)</f>
        <v>61391.995700000007</v>
      </c>
      <c r="E70" s="44">
        <f t="shared" si="0"/>
        <v>61000</v>
      </c>
      <c r="F70" s="53">
        <f t="shared" si="1"/>
        <v>0.11730805155348341</v>
      </c>
      <c r="N70" s="38">
        <v>20</v>
      </c>
      <c r="O70" s="38" t="s">
        <v>88</v>
      </c>
      <c r="P70" s="38">
        <v>1889</v>
      </c>
      <c r="Q70" s="44">
        <f t="shared" si="2"/>
        <v>1900</v>
      </c>
      <c r="R70" s="53">
        <f t="shared" si="3"/>
        <v>8.6440825329129507E-3</v>
      </c>
    </row>
    <row r="71" spans="2:18" hidden="1" x14ac:dyDescent="0.25">
      <c r="C71" s="45" t="s">
        <v>13</v>
      </c>
      <c r="D71" s="38">
        <v>523340</v>
      </c>
      <c r="E71" s="44">
        <f t="shared" si="0"/>
        <v>520000</v>
      </c>
      <c r="F71" s="53">
        <f t="shared" si="1"/>
        <v>1</v>
      </c>
      <c r="O71" s="38" t="s">
        <v>303</v>
      </c>
      <c r="P71" s="38">
        <f>SUM(P74:P215)</f>
        <v>25599.854099999997</v>
      </c>
      <c r="Q71" s="44">
        <f t="shared" si="2"/>
        <v>26000</v>
      </c>
      <c r="R71" s="53">
        <f t="shared" si="3"/>
        <v>0.11714518352087346</v>
      </c>
    </row>
    <row r="72" spans="2:18" hidden="1" x14ac:dyDescent="0.25">
      <c r="E72" s="44"/>
      <c r="O72" s="38" t="s">
        <v>13</v>
      </c>
      <c r="P72" s="38">
        <v>218531</v>
      </c>
      <c r="Q72" s="44">
        <f t="shared" si="2"/>
        <v>220000</v>
      </c>
      <c r="R72" s="53">
        <f t="shared" si="3"/>
        <v>1</v>
      </c>
    </row>
    <row r="73" spans="2:18" hidden="1" x14ac:dyDescent="0.25">
      <c r="C73" s="45" t="s">
        <v>14</v>
      </c>
      <c r="D73" s="38">
        <v>3975</v>
      </c>
      <c r="E73" s="44"/>
    </row>
    <row r="74" spans="2:18" hidden="1" x14ac:dyDescent="0.25">
      <c r="C74" s="45" t="s">
        <v>20</v>
      </c>
      <c r="D74" s="38">
        <v>3881</v>
      </c>
      <c r="O74" s="38" t="s">
        <v>58</v>
      </c>
      <c r="P74" s="38">
        <v>1668</v>
      </c>
    </row>
    <row r="75" spans="2:18" hidden="1" x14ac:dyDescent="0.25">
      <c r="C75" s="45" t="s">
        <v>16</v>
      </c>
      <c r="D75" s="38">
        <v>3740</v>
      </c>
      <c r="O75" s="38" t="s">
        <v>20</v>
      </c>
      <c r="P75" s="38">
        <v>1559</v>
      </c>
    </row>
    <row r="76" spans="2:18" hidden="1" x14ac:dyDescent="0.25">
      <c r="C76" s="45" t="s">
        <v>29</v>
      </c>
      <c r="D76" s="38">
        <v>3419</v>
      </c>
      <c r="O76" s="38" t="s">
        <v>63</v>
      </c>
      <c r="P76" s="38">
        <v>1438</v>
      </c>
    </row>
    <row r="77" spans="2:18" hidden="1" x14ac:dyDescent="0.25">
      <c r="C77" s="45" t="s">
        <v>116</v>
      </c>
      <c r="D77" s="38">
        <v>3013</v>
      </c>
      <c r="O77" s="38" t="s">
        <v>53</v>
      </c>
      <c r="P77" s="38">
        <v>1064</v>
      </c>
    </row>
    <row r="78" spans="2:18" hidden="1" x14ac:dyDescent="0.25">
      <c r="C78" s="45" t="s">
        <v>24</v>
      </c>
      <c r="D78" s="38">
        <v>2910</v>
      </c>
      <c r="O78" s="38" t="s">
        <v>16</v>
      </c>
      <c r="P78" s="38">
        <v>976</v>
      </c>
    </row>
    <row r="79" spans="2:18" hidden="1" x14ac:dyDescent="0.25">
      <c r="C79" s="45" t="s">
        <v>94</v>
      </c>
      <c r="D79" s="38">
        <v>2821</v>
      </c>
      <c r="O79" s="38" t="s">
        <v>26</v>
      </c>
      <c r="P79" s="38">
        <v>919</v>
      </c>
    </row>
    <row r="80" spans="2:18" hidden="1" x14ac:dyDescent="0.25">
      <c r="C80" s="45" t="s">
        <v>50</v>
      </c>
      <c r="D80" s="38">
        <v>2672</v>
      </c>
      <c r="O80" s="38" t="s">
        <v>29</v>
      </c>
      <c r="P80" s="38">
        <v>906</v>
      </c>
    </row>
    <row r="81" spans="3:16" hidden="1" x14ac:dyDescent="0.25">
      <c r="C81" s="45" t="s">
        <v>91</v>
      </c>
      <c r="D81" s="38">
        <v>2636</v>
      </c>
      <c r="O81" s="38" t="s">
        <v>154</v>
      </c>
      <c r="P81" s="38">
        <v>878</v>
      </c>
    </row>
    <row r="82" spans="3:16" hidden="1" x14ac:dyDescent="0.25">
      <c r="C82" s="45" t="s">
        <v>163</v>
      </c>
      <c r="D82" s="38">
        <v>2515</v>
      </c>
      <c r="O82" s="38" t="s">
        <v>46</v>
      </c>
      <c r="P82" s="38">
        <v>847</v>
      </c>
    </row>
    <row r="83" spans="3:16" hidden="1" x14ac:dyDescent="0.25">
      <c r="C83" s="45" t="s">
        <v>63</v>
      </c>
      <c r="D83" s="38">
        <v>2429</v>
      </c>
      <c r="O83" s="38" t="s">
        <v>129</v>
      </c>
      <c r="P83" s="38">
        <v>833</v>
      </c>
    </row>
    <row r="84" spans="3:16" hidden="1" x14ac:dyDescent="0.25">
      <c r="C84" s="45" t="s">
        <v>129</v>
      </c>
      <c r="D84" s="38">
        <v>2207</v>
      </c>
      <c r="O84" s="38" t="s">
        <v>92</v>
      </c>
      <c r="P84" s="38">
        <v>815</v>
      </c>
    </row>
    <row r="85" spans="3:16" hidden="1" x14ac:dyDescent="0.25">
      <c r="C85" s="45" t="s">
        <v>28</v>
      </c>
      <c r="D85" s="38">
        <v>1996</v>
      </c>
      <c r="O85" s="38" t="s">
        <v>61</v>
      </c>
      <c r="P85" s="38">
        <v>814</v>
      </c>
    </row>
    <row r="86" spans="3:16" hidden="1" x14ac:dyDescent="0.25">
      <c r="C86" s="45" t="s">
        <v>54</v>
      </c>
      <c r="D86" s="38">
        <v>1598</v>
      </c>
      <c r="O86" s="38" t="s">
        <v>133</v>
      </c>
      <c r="P86" s="38">
        <v>737</v>
      </c>
    </row>
    <row r="87" spans="3:16" hidden="1" x14ac:dyDescent="0.25">
      <c r="C87" s="45" t="s">
        <v>46</v>
      </c>
      <c r="D87" s="38">
        <v>1428</v>
      </c>
      <c r="O87" s="38" t="s">
        <v>163</v>
      </c>
      <c r="P87" s="38">
        <v>729</v>
      </c>
    </row>
    <row r="88" spans="3:16" hidden="1" x14ac:dyDescent="0.25">
      <c r="C88" s="45" t="s">
        <v>124</v>
      </c>
      <c r="D88" s="38">
        <v>1275</v>
      </c>
      <c r="O88" s="38" t="s">
        <v>124</v>
      </c>
      <c r="P88" s="38">
        <v>667</v>
      </c>
    </row>
    <row r="89" spans="3:16" hidden="1" x14ac:dyDescent="0.25">
      <c r="C89" s="45" t="s">
        <v>62</v>
      </c>
      <c r="D89" s="38">
        <v>1032</v>
      </c>
      <c r="O89" s="38" t="s">
        <v>167</v>
      </c>
      <c r="P89" s="38">
        <v>635</v>
      </c>
    </row>
    <row r="90" spans="3:16" hidden="1" x14ac:dyDescent="0.25">
      <c r="C90" s="45" t="s">
        <v>160</v>
      </c>
      <c r="D90" s="38">
        <v>1025</v>
      </c>
      <c r="O90" s="38" t="s">
        <v>21</v>
      </c>
      <c r="P90" s="38">
        <v>597</v>
      </c>
    </row>
    <row r="91" spans="3:16" hidden="1" x14ac:dyDescent="0.25">
      <c r="C91" s="45" t="s">
        <v>21</v>
      </c>
      <c r="D91" s="38">
        <v>1017</v>
      </c>
      <c r="O91" s="38" t="s">
        <v>50</v>
      </c>
      <c r="P91" s="38">
        <v>552</v>
      </c>
    </row>
    <row r="92" spans="3:16" hidden="1" x14ac:dyDescent="0.25">
      <c r="C92" s="45" t="s">
        <v>74</v>
      </c>
      <c r="D92" s="38">
        <v>980</v>
      </c>
      <c r="O92" s="38" t="s">
        <v>24</v>
      </c>
      <c r="P92" s="38">
        <v>538</v>
      </c>
    </row>
    <row r="93" spans="3:16" hidden="1" x14ac:dyDescent="0.25">
      <c r="C93" s="45" t="s">
        <v>111</v>
      </c>
      <c r="D93" s="38">
        <v>903</v>
      </c>
      <c r="O93" s="38" t="s">
        <v>15</v>
      </c>
      <c r="P93" s="38">
        <v>485</v>
      </c>
    </row>
    <row r="94" spans="3:16" hidden="1" x14ac:dyDescent="0.25">
      <c r="C94" s="45" t="s">
        <v>26</v>
      </c>
      <c r="D94" s="38">
        <v>871</v>
      </c>
      <c r="O94" s="38" t="s">
        <v>90</v>
      </c>
      <c r="P94" s="38">
        <v>442</v>
      </c>
    </row>
    <row r="95" spans="3:16" hidden="1" x14ac:dyDescent="0.25">
      <c r="C95" s="45" t="s">
        <v>61</v>
      </c>
      <c r="D95" s="38">
        <v>856</v>
      </c>
      <c r="O95" s="38" t="s">
        <v>146</v>
      </c>
      <c r="P95" s="38">
        <v>441</v>
      </c>
    </row>
    <row r="96" spans="3:16" hidden="1" x14ac:dyDescent="0.25">
      <c r="C96" s="45" t="s">
        <v>120</v>
      </c>
      <c r="D96" s="38">
        <v>844</v>
      </c>
      <c r="O96" s="38" t="s">
        <v>78</v>
      </c>
      <c r="P96" s="38">
        <v>409</v>
      </c>
    </row>
    <row r="97" spans="3:16" hidden="1" x14ac:dyDescent="0.25">
      <c r="C97" s="45" t="s">
        <v>84</v>
      </c>
      <c r="D97" s="38">
        <v>796</v>
      </c>
      <c r="O97" s="38" t="s">
        <v>135</v>
      </c>
      <c r="P97" s="38">
        <v>394</v>
      </c>
    </row>
    <row r="98" spans="3:16" hidden="1" x14ac:dyDescent="0.25">
      <c r="C98" s="45" t="s">
        <v>135</v>
      </c>
      <c r="D98" s="38">
        <v>700</v>
      </c>
      <c r="O98" s="38" t="s">
        <v>85</v>
      </c>
      <c r="P98" s="38">
        <v>387</v>
      </c>
    </row>
    <row r="99" spans="3:16" hidden="1" x14ac:dyDescent="0.25">
      <c r="C99" s="45" t="s">
        <v>95</v>
      </c>
      <c r="D99" s="38">
        <v>661</v>
      </c>
      <c r="O99" s="38" t="s">
        <v>172</v>
      </c>
      <c r="P99" s="38">
        <v>387</v>
      </c>
    </row>
    <row r="100" spans="3:16" hidden="1" x14ac:dyDescent="0.25">
      <c r="C100" s="45" t="s">
        <v>137</v>
      </c>
      <c r="D100" s="38">
        <v>636</v>
      </c>
      <c r="O100" s="38" t="s">
        <v>173</v>
      </c>
      <c r="P100" s="38">
        <v>325</v>
      </c>
    </row>
    <row r="101" spans="3:16" hidden="1" x14ac:dyDescent="0.25">
      <c r="C101" s="45" t="s">
        <v>148</v>
      </c>
      <c r="D101" s="38">
        <v>623</v>
      </c>
      <c r="O101" s="38" t="s">
        <v>111</v>
      </c>
      <c r="P101" s="38">
        <v>312</v>
      </c>
    </row>
    <row r="102" spans="3:16" hidden="1" x14ac:dyDescent="0.25">
      <c r="C102" s="45" t="s">
        <v>167</v>
      </c>
      <c r="D102" s="38">
        <v>605</v>
      </c>
      <c r="O102" s="38" t="s">
        <v>91</v>
      </c>
      <c r="P102" s="38">
        <v>311</v>
      </c>
    </row>
    <row r="103" spans="3:16" hidden="1" x14ac:dyDescent="0.25">
      <c r="C103" s="45" t="s">
        <v>144</v>
      </c>
      <c r="D103" s="38">
        <v>594</v>
      </c>
      <c r="O103" s="38" t="s">
        <v>25</v>
      </c>
      <c r="P103" s="38">
        <v>291</v>
      </c>
    </row>
    <row r="104" spans="3:16" hidden="1" x14ac:dyDescent="0.25">
      <c r="C104" s="45" t="s">
        <v>17</v>
      </c>
      <c r="D104" s="38">
        <v>576</v>
      </c>
      <c r="O104" s="38" t="s">
        <v>94</v>
      </c>
      <c r="P104" s="38">
        <v>275</v>
      </c>
    </row>
    <row r="105" spans="3:16" hidden="1" x14ac:dyDescent="0.25">
      <c r="C105" s="45" t="s">
        <v>146</v>
      </c>
      <c r="D105" s="38">
        <v>560</v>
      </c>
      <c r="O105" s="38" t="s">
        <v>118</v>
      </c>
      <c r="P105" s="38">
        <v>273</v>
      </c>
    </row>
    <row r="106" spans="3:16" hidden="1" x14ac:dyDescent="0.25">
      <c r="C106" s="45" t="s">
        <v>92</v>
      </c>
      <c r="D106" s="38">
        <v>547</v>
      </c>
      <c r="O106" s="38" t="s">
        <v>144</v>
      </c>
      <c r="P106" s="38">
        <v>258</v>
      </c>
    </row>
    <row r="107" spans="3:16" hidden="1" x14ac:dyDescent="0.25">
      <c r="C107" s="45" t="s">
        <v>154</v>
      </c>
      <c r="D107" s="38">
        <v>421</v>
      </c>
      <c r="O107" s="38" t="s">
        <v>148</v>
      </c>
      <c r="P107" s="38">
        <v>255</v>
      </c>
    </row>
    <row r="108" spans="3:16" hidden="1" x14ac:dyDescent="0.25">
      <c r="C108" s="45" t="s">
        <v>172</v>
      </c>
      <c r="D108" s="38">
        <v>354</v>
      </c>
      <c r="O108" s="38" t="s">
        <v>84</v>
      </c>
      <c r="P108" s="38">
        <v>240</v>
      </c>
    </row>
    <row r="109" spans="3:16" hidden="1" x14ac:dyDescent="0.25">
      <c r="C109" s="45" t="s">
        <v>85</v>
      </c>
      <c r="D109" s="38">
        <v>292</v>
      </c>
      <c r="O109" s="38" t="s">
        <v>125</v>
      </c>
      <c r="P109" s="38">
        <v>178</v>
      </c>
    </row>
    <row r="110" spans="3:16" hidden="1" x14ac:dyDescent="0.25">
      <c r="C110" s="45" t="s">
        <v>118</v>
      </c>
      <c r="D110" s="38">
        <v>277</v>
      </c>
      <c r="O110" s="38" t="s">
        <v>17</v>
      </c>
      <c r="P110" s="38">
        <v>164</v>
      </c>
    </row>
    <row r="111" spans="3:16" hidden="1" x14ac:dyDescent="0.25">
      <c r="C111" s="45" t="s">
        <v>90</v>
      </c>
      <c r="D111" s="38">
        <v>269</v>
      </c>
      <c r="O111" s="38" t="s">
        <v>100</v>
      </c>
      <c r="P111" s="38">
        <v>158</v>
      </c>
    </row>
    <row r="112" spans="3:16" hidden="1" x14ac:dyDescent="0.25">
      <c r="C112" s="45" t="s">
        <v>73</v>
      </c>
      <c r="D112" s="38">
        <v>266</v>
      </c>
      <c r="O112" s="38" t="s">
        <v>54</v>
      </c>
      <c r="P112" s="38">
        <v>155</v>
      </c>
    </row>
    <row r="113" spans="3:16" hidden="1" x14ac:dyDescent="0.25">
      <c r="C113" s="45" t="s">
        <v>173</v>
      </c>
      <c r="D113" s="38">
        <v>240</v>
      </c>
      <c r="O113" s="38" t="s">
        <v>159</v>
      </c>
      <c r="P113" s="38">
        <v>154</v>
      </c>
    </row>
    <row r="114" spans="3:16" hidden="1" x14ac:dyDescent="0.25">
      <c r="C114" s="45" t="s">
        <v>99</v>
      </c>
      <c r="D114" s="38">
        <v>233</v>
      </c>
      <c r="O114" s="38" t="s">
        <v>108</v>
      </c>
      <c r="P114" s="38">
        <v>141</v>
      </c>
    </row>
    <row r="115" spans="3:16" hidden="1" x14ac:dyDescent="0.25">
      <c r="C115" s="45" t="s">
        <v>171</v>
      </c>
      <c r="D115" s="38">
        <v>223</v>
      </c>
      <c r="O115" s="38" t="s">
        <v>73</v>
      </c>
      <c r="P115" s="38">
        <v>131</v>
      </c>
    </row>
    <row r="116" spans="3:16" hidden="1" x14ac:dyDescent="0.25">
      <c r="C116" s="45" t="s">
        <v>104</v>
      </c>
      <c r="D116" s="38">
        <v>201</v>
      </c>
      <c r="O116" s="38" t="s">
        <v>95</v>
      </c>
      <c r="P116" s="38">
        <v>122</v>
      </c>
    </row>
    <row r="117" spans="3:16" hidden="1" x14ac:dyDescent="0.25">
      <c r="C117" s="45" t="s">
        <v>75</v>
      </c>
      <c r="D117" s="38">
        <v>195</v>
      </c>
      <c r="O117" s="38" t="s">
        <v>160</v>
      </c>
      <c r="P117" s="38">
        <v>121</v>
      </c>
    </row>
    <row r="118" spans="3:16" hidden="1" x14ac:dyDescent="0.25">
      <c r="C118" s="45" t="s">
        <v>125</v>
      </c>
      <c r="D118" s="38">
        <v>186</v>
      </c>
      <c r="O118" s="38" t="s">
        <v>138</v>
      </c>
      <c r="P118" s="38">
        <v>105</v>
      </c>
    </row>
    <row r="119" spans="3:16" hidden="1" x14ac:dyDescent="0.25">
      <c r="C119" s="45" t="s">
        <v>159</v>
      </c>
      <c r="D119" s="38">
        <v>170</v>
      </c>
      <c r="O119" s="38" t="s">
        <v>62</v>
      </c>
      <c r="P119" s="38">
        <v>104</v>
      </c>
    </row>
    <row r="120" spans="3:16" hidden="1" x14ac:dyDescent="0.25">
      <c r="C120" s="45" t="s">
        <v>35</v>
      </c>
      <c r="D120" s="38">
        <v>156</v>
      </c>
      <c r="O120" s="38" t="s">
        <v>174</v>
      </c>
      <c r="P120" s="38">
        <v>101</v>
      </c>
    </row>
    <row r="121" spans="3:16" hidden="1" x14ac:dyDescent="0.25">
      <c r="C121" s="45" t="s">
        <v>78</v>
      </c>
      <c r="D121" s="38">
        <v>141</v>
      </c>
      <c r="O121" s="38" t="s">
        <v>169</v>
      </c>
      <c r="P121" s="38">
        <v>92</v>
      </c>
    </row>
    <row r="122" spans="3:16" hidden="1" x14ac:dyDescent="0.25">
      <c r="C122" s="45" t="s">
        <v>77</v>
      </c>
      <c r="D122" s="38">
        <v>116</v>
      </c>
      <c r="O122" s="38" t="s">
        <v>74</v>
      </c>
      <c r="P122" s="38">
        <v>89</v>
      </c>
    </row>
    <row r="123" spans="3:16" hidden="1" x14ac:dyDescent="0.25">
      <c r="C123" s="45" t="s">
        <v>128</v>
      </c>
      <c r="D123" s="38">
        <v>111</v>
      </c>
      <c r="O123" s="38" t="s">
        <v>32</v>
      </c>
      <c r="P123" s="38">
        <v>81</v>
      </c>
    </row>
    <row r="124" spans="3:16" hidden="1" x14ac:dyDescent="0.25">
      <c r="C124" s="45" t="s">
        <v>169</v>
      </c>
      <c r="D124" s="38">
        <v>87</v>
      </c>
      <c r="O124" s="38" t="s">
        <v>34</v>
      </c>
      <c r="P124" s="38">
        <v>69</v>
      </c>
    </row>
    <row r="125" spans="3:16" hidden="1" x14ac:dyDescent="0.25">
      <c r="C125" s="45" t="s">
        <v>48</v>
      </c>
      <c r="D125" s="38">
        <v>77</v>
      </c>
      <c r="O125" s="38" t="s">
        <v>35</v>
      </c>
      <c r="P125" s="38">
        <v>69</v>
      </c>
    </row>
    <row r="126" spans="3:16" hidden="1" x14ac:dyDescent="0.25">
      <c r="C126" s="45" t="s">
        <v>123</v>
      </c>
      <c r="D126" s="38">
        <v>68</v>
      </c>
      <c r="O126" s="38" t="s">
        <v>41</v>
      </c>
      <c r="P126" s="38">
        <v>63</v>
      </c>
    </row>
    <row r="127" spans="3:16" hidden="1" x14ac:dyDescent="0.25">
      <c r="C127" s="45" t="s">
        <v>134</v>
      </c>
      <c r="D127" s="38">
        <v>64</v>
      </c>
      <c r="O127" s="38" t="s">
        <v>136</v>
      </c>
      <c r="P127" s="38">
        <v>60</v>
      </c>
    </row>
    <row r="128" spans="3:16" hidden="1" x14ac:dyDescent="0.25">
      <c r="C128" s="45" t="s">
        <v>133</v>
      </c>
      <c r="D128" s="38">
        <v>58</v>
      </c>
      <c r="O128" s="38" t="s">
        <v>76</v>
      </c>
      <c r="P128" s="38">
        <v>59</v>
      </c>
    </row>
    <row r="129" spans="3:16" hidden="1" x14ac:dyDescent="0.25">
      <c r="C129" s="45" t="s">
        <v>100</v>
      </c>
      <c r="D129" s="38">
        <v>55</v>
      </c>
      <c r="O129" s="38" t="s">
        <v>137</v>
      </c>
      <c r="P129" s="38">
        <v>56</v>
      </c>
    </row>
    <row r="130" spans="3:16" hidden="1" x14ac:dyDescent="0.25">
      <c r="C130" s="45" t="s">
        <v>93</v>
      </c>
      <c r="D130" s="38">
        <v>48</v>
      </c>
      <c r="O130" s="38" t="s">
        <v>107</v>
      </c>
      <c r="P130" s="38">
        <v>54</v>
      </c>
    </row>
    <row r="131" spans="3:16" hidden="1" x14ac:dyDescent="0.25">
      <c r="C131" s="45" t="s">
        <v>114</v>
      </c>
      <c r="D131" s="38">
        <v>45</v>
      </c>
      <c r="O131" s="38" t="s">
        <v>123</v>
      </c>
      <c r="P131" s="38">
        <v>51</v>
      </c>
    </row>
    <row r="132" spans="3:16" hidden="1" x14ac:dyDescent="0.25">
      <c r="C132" s="45" t="s">
        <v>119</v>
      </c>
      <c r="D132" s="38">
        <v>43</v>
      </c>
      <c r="O132" s="38" t="s">
        <v>166</v>
      </c>
      <c r="P132" s="38">
        <v>49</v>
      </c>
    </row>
    <row r="133" spans="3:16" hidden="1" x14ac:dyDescent="0.25">
      <c r="C133" s="45" t="s">
        <v>164</v>
      </c>
      <c r="D133" s="38">
        <v>41</v>
      </c>
      <c r="O133" s="38" t="s">
        <v>48</v>
      </c>
      <c r="P133" s="38">
        <v>48</v>
      </c>
    </row>
    <row r="134" spans="3:16" hidden="1" x14ac:dyDescent="0.25">
      <c r="C134" s="45" t="s">
        <v>174</v>
      </c>
      <c r="D134" s="38">
        <v>41</v>
      </c>
      <c r="O134" s="38" t="s">
        <v>77</v>
      </c>
      <c r="P134" s="38">
        <v>43</v>
      </c>
    </row>
    <row r="135" spans="3:16" hidden="1" x14ac:dyDescent="0.25">
      <c r="C135" s="45" t="s">
        <v>32</v>
      </c>
      <c r="D135" s="38">
        <v>39</v>
      </c>
      <c r="O135" s="38" t="s">
        <v>93</v>
      </c>
      <c r="P135" s="38">
        <v>36</v>
      </c>
    </row>
    <row r="136" spans="3:16" hidden="1" x14ac:dyDescent="0.25">
      <c r="C136" s="45" t="s">
        <v>106</v>
      </c>
      <c r="D136" s="38">
        <v>38</v>
      </c>
      <c r="O136" s="38" t="s">
        <v>171</v>
      </c>
      <c r="P136" s="38">
        <v>29</v>
      </c>
    </row>
    <row r="137" spans="3:16" hidden="1" x14ac:dyDescent="0.25">
      <c r="C137" s="45" t="s">
        <v>108</v>
      </c>
      <c r="D137" s="38">
        <v>35</v>
      </c>
      <c r="O137" s="38" t="s">
        <v>47</v>
      </c>
      <c r="P137" s="38">
        <v>25</v>
      </c>
    </row>
    <row r="138" spans="3:16" hidden="1" x14ac:dyDescent="0.25">
      <c r="C138" s="45" t="s">
        <v>138</v>
      </c>
      <c r="D138" s="38">
        <v>33</v>
      </c>
      <c r="O138" s="38" t="s">
        <v>114</v>
      </c>
      <c r="P138" s="38">
        <v>22</v>
      </c>
    </row>
    <row r="139" spans="3:16" hidden="1" x14ac:dyDescent="0.25">
      <c r="C139" s="45" t="s">
        <v>136</v>
      </c>
      <c r="D139" s="38">
        <v>32</v>
      </c>
      <c r="O139" s="38" t="s">
        <v>56</v>
      </c>
      <c r="P139" s="38">
        <v>21</v>
      </c>
    </row>
    <row r="140" spans="3:16" hidden="1" x14ac:dyDescent="0.25">
      <c r="C140" s="45" t="s">
        <v>45</v>
      </c>
      <c r="D140" s="38">
        <v>31</v>
      </c>
      <c r="O140" s="38" t="s">
        <v>39</v>
      </c>
      <c r="P140" s="38">
        <v>21</v>
      </c>
    </row>
    <row r="141" spans="3:16" hidden="1" x14ac:dyDescent="0.25">
      <c r="C141" s="45" t="s">
        <v>142</v>
      </c>
      <c r="D141" s="38">
        <v>28</v>
      </c>
      <c r="O141" s="38" t="s">
        <v>104</v>
      </c>
      <c r="P141" s="38">
        <v>19</v>
      </c>
    </row>
    <row r="142" spans="3:16" hidden="1" x14ac:dyDescent="0.25">
      <c r="C142" s="45" t="s">
        <v>143</v>
      </c>
      <c r="D142" s="38">
        <v>26</v>
      </c>
      <c r="O142" s="38" t="s">
        <v>153</v>
      </c>
      <c r="P142" s="38">
        <v>19</v>
      </c>
    </row>
    <row r="143" spans="3:16" hidden="1" x14ac:dyDescent="0.25">
      <c r="C143" s="45" t="s">
        <v>155</v>
      </c>
      <c r="D143" s="38">
        <v>26</v>
      </c>
      <c r="O143" s="38" t="s">
        <v>83</v>
      </c>
      <c r="P143" s="38">
        <v>18</v>
      </c>
    </row>
    <row r="144" spans="3:16" hidden="1" x14ac:dyDescent="0.25">
      <c r="C144" s="45" t="s">
        <v>60</v>
      </c>
      <c r="D144" s="38">
        <v>25</v>
      </c>
      <c r="O144" s="38" t="s">
        <v>142</v>
      </c>
      <c r="P144" s="38">
        <v>15</v>
      </c>
    </row>
    <row r="145" spans="3:16" hidden="1" x14ac:dyDescent="0.25">
      <c r="C145" s="45" t="s">
        <v>57</v>
      </c>
      <c r="D145" s="38">
        <v>21</v>
      </c>
      <c r="O145" s="38" t="s">
        <v>162</v>
      </c>
      <c r="P145" s="38">
        <v>15</v>
      </c>
    </row>
    <row r="146" spans="3:16" hidden="1" x14ac:dyDescent="0.25">
      <c r="C146" s="45" t="s">
        <v>64</v>
      </c>
      <c r="D146" s="38">
        <v>20</v>
      </c>
      <c r="O146" s="38" t="s">
        <v>57</v>
      </c>
      <c r="P146" s="38">
        <v>14</v>
      </c>
    </row>
    <row r="147" spans="3:16" hidden="1" x14ac:dyDescent="0.25">
      <c r="C147" s="45" t="s">
        <v>145</v>
      </c>
      <c r="D147" s="38">
        <v>19</v>
      </c>
      <c r="O147" s="38" t="s">
        <v>132</v>
      </c>
      <c r="P147" s="38">
        <v>13</v>
      </c>
    </row>
    <row r="148" spans="3:16" hidden="1" x14ac:dyDescent="0.25">
      <c r="C148" s="45" t="s">
        <v>56</v>
      </c>
      <c r="D148" s="38">
        <v>18</v>
      </c>
      <c r="O148" s="38" t="s">
        <v>164</v>
      </c>
      <c r="P148" s="38">
        <v>12</v>
      </c>
    </row>
    <row r="149" spans="3:16" hidden="1" x14ac:dyDescent="0.25">
      <c r="C149" s="45" t="s">
        <v>76</v>
      </c>
      <c r="D149" s="38">
        <v>15</v>
      </c>
      <c r="O149" s="38" t="s">
        <v>128</v>
      </c>
      <c r="P149" s="38">
        <v>12</v>
      </c>
    </row>
    <row r="150" spans="3:16" hidden="1" x14ac:dyDescent="0.25">
      <c r="C150" s="45" t="s">
        <v>83</v>
      </c>
      <c r="D150" s="38">
        <v>14</v>
      </c>
      <c r="O150" s="38" t="s">
        <v>120</v>
      </c>
      <c r="P150" s="38">
        <v>11</v>
      </c>
    </row>
    <row r="151" spans="3:16" hidden="1" x14ac:dyDescent="0.25">
      <c r="C151" s="45" t="s">
        <v>34</v>
      </c>
      <c r="D151" s="38">
        <v>13</v>
      </c>
      <c r="O151" s="38" t="s">
        <v>64</v>
      </c>
      <c r="P151" s="38">
        <v>10</v>
      </c>
    </row>
    <row r="152" spans="3:16" hidden="1" x14ac:dyDescent="0.25">
      <c r="C152" s="45" t="s">
        <v>40</v>
      </c>
      <c r="D152" s="38">
        <v>11</v>
      </c>
      <c r="O152" s="38" t="s">
        <v>139</v>
      </c>
      <c r="P152" s="38">
        <v>8</v>
      </c>
    </row>
    <row r="153" spans="3:16" hidden="1" x14ac:dyDescent="0.25">
      <c r="C153" s="45" t="s">
        <v>132</v>
      </c>
      <c r="D153" s="38">
        <v>10</v>
      </c>
      <c r="O153" s="38" t="s">
        <v>168</v>
      </c>
      <c r="P153" s="38">
        <v>8</v>
      </c>
    </row>
    <row r="154" spans="3:16" hidden="1" x14ac:dyDescent="0.25">
      <c r="C154" s="45" t="s">
        <v>103</v>
      </c>
      <c r="D154" s="38">
        <v>10</v>
      </c>
      <c r="O154" s="38" t="s">
        <v>40</v>
      </c>
      <c r="P154" s="38">
        <v>7</v>
      </c>
    </row>
    <row r="155" spans="3:16" hidden="1" x14ac:dyDescent="0.25">
      <c r="C155" s="45" t="s">
        <v>67</v>
      </c>
      <c r="D155" s="38">
        <v>9</v>
      </c>
      <c r="O155" s="38" t="s">
        <v>33</v>
      </c>
      <c r="P155" s="38">
        <v>7</v>
      </c>
    </row>
    <row r="156" spans="3:16" hidden="1" x14ac:dyDescent="0.25">
      <c r="C156" s="45" t="s">
        <v>107</v>
      </c>
      <c r="D156" s="38">
        <v>8</v>
      </c>
      <c r="O156" s="38" t="s">
        <v>158</v>
      </c>
      <c r="P156" s="38">
        <v>6</v>
      </c>
    </row>
    <row r="157" spans="3:16" hidden="1" x14ac:dyDescent="0.25">
      <c r="C157" s="45" t="s">
        <v>39</v>
      </c>
      <c r="D157" s="38">
        <v>8</v>
      </c>
      <c r="O157" s="38" t="s">
        <v>70</v>
      </c>
      <c r="P157" s="38">
        <v>6</v>
      </c>
    </row>
    <row r="158" spans="3:16" hidden="1" x14ac:dyDescent="0.25">
      <c r="C158" s="45" t="s">
        <v>41</v>
      </c>
      <c r="D158" s="38">
        <v>7</v>
      </c>
      <c r="O158" s="38" t="s">
        <v>75</v>
      </c>
      <c r="P158" s="38">
        <v>5</v>
      </c>
    </row>
    <row r="159" spans="3:16" hidden="1" x14ac:dyDescent="0.25">
      <c r="C159" s="45" t="s">
        <v>36</v>
      </c>
      <c r="D159" s="38">
        <v>6</v>
      </c>
      <c r="O159" s="38" t="s">
        <v>45</v>
      </c>
      <c r="P159" s="38">
        <v>4</v>
      </c>
    </row>
    <row r="160" spans="3:16" hidden="1" x14ac:dyDescent="0.25">
      <c r="C160" s="45" t="s">
        <v>86</v>
      </c>
      <c r="D160" s="38">
        <v>5</v>
      </c>
      <c r="O160" s="38" t="s">
        <v>134</v>
      </c>
      <c r="P160" s="38">
        <v>4</v>
      </c>
    </row>
    <row r="161" spans="3:16" hidden="1" x14ac:dyDescent="0.25">
      <c r="C161" s="45" t="s">
        <v>47</v>
      </c>
      <c r="D161" s="38">
        <v>5</v>
      </c>
      <c r="O161" s="38" t="s">
        <v>106</v>
      </c>
      <c r="P161" s="38">
        <v>4</v>
      </c>
    </row>
    <row r="162" spans="3:16" hidden="1" x14ac:dyDescent="0.25">
      <c r="C162" s="45" t="s">
        <v>152</v>
      </c>
      <c r="D162" s="38">
        <v>5</v>
      </c>
      <c r="O162" s="38" t="s">
        <v>155</v>
      </c>
      <c r="P162" s="38">
        <v>4</v>
      </c>
    </row>
    <row r="163" spans="3:16" hidden="1" x14ac:dyDescent="0.25">
      <c r="C163" s="45" t="s">
        <v>166</v>
      </c>
      <c r="D163" s="38">
        <v>5</v>
      </c>
      <c r="O163" s="38" t="s">
        <v>87</v>
      </c>
      <c r="P163" s="38">
        <v>4</v>
      </c>
    </row>
    <row r="164" spans="3:16" hidden="1" x14ac:dyDescent="0.25">
      <c r="C164" s="45" t="s">
        <v>70</v>
      </c>
      <c r="D164" s="38">
        <v>5</v>
      </c>
      <c r="O164" s="38" t="s">
        <v>79</v>
      </c>
      <c r="P164" s="38">
        <v>4</v>
      </c>
    </row>
    <row r="165" spans="3:16" hidden="1" x14ac:dyDescent="0.25">
      <c r="C165" s="45" t="s">
        <v>42</v>
      </c>
      <c r="D165" s="38">
        <v>4</v>
      </c>
      <c r="O165" s="38" t="s">
        <v>149</v>
      </c>
      <c r="P165" s="38">
        <v>3</v>
      </c>
    </row>
    <row r="166" spans="3:16" hidden="1" x14ac:dyDescent="0.25">
      <c r="C166" s="45" t="s">
        <v>153</v>
      </c>
      <c r="D166" s="38">
        <v>4</v>
      </c>
      <c r="O166" s="38" t="s">
        <v>86</v>
      </c>
      <c r="P166" s="38">
        <v>3</v>
      </c>
    </row>
    <row r="167" spans="3:16" hidden="1" x14ac:dyDescent="0.25">
      <c r="C167" s="45" t="s">
        <v>149</v>
      </c>
      <c r="D167" s="38">
        <v>4</v>
      </c>
      <c r="O167" s="38" t="s">
        <v>140</v>
      </c>
      <c r="P167" s="38">
        <v>3</v>
      </c>
    </row>
    <row r="168" spans="3:16" hidden="1" x14ac:dyDescent="0.25">
      <c r="C168" s="45" t="s">
        <v>158</v>
      </c>
      <c r="D168" s="38">
        <v>4</v>
      </c>
      <c r="O168" s="38" t="s">
        <v>103</v>
      </c>
      <c r="P168" s="38">
        <v>3</v>
      </c>
    </row>
    <row r="169" spans="3:16" hidden="1" x14ac:dyDescent="0.25">
      <c r="C169" s="45" t="s">
        <v>140</v>
      </c>
      <c r="D169" s="38">
        <v>3</v>
      </c>
      <c r="O169" s="38" t="s">
        <v>152</v>
      </c>
      <c r="P169" s="38">
        <v>3</v>
      </c>
    </row>
    <row r="170" spans="3:16" hidden="1" x14ac:dyDescent="0.25">
      <c r="C170" s="45" t="s">
        <v>110</v>
      </c>
      <c r="D170" s="38">
        <v>3</v>
      </c>
      <c r="O170" s="38" t="s">
        <v>165</v>
      </c>
      <c r="P170" s="38">
        <v>3</v>
      </c>
    </row>
    <row r="171" spans="3:16" hidden="1" x14ac:dyDescent="0.25">
      <c r="C171" s="45" t="s">
        <v>147</v>
      </c>
      <c r="D171" s="38">
        <v>3</v>
      </c>
      <c r="O171" s="38" t="s">
        <v>81</v>
      </c>
      <c r="P171" s="38">
        <v>2</v>
      </c>
    </row>
    <row r="172" spans="3:16" hidden="1" x14ac:dyDescent="0.25">
      <c r="C172" s="45" t="s">
        <v>165</v>
      </c>
      <c r="D172" s="38">
        <v>2</v>
      </c>
      <c r="O172" s="38" t="s">
        <v>110</v>
      </c>
      <c r="P172" s="38">
        <v>2</v>
      </c>
    </row>
    <row r="173" spans="3:16" hidden="1" x14ac:dyDescent="0.25">
      <c r="C173" s="45" t="s">
        <v>43</v>
      </c>
      <c r="D173" s="38">
        <v>2</v>
      </c>
      <c r="O173" s="38" t="s">
        <v>44</v>
      </c>
      <c r="P173" s="38">
        <v>2</v>
      </c>
    </row>
    <row r="174" spans="3:16" hidden="1" x14ac:dyDescent="0.25">
      <c r="C174" s="45" t="s">
        <v>81</v>
      </c>
      <c r="D174" s="38">
        <v>2</v>
      </c>
      <c r="O174" s="38" t="s">
        <v>60</v>
      </c>
      <c r="P174" s="38">
        <v>1</v>
      </c>
    </row>
    <row r="175" spans="3:16" hidden="1" x14ac:dyDescent="0.25">
      <c r="C175" s="45" t="s">
        <v>168</v>
      </c>
      <c r="D175" s="38">
        <v>2</v>
      </c>
      <c r="O175" s="38" t="s">
        <v>43</v>
      </c>
      <c r="P175" s="38">
        <v>1</v>
      </c>
    </row>
    <row r="176" spans="3:16" hidden="1" x14ac:dyDescent="0.25">
      <c r="C176" s="45" t="s">
        <v>87</v>
      </c>
      <c r="D176" s="38">
        <v>2</v>
      </c>
      <c r="O176" s="38" t="s">
        <v>109</v>
      </c>
      <c r="P176" s="38">
        <v>1</v>
      </c>
    </row>
    <row r="177" spans="3:16" hidden="1" x14ac:dyDescent="0.25">
      <c r="C177" s="45" t="s">
        <v>170</v>
      </c>
      <c r="D177" s="38">
        <v>1</v>
      </c>
      <c r="O177" s="38" t="s">
        <v>67</v>
      </c>
      <c r="P177" s="38">
        <v>1</v>
      </c>
    </row>
    <row r="178" spans="3:16" hidden="1" x14ac:dyDescent="0.25">
      <c r="C178" s="45" t="s">
        <v>109</v>
      </c>
      <c r="D178" s="38">
        <v>1</v>
      </c>
      <c r="O178" s="38" t="s">
        <v>170</v>
      </c>
      <c r="P178" s="38">
        <v>1</v>
      </c>
    </row>
    <row r="179" spans="3:16" hidden="1" x14ac:dyDescent="0.25">
      <c r="C179" s="45" t="s">
        <v>79</v>
      </c>
      <c r="D179" s="38">
        <v>1</v>
      </c>
      <c r="O179" s="38" t="s">
        <v>126</v>
      </c>
      <c r="P179" s="38">
        <v>1</v>
      </c>
    </row>
    <row r="180" spans="3:16" hidden="1" x14ac:dyDescent="0.25">
      <c r="C180" s="45" t="s">
        <v>126</v>
      </c>
      <c r="D180" s="38">
        <v>1</v>
      </c>
      <c r="O180" s="38" t="s">
        <v>157</v>
      </c>
      <c r="P180" s="38">
        <v>1</v>
      </c>
    </row>
    <row r="181" spans="3:16" hidden="1" x14ac:dyDescent="0.25">
      <c r="C181" s="45" t="s">
        <v>157</v>
      </c>
      <c r="D181" s="38">
        <v>0.7923</v>
      </c>
      <c r="O181" s="38" t="s">
        <v>145</v>
      </c>
      <c r="P181" s="38">
        <v>1</v>
      </c>
    </row>
    <row r="182" spans="3:16" hidden="1" x14ac:dyDescent="0.25">
      <c r="C182" s="45" t="s">
        <v>33</v>
      </c>
      <c r="D182" s="38">
        <v>0.64100000000000001</v>
      </c>
      <c r="O182" s="38" t="s">
        <v>143</v>
      </c>
      <c r="P182" s="38">
        <v>0.7399</v>
      </c>
    </row>
    <row r="183" spans="3:16" hidden="1" x14ac:dyDescent="0.25">
      <c r="C183" s="45" t="s">
        <v>139</v>
      </c>
      <c r="D183" s="38">
        <v>0.4955</v>
      </c>
      <c r="O183" s="38" t="s">
        <v>105</v>
      </c>
      <c r="P183" s="38">
        <v>0.70879999999999999</v>
      </c>
    </row>
    <row r="184" spans="3:16" hidden="1" x14ac:dyDescent="0.25">
      <c r="C184" s="45" t="s">
        <v>44</v>
      </c>
      <c r="D184" s="38">
        <v>0.48370000000000002</v>
      </c>
      <c r="O184" s="38" t="s">
        <v>119</v>
      </c>
      <c r="P184" s="38">
        <v>0.70389999999999997</v>
      </c>
    </row>
    <row r="185" spans="3:16" hidden="1" x14ac:dyDescent="0.25">
      <c r="C185" s="45" t="s">
        <v>156</v>
      </c>
      <c r="D185" s="38">
        <v>0.46460000000000001</v>
      </c>
      <c r="O185" s="38" t="s">
        <v>36</v>
      </c>
      <c r="P185" s="38">
        <v>0.69520000000000004</v>
      </c>
    </row>
    <row r="186" spans="3:16" hidden="1" x14ac:dyDescent="0.25">
      <c r="C186" s="45" t="s">
        <v>102</v>
      </c>
      <c r="D186" s="38">
        <v>0.38790000000000002</v>
      </c>
      <c r="O186" s="38" t="s">
        <v>102</v>
      </c>
      <c r="P186" s="38">
        <v>0.67130000000000001</v>
      </c>
    </row>
    <row r="187" spans="3:16" hidden="1" x14ac:dyDescent="0.25">
      <c r="C187" s="45" t="s">
        <v>112</v>
      </c>
      <c r="D187" s="38">
        <v>0.34570000000000001</v>
      </c>
      <c r="O187" s="38" t="s">
        <v>156</v>
      </c>
      <c r="P187" s="38">
        <v>0.62460000000000004</v>
      </c>
    </row>
    <row r="188" spans="3:16" hidden="1" x14ac:dyDescent="0.25">
      <c r="C188" s="45" t="s">
        <v>37</v>
      </c>
      <c r="D188" s="38">
        <v>0.29580000000000001</v>
      </c>
      <c r="O188" s="38" t="s">
        <v>101</v>
      </c>
      <c r="P188" s="38">
        <v>0.61470000000000002</v>
      </c>
    </row>
    <row r="189" spans="3:16" hidden="1" x14ac:dyDescent="0.25">
      <c r="C189" s="45" t="s">
        <v>105</v>
      </c>
      <c r="D189" s="38">
        <v>0.27550000000000002</v>
      </c>
      <c r="O189" s="38" t="s">
        <v>42</v>
      </c>
      <c r="P189" s="38">
        <v>0.60019999999999996</v>
      </c>
    </row>
    <row r="190" spans="3:16" hidden="1" x14ac:dyDescent="0.25">
      <c r="C190" s="45" t="s">
        <v>121</v>
      </c>
      <c r="D190" s="38">
        <v>0.26100000000000001</v>
      </c>
      <c r="O190" s="38" t="s">
        <v>37</v>
      </c>
      <c r="P190" s="38">
        <v>0.58199999999999996</v>
      </c>
    </row>
    <row r="191" spans="3:16" hidden="1" x14ac:dyDescent="0.25">
      <c r="C191" s="45" t="s">
        <v>38</v>
      </c>
      <c r="D191" s="38">
        <v>0.25319999999999998</v>
      </c>
      <c r="O191" s="38" t="s">
        <v>49</v>
      </c>
      <c r="P191" s="38">
        <v>0.42599999999999999</v>
      </c>
    </row>
    <row r="192" spans="3:16" hidden="1" x14ac:dyDescent="0.25">
      <c r="C192" s="45" t="s">
        <v>52</v>
      </c>
      <c r="D192" s="38">
        <v>0.24929999999999999</v>
      </c>
      <c r="O192" s="38" t="s">
        <v>147</v>
      </c>
      <c r="P192" s="38">
        <v>0.40720000000000001</v>
      </c>
    </row>
    <row r="193" spans="3:16" hidden="1" x14ac:dyDescent="0.25">
      <c r="C193" s="45" t="s">
        <v>89</v>
      </c>
      <c r="D193" s="38">
        <v>0.20849999999999999</v>
      </c>
      <c r="O193" s="38" t="s">
        <v>52</v>
      </c>
      <c r="P193" s="38">
        <v>0.37240000000000001</v>
      </c>
    </row>
    <row r="194" spans="3:16" hidden="1" x14ac:dyDescent="0.25">
      <c r="C194" s="45" t="s">
        <v>115</v>
      </c>
      <c r="D194" s="38">
        <v>0.20449999999999999</v>
      </c>
      <c r="O194" s="38" t="s">
        <v>161</v>
      </c>
      <c r="P194" s="38">
        <v>0.3483</v>
      </c>
    </row>
    <row r="195" spans="3:16" hidden="1" x14ac:dyDescent="0.25">
      <c r="C195" s="45" t="s">
        <v>72</v>
      </c>
      <c r="D195" s="38">
        <v>0.1953</v>
      </c>
      <c r="O195" s="38" t="s">
        <v>122</v>
      </c>
      <c r="P195" s="38">
        <v>0.34560000000000002</v>
      </c>
    </row>
    <row r="196" spans="3:16" hidden="1" x14ac:dyDescent="0.25">
      <c r="C196" s="45" t="s">
        <v>141</v>
      </c>
      <c r="D196" s="38">
        <v>0.1757</v>
      </c>
      <c r="O196" s="38" t="s">
        <v>89</v>
      </c>
      <c r="P196" s="38">
        <v>0.34460000000000002</v>
      </c>
    </row>
    <row r="197" spans="3:16" hidden="1" x14ac:dyDescent="0.25">
      <c r="C197" s="45" t="s">
        <v>101</v>
      </c>
      <c r="D197" s="38">
        <v>0.17069999999999999</v>
      </c>
      <c r="O197" s="38" t="s">
        <v>38</v>
      </c>
      <c r="P197" s="38">
        <v>0.31090000000000001</v>
      </c>
    </row>
    <row r="198" spans="3:16" hidden="1" x14ac:dyDescent="0.25">
      <c r="C198" s="45" t="s">
        <v>131</v>
      </c>
      <c r="D198" s="38">
        <v>0.15049999999999999</v>
      </c>
      <c r="O198" s="38" t="s">
        <v>131</v>
      </c>
      <c r="P198" s="38">
        <v>0.28720000000000001</v>
      </c>
    </row>
    <row r="199" spans="3:16" hidden="1" x14ac:dyDescent="0.25">
      <c r="C199" s="45" t="s">
        <v>161</v>
      </c>
      <c r="D199" s="38">
        <v>0.13819999999999999</v>
      </c>
      <c r="O199" s="38" t="s">
        <v>72</v>
      </c>
      <c r="P199" s="38">
        <v>0.28120000000000001</v>
      </c>
    </row>
    <row r="200" spans="3:16" hidden="1" x14ac:dyDescent="0.25">
      <c r="C200" s="45" t="s">
        <v>162</v>
      </c>
      <c r="D200" s="38">
        <v>0.1067</v>
      </c>
      <c r="O200" s="38" t="s">
        <v>141</v>
      </c>
      <c r="P200" s="38">
        <v>0.25840000000000002</v>
      </c>
    </row>
    <row r="201" spans="3:16" hidden="1" x14ac:dyDescent="0.25">
      <c r="C201" s="45" t="s">
        <v>82</v>
      </c>
      <c r="D201" s="38">
        <v>0.1028</v>
      </c>
      <c r="O201" s="38" t="s">
        <v>51</v>
      </c>
      <c r="P201" s="38">
        <v>0.25069999999999998</v>
      </c>
    </row>
    <row r="202" spans="3:16" hidden="1" x14ac:dyDescent="0.25">
      <c r="C202" s="45" t="s">
        <v>122</v>
      </c>
      <c r="D202" s="38">
        <v>9.9500000000000005E-2</v>
      </c>
      <c r="O202" s="38" t="s">
        <v>82</v>
      </c>
      <c r="P202" s="38">
        <v>0.2336</v>
      </c>
    </row>
    <row r="203" spans="3:16" hidden="1" x14ac:dyDescent="0.25">
      <c r="C203" s="45" t="s">
        <v>68</v>
      </c>
      <c r="D203" s="38">
        <v>7.4800000000000005E-2</v>
      </c>
      <c r="O203" s="38" t="s">
        <v>115</v>
      </c>
      <c r="P203" s="38">
        <v>0.155</v>
      </c>
    </row>
    <row r="204" spans="3:16" hidden="1" x14ac:dyDescent="0.25">
      <c r="C204" s="45" t="s">
        <v>113</v>
      </c>
      <c r="D204" s="38">
        <v>7.2800000000000004E-2</v>
      </c>
      <c r="O204" s="38" t="s">
        <v>96</v>
      </c>
      <c r="P204" s="38">
        <v>0.1411</v>
      </c>
    </row>
    <row r="205" spans="3:16" hidden="1" x14ac:dyDescent="0.25">
      <c r="C205" s="45" t="s">
        <v>127</v>
      </c>
      <c r="D205" s="38">
        <v>6.4899999999999999E-2</v>
      </c>
      <c r="O205" s="38" t="s">
        <v>113</v>
      </c>
      <c r="P205" s="38">
        <v>0.13320000000000001</v>
      </c>
    </row>
    <row r="206" spans="3:16" hidden="1" x14ac:dyDescent="0.25">
      <c r="C206" s="45" t="s">
        <v>66</v>
      </c>
      <c r="D206" s="38">
        <v>6.1600000000000002E-2</v>
      </c>
      <c r="O206" s="38" t="s">
        <v>127</v>
      </c>
      <c r="P206" s="38">
        <v>0.1104</v>
      </c>
    </row>
    <row r="207" spans="3:16" hidden="1" x14ac:dyDescent="0.25">
      <c r="C207" s="45" t="s">
        <v>49</v>
      </c>
      <c r="D207" s="38">
        <v>5.4800000000000001E-2</v>
      </c>
      <c r="O207" s="38" t="s">
        <v>69</v>
      </c>
      <c r="P207" s="38">
        <v>0.10780000000000001</v>
      </c>
    </row>
    <row r="208" spans="3:16" hidden="1" x14ac:dyDescent="0.25">
      <c r="C208" s="45" t="s">
        <v>97</v>
      </c>
      <c r="D208" s="38">
        <v>4.5100000000000001E-2</v>
      </c>
      <c r="O208" s="38" t="s">
        <v>68</v>
      </c>
      <c r="P208" s="38">
        <v>9.2700000000000005E-2</v>
      </c>
    </row>
    <row r="209" spans="3:16" hidden="1" x14ac:dyDescent="0.25">
      <c r="C209" s="45" t="s">
        <v>96</v>
      </c>
      <c r="D209" s="38">
        <v>3.5700000000000003E-2</v>
      </c>
      <c r="O209" s="38" t="s">
        <v>112</v>
      </c>
      <c r="P209" s="38">
        <v>9.2499999999999999E-2</v>
      </c>
    </row>
    <row r="210" spans="3:16" hidden="1" x14ac:dyDescent="0.25">
      <c r="C210" s="45" t="s">
        <v>51</v>
      </c>
      <c r="D210" s="38">
        <v>2.8899999999999999E-2</v>
      </c>
      <c r="O210" s="38" t="s">
        <v>97</v>
      </c>
      <c r="P210" s="38">
        <v>7.51E-2</v>
      </c>
    </row>
    <row r="211" spans="3:16" hidden="1" x14ac:dyDescent="0.25">
      <c r="C211" s="45" t="s">
        <v>151</v>
      </c>
      <c r="D211" s="38">
        <v>2.1899999999999999E-2</v>
      </c>
      <c r="O211" s="38" t="s">
        <v>66</v>
      </c>
      <c r="P211" s="38">
        <v>6.4000000000000001E-2</v>
      </c>
    </row>
    <row r="212" spans="3:16" hidden="1" x14ac:dyDescent="0.25">
      <c r="C212" s="45" t="s">
        <v>117</v>
      </c>
      <c r="D212" s="38">
        <v>1.46E-2</v>
      </c>
      <c r="O212" s="38" t="s">
        <v>151</v>
      </c>
      <c r="P212" s="38">
        <v>2.7799999999999998E-2</v>
      </c>
    </row>
    <row r="213" spans="3:16" hidden="1" x14ac:dyDescent="0.25">
      <c r="C213" s="45" t="s">
        <v>69</v>
      </c>
      <c r="D213" s="38">
        <v>1.37E-2</v>
      </c>
      <c r="O213" s="38" t="s">
        <v>117</v>
      </c>
      <c r="P213" s="38">
        <v>2.4799999999999999E-2</v>
      </c>
    </row>
    <row r="214" spans="3:16" hidden="1" x14ac:dyDescent="0.25">
      <c r="C214" s="45" t="s">
        <v>150</v>
      </c>
      <c r="D214" s="38">
        <v>8.9999999999999993E-3</v>
      </c>
      <c r="O214" s="38" t="s">
        <v>121</v>
      </c>
      <c r="P214" s="38">
        <v>1.26E-2</v>
      </c>
    </row>
    <row r="215" spans="3:16" hidden="1" x14ac:dyDescent="0.25">
      <c r="O215" s="38" t="s">
        <v>150</v>
      </c>
      <c r="P215" s="38">
        <v>1.04E-2</v>
      </c>
    </row>
    <row r="216" spans="3:16" hidden="1" x14ac:dyDescent="0.25"/>
    <row r="217" spans="3:16" hidden="1" x14ac:dyDescent="0.25">
      <c r="C217" s="38" t="s">
        <v>206</v>
      </c>
      <c r="D217" s="38">
        <v>522974</v>
      </c>
    </row>
    <row r="218" spans="3:16" hidden="1" x14ac:dyDescent="0.25">
      <c r="C218" s="38" t="s">
        <v>202</v>
      </c>
      <c r="D218" s="38">
        <v>521925</v>
      </c>
      <c r="O218" s="38" t="s">
        <v>206</v>
      </c>
      <c r="P218" s="38">
        <v>217889</v>
      </c>
    </row>
    <row r="219" spans="3:16" hidden="1" x14ac:dyDescent="0.25">
      <c r="C219" s="38" t="s">
        <v>205</v>
      </c>
      <c r="D219" s="38">
        <v>481277</v>
      </c>
      <c r="O219" s="38" t="s">
        <v>202</v>
      </c>
      <c r="P219" s="38">
        <v>217415</v>
      </c>
    </row>
    <row r="220" spans="3:16" hidden="1" x14ac:dyDescent="0.25">
      <c r="C220" s="38" t="s">
        <v>214</v>
      </c>
      <c r="D220" s="38">
        <v>480758</v>
      </c>
      <c r="O220" s="38" t="s">
        <v>205</v>
      </c>
      <c r="P220" s="38">
        <v>193599</v>
      </c>
    </row>
    <row r="221" spans="3:16" hidden="1" x14ac:dyDescent="0.25">
      <c r="C221" s="38" t="s">
        <v>210</v>
      </c>
      <c r="D221" s="38">
        <v>345541</v>
      </c>
      <c r="O221" s="38" t="s">
        <v>214</v>
      </c>
      <c r="P221" s="38">
        <v>192539</v>
      </c>
    </row>
    <row r="222" spans="3:16" hidden="1" x14ac:dyDescent="0.25">
      <c r="C222" s="38" t="s">
        <v>204</v>
      </c>
      <c r="D222" s="38">
        <v>247855</v>
      </c>
      <c r="O222" s="38" t="s">
        <v>215</v>
      </c>
      <c r="P222" s="38">
        <v>98813</v>
      </c>
    </row>
    <row r="223" spans="3:16" hidden="1" x14ac:dyDescent="0.25">
      <c r="C223" s="38" t="s">
        <v>215</v>
      </c>
      <c r="D223" s="38">
        <v>134375</v>
      </c>
      <c r="O223" s="38" t="s">
        <v>210</v>
      </c>
      <c r="P223" s="38">
        <v>93430.7</v>
      </c>
    </row>
    <row r="224" spans="3:16" hidden="1" x14ac:dyDescent="0.25">
      <c r="C224" s="38" t="s">
        <v>207</v>
      </c>
      <c r="D224" s="38">
        <v>28641.7</v>
      </c>
      <c r="O224" s="38" t="s">
        <v>204</v>
      </c>
      <c r="P224" s="38">
        <v>88293</v>
      </c>
    </row>
    <row r="225" spans="3:16" hidden="1" x14ac:dyDescent="0.25">
      <c r="C225" s="38" t="s">
        <v>213</v>
      </c>
      <c r="D225" s="38">
        <v>22590.1</v>
      </c>
      <c r="O225" s="38" t="s">
        <v>207</v>
      </c>
      <c r="P225" s="38">
        <v>20869.7</v>
      </c>
    </row>
    <row r="226" spans="3:16" hidden="1" x14ac:dyDescent="0.25">
      <c r="C226" s="38" t="s">
        <v>211</v>
      </c>
      <c r="D226" s="38">
        <v>11437</v>
      </c>
      <c r="O226" s="38" t="s">
        <v>213</v>
      </c>
      <c r="P226" s="38">
        <v>13568.2</v>
      </c>
    </row>
    <row r="227" spans="3:16" hidden="1" x14ac:dyDescent="0.25">
      <c r="C227" s="38" t="s">
        <v>209</v>
      </c>
      <c r="D227" s="38">
        <v>6051.57</v>
      </c>
      <c r="O227" s="38" t="s">
        <v>209</v>
      </c>
      <c r="P227" s="38">
        <v>7301.52</v>
      </c>
    </row>
    <row r="228" spans="3:16" hidden="1" x14ac:dyDescent="0.25">
      <c r="C228" s="38" t="s">
        <v>208</v>
      </c>
      <c r="D228" s="38">
        <v>1722.24</v>
      </c>
      <c r="O228" s="38" t="s">
        <v>211</v>
      </c>
      <c r="P228" s="38">
        <v>2374.6</v>
      </c>
    </row>
    <row r="229" spans="3:16" hidden="1" x14ac:dyDescent="0.25">
      <c r="C229" s="38" t="s">
        <v>212</v>
      </c>
      <c r="D229" s="38">
        <v>1474</v>
      </c>
      <c r="O229" s="38" t="s">
        <v>208</v>
      </c>
      <c r="P229" s="38">
        <v>1233.4000000000001</v>
      </c>
    </row>
    <row r="230" spans="3:16" hidden="1" x14ac:dyDescent="0.25">
      <c r="C230" s="38" t="s">
        <v>203</v>
      </c>
      <c r="D230" s="38">
        <v>148.97399999999999</v>
      </c>
      <c r="O230" s="38" t="s">
        <v>212</v>
      </c>
      <c r="P230" s="38">
        <v>1635</v>
      </c>
    </row>
    <row r="231" spans="3:16" hidden="1" x14ac:dyDescent="0.25">
      <c r="C231" s="38" t="s">
        <v>11</v>
      </c>
      <c r="D231" s="38">
        <v>0</v>
      </c>
      <c r="O231" s="38" t="s">
        <v>203</v>
      </c>
      <c r="P231" s="38">
        <v>174.47499999999999</v>
      </c>
    </row>
    <row r="232" spans="3:16" hidden="1" x14ac:dyDescent="0.25">
      <c r="O232" s="38" t="s">
        <v>11</v>
      </c>
      <c r="P232" s="38">
        <v>0</v>
      </c>
    </row>
    <row r="233" spans="3:16" hidden="1" x14ac:dyDescent="0.25"/>
    <row r="234" spans="3:16" hidden="1" x14ac:dyDescent="0.25"/>
  </sheetData>
  <sheetProtection algorithmName="SHA-512" hashValue="L16wdZmLlE1HKwYS+QW1QAb+aLY7hqt7WkU8lsO/3yvRF+akhVDRzqTJKHLbVlMVFqDpqh3k1VtzizL20wnFug==" saltValue="poWN5t9wh689DoUTU5dFhQ==" spinCount="100000" sheet="1" scenarios="1"/>
  <mergeCells count="2">
    <mergeCell ref="B1:Y1"/>
    <mergeCell ref="Z2:AC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48"/>
  <sheetViews>
    <sheetView showGridLines="0" showRowColHeaders="0" zoomScale="70" zoomScaleNormal="70" workbookViewId="0">
      <selection sqref="A1:D1"/>
    </sheetView>
  </sheetViews>
  <sheetFormatPr defaultRowHeight="15.75" x14ac:dyDescent="0.25"/>
  <cols>
    <col min="1" max="16384" width="9" style="38"/>
  </cols>
  <sheetData>
    <row r="1" spans="1:12" x14ac:dyDescent="0.25">
      <c r="A1" s="37"/>
      <c r="K1" s="94" t="s">
        <v>249</v>
      </c>
      <c r="L1" s="94"/>
    </row>
    <row r="2" spans="1:12" x14ac:dyDescent="0.25">
      <c r="K2" s="94"/>
      <c r="L2" s="94"/>
    </row>
    <row r="3" spans="1:12" x14ac:dyDescent="0.25">
      <c r="K3" s="94"/>
      <c r="L3" s="94"/>
    </row>
    <row r="4" spans="1:12" x14ac:dyDescent="0.25">
      <c r="K4" s="94"/>
      <c r="L4" s="94"/>
    </row>
    <row r="5" spans="1:12" x14ac:dyDescent="0.25">
      <c r="K5" s="94"/>
      <c r="L5" s="94"/>
    </row>
    <row r="6" spans="1:12" x14ac:dyDescent="0.25">
      <c r="K6" s="94"/>
      <c r="L6" s="94"/>
    </row>
    <row r="7" spans="1:12" x14ac:dyDescent="0.25">
      <c r="K7" s="94"/>
      <c r="L7" s="94"/>
    </row>
    <row r="12" spans="1:12" x14ac:dyDescent="0.25">
      <c r="A12" s="39"/>
    </row>
    <row r="13" spans="1:12" x14ac:dyDescent="0.25">
      <c r="A13" s="39"/>
    </row>
    <row r="14" spans="1:12" x14ac:dyDescent="0.25">
      <c r="A14" s="39"/>
    </row>
    <row r="15" spans="1:12" x14ac:dyDescent="0.25">
      <c r="A15" s="39"/>
    </row>
    <row r="29" spans="5:15" x14ac:dyDescent="0.25">
      <c r="E29" s="40"/>
      <c r="F29" s="40"/>
      <c r="G29" s="40"/>
      <c r="H29" s="40"/>
      <c r="I29" s="40"/>
      <c r="J29" s="40"/>
      <c r="K29" s="40"/>
      <c r="L29" s="40"/>
      <c r="M29" s="40"/>
      <c r="N29" s="40"/>
      <c r="O29" s="40"/>
    </row>
    <row r="33" spans="1:4" x14ac:dyDescent="0.25">
      <c r="A33" s="41" t="s">
        <v>234</v>
      </c>
    </row>
    <row r="38" spans="1:4" hidden="1" x14ac:dyDescent="0.25">
      <c r="A38" s="42" t="s">
        <v>176</v>
      </c>
      <c r="B38" s="42" t="s">
        <v>235</v>
      </c>
    </row>
    <row r="39" spans="1:4" hidden="1" x14ac:dyDescent="0.25">
      <c r="A39" s="39" t="s">
        <v>185</v>
      </c>
      <c r="B39" s="39">
        <v>98813</v>
      </c>
      <c r="C39" s="81">
        <f t="shared" ref="C39:C47" si="0">(IF(ISNUMBER(B39),(IF(B39&lt;100,"&lt;100",IF(B39&lt;200,"&lt;200",IF(B39&lt;500,"&lt;500",IF(B39&lt;1000,"&lt;1,000",IF(B39&lt;10000,(ROUND(B39,-2)),IF(B39&lt;100000,(ROUND(B39,-3)),IF(B39&lt;1000000,(ROUND(B39,-4)),IF(B39&gt;=1000000,(ROUND(B39,-5))))))))))),"-"))</f>
        <v>99000</v>
      </c>
      <c r="D39" s="53">
        <f t="shared" ref="D39:D47" si="1">B39/$B$47</f>
        <v>0.45216925745088798</v>
      </c>
    </row>
    <row r="40" spans="1:4" hidden="1" x14ac:dyDescent="0.25">
      <c r="A40" s="39" t="s">
        <v>184</v>
      </c>
      <c r="B40" s="39">
        <v>93430.7</v>
      </c>
      <c r="C40" s="81">
        <f t="shared" si="0"/>
        <v>93000</v>
      </c>
      <c r="D40" s="53">
        <f t="shared" si="1"/>
        <v>0.42753979984533086</v>
      </c>
    </row>
    <row r="41" spans="1:4" hidden="1" x14ac:dyDescent="0.25">
      <c r="A41" s="39" t="s">
        <v>188</v>
      </c>
      <c r="B41" s="39">
        <v>13568.2</v>
      </c>
      <c r="C41" s="81">
        <f t="shared" si="0"/>
        <v>14000</v>
      </c>
      <c r="D41" s="53">
        <f t="shared" si="1"/>
        <v>6.2088216317135785E-2</v>
      </c>
    </row>
    <row r="42" spans="1:4" hidden="1" x14ac:dyDescent="0.25">
      <c r="A42" s="39" t="s">
        <v>187</v>
      </c>
      <c r="B42" s="39">
        <v>7301.52</v>
      </c>
      <c r="C42" s="81">
        <f t="shared" si="0"/>
        <v>7300</v>
      </c>
      <c r="D42" s="53">
        <f t="shared" si="1"/>
        <v>3.341182715495742E-2</v>
      </c>
    </row>
    <row r="43" spans="1:4" hidden="1" x14ac:dyDescent="0.25">
      <c r="A43" s="39" t="s">
        <v>189</v>
      </c>
      <c r="B43" s="39">
        <v>2374.6</v>
      </c>
      <c r="C43" s="81">
        <f t="shared" si="0"/>
        <v>2400</v>
      </c>
      <c r="D43" s="53">
        <f t="shared" si="1"/>
        <v>1.0866192897117571E-2</v>
      </c>
    </row>
    <row r="44" spans="1:4" hidden="1" x14ac:dyDescent="0.25">
      <c r="A44" s="39" t="s">
        <v>186</v>
      </c>
      <c r="B44" s="39">
        <v>1635</v>
      </c>
      <c r="C44" s="81">
        <f t="shared" si="0"/>
        <v>1600</v>
      </c>
      <c r="D44" s="53">
        <f t="shared" si="1"/>
        <v>7.4817760409278322E-3</v>
      </c>
    </row>
    <row r="45" spans="1:4" hidden="1" x14ac:dyDescent="0.25">
      <c r="A45" s="39" t="s">
        <v>300</v>
      </c>
      <c r="B45" s="39">
        <v>1233.4000000000001</v>
      </c>
      <c r="C45" s="81">
        <f t="shared" si="0"/>
        <v>1200</v>
      </c>
      <c r="D45" s="53">
        <f t="shared" si="1"/>
        <v>5.6440505008442743E-3</v>
      </c>
    </row>
    <row r="46" spans="1:4" hidden="1" x14ac:dyDescent="0.25">
      <c r="A46" s="39" t="s">
        <v>303</v>
      </c>
      <c r="B46" s="39">
        <v>174.47499999999999</v>
      </c>
      <c r="C46" s="81" t="str">
        <f t="shared" si="0"/>
        <v>&lt;200</v>
      </c>
      <c r="D46" s="53">
        <f t="shared" si="1"/>
        <v>7.9839931176812443E-4</v>
      </c>
    </row>
    <row r="47" spans="1:4" hidden="1" x14ac:dyDescent="0.25">
      <c r="A47" s="38" t="s">
        <v>13</v>
      </c>
      <c r="B47" s="38">
        <v>218531</v>
      </c>
      <c r="C47" s="81">
        <f t="shared" si="0"/>
        <v>220000</v>
      </c>
      <c r="D47" s="53">
        <f t="shared" si="1"/>
        <v>1</v>
      </c>
    </row>
    <row r="48" spans="1:4" hidden="1" x14ac:dyDescent="0.25"/>
  </sheetData>
  <sheetProtection algorithmName="SHA-512" hashValue="89E6jN2OjX/EVjk3YD1t/dR0Q7YrvQaeTASMClUFqF4TRftPZ7b5I4WN07UHVpo+BVFabY3ELK37xGuNd7zHiw==" saltValue="3cRvrlgCW+aGd58mJSupQw==" spinCount="100000" sheet="1" scenarios="1"/>
  <mergeCells count="1">
    <mergeCell ref="K1:L7"/>
  </mergeCells>
  <pageMargins left="0.7" right="0.7" top="0.75" bottom="0.75" header="0.3" footer="0.3"/>
  <pageSetup paperSize="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9"/>
  <sheetViews>
    <sheetView showGridLines="0" showRowColHeaders="0" zoomScale="70" zoomScaleNormal="70" workbookViewId="0">
      <selection sqref="A1:D1"/>
    </sheetView>
  </sheetViews>
  <sheetFormatPr defaultRowHeight="15.75" x14ac:dyDescent="0.25"/>
  <cols>
    <col min="1" max="16384" width="9" style="38"/>
  </cols>
  <sheetData>
    <row r="1" spans="1: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4" spans="1:4" x14ac:dyDescent="0.25">
      <c r="A34" s="41"/>
    </row>
    <row r="38" spans="1:4" hidden="1" x14ac:dyDescent="0.25">
      <c r="A38" s="42" t="s">
        <v>176</v>
      </c>
      <c r="B38" s="42" t="s">
        <v>235</v>
      </c>
    </row>
    <row r="39" spans="1:4" hidden="1" x14ac:dyDescent="0.25">
      <c r="A39" s="38" t="s">
        <v>99</v>
      </c>
      <c r="B39" s="38">
        <v>4531</v>
      </c>
      <c r="C39" s="81">
        <f t="shared" ref="C39:C55" si="0">(IF(ISNUMBER(B39),(IF(B39&lt;100,"&lt;100",IF(B39&lt;200,"&lt;200",IF(B39&lt;500,"&lt;500",IF(B39&lt;1000,"&lt;1,000",IF(B39&lt;10000,(ROUND(B39,-2)),IF(B39&lt;100000,(ROUND(B39,-3)),IF(B39&lt;1000000,(ROUND(B39,-4)),IF(B39&gt;=1000000,(ROUND(B39,-5))))))))))),"-"))</f>
        <v>4500</v>
      </c>
      <c r="D39" s="53">
        <f t="shared" ref="D39:D55" si="1">B39/$B$57</f>
        <v>0.62055571990489644</v>
      </c>
    </row>
    <row r="40" spans="1:4" hidden="1" x14ac:dyDescent="0.25">
      <c r="A40" s="38" t="s">
        <v>61</v>
      </c>
      <c r="B40" s="38">
        <v>814</v>
      </c>
      <c r="C40" s="81" t="str">
        <f t="shared" si="0"/>
        <v>&lt;1,000</v>
      </c>
      <c r="D40" s="53">
        <f t="shared" si="1"/>
        <v>0.11148363628395183</v>
      </c>
    </row>
    <row r="41" spans="1:4" hidden="1" x14ac:dyDescent="0.25">
      <c r="A41" s="38" t="s">
        <v>124</v>
      </c>
      <c r="B41" s="38">
        <v>667</v>
      </c>
      <c r="C41" s="81" t="str">
        <f t="shared" si="0"/>
        <v>&lt;1,000</v>
      </c>
      <c r="D41" s="53">
        <f t="shared" si="1"/>
        <v>9.1350842016456837E-2</v>
      </c>
    </row>
    <row r="42" spans="1:4" hidden="1" x14ac:dyDescent="0.25">
      <c r="A42" s="38" t="s">
        <v>135</v>
      </c>
      <c r="B42" s="38">
        <v>394</v>
      </c>
      <c r="C42" s="81" t="str">
        <f t="shared" si="0"/>
        <v>&lt;500</v>
      </c>
      <c r="D42" s="53">
        <f t="shared" si="1"/>
        <v>5.396136694825187E-2</v>
      </c>
    </row>
    <row r="43" spans="1:4" hidden="1" x14ac:dyDescent="0.25">
      <c r="A43" s="38" t="s">
        <v>173</v>
      </c>
      <c r="B43" s="38">
        <v>325</v>
      </c>
      <c r="C43" s="81" t="str">
        <f t="shared" si="0"/>
        <v>&lt;500</v>
      </c>
      <c r="D43" s="53">
        <f t="shared" si="1"/>
        <v>4.4511279843101159E-2</v>
      </c>
    </row>
    <row r="44" spans="1:4" hidden="1" x14ac:dyDescent="0.25">
      <c r="A44" s="38" t="s">
        <v>54</v>
      </c>
      <c r="B44" s="38">
        <v>155</v>
      </c>
      <c r="C44" s="81" t="str">
        <f t="shared" si="0"/>
        <v>&lt;200</v>
      </c>
      <c r="D44" s="53">
        <f t="shared" si="1"/>
        <v>2.1228456540555937E-2</v>
      </c>
    </row>
    <row r="45" spans="1:4" hidden="1" x14ac:dyDescent="0.25">
      <c r="A45" s="38" t="s">
        <v>108</v>
      </c>
      <c r="B45" s="38">
        <v>141</v>
      </c>
      <c r="C45" s="81" t="str">
        <f t="shared" si="0"/>
        <v>&lt;200</v>
      </c>
      <c r="D45" s="53">
        <f t="shared" si="1"/>
        <v>1.9311047562699274E-2</v>
      </c>
    </row>
    <row r="46" spans="1:4" hidden="1" x14ac:dyDescent="0.25">
      <c r="A46" s="38" t="s">
        <v>160</v>
      </c>
      <c r="B46" s="38">
        <v>121</v>
      </c>
      <c r="C46" s="81" t="str">
        <f t="shared" si="0"/>
        <v>&lt;200</v>
      </c>
      <c r="D46" s="53">
        <f t="shared" si="1"/>
        <v>1.6571891880046895E-2</v>
      </c>
    </row>
    <row r="47" spans="1:4" hidden="1" x14ac:dyDescent="0.25">
      <c r="A47" s="39" t="s">
        <v>138</v>
      </c>
      <c r="B47" s="39">
        <v>105</v>
      </c>
      <c r="C47" s="81" t="str">
        <f t="shared" si="0"/>
        <v>&lt;200</v>
      </c>
      <c r="D47" s="53">
        <f t="shared" si="1"/>
        <v>1.438056733392499E-2</v>
      </c>
    </row>
    <row r="48" spans="1:4" hidden="1" x14ac:dyDescent="0.25">
      <c r="A48" s="38" t="s">
        <v>114</v>
      </c>
      <c r="B48" s="38">
        <v>22</v>
      </c>
      <c r="C48" s="81" t="str">
        <f t="shared" si="0"/>
        <v>&lt;100</v>
      </c>
      <c r="D48" s="53">
        <f t="shared" si="1"/>
        <v>3.013071250917617E-3</v>
      </c>
    </row>
    <row r="49" spans="1:4" hidden="1" x14ac:dyDescent="0.25">
      <c r="A49" s="39" t="s">
        <v>162</v>
      </c>
      <c r="B49" s="39">
        <v>15</v>
      </c>
      <c r="C49" s="81" t="str">
        <f t="shared" si="0"/>
        <v>&lt;100</v>
      </c>
      <c r="D49" s="53">
        <f t="shared" si="1"/>
        <v>2.0543667619892843E-3</v>
      </c>
    </row>
    <row r="50" spans="1:4" hidden="1" x14ac:dyDescent="0.25">
      <c r="A50" s="39" t="s">
        <v>70</v>
      </c>
      <c r="B50" s="39">
        <v>6</v>
      </c>
      <c r="C50" s="81" t="str">
        <f t="shared" si="0"/>
        <v>&lt;100</v>
      </c>
      <c r="D50" s="53">
        <f t="shared" si="1"/>
        <v>8.217467047957137E-4</v>
      </c>
    </row>
    <row r="51" spans="1:4" hidden="1" x14ac:dyDescent="0.25">
      <c r="A51" s="38" t="s">
        <v>149</v>
      </c>
      <c r="B51" s="38">
        <v>3</v>
      </c>
      <c r="C51" s="81" t="str">
        <f t="shared" si="0"/>
        <v>&lt;100</v>
      </c>
      <c r="D51" s="53">
        <f t="shared" si="1"/>
        <v>4.1087335239785685E-4</v>
      </c>
    </row>
    <row r="52" spans="1:4" hidden="1" x14ac:dyDescent="0.25">
      <c r="A52" s="38" t="s">
        <v>81</v>
      </c>
      <c r="B52" s="38">
        <v>2</v>
      </c>
      <c r="C52" s="81" t="str">
        <f t="shared" si="0"/>
        <v>&lt;100</v>
      </c>
      <c r="D52" s="53">
        <f t="shared" si="1"/>
        <v>2.7391556826523788E-4</v>
      </c>
    </row>
    <row r="53" spans="1:4" hidden="1" x14ac:dyDescent="0.25">
      <c r="A53" s="39" t="s">
        <v>141</v>
      </c>
      <c r="B53" s="39">
        <v>0.25840000000000002</v>
      </c>
      <c r="C53" s="81" t="str">
        <f t="shared" si="0"/>
        <v>&lt;100</v>
      </c>
      <c r="D53" s="53">
        <f t="shared" si="1"/>
        <v>3.5389891419868743E-5</v>
      </c>
    </row>
    <row r="54" spans="1:4" hidden="1" x14ac:dyDescent="0.25">
      <c r="A54" s="38" t="s">
        <v>51</v>
      </c>
      <c r="B54" s="38">
        <v>0.25069999999999998</v>
      </c>
      <c r="C54" s="81" t="str">
        <f t="shared" si="0"/>
        <v>&lt;100</v>
      </c>
      <c r="D54" s="53">
        <f t="shared" si="1"/>
        <v>3.4335316482047569E-5</v>
      </c>
    </row>
    <row r="55" spans="1:4" hidden="1" x14ac:dyDescent="0.25">
      <c r="A55" s="39" t="s">
        <v>121</v>
      </c>
      <c r="B55" s="39">
        <v>1.26E-2</v>
      </c>
      <c r="C55" s="81" t="str">
        <f t="shared" si="0"/>
        <v>&lt;100</v>
      </c>
      <c r="D55" s="53">
        <f t="shared" si="1"/>
        <v>1.7256680800709988E-6</v>
      </c>
    </row>
    <row r="56" spans="1:4" hidden="1" x14ac:dyDescent="0.25">
      <c r="A56" s="39"/>
      <c r="B56" s="39"/>
      <c r="C56" s="81"/>
      <c r="D56" s="53"/>
    </row>
    <row r="57" spans="1:4" hidden="1" x14ac:dyDescent="0.25">
      <c r="A57" s="38" t="s">
        <v>334</v>
      </c>
      <c r="B57" s="38">
        <v>7301.52</v>
      </c>
      <c r="C57" s="81">
        <f t="shared" ref="C57" si="2">(IF(ISNUMBER(B57),(IF(B57&lt;100,"&lt;100",IF(B57&lt;200,"&lt;200",IF(B57&lt;500,"&lt;500",IF(B57&lt;1000,"&lt;1,000",IF(B57&lt;10000,(ROUND(B57,-2)),IF(B57&lt;100000,(ROUND(B57,-3)),IF(B57&lt;1000000,(ROUND(B57,-4)),IF(B57&gt;=1000000,(ROUND(B57,-5))))))))))),"-"))</f>
        <v>7300</v>
      </c>
      <c r="D57" s="53">
        <f t="shared" ref="D57" si="3">B57/$B$57</f>
        <v>1</v>
      </c>
    </row>
    <row r="58" spans="1:4" x14ac:dyDescent="0.25">
      <c r="A58" s="39"/>
      <c r="B58" s="39"/>
      <c r="C58" s="53"/>
    </row>
    <row r="59" spans="1:4" x14ac:dyDescent="0.25">
      <c r="C59" s="53"/>
    </row>
  </sheetData>
  <sheetProtection algorithmName="SHA-512" hashValue="jKRlWL/Hn+gRBzWj2JAojN5AtoUOWfnK68V3mlGu+6fi1uh2Bg4C3hTYz5WwfE52HxfCZ/FqZJPLtLEHmNNmsA==" saltValue="jck9bifuEAjtBglzxjmJoQ==" spinCount="100000" sheet="1" scenarios="1"/>
  <sortState ref="A38:D55">
    <sortCondition descending="1" ref="B39"/>
  </sortState>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0" width="9" style="1"/>
    <col min="11" max="11" width="9" style="1" customWidth="1"/>
    <col min="12" max="16384" width="9" style="1"/>
  </cols>
  <sheetData>
    <row r="1" spans="1:20" ht="21" x14ac:dyDescent="0.35">
      <c r="A1" s="93" t="s">
        <v>329</v>
      </c>
      <c r="B1" s="93"/>
      <c r="C1" s="93"/>
      <c r="D1" s="93"/>
      <c r="E1" s="93"/>
      <c r="F1" s="93"/>
      <c r="G1" s="93"/>
      <c r="H1" s="93"/>
      <c r="I1" s="93"/>
      <c r="J1" s="93"/>
      <c r="K1" s="93"/>
      <c r="L1" s="93"/>
      <c r="M1" s="93"/>
      <c r="N1" s="93"/>
      <c r="O1" s="93"/>
      <c r="P1" s="93"/>
      <c r="Q1" s="93"/>
      <c r="R1" s="93"/>
      <c r="S1" s="93"/>
      <c r="T1" s="93"/>
    </row>
    <row r="31" spans="1:19" ht="15.75" customHeight="1" x14ac:dyDescent="0.25">
      <c r="A31" s="34" t="s">
        <v>234</v>
      </c>
      <c r="I31" s="35"/>
      <c r="J31" s="35"/>
      <c r="K31" s="35"/>
      <c r="L31" s="35"/>
      <c r="M31" s="35"/>
      <c r="N31" s="35"/>
      <c r="O31" s="35"/>
      <c r="P31" s="35"/>
      <c r="Q31" s="35"/>
      <c r="R31" s="35"/>
      <c r="S31" s="35"/>
    </row>
    <row r="38" spans="1:10" hidden="1" x14ac:dyDescent="0.25"/>
    <row r="39" spans="1:10" ht="18.75" hidden="1" x14ac:dyDescent="0.3">
      <c r="B39" s="36" t="s">
        <v>176</v>
      </c>
      <c r="C39" s="36">
        <v>2000</v>
      </c>
      <c r="D39" s="36"/>
      <c r="G39" s="36" t="s">
        <v>176</v>
      </c>
      <c r="H39" s="36">
        <v>2014</v>
      </c>
    </row>
    <row r="40" spans="1:10" hidden="1" x14ac:dyDescent="0.25">
      <c r="A40" s="1">
        <v>1</v>
      </c>
      <c r="B40" s="1" t="s">
        <v>130</v>
      </c>
      <c r="C40" s="1">
        <v>27151</v>
      </c>
      <c r="D40" s="1">
        <f t="shared" ref="D40:D61" si="0">(IF(ISNUMBER(C40),(IF(C40&lt;100,"&lt;100",IF(C40&lt;200,"&lt;200",IF(C40&lt;500,"&lt;500",IF(C40&lt;1000,"&lt;1,000",IF(C40&lt;10000,(ROUND(C40,-2)),IF(C40&lt;100000,(ROUND(C40,-3)),IF(C40&lt;1000000,(ROUND(C40,-4)),IF(C40&gt;=1000000,(ROUND(C40,-5))))))))))),"-"))</f>
        <v>27000</v>
      </c>
      <c r="E40" s="9">
        <f t="shared" ref="E40:E61" si="1">C40/$C$61</f>
        <v>0.10485926589631095</v>
      </c>
      <c r="G40" s="1" t="s">
        <v>130</v>
      </c>
      <c r="H40" s="1">
        <v>35444</v>
      </c>
      <c r="I40" s="1">
        <f t="shared" ref="I40:I61" si="2">(IF(ISNUMBER(H40),(IF(H40&lt;100,"&lt;100",IF(H40&lt;200,"&lt;200",IF(H40&lt;500,"&lt;500",IF(H40&lt;1000,"&lt;1,000",IF(H40&lt;10000,(ROUND(H40,-2)),IF(H40&lt;100000,(ROUND(H40,-3)),IF(H40&lt;1000000,(ROUND(H40,-4)),IF(H40&gt;=1000000,(ROUND(H40,-5))))))))))),"-"))</f>
        <v>35000</v>
      </c>
      <c r="J40" s="9">
        <f>H40/$H$61</f>
        <v>0.23444124747825512</v>
      </c>
    </row>
    <row r="41" spans="1:10" hidden="1" x14ac:dyDescent="0.25">
      <c r="A41" s="1">
        <v>2</v>
      </c>
      <c r="B41" s="1" t="s">
        <v>27</v>
      </c>
      <c r="C41" s="1">
        <v>26508</v>
      </c>
      <c r="D41" s="1">
        <f t="shared" si="0"/>
        <v>27000</v>
      </c>
      <c r="E41" s="9">
        <f t="shared" si="1"/>
        <v>0.10237595007106222</v>
      </c>
      <c r="G41" s="1" t="s">
        <v>27</v>
      </c>
      <c r="H41" s="1">
        <v>11629</v>
      </c>
      <c r="I41" s="1">
        <f t="shared" si="2"/>
        <v>12000</v>
      </c>
      <c r="J41" s="9">
        <f t="shared" ref="J41:J61" si="3">H41/$H$61</f>
        <v>7.691900651519662E-2</v>
      </c>
    </row>
    <row r="42" spans="1:10" hidden="1" x14ac:dyDescent="0.25">
      <c r="A42" s="1">
        <v>3</v>
      </c>
      <c r="B42" s="1" t="s">
        <v>19</v>
      </c>
      <c r="C42" s="1">
        <v>25077</v>
      </c>
      <c r="D42" s="1">
        <f t="shared" si="0"/>
        <v>25000</v>
      </c>
      <c r="E42" s="9">
        <f t="shared" si="1"/>
        <v>9.6849317184699996E-2</v>
      </c>
      <c r="G42" s="1" t="s">
        <v>30</v>
      </c>
      <c r="H42" s="1">
        <v>8935</v>
      </c>
      <c r="I42" s="1">
        <f t="shared" si="2"/>
        <v>8900</v>
      </c>
      <c r="J42" s="9">
        <f t="shared" si="3"/>
        <v>5.9099778417171019E-2</v>
      </c>
    </row>
    <row r="43" spans="1:10" hidden="1" x14ac:dyDescent="0.25">
      <c r="A43" s="1">
        <v>4</v>
      </c>
      <c r="B43" s="1" t="s">
        <v>31</v>
      </c>
      <c r="C43" s="1">
        <v>20103</v>
      </c>
      <c r="D43" s="1">
        <f t="shared" si="0"/>
        <v>20000</v>
      </c>
      <c r="E43" s="9">
        <f t="shared" si="1"/>
        <v>7.7639343755793122E-2</v>
      </c>
      <c r="G43" s="1" t="s">
        <v>98</v>
      </c>
      <c r="H43" s="1">
        <v>8492.94</v>
      </c>
      <c r="I43" s="1">
        <f t="shared" si="2"/>
        <v>8500</v>
      </c>
      <c r="J43" s="9">
        <f t="shared" si="3"/>
        <v>5.6175811092370277E-2</v>
      </c>
    </row>
    <row r="44" spans="1:10" hidden="1" x14ac:dyDescent="0.25">
      <c r="A44" s="1">
        <v>5</v>
      </c>
      <c r="B44" s="1" t="s">
        <v>175</v>
      </c>
      <c r="C44" s="1">
        <v>19851</v>
      </c>
      <c r="D44" s="1">
        <f t="shared" si="0"/>
        <v>20000</v>
      </c>
      <c r="E44" s="9">
        <f t="shared" si="1"/>
        <v>7.6666100228634987E-2</v>
      </c>
      <c r="G44" s="1" t="s">
        <v>19</v>
      </c>
      <c r="H44" s="1">
        <v>8106</v>
      </c>
      <c r="I44" s="1">
        <f t="shared" si="2"/>
        <v>8100</v>
      </c>
      <c r="J44" s="9">
        <f t="shared" si="3"/>
        <v>5.3616430201408868E-2</v>
      </c>
    </row>
    <row r="45" spans="1:10" hidden="1" x14ac:dyDescent="0.25">
      <c r="A45" s="1">
        <v>6</v>
      </c>
      <c r="B45" s="1" t="s">
        <v>30</v>
      </c>
      <c r="C45" s="1">
        <v>17130</v>
      </c>
      <c r="D45" s="1">
        <f t="shared" si="0"/>
        <v>17000</v>
      </c>
      <c r="E45" s="9">
        <f t="shared" si="1"/>
        <v>6.6157387381820434E-2</v>
      </c>
      <c r="G45" s="1" t="s">
        <v>23</v>
      </c>
      <c r="H45" s="1">
        <v>7494</v>
      </c>
      <c r="I45" s="1">
        <f t="shared" si="2"/>
        <v>7500</v>
      </c>
      <c r="J45" s="9">
        <f t="shared" si="3"/>
        <v>4.9568409564440918E-2</v>
      </c>
    </row>
    <row r="46" spans="1:10" hidden="1" x14ac:dyDescent="0.25">
      <c r="A46" s="1">
        <v>7</v>
      </c>
      <c r="B46" s="1" t="s">
        <v>18</v>
      </c>
      <c r="C46" s="1">
        <v>17123</v>
      </c>
      <c r="D46" s="1">
        <f t="shared" si="0"/>
        <v>17000</v>
      </c>
      <c r="E46" s="9">
        <f t="shared" si="1"/>
        <v>6.6130352839399373E-2</v>
      </c>
      <c r="G46" s="1" t="s">
        <v>31</v>
      </c>
      <c r="H46" s="1">
        <v>6877</v>
      </c>
      <c r="I46" s="1">
        <f t="shared" si="2"/>
        <v>6900</v>
      </c>
      <c r="J46" s="9">
        <f t="shared" si="3"/>
        <v>4.5487316863445447E-2</v>
      </c>
    </row>
    <row r="47" spans="1:10" hidden="1" x14ac:dyDescent="0.25">
      <c r="A47" s="1">
        <v>8</v>
      </c>
      <c r="B47" s="1" t="s">
        <v>22</v>
      </c>
      <c r="C47" s="1">
        <v>14183</v>
      </c>
      <c r="D47" s="1">
        <f t="shared" si="0"/>
        <v>14000</v>
      </c>
      <c r="E47" s="9">
        <f t="shared" si="1"/>
        <v>5.4775845022554531E-2</v>
      </c>
      <c r="G47" s="1" t="s">
        <v>175</v>
      </c>
      <c r="H47" s="1">
        <v>6713</v>
      </c>
      <c r="I47" s="1">
        <f t="shared" si="2"/>
        <v>6700</v>
      </c>
      <c r="J47" s="9">
        <f t="shared" si="3"/>
        <v>4.4402553163342927E-2</v>
      </c>
    </row>
    <row r="48" spans="1:10" hidden="1" x14ac:dyDescent="0.25">
      <c r="A48" s="1">
        <v>9</v>
      </c>
      <c r="B48" s="1" t="s">
        <v>23</v>
      </c>
      <c r="C48" s="1">
        <v>10381</v>
      </c>
      <c r="D48" s="1">
        <f t="shared" si="0"/>
        <v>10000</v>
      </c>
      <c r="E48" s="9">
        <f t="shared" si="1"/>
        <v>4.0092226410430698E-2</v>
      </c>
      <c r="G48" s="1" t="s">
        <v>22</v>
      </c>
      <c r="H48" s="23">
        <v>5750</v>
      </c>
      <c r="I48" s="1">
        <f t="shared" si="2"/>
        <v>5800</v>
      </c>
      <c r="J48" s="9">
        <f t="shared" si="3"/>
        <v>3.803287363164335E-2</v>
      </c>
    </row>
    <row r="49" spans="1:11" hidden="1" x14ac:dyDescent="0.25">
      <c r="A49" s="1">
        <v>10</v>
      </c>
      <c r="B49" s="1" t="s">
        <v>80</v>
      </c>
      <c r="C49" s="1">
        <v>10089</v>
      </c>
      <c r="D49" s="1">
        <f t="shared" si="0"/>
        <v>10000</v>
      </c>
      <c r="E49" s="9">
        <f t="shared" si="1"/>
        <v>3.8964499783723662E-2</v>
      </c>
      <c r="G49" s="1" t="s">
        <v>18</v>
      </c>
      <c r="H49" s="1">
        <v>5025</v>
      </c>
      <c r="I49" s="1">
        <f t="shared" si="2"/>
        <v>5000</v>
      </c>
      <c r="J49" s="9">
        <f t="shared" si="3"/>
        <v>3.3237424347653539E-2</v>
      </c>
    </row>
    <row r="50" spans="1:11" hidden="1" x14ac:dyDescent="0.25">
      <c r="A50" s="1">
        <v>11</v>
      </c>
      <c r="B50" s="1" t="s">
        <v>98</v>
      </c>
      <c r="C50" s="1">
        <v>8471.08</v>
      </c>
      <c r="D50" s="1">
        <f t="shared" si="0"/>
        <v>8500</v>
      </c>
      <c r="E50" s="9">
        <f t="shared" si="1"/>
        <v>3.2715967373169376E-2</v>
      </c>
      <c r="G50" s="1" t="s">
        <v>71</v>
      </c>
      <c r="H50" s="1">
        <v>4868</v>
      </c>
      <c r="I50" s="1">
        <f t="shared" si="2"/>
        <v>4900</v>
      </c>
      <c r="J50" s="9">
        <f t="shared" si="3"/>
        <v>3.2198961537189534E-2</v>
      </c>
    </row>
    <row r="51" spans="1:11" hidden="1" x14ac:dyDescent="0.25">
      <c r="A51" s="1">
        <v>12</v>
      </c>
      <c r="B51" s="1" t="s">
        <v>71</v>
      </c>
      <c r="C51" s="1">
        <v>6547</v>
      </c>
      <c r="D51" s="1">
        <f t="shared" si="0"/>
        <v>6500</v>
      </c>
      <c r="E51" s="9">
        <f t="shared" si="1"/>
        <v>2.5285021318667739E-2</v>
      </c>
      <c r="G51" s="1" t="s">
        <v>80</v>
      </c>
      <c r="H51" s="1">
        <v>4711</v>
      </c>
      <c r="I51" s="1">
        <f t="shared" si="2"/>
        <v>4700</v>
      </c>
      <c r="J51" s="9">
        <f t="shared" si="3"/>
        <v>3.1160498726725536E-2</v>
      </c>
    </row>
    <row r="52" spans="1:11" hidden="1" x14ac:dyDescent="0.25">
      <c r="A52" s="1">
        <v>13</v>
      </c>
      <c r="B52" s="1" t="s">
        <v>55</v>
      </c>
      <c r="C52" s="1">
        <v>5575</v>
      </c>
      <c r="D52" s="1">
        <f t="shared" si="0"/>
        <v>5600</v>
      </c>
      <c r="E52" s="9">
        <f t="shared" si="1"/>
        <v>2.1531081999629241E-2</v>
      </c>
      <c r="G52" s="1" t="s">
        <v>55</v>
      </c>
      <c r="H52" s="1">
        <v>4447</v>
      </c>
      <c r="I52" s="1">
        <f t="shared" si="2"/>
        <v>4400</v>
      </c>
      <c r="J52" s="9">
        <f t="shared" si="3"/>
        <v>2.9414293746072691E-2</v>
      </c>
    </row>
    <row r="53" spans="1:11" hidden="1" x14ac:dyDescent="0.25">
      <c r="A53" s="1">
        <v>14</v>
      </c>
      <c r="B53" s="1" t="s">
        <v>65</v>
      </c>
      <c r="C53" s="1">
        <v>5391</v>
      </c>
      <c r="D53" s="1">
        <f t="shared" si="0"/>
        <v>5400</v>
      </c>
      <c r="E53" s="9">
        <f t="shared" si="1"/>
        <v>2.0820459741704257E-2</v>
      </c>
      <c r="G53" s="1" t="s">
        <v>14</v>
      </c>
      <c r="H53" s="1">
        <v>2819</v>
      </c>
      <c r="I53" s="1">
        <f t="shared" si="2"/>
        <v>2800</v>
      </c>
      <c r="J53" s="9">
        <f t="shared" si="3"/>
        <v>1.8646029698713498E-2</v>
      </c>
    </row>
    <row r="54" spans="1:11" hidden="1" x14ac:dyDescent="0.25">
      <c r="A54" s="1">
        <v>15</v>
      </c>
      <c r="B54" s="1" t="s">
        <v>25</v>
      </c>
      <c r="C54" s="1">
        <v>3603</v>
      </c>
      <c r="D54" s="1">
        <f t="shared" si="0"/>
        <v>3600</v>
      </c>
      <c r="E54" s="9">
        <f t="shared" si="1"/>
        <v>1.391506519186801E-2</v>
      </c>
      <c r="G54" s="1" t="s">
        <v>65</v>
      </c>
      <c r="H54" s="1">
        <v>2627</v>
      </c>
      <c r="I54" s="1">
        <f t="shared" si="2"/>
        <v>2600</v>
      </c>
      <c r="J54" s="9">
        <f t="shared" si="3"/>
        <v>1.7376062440056884E-2</v>
      </c>
    </row>
    <row r="55" spans="1:11" hidden="1" x14ac:dyDescent="0.25">
      <c r="A55" s="1">
        <v>16</v>
      </c>
      <c r="B55" s="1" t="s">
        <v>53</v>
      </c>
      <c r="C55" s="1">
        <v>2673</v>
      </c>
      <c r="D55" s="1">
        <f t="shared" si="0"/>
        <v>2700</v>
      </c>
      <c r="E55" s="9">
        <f t="shared" si="1"/>
        <v>1.0323333127355868E-2</v>
      </c>
      <c r="G55" s="1" t="s">
        <v>59</v>
      </c>
      <c r="H55" s="1">
        <v>2469</v>
      </c>
      <c r="I55" s="1">
        <f t="shared" si="2"/>
        <v>2500</v>
      </c>
      <c r="J55" s="9">
        <f t="shared" si="3"/>
        <v>1.6330985216787379E-2</v>
      </c>
    </row>
    <row r="56" spans="1:11" hidden="1" x14ac:dyDescent="0.25">
      <c r="A56" s="1">
        <v>17</v>
      </c>
      <c r="B56" s="1" t="s">
        <v>88</v>
      </c>
      <c r="C56" s="1">
        <v>2593</v>
      </c>
      <c r="D56" s="1">
        <f t="shared" si="0"/>
        <v>2600</v>
      </c>
      <c r="E56" s="9">
        <f t="shared" si="1"/>
        <v>1.0014366928258049E-2</v>
      </c>
      <c r="G56" s="1" t="s">
        <v>99</v>
      </c>
      <c r="H56" s="1">
        <v>2082</v>
      </c>
      <c r="I56" s="1">
        <f t="shared" si="2"/>
        <v>2100</v>
      </c>
      <c r="J56" s="9">
        <f t="shared" si="3"/>
        <v>1.3771207461057644E-2</v>
      </c>
    </row>
    <row r="57" spans="1:11" hidden="1" x14ac:dyDescent="0.25">
      <c r="A57" s="1">
        <v>18</v>
      </c>
      <c r="B57" s="1" t="s">
        <v>58</v>
      </c>
      <c r="C57" s="1">
        <v>2382</v>
      </c>
      <c r="D57" s="1">
        <f t="shared" si="0"/>
        <v>2400</v>
      </c>
      <c r="E57" s="9">
        <f t="shared" si="1"/>
        <v>9.1994685781375523E-3</v>
      </c>
      <c r="G57" s="1" t="s">
        <v>28</v>
      </c>
      <c r="H57" s="1">
        <v>1952</v>
      </c>
      <c r="I57" s="1">
        <f t="shared" si="2"/>
        <v>2000</v>
      </c>
      <c r="J57" s="9">
        <f t="shared" si="3"/>
        <v>1.2911333796342231E-2</v>
      </c>
    </row>
    <row r="58" spans="1:11" hidden="1" x14ac:dyDescent="0.25">
      <c r="A58" s="1">
        <v>19</v>
      </c>
      <c r="B58" s="1" t="s">
        <v>59</v>
      </c>
      <c r="C58" s="1">
        <v>2084</v>
      </c>
      <c r="D58" s="1">
        <f t="shared" si="0"/>
        <v>2100</v>
      </c>
      <c r="E58" s="9">
        <f t="shared" si="1"/>
        <v>8.048569486498177E-3</v>
      </c>
      <c r="G58" s="1" t="s">
        <v>116</v>
      </c>
      <c r="H58" s="1">
        <v>1506</v>
      </c>
      <c r="I58" s="1">
        <f t="shared" si="2"/>
        <v>1500</v>
      </c>
      <c r="J58" s="9">
        <f t="shared" si="3"/>
        <v>9.9613056850878061E-3</v>
      </c>
    </row>
    <row r="59" spans="1:11" hidden="1" x14ac:dyDescent="0.25">
      <c r="A59" s="1">
        <v>20</v>
      </c>
      <c r="B59" s="1" t="s">
        <v>15</v>
      </c>
      <c r="C59" s="1">
        <v>2058</v>
      </c>
      <c r="D59" s="1">
        <f t="shared" si="0"/>
        <v>2100</v>
      </c>
      <c r="E59" s="9">
        <f t="shared" si="1"/>
        <v>7.9481554717913856E-3</v>
      </c>
      <c r="G59" s="1" t="s">
        <v>88</v>
      </c>
      <c r="H59" s="1">
        <v>1295</v>
      </c>
      <c r="I59" s="1">
        <f t="shared" si="2"/>
        <v>1300</v>
      </c>
      <c r="J59" s="9">
        <f t="shared" si="3"/>
        <v>8.5656645831266327E-3</v>
      </c>
    </row>
    <row r="60" spans="1:11" hidden="1" x14ac:dyDescent="0.25">
      <c r="B60" s="1" t="s">
        <v>200</v>
      </c>
      <c r="C60" s="23">
        <f>SUM(C63:C204)</f>
        <v>29955.242699999999</v>
      </c>
      <c r="D60" s="1">
        <f t="shared" si="0"/>
        <v>30000</v>
      </c>
      <c r="E60" s="9">
        <f t="shared" si="1"/>
        <v>0.11568946850089599</v>
      </c>
      <c r="G60" s="1" t="s">
        <v>200</v>
      </c>
      <c r="H60" s="23">
        <f>SUM(H63:H204)</f>
        <v>17942.800199999994</v>
      </c>
      <c r="I60" s="1">
        <f t="shared" si="2"/>
        <v>18000</v>
      </c>
      <c r="J60" s="9">
        <f t="shared" si="3"/>
        <v>0.11868108740946519</v>
      </c>
      <c r="K60" s="23"/>
    </row>
    <row r="61" spans="1:11" hidden="1" x14ac:dyDescent="0.25">
      <c r="B61" s="1" t="s">
        <v>13</v>
      </c>
      <c r="C61" s="1">
        <v>258928</v>
      </c>
      <c r="D61" s="1">
        <f t="shared" si="0"/>
        <v>260000</v>
      </c>
      <c r="E61" s="9">
        <f t="shared" si="1"/>
        <v>1</v>
      </c>
      <c r="G61" s="1" t="s">
        <v>13</v>
      </c>
      <c r="H61" s="1">
        <v>151185</v>
      </c>
      <c r="I61" s="1">
        <f t="shared" si="2"/>
        <v>150000</v>
      </c>
      <c r="J61" s="9">
        <f t="shared" si="3"/>
        <v>1</v>
      </c>
    </row>
    <row r="62" spans="1:11" hidden="1" x14ac:dyDescent="0.25"/>
    <row r="63" spans="1:11" hidden="1" x14ac:dyDescent="0.25">
      <c r="B63" s="1" t="s">
        <v>20</v>
      </c>
      <c r="C63" s="1">
        <v>1879</v>
      </c>
      <c r="G63" s="1" t="s">
        <v>58</v>
      </c>
      <c r="H63" s="1">
        <v>1152</v>
      </c>
    </row>
    <row r="64" spans="1:11" hidden="1" x14ac:dyDescent="0.25">
      <c r="B64" s="1" t="s">
        <v>50</v>
      </c>
      <c r="C64" s="1">
        <v>1750</v>
      </c>
      <c r="G64" s="1" t="s">
        <v>20</v>
      </c>
      <c r="H64" s="1">
        <v>982</v>
      </c>
    </row>
    <row r="65" spans="2:8" hidden="1" x14ac:dyDescent="0.25">
      <c r="B65" s="1" t="s">
        <v>16</v>
      </c>
      <c r="C65" s="1">
        <v>1657</v>
      </c>
      <c r="G65" s="1" t="s">
        <v>63</v>
      </c>
      <c r="H65" s="1">
        <v>738</v>
      </c>
    </row>
    <row r="66" spans="2:8" hidden="1" x14ac:dyDescent="0.25">
      <c r="B66" s="1" t="s">
        <v>29</v>
      </c>
      <c r="C66" s="1">
        <v>1656</v>
      </c>
      <c r="G66" s="1" t="s">
        <v>53</v>
      </c>
      <c r="H66" s="1">
        <v>733</v>
      </c>
    </row>
    <row r="67" spans="2:8" hidden="1" x14ac:dyDescent="0.25">
      <c r="B67" s="1" t="s">
        <v>14</v>
      </c>
      <c r="C67" s="1">
        <v>1611</v>
      </c>
      <c r="G67" s="1" t="s">
        <v>129</v>
      </c>
      <c r="H67" s="1">
        <v>691</v>
      </c>
    </row>
    <row r="68" spans="2:8" hidden="1" x14ac:dyDescent="0.25">
      <c r="B68" s="1" t="s">
        <v>116</v>
      </c>
      <c r="C68" s="1">
        <v>1603</v>
      </c>
      <c r="G68" s="1" t="s">
        <v>16</v>
      </c>
      <c r="H68" s="1">
        <v>671</v>
      </c>
    </row>
    <row r="69" spans="2:8" hidden="1" x14ac:dyDescent="0.25">
      <c r="B69" s="1" t="s">
        <v>94</v>
      </c>
      <c r="C69" s="1">
        <v>1598</v>
      </c>
      <c r="G69" s="1" t="s">
        <v>25</v>
      </c>
      <c r="H69" s="1">
        <v>658</v>
      </c>
    </row>
    <row r="70" spans="2:8" hidden="1" x14ac:dyDescent="0.25">
      <c r="B70" s="1" t="s">
        <v>24</v>
      </c>
      <c r="C70" s="1">
        <v>1396</v>
      </c>
      <c r="G70" s="1" t="s">
        <v>29</v>
      </c>
      <c r="H70" s="1">
        <v>598</v>
      </c>
    </row>
    <row r="71" spans="2:8" hidden="1" x14ac:dyDescent="0.25">
      <c r="B71" s="1" t="s">
        <v>91</v>
      </c>
      <c r="C71" s="1">
        <v>1252</v>
      </c>
      <c r="G71" s="1" t="s">
        <v>163</v>
      </c>
      <c r="H71" s="1">
        <v>585</v>
      </c>
    </row>
    <row r="72" spans="2:8" hidden="1" x14ac:dyDescent="0.25">
      <c r="B72" s="1" t="s">
        <v>63</v>
      </c>
      <c r="C72" s="1">
        <v>1171</v>
      </c>
      <c r="G72" s="1" t="s">
        <v>46</v>
      </c>
      <c r="H72" s="1">
        <v>581</v>
      </c>
    </row>
    <row r="73" spans="2:8" hidden="1" x14ac:dyDescent="0.25">
      <c r="B73" s="1" t="s">
        <v>163</v>
      </c>
      <c r="C73" s="1">
        <v>1081</v>
      </c>
      <c r="G73" s="1" t="s">
        <v>50</v>
      </c>
      <c r="H73" s="1">
        <v>562</v>
      </c>
    </row>
    <row r="74" spans="2:8" hidden="1" x14ac:dyDescent="0.25">
      <c r="B74" s="1" t="s">
        <v>129</v>
      </c>
      <c r="C74" s="1">
        <v>933</v>
      </c>
      <c r="G74" s="1" t="s">
        <v>91</v>
      </c>
      <c r="H74" s="1">
        <v>528</v>
      </c>
    </row>
    <row r="75" spans="2:8" hidden="1" x14ac:dyDescent="0.25">
      <c r="B75" s="1" t="s">
        <v>28</v>
      </c>
      <c r="C75" s="1">
        <v>809</v>
      </c>
      <c r="G75" s="1" t="s">
        <v>61</v>
      </c>
      <c r="H75" s="1">
        <v>522</v>
      </c>
    </row>
    <row r="76" spans="2:8" hidden="1" x14ac:dyDescent="0.25">
      <c r="B76" s="1" t="s">
        <v>160</v>
      </c>
      <c r="C76" s="1">
        <v>790</v>
      </c>
      <c r="G76" s="1" t="s">
        <v>124</v>
      </c>
      <c r="H76" s="1">
        <v>491</v>
      </c>
    </row>
    <row r="77" spans="2:8" hidden="1" x14ac:dyDescent="0.25">
      <c r="B77" s="1" t="s">
        <v>54</v>
      </c>
      <c r="C77" s="1">
        <v>694</v>
      </c>
      <c r="G77" s="1" t="s">
        <v>154</v>
      </c>
      <c r="H77" s="1">
        <v>476</v>
      </c>
    </row>
    <row r="78" spans="2:8" hidden="1" x14ac:dyDescent="0.25">
      <c r="B78" s="1" t="s">
        <v>46</v>
      </c>
      <c r="C78" s="1">
        <v>654</v>
      </c>
      <c r="G78" s="1" t="s">
        <v>26</v>
      </c>
      <c r="H78" s="1">
        <v>458</v>
      </c>
    </row>
    <row r="79" spans="2:8" hidden="1" x14ac:dyDescent="0.25">
      <c r="B79" s="1" t="s">
        <v>120</v>
      </c>
      <c r="C79" s="1">
        <v>642</v>
      </c>
      <c r="G79" s="1" t="s">
        <v>24</v>
      </c>
      <c r="H79" s="1">
        <v>430</v>
      </c>
    </row>
    <row r="80" spans="2:8" hidden="1" x14ac:dyDescent="0.25">
      <c r="B80" s="1" t="s">
        <v>74</v>
      </c>
      <c r="C80" s="1">
        <v>590</v>
      </c>
      <c r="G80" s="1" t="s">
        <v>21</v>
      </c>
      <c r="H80" s="1">
        <v>401</v>
      </c>
    </row>
    <row r="81" spans="2:8" hidden="1" x14ac:dyDescent="0.25">
      <c r="B81" s="1" t="s">
        <v>62</v>
      </c>
      <c r="C81" s="1">
        <v>565</v>
      </c>
      <c r="G81" s="1" t="s">
        <v>94</v>
      </c>
      <c r="H81" s="1">
        <v>387</v>
      </c>
    </row>
    <row r="82" spans="2:8" hidden="1" x14ac:dyDescent="0.25">
      <c r="B82" s="1" t="s">
        <v>61</v>
      </c>
      <c r="C82" s="1">
        <v>537</v>
      </c>
      <c r="G82" s="1" t="s">
        <v>15</v>
      </c>
      <c r="H82" s="1">
        <v>367</v>
      </c>
    </row>
    <row r="83" spans="2:8" hidden="1" x14ac:dyDescent="0.25">
      <c r="B83" s="1" t="s">
        <v>21</v>
      </c>
      <c r="C83" s="1">
        <v>462</v>
      </c>
      <c r="G83" s="1" t="s">
        <v>92</v>
      </c>
      <c r="H83" s="1">
        <v>334</v>
      </c>
    </row>
    <row r="84" spans="2:8" hidden="1" x14ac:dyDescent="0.25">
      <c r="B84" s="1" t="s">
        <v>124</v>
      </c>
      <c r="C84" s="1">
        <v>458</v>
      </c>
      <c r="G84" s="1" t="s">
        <v>144</v>
      </c>
      <c r="H84" s="1">
        <v>278</v>
      </c>
    </row>
    <row r="85" spans="2:8" hidden="1" x14ac:dyDescent="0.25">
      <c r="B85" s="1" t="s">
        <v>95</v>
      </c>
      <c r="C85" s="1">
        <v>441</v>
      </c>
      <c r="G85" s="1" t="s">
        <v>133</v>
      </c>
      <c r="H85" s="1">
        <v>277</v>
      </c>
    </row>
    <row r="86" spans="2:8" hidden="1" x14ac:dyDescent="0.25">
      <c r="B86" s="1" t="s">
        <v>84</v>
      </c>
      <c r="C86" s="1">
        <v>413</v>
      </c>
      <c r="G86" s="1" t="s">
        <v>172</v>
      </c>
      <c r="H86" s="1">
        <v>265</v>
      </c>
    </row>
    <row r="87" spans="2:8" hidden="1" x14ac:dyDescent="0.25">
      <c r="B87" s="1" t="s">
        <v>111</v>
      </c>
      <c r="C87" s="1">
        <v>406</v>
      </c>
      <c r="G87" s="1" t="s">
        <v>146</v>
      </c>
      <c r="H87" s="1">
        <v>258</v>
      </c>
    </row>
    <row r="88" spans="2:8" hidden="1" x14ac:dyDescent="0.25">
      <c r="B88" s="1" t="s">
        <v>137</v>
      </c>
      <c r="C88" s="1">
        <v>380</v>
      </c>
      <c r="G88" s="1" t="s">
        <v>84</v>
      </c>
      <c r="H88" s="1">
        <v>253</v>
      </c>
    </row>
    <row r="89" spans="2:8" hidden="1" x14ac:dyDescent="0.25">
      <c r="B89" s="1" t="s">
        <v>144</v>
      </c>
      <c r="C89" s="1">
        <v>357</v>
      </c>
      <c r="G89" s="1" t="s">
        <v>135</v>
      </c>
      <c r="H89" s="1">
        <v>239</v>
      </c>
    </row>
    <row r="90" spans="2:8" hidden="1" x14ac:dyDescent="0.25">
      <c r="B90" s="1" t="s">
        <v>26</v>
      </c>
      <c r="C90" s="1">
        <v>314</v>
      </c>
      <c r="G90" s="1" t="s">
        <v>148</v>
      </c>
      <c r="H90" s="1">
        <v>236</v>
      </c>
    </row>
    <row r="91" spans="2:8" hidden="1" x14ac:dyDescent="0.25">
      <c r="B91" s="1" t="s">
        <v>167</v>
      </c>
      <c r="C91" s="1">
        <v>293</v>
      </c>
      <c r="G91" s="1" t="s">
        <v>111</v>
      </c>
      <c r="H91" s="1">
        <v>232</v>
      </c>
    </row>
    <row r="92" spans="2:8" hidden="1" x14ac:dyDescent="0.25">
      <c r="B92" s="1" t="s">
        <v>17</v>
      </c>
      <c r="C92" s="1">
        <v>277</v>
      </c>
      <c r="G92" s="1" t="s">
        <v>90</v>
      </c>
      <c r="H92" s="1">
        <v>220</v>
      </c>
    </row>
    <row r="93" spans="2:8" hidden="1" x14ac:dyDescent="0.25">
      <c r="B93" s="1" t="s">
        <v>135</v>
      </c>
      <c r="C93" s="1">
        <v>228</v>
      </c>
      <c r="G93" s="1" t="s">
        <v>167</v>
      </c>
      <c r="H93" s="1">
        <v>199</v>
      </c>
    </row>
    <row r="94" spans="2:8" hidden="1" x14ac:dyDescent="0.25">
      <c r="B94" s="1" t="s">
        <v>146</v>
      </c>
      <c r="C94" s="1">
        <v>219</v>
      </c>
      <c r="G94" s="1" t="s">
        <v>85</v>
      </c>
      <c r="H94" s="1">
        <v>191</v>
      </c>
    </row>
    <row r="95" spans="2:8" hidden="1" x14ac:dyDescent="0.25">
      <c r="B95" s="1" t="s">
        <v>148</v>
      </c>
      <c r="C95" s="1">
        <v>214</v>
      </c>
      <c r="G95" s="1" t="s">
        <v>173</v>
      </c>
      <c r="H95" s="1">
        <v>186</v>
      </c>
    </row>
    <row r="96" spans="2:8" hidden="1" x14ac:dyDescent="0.25">
      <c r="B96" s="1" t="s">
        <v>169</v>
      </c>
      <c r="C96" s="1">
        <v>195</v>
      </c>
      <c r="G96" s="1" t="s">
        <v>62</v>
      </c>
      <c r="H96" s="1">
        <v>178</v>
      </c>
    </row>
    <row r="97" spans="2:8" hidden="1" x14ac:dyDescent="0.25">
      <c r="B97" s="1" t="s">
        <v>92</v>
      </c>
      <c r="C97" s="1">
        <v>173</v>
      </c>
      <c r="G97" s="1" t="s">
        <v>78</v>
      </c>
      <c r="H97" s="1">
        <v>177</v>
      </c>
    </row>
    <row r="98" spans="2:8" hidden="1" x14ac:dyDescent="0.25">
      <c r="B98" s="1" t="s">
        <v>154</v>
      </c>
      <c r="C98" s="1">
        <v>169</v>
      </c>
      <c r="G98" s="1" t="s">
        <v>160</v>
      </c>
      <c r="H98" s="1">
        <v>167</v>
      </c>
    </row>
    <row r="99" spans="2:8" hidden="1" x14ac:dyDescent="0.25">
      <c r="B99" s="1" t="s">
        <v>172</v>
      </c>
      <c r="C99" s="1">
        <v>148</v>
      </c>
      <c r="G99" s="1" t="s">
        <v>118</v>
      </c>
      <c r="H99" s="1">
        <v>163</v>
      </c>
    </row>
    <row r="100" spans="2:8" hidden="1" x14ac:dyDescent="0.25">
      <c r="B100" s="1" t="s">
        <v>104</v>
      </c>
      <c r="C100" s="1">
        <v>142</v>
      </c>
      <c r="G100" s="1" t="s">
        <v>54</v>
      </c>
      <c r="H100" s="1">
        <v>161</v>
      </c>
    </row>
    <row r="101" spans="2:8" hidden="1" x14ac:dyDescent="0.25">
      <c r="B101" s="1" t="s">
        <v>118</v>
      </c>
      <c r="C101" s="1">
        <v>119</v>
      </c>
      <c r="G101" s="1" t="s">
        <v>74</v>
      </c>
      <c r="H101" s="1">
        <v>156</v>
      </c>
    </row>
    <row r="102" spans="2:8" hidden="1" x14ac:dyDescent="0.25">
      <c r="B102" s="1" t="s">
        <v>75</v>
      </c>
      <c r="C102" s="1">
        <v>116</v>
      </c>
      <c r="G102" s="1" t="s">
        <v>17</v>
      </c>
      <c r="H102" s="1">
        <v>140</v>
      </c>
    </row>
    <row r="103" spans="2:8" hidden="1" x14ac:dyDescent="0.25">
      <c r="B103" s="1" t="s">
        <v>173</v>
      </c>
      <c r="C103" s="1">
        <v>113</v>
      </c>
      <c r="G103" s="1" t="s">
        <v>137</v>
      </c>
      <c r="H103" s="1">
        <v>123</v>
      </c>
    </row>
    <row r="104" spans="2:8" hidden="1" x14ac:dyDescent="0.25">
      <c r="B104" s="1" t="s">
        <v>85</v>
      </c>
      <c r="C104" s="1">
        <v>112</v>
      </c>
      <c r="G104" s="1" t="s">
        <v>125</v>
      </c>
      <c r="H104" s="1">
        <v>112</v>
      </c>
    </row>
    <row r="105" spans="2:8" hidden="1" x14ac:dyDescent="0.25">
      <c r="B105" s="1" t="s">
        <v>35</v>
      </c>
      <c r="C105" s="1">
        <v>105</v>
      </c>
      <c r="G105" s="1" t="s">
        <v>95</v>
      </c>
      <c r="H105" s="1">
        <v>101</v>
      </c>
    </row>
    <row r="106" spans="2:8" hidden="1" x14ac:dyDescent="0.25">
      <c r="B106" s="1" t="s">
        <v>73</v>
      </c>
      <c r="C106" s="1">
        <v>99</v>
      </c>
      <c r="G106" s="1" t="s">
        <v>120</v>
      </c>
      <c r="H106" s="1">
        <v>94</v>
      </c>
    </row>
    <row r="107" spans="2:8" hidden="1" x14ac:dyDescent="0.25">
      <c r="B107" s="1" t="s">
        <v>90</v>
      </c>
      <c r="C107" s="1">
        <v>94</v>
      </c>
      <c r="G107" s="1" t="s">
        <v>73</v>
      </c>
      <c r="H107" s="1">
        <v>76</v>
      </c>
    </row>
    <row r="108" spans="2:8" hidden="1" x14ac:dyDescent="0.25">
      <c r="B108" s="1" t="s">
        <v>171</v>
      </c>
      <c r="C108" s="1">
        <v>73</v>
      </c>
      <c r="G108" s="1" t="s">
        <v>169</v>
      </c>
      <c r="H108" s="1">
        <v>70</v>
      </c>
    </row>
    <row r="109" spans="2:8" hidden="1" x14ac:dyDescent="0.25">
      <c r="B109" s="1" t="s">
        <v>128</v>
      </c>
      <c r="C109" s="1">
        <v>70</v>
      </c>
      <c r="G109" s="1" t="s">
        <v>35</v>
      </c>
      <c r="H109" s="1">
        <v>64</v>
      </c>
    </row>
    <row r="110" spans="2:8" hidden="1" x14ac:dyDescent="0.25">
      <c r="B110" s="1" t="s">
        <v>99</v>
      </c>
      <c r="C110" s="1">
        <v>65</v>
      </c>
      <c r="G110" s="1" t="s">
        <v>159</v>
      </c>
      <c r="H110" s="1">
        <v>64</v>
      </c>
    </row>
    <row r="111" spans="2:8" hidden="1" x14ac:dyDescent="0.25">
      <c r="B111" s="1" t="s">
        <v>114</v>
      </c>
      <c r="C111" s="1">
        <v>60</v>
      </c>
      <c r="G111" s="1" t="s">
        <v>100</v>
      </c>
      <c r="H111" s="1">
        <v>60</v>
      </c>
    </row>
    <row r="112" spans="2:8" hidden="1" x14ac:dyDescent="0.25">
      <c r="B112" s="1" t="s">
        <v>77</v>
      </c>
      <c r="C112" s="1">
        <v>58</v>
      </c>
      <c r="G112" s="1" t="s">
        <v>108</v>
      </c>
      <c r="H112" s="1">
        <v>56</v>
      </c>
    </row>
    <row r="113" spans="2:8" hidden="1" x14ac:dyDescent="0.25">
      <c r="B113" s="1" t="s">
        <v>159</v>
      </c>
      <c r="C113" s="1">
        <v>57</v>
      </c>
      <c r="G113" s="1" t="s">
        <v>171</v>
      </c>
      <c r="H113" s="1">
        <v>50</v>
      </c>
    </row>
    <row r="114" spans="2:8" hidden="1" x14ac:dyDescent="0.25">
      <c r="B114" s="1" t="s">
        <v>125</v>
      </c>
      <c r="C114" s="1">
        <v>46</v>
      </c>
      <c r="G114" s="1" t="s">
        <v>32</v>
      </c>
      <c r="H114" s="1">
        <v>47</v>
      </c>
    </row>
    <row r="115" spans="2:8" hidden="1" x14ac:dyDescent="0.25">
      <c r="B115" s="1" t="s">
        <v>78</v>
      </c>
      <c r="C115" s="1">
        <v>39</v>
      </c>
      <c r="G115" s="1" t="s">
        <v>174</v>
      </c>
      <c r="H115" s="1">
        <v>46</v>
      </c>
    </row>
    <row r="116" spans="2:8" hidden="1" x14ac:dyDescent="0.25">
      <c r="B116" s="1" t="s">
        <v>134</v>
      </c>
      <c r="C116" s="1">
        <v>36</v>
      </c>
      <c r="G116" s="1" t="s">
        <v>48</v>
      </c>
      <c r="H116" s="1">
        <v>43</v>
      </c>
    </row>
    <row r="117" spans="2:8" hidden="1" x14ac:dyDescent="0.25">
      <c r="B117" s="1" t="s">
        <v>123</v>
      </c>
      <c r="C117" s="1">
        <v>33</v>
      </c>
      <c r="G117" s="1" t="s">
        <v>138</v>
      </c>
      <c r="H117" s="1">
        <v>36</v>
      </c>
    </row>
    <row r="118" spans="2:8" hidden="1" x14ac:dyDescent="0.25">
      <c r="B118" s="1" t="s">
        <v>60</v>
      </c>
      <c r="C118" s="1">
        <v>32</v>
      </c>
      <c r="G118" s="1" t="s">
        <v>34</v>
      </c>
      <c r="H118" s="1">
        <v>34</v>
      </c>
    </row>
    <row r="119" spans="2:8" hidden="1" x14ac:dyDescent="0.25">
      <c r="B119" s="1" t="s">
        <v>48</v>
      </c>
      <c r="C119" s="1">
        <v>31</v>
      </c>
      <c r="G119" s="1" t="s">
        <v>77</v>
      </c>
      <c r="H119" s="1">
        <v>33</v>
      </c>
    </row>
    <row r="120" spans="2:8" hidden="1" x14ac:dyDescent="0.25">
      <c r="B120" s="1" t="s">
        <v>164</v>
      </c>
      <c r="C120" s="1">
        <v>23</v>
      </c>
      <c r="G120" s="1" t="s">
        <v>104</v>
      </c>
      <c r="H120" s="1">
        <v>32</v>
      </c>
    </row>
    <row r="121" spans="2:8" hidden="1" x14ac:dyDescent="0.25">
      <c r="B121" s="1" t="s">
        <v>133</v>
      </c>
      <c r="C121" s="1">
        <v>22</v>
      </c>
      <c r="G121" s="1" t="s">
        <v>166</v>
      </c>
      <c r="H121" s="1">
        <v>31</v>
      </c>
    </row>
    <row r="122" spans="2:8" hidden="1" x14ac:dyDescent="0.25">
      <c r="B122" s="1" t="s">
        <v>32</v>
      </c>
      <c r="C122" s="1">
        <v>21</v>
      </c>
      <c r="G122" s="1" t="s">
        <v>107</v>
      </c>
      <c r="H122" s="1">
        <v>30</v>
      </c>
    </row>
    <row r="123" spans="2:8" hidden="1" x14ac:dyDescent="0.25">
      <c r="B123" s="1" t="s">
        <v>174</v>
      </c>
      <c r="C123" s="1">
        <v>19</v>
      </c>
      <c r="G123" s="1" t="s">
        <v>123</v>
      </c>
      <c r="H123" s="1">
        <v>30</v>
      </c>
    </row>
    <row r="124" spans="2:8" hidden="1" x14ac:dyDescent="0.25">
      <c r="B124" s="1" t="s">
        <v>56</v>
      </c>
      <c r="C124" s="1">
        <v>18</v>
      </c>
      <c r="G124" s="1" t="s">
        <v>76</v>
      </c>
      <c r="H124" s="1">
        <v>29</v>
      </c>
    </row>
    <row r="125" spans="2:8" hidden="1" x14ac:dyDescent="0.25">
      <c r="B125" s="1" t="s">
        <v>83</v>
      </c>
      <c r="C125" s="1">
        <v>18</v>
      </c>
      <c r="G125" s="1" t="s">
        <v>136</v>
      </c>
      <c r="H125" s="1">
        <v>29</v>
      </c>
    </row>
    <row r="126" spans="2:8" hidden="1" x14ac:dyDescent="0.25">
      <c r="B126" s="1" t="s">
        <v>100</v>
      </c>
      <c r="C126" s="1">
        <v>18</v>
      </c>
      <c r="G126" s="1" t="s">
        <v>41</v>
      </c>
      <c r="H126" s="1">
        <v>21</v>
      </c>
    </row>
    <row r="127" spans="2:8" hidden="1" x14ac:dyDescent="0.25">
      <c r="B127" s="1" t="s">
        <v>136</v>
      </c>
      <c r="C127" s="1">
        <v>18</v>
      </c>
      <c r="G127" s="1" t="s">
        <v>93</v>
      </c>
      <c r="H127" s="1">
        <v>20</v>
      </c>
    </row>
    <row r="128" spans="2:8" hidden="1" x14ac:dyDescent="0.25">
      <c r="B128" s="1" t="s">
        <v>143</v>
      </c>
      <c r="C128" s="1">
        <v>18</v>
      </c>
      <c r="G128" s="1" t="s">
        <v>56</v>
      </c>
      <c r="H128" s="1">
        <v>18</v>
      </c>
    </row>
    <row r="129" spans="2:8" hidden="1" x14ac:dyDescent="0.25">
      <c r="B129" s="1" t="s">
        <v>93</v>
      </c>
      <c r="C129" s="1">
        <v>16</v>
      </c>
      <c r="G129" s="1" t="s">
        <v>168</v>
      </c>
      <c r="H129" s="1">
        <v>18</v>
      </c>
    </row>
    <row r="130" spans="2:8" hidden="1" x14ac:dyDescent="0.25">
      <c r="B130" s="1" t="s">
        <v>106</v>
      </c>
      <c r="C130" s="1">
        <v>16</v>
      </c>
      <c r="G130" s="1" t="s">
        <v>75</v>
      </c>
      <c r="H130" s="1">
        <v>17</v>
      </c>
    </row>
    <row r="131" spans="2:8" hidden="1" x14ac:dyDescent="0.25">
      <c r="B131" s="1" t="s">
        <v>138</v>
      </c>
      <c r="C131" s="1">
        <v>15</v>
      </c>
      <c r="G131" s="1" t="s">
        <v>128</v>
      </c>
      <c r="H131" s="1">
        <v>16</v>
      </c>
    </row>
    <row r="132" spans="2:8" hidden="1" x14ac:dyDescent="0.25">
      <c r="B132" s="1" t="s">
        <v>119</v>
      </c>
      <c r="C132" s="1">
        <v>14</v>
      </c>
      <c r="G132" s="1" t="s">
        <v>83</v>
      </c>
      <c r="H132" s="1">
        <v>15</v>
      </c>
    </row>
    <row r="133" spans="2:8" hidden="1" x14ac:dyDescent="0.25">
      <c r="B133" s="1" t="s">
        <v>142</v>
      </c>
      <c r="C133" s="1">
        <v>13</v>
      </c>
      <c r="G133" s="1" t="s">
        <v>106</v>
      </c>
      <c r="H133" s="1">
        <v>15</v>
      </c>
    </row>
    <row r="134" spans="2:8" hidden="1" x14ac:dyDescent="0.25">
      <c r="B134" s="1" t="s">
        <v>152</v>
      </c>
      <c r="C134" s="1">
        <v>13</v>
      </c>
      <c r="G134" s="1" t="s">
        <v>140</v>
      </c>
      <c r="H134" s="1">
        <v>15</v>
      </c>
    </row>
    <row r="135" spans="2:8" hidden="1" x14ac:dyDescent="0.25">
      <c r="B135" s="1" t="s">
        <v>155</v>
      </c>
      <c r="C135" s="1">
        <v>13</v>
      </c>
      <c r="G135" s="1" t="s">
        <v>114</v>
      </c>
      <c r="H135" s="1">
        <v>14</v>
      </c>
    </row>
    <row r="136" spans="2:8" hidden="1" x14ac:dyDescent="0.25">
      <c r="B136" s="1" t="s">
        <v>45</v>
      </c>
      <c r="C136" s="1">
        <v>12</v>
      </c>
      <c r="G136" s="1" t="s">
        <v>39</v>
      </c>
      <c r="H136" s="1">
        <v>12</v>
      </c>
    </row>
    <row r="137" spans="2:8" hidden="1" x14ac:dyDescent="0.25">
      <c r="B137" s="1" t="s">
        <v>57</v>
      </c>
      <c r="C137" s="1">
        <v>12</v>
      </c>
      <c r="G137" s="1" t="s">
        <v>142</v>
      </c>
      <c r="H137" s="1">
        <v>11</v>
      </c>
    </row>
    <row r="138" spans="2:8" hidden="1" x14ac:dyDescent="0.25">
      <c r="B138" s="1" t="s">
        <v>103</v>
      </c>
      <c r="C138" s="1">
        <v>12</v>
      </c>
      <c r="G138" s="1" t="s">
        <v>47</v>
      </c>
      <c r="H138" s="1">
        <v>10</v>
      </c>
    </row>
    <row r="139" spans="2:8" hidden="1" x14ac:dyDescent="0.25">
      <c r="B139" s="1" t="s">
        <v>64</v>
      </c>
      <c r="C139" s="1">
        <v>10</v>
      </c>
      <c r="G139" s="1" t="s">
        <v>64</v>
      </c>
      <c r="H139" s="1">
        <v>9</v>
      </c>
    </row>
    <row r="140" spans="2:8" hidden="1" x14ac:dyDescent="0.25">
      <c r="B140" s="1" t="s">
        <v>40</v>
      </c>
      <c r="C140" s="1">
        <v>9</v>
      </c>
      <c r="G140" s="1" t="s">
        <v>164</v>
      </c>
      <c r="H140" s="1">
        <v>9</v>
      </c>
    </row>
    <row r="141" spans="2:8" hidden="1" x14ac:dyDescent="0.25">
      <c r="B141" s="1" t="s">
        <v>145</v>
      </c>
      <c r="C141" s="1">
        <v>9</v>
      </c>
      <c r="G141" s="1" t="s">
        <v>40</v>
      </c>
      <c r="H141" s="1">
        <v>8</v>
      </c>
    </row>
    <row r="142" spans="2:8" hidden="1" x14ac:dyDescent="0.25">
      <c r="B142" s="1" t="s">
        <v>108</v>
      </c>
      <c r="C142" s="1">
        <v>8</v>
      </c>
      <c r="G142" s="1" t="s">
        <v>134</v>
      </c>
      <c r="H142" s="1">
        <v>8</v>
      </c>
    </row>
    <row r="143" spans="2:8" hidden="1" x14ac:dyDescent="0.25">
      <c r="B143" s="1" t="s">
        <v>168</v>
      </c>
      <c r="C143" s="1">
        <v>7</v>
      </c>
      <c r="G143" s="1" t="s">
        <v>153</v>
      </c>
      <c r="H143" s="1">
        <v>8</v>
      </c>
    </row>
    <row r="144" spans="2:8" hidden="1" x14ac:dyDescent="0.25">
      <c r="B144" s="1" t="s">
        <v>34</v>
      </c>
      <c r="C144" s="1">
        <v>6</v>
      </c>
      <c r="G144" s="1" t="s">
        <v>139</v>
      </c>
      <c r="H144" s="1">
        <v>6</v>
      </c>
    </row>
    <row r="145" spans="2:8" hidden="1" x14ac:dyDescent="0.25">
      <c r="B145" s="1" t="s">
        <v>76</v>
      </c>
      <c r="C145" s="1">
        <v>6</v>
      </c>
      <c r="G145" s="1" t="s">
        <v>119</v>
      </c>
      <c r="H145" s="1">
        <v>5</v>
      </c>
    </row>
    <row r="146" spans="2:8" hidden="1" x14ac:dyDescent="0.25">
      <c r="B146" s="1" t="s">
        <v>132</v>
      </c>
      <c r="C146" s="1">
        <v>5</v>
      </c>
      <c r="G146" s="1" t="s">
        <v>45</v>
      </c>
      <c r="H146" s="1">
        <v>4</v>
      </c>
    </row>
    <row r="147" spans="2:8" hidden="1" x14ac:dyDescent="0.25">
      <c r="B147" s="1" t="s">
        <v>43</v>
      </c>
      <c r="C147" s="1">
        <v>4</v>
      </c>
      <c r="G147" s="1" t="s">
        <v>57</v>
      </c>
      <c r="H147" s="1">
        <v>4</v>
      </c>
    </row>
    <row r="148" spans="2:8" hidden="1" x14ac:dyDescent="0.25">
      <c r="B148" s="1" t="s">
        <v>87</v>
      </c>
      <c r="C148" s="1">
        <v>4</v>
      </c>
      <c r="G148" s="1" t="s">
        <v>70</v>
      </c>
      <c r="H148" s="1">
        <v>4</v>
      </c>
    </row>
    <row r="149" spans="2:8" hidden="1" x14ac:dyDescent="0.25">
      <c r="B149" s="1" t="s">
        <v>140</v>
      </c>
      <c r="C149" s="1">
        <v>4</v>
      </c>
      <c r="G149" s="1" t="s">
        <v>132</v>
      </c>
      <c r="H149" s="1">
        <v>4</v>
      </c>
    </row>
    <row r="150" spans="2:8" hidden="1" x14ac:dyDescent="0.25">
      <c r="B150" s="1" t="s">
        <v>39</v>
      </c>
      <c r="C150" s="1">
        <v>3</v>
      </c>
      <c r="G150" s="1" t="s">
        <v>155</v>
      </c>
      <c r="H150" s="1">
        <v>4</v>
      </c>
    </row>
    <row r="151" spans="2:8" hidden="1" x14ac:dyDescent="0.25">
      <c r="B151" s="1" t="s">
        <v>42</v>
      </c>
      <c r="C151" s="1">
        <v>3</v>
      </c>
      <c r="G151" s="1" t="s">
        <v>162</v>
      </c>
      <c r="H151" s="1">
        <v>4</v>
      </c>
    </row>
    <row r="152" spans="2:8" hidden="1" x14ac:dyDescent="0.25">
      <c r="B152" s="1" t="s">
        <v>67</v>
      </c>
      <c r="C152" s="1">
        <v>3</v>
      </c>
      <c r="G152" s="1" t="s">
        <v>87</v>
      </c>
      <c r="H152" s="1">
        <v>3</v>
      </c>
    </row>
    <row r="153" spans="2:8" hidden="1" x14ac:dyDescent="0.25">
      <c r="B153" s="1" t="s">
        <v>70</v>
      </c>
      <c r="C153" s="1">
        <v>3</v>
      </c>
      <c r="G153" s="1" t="s">
        <v>103</v>
      </c>
      <c r="H153" s="1">
        <v>3</v>
      </c>
    </row>
    <row r="154" spans="2:8" hidden="1" x14ac:dyDescent="0.25">
      <c r="B154" s="1" t="s">
        <v>86</v>
      </c>
      <c r="C154" s="1">
        <v>3</v>
      </c>
      <c r="G154" s="1" t="s">
        <v>143</v>
      </c>
      <c r="H154" s="1">
        <v>3</v>
      </c>
    </row>
    <row r="155" spans="2:8" hidden="1" x14ac:dyDescent="0.25">
      <c r="B155" s="1" t="s">
        <v>107</v>
      </c>
      <c r="C155" s="1">
        <v>3</v>
      </c>
      <c r="G155" s="1" t="s">
        <v>145</v>
      </c>
      <c r="H155" s="1">
        <v>3</v>
      </c>
    </row>
    <row r="156" spans="2:8" hidden="1" x14ac:dyDescent="0.25">
      <c r="B156" s="1" t="s">
        <v>141</v>
      </c>
      <c r="C156" s="1">
        <v>3</v>
      </c>
      <c r="G156" s="1" t="s">
        <v>149</v>
      </c>
      <c r="H156" s="1">
        <v>3</v>
      </c>
    </row>
    <row r="157" spans="2:8" hidden="1" x14ac:dyDescent="0.25">
      <c r="B157" s="1" t="s">
        <v>149</v>
      </c>
      <c r="C157" s="1">
        <v>3</v>
      </c>
      <c r="G157" s="1" t="s">
        <v>158</v>
      </c>
      <c r="H157" s="1">
        <v>3</v>
      </c>
    </row>
    <row r="158" spans="2:8" hidden="1" x14ac:dyDescent="0.25">
      <c r="B158" s="1" t="s">
        <v>166</v>
      </c>
      <c r="C158" s="1">
        <v>3</v>
      </c>
      <c r="G158" s="1" t="s">
        <v>165</v>
      </c>
      <c r="H158" s="1">
        <v>3</v>
      </c>
    </row>
    <row r="159" spans="2:8" hidden="1" x14ac:dyDescent="0.25">
      <c r="B159" s="1" t="s">
        <v>36</v>
      </c>
      <c r="C159" s="1">
        <v>2</v>
      </c>
      <c r="G159" s="1" t="s">
        <v>33</v>
      </c>
      <c r="H159" s="1">
        <v>2</v>
      </c>
    </row>
    <row r="160" spans="2:8" hidden="1" x14ac:dyDescent="0.25">
      <c r="B160" s="1" t="s">
        <v>41</v>
      </c>
      <c r="C160" s="1">
        <v>2</v>
      </c>
      <c r="G160" s="1" t="s">
        <v>36</v>
      </c>
      <c r="H160" s="1">
        <v>2</v>
      </c>
    </row>
    <row r="161" spans="2:8" hidden="1" x14ac:dyDescent="0.25">
      <c r="B161" s="1" t="s">
        <v>147</v>
      </c>
      <c r="C161" s="1">
        <v>2</v>
      </c>
      <c r="G161" s="1" t="s">
        <v>37</v>
      </c>
      <c r="H161" s="1">
        <v>2</v>
      </c>
    </row>
    <row r="162" spans="2:8" hidden="1" x14ac:dyDescent="0.25">
      <c r="B162" s="1" t="s">
        <v>153</v>
      </c>
      <c r="C162" s="1">
        <v>2</v>
      </c>
      <c r="G162" s="1" t="s">
        <v>43</v>
      </c>
      <c r="H162" s="1">
        <v>2</v>
      </c>
    </row>
    <row r="163" spans="2:8" hidden="1" x14ac:dyDescent="0.25">
      <c r="B163" s="1" t="s">
        <v>157</v>
      </c>
      <c r="C163" s="1">
        <v>2</v>
      </c>
      <c r="G163" s="1" t="s">
        <v>60</v>
      </c>
      <c r="H163" s="1">
        <v>2</v>
      </c>
    </row>
    <row r="164" spans="2:8" hidden="1" x14ac:dyDescent="0.25">
      <c r="B164" s="1" t="s">
        <v>158</v>
      </c>
      <c r="C164" s="1">
        <v>2</v>
      </c>
      <c r="G164" s="1" t="s">
        <v>67</v>
      </c>
      <c r="H164" s="1">
        <v>2</v>
      </c>
    </row>
    <row r="165" spans="2:8" hidden="1" x14ac:dyDescent="0.25">
      <c r="B165" s="1" t="s">
        <v>170</v>
      </c>
      <c r="C165" s="1">
        <v>2</v>
      </c>
      <c r="G165" s="1" t="s">
        <v>79</v>
      </c>
      <c r="H165" s="1">
        <v>2</v>
      </c>
    </row>
    <row r="166" spans="2:8" hidden="1" x14ac:dyDescent="0.25">
      <c r="B166" s="1" t="s">
        <v>37</v>
      </c>
      <c r="C166" s="1">
        <v>1</v>
      </c>
      <c r="G166" s="1" t="s">
        <v>86</v>
      </c>
      <c r="H166" s="1">
        <v>2</v>
      </c>
    </row>
    <row r="167" spans="2:8" hidden="1" x14ac:dyDescent="0.25">
      <c r="B167" s="1" t="s">
        <v>47</v>
      </c>
      <c r="C167" s="1">
        <v>1</v>
      </c>
      <c r="G167" s="1" t="s">
        <v>152</v>
      </c>
      <c r="H167" s="1">
        <v>2</v>
      </c>
    </row>
    <row r="168" spans="2:8" hidden="1" x14ac:dyDescent="0.25">
      <c r="B168" s="1" t="s">
        <v>102</v>
      </c>
      <c r="C168" s="1">
        <v>1</v>
      </c>
      <c r="G168" s="1" t="s">
        <v>44</v>
      </c>
      <c r="H168" s="1">
        <v>1</v>
      </c>
    </row>
    <row r="169" spans="2:8" hidden="1" x14ac:dyDescent="0.25">
      <c r="B169" s="1" t="s">
        <v>109</v>
      </c>
      <c r="C169" s="1">
        <v>1</v>
      </c>
      <c r="G169" s="1" t="s">
        <v>105</v>
      </c>
      <c r="H169" s="1">
        <v>1</v>
      </c>
    </row>
    <row r="170" spans="2:8" hidden="1" x14ac:dyDescent="0.25">
      <c r="B170" s="1" t="s">
        <v>110</v>
      </c>
      <c r="C170" s="1">
        <v>1</v>
      </c>
      <c r="G170" s="1" t="s">
        <v>156</v>
      </c>
      <c r="H170" s="1">
        <v>1</v>
      </c>
    </row>
    <row r="171" spans="2:8" hidden="1" x14ac:dyDescent="0.25">
      <c r="B171" s="1" t="s">
        <v>126</v>
      </c>
      <c r="C171" s="1">
        <v>1</v>
      </c>
      <c r="G171" s="1" t="s">
        <v>126</v>
      </c>
      <c r="H171" s="1">
        <v>0.95089999999999997</v>
      </c>
    </row>
    <row r="172" spans="2:8" hidden="1" x14ac:dyDescent="0.25">
      <c r="B172" s="1" t="s">
        <v>139</v>
      </c>
      <c r="C172" s="1">
        <v>1</v>
      </c>
      <c r="G172" s="1" t="s">
        <v>109</v>
      </c>
      <c r="H172" s="1">
        <v>0.92200000000000004</v>
      </c>
    </row>
    <row r="173" spans="2:8" hidden="1" x14ac:dyDescent="0.25">
      <c r="B173" s="1" t="s">
        <v>79</v>
      </c>
      <c r="C173" s="1">
        <v>0.93340000000000001</v>
      </c>
      <c r="G173" s="1" t="s">
        <v>157</v>
      </c>
      <c r="H173" s="1">
        <v>0.89659999999999995</v>
      </c>
    </row>
    <row r="174" spans="2:8" hidden="1" x14ac:dyDescent="0.25">
      <c r="B174" s="1" t="s">
        <v>165</v>
      </c>
      <c r="C174" s="1">
        <v>0.92949999999999999</v>
      </c>
      <c r="G174" s="1" t="s">
        <v>110</v>
      </c>
      <c r="H174" s="1">
        <v>0.88739999999999997</v>
      </c>
    </row>
    <row r="175" spans="2:8" hidden="1" x14ac:dyDescent="0.25">
      <c r="B175" s="1" t="s">
        <v>156</v>
      </c>
      <c r="C175" s="1">
        <v>0.9113</v>
      </c>
      <c r="G175" s="1" t="s">
        <v>170</v>
      </c>
      <c r="H175" s="1">
        <v>0.80620000000000003</v>
      </c>
    </row>
    <row r="176" spans="2:8" hidden="1" x14ac:dyDescent="0.25">
      <c r="B176" s="1" t="s">
        <v>38</v>
      </c>
      <c r="C176" s="1">
        <v>0.88329999999999997</v>
      </c>
      <c r="G176" s="1" t="s">
        <v>42</v>
      </c>
      <c r="H176" s="1">
        <v>0.60570000000000002</v>
      </c>
    </row>
    <row r="177" spans="2:8" hidden="1" x14ac:dyDescent="0.25">
      <c r="B177" s="1" t="s">
        <v>81</v>
      </c>
      <c r="C177" s="1">
        <v>0.83620000000000005</v>
      </c>
      <c r="G177" s="1" t="s">
        <v>102</v>
      </c>
      <c r="H177" s="1">
        <v>0.54420000000000002</v>
      </c>
    </row>
    <row r="178" spans="2:8" hidden="1" x14ac:dyDescent="0.25">
      <c r="B178" s="1" t="s">
        <v>89</v>
      </c>
      <c r="C178" s="1">
        <v>0.79100000000000004</v>
      </c>
      <c r="G178" s="1" t="s">
        <v>127</v>
      </c>
      <c r="H178" s="1">
        <v>0.51429999999999998</v>
      </c>
    </row>
    <row r="179" spans="2:8" hidden="1" x14ac:dyDescent="0.25">
      <c r="B179" s="1" t="s">
        <v>105</v>
      </c>
      <c r="C179" s="1">
        <v>0.56830000000000003</v>
      </c>
      <c r="G179" s="1" t="s">
        <v>81</v>
      </c>
      <c r="H179" s="1">
        <v>0.50819999999999999</v>
      </c>
    </row>
    <row r="180" spans="2:8" hidden="1" x14ac:dyDescent="0.25">
      <c r="B180" s="1" t="s">
        <v>72</v>
      </c>
      <c r="C180" s="1">
        <v>0.56179999999999997</v>
      </c>
      <c r="G180" s="1" t="s">
        <v>101</v>
      </c>
      <c r="H180" s="1">
        <v>0.4793</v>
      </c>
    </row>
    <row r="181" spans="2:8" hidden="1" x14ac:dyDescent="0.25">
      <c r="B181" s="1" t="s">
        <v>44</v>
      </c>
      <c r="C181" s="1">
        <v>0.49630000000000002</v>
      </c>
      <c r="G181" s="1" t="s">
        <v>147</v>
      </c>
      <c r="H181" s="1">
        <v>0.40260000000000001</v>
      </c>
    </row>
    <row r="182" spans="2:8" hidden="1" x14ac:dyDescent="0.25">
      <c r="B182" s="1" t="s">
        <v>127</v>
      </c>
      <c r="C182" s="1">
        <v>0.30570000000000003</v>
      </c>
      <c r="G182" s="1" t="s">
        <v>52</v>
      </c>
      <c r="H182" s="1">
        <v>0.36909999999999998</v>
      </c>
    </row>
    <row r="183" spans="2:8" hidden="1" x14ac:dyDescent="0.25">
      <c r="B183" s="1" t="s">
        <v>112</v>
      </c>
      <c r="C183" s="1">
        <v>0.2303</v>
      </c>
      <c r="G183" s="1" t="s">
        <v>122</v>
      </c>
      <c r="H183" s="1">
        <v>0.29620000000000002</v>
      </c>
    </row>
    <row r="184" spans="2:8" hidden="1" x14ac:dyDescent="0.25">
      <c r="B184" s="1" t="s">
        <v>82</v>
      </c>
      <c r="C184" s="1">
        <v>0.215</v>
      </c>
      <c r="G184" s="1" t="s">
        <v>38</v>
      </c>
      <c r="H184" s="1">
        <v>0.26340000000000002</v>
      </c>
    </row>
    <row r="185" spans="2:8" hidden="1" x14ac:dyDescent="0.25">
      <c r="B185" s="1" t="s">
        <v>33</v>
      </c>
      <c r="C185" s="1">
        <v>0.20019999999999999</v>
      </c>
      <c r="G185" s="1" t="s">
        <v>131</v>
      </c>
      <c r="H185" s="1">
        <v>0.23430000000000001</v>
      </c>
    </row>
    <row r="186" spans="2:8" hidden="1" x14ac:dyDescent="0.25">
      <c r="B186" s="1" t="s">
        <v>101</v>
      </c>
      <c r="C186" s="1">
        <v>0.18890000000000001</v>
      </c>
      <c r="G186" s="1" t="s">
        <v>72</v>
      </c>
      <c r="H186" s="1">
        <v>0.2316</v>
      </c>
    </row>
    <row r="187" spans="2:8" hidden="1" x14ac:dyDescent="0.25">
      <c r="B187" s="1" t="s">
        <v>131</v>
      </c>
      <c r="C187" s="1">
        <v>0.1867</v>
      </c>
      <c r="G187" s="1" t="s">
        <v>161</v>
      </c>
      <c r="H187" s="1">
        <v>0.2253</v>
      </c>
    </row>
    <row r="188" spans="2:8" hidden="1" x14ac:dyDescent="0.25">
      <c r="B188" s="1" t="s">
        <v>121</v>
      </c>
      <c r="C188" s="1">
        <v>0.1817</v>
      </c>
      <c r="G188" s="1" t="s">
        <v>89</v>
      </c>
      <c r="H188" s="1">
        <v>0.21229999999999999</v>
      </c>
    </row>
    <row r="189" spans="2:8" hidden="1" x14ac:dyDescent="0.25">
      <c r="B189" s="1" t="s">
        <v>52</v>
      </c>
      <c r="C189" s="1">
        <v>0.15129999999999999</v>
      </c>
      <c r="G189" s="1" t="s">
        <v>49</v>
      </c>
      <c r="H189" s="1">
        <v>0.18590000000000001</v>
      </c>
    </row>
    <row r="190" spans="2:8" hidden="1" x14ac:dyDescent="0.25">
      <c r="B190" s="1" t="s">
        <v>115</v>
      </c>
      <c r="C190" s="1">
        <v>0.1227</v>
      </c>
      <c r="G190" s="1" t="s">
        <v>82</v>
      </c>
      <c r="H190" s="1">
        <v>0.18529999999999999</v>
      </c>
    </row>
    <row r="191" spans="2:8" hidden="1" x14ac:dyDescent="0.25">
      <c r="B191" s="1" t="s">
        <v>161</v>
      </c>
      <c r="C191" s="1">
        <v>9.7299999999999998E-2</v>
      </c>
      <c r="G191" s="1" t="s">
        <v>96</v>
      </c>
      <c r="H191" s="1">
        <v>0.16209999999999999</v>
      </c>
    </row>
    <row r="192" spans="2:8" hidden="1" x14ac:dyDescent="0.25">
      <c r="B192" s="1" t="s">
        <v>68</v>
      </c>
      <c r="C192" s="1">
        <v>7.46E-2</v>
      </c>
      <c r="G192" s="1" t="s">
        <v>141</v>
      </c>
      <c r="H192" s="1">
        <v>0.1331</v>
      </c>
    </row>
    <row r="193" spans="2:8" hidden="1" x14ac:dyDescent="0.25">
      <c r="B193" s="1" t="s">
        <v>113</v>
      </c>
      <c r="C193" s="1">
        <v>6.83E-2</v>
      </c>
      <c r="G193" s="1" t="s">
        <v>112</v>
      </c>
      <c r="H193" s="1">
        <v>0.115</v>
      </c>
    </row>
    <row r="194" spans="2:8" hidden="1" x14ac:dyDescent="0.25">
      <c r="B194" s="1" t="s">
        <v>122</v>
      </c>
      <c r="C194" s="1">
        <v>5.8400000000000001E-2</v>
      </c>
      <c r="G194" s="1" t="s">
        <v>113</v>
      </c>
      <c r="H194" s="1">
        <v>0.1052</v>
      </c>
    </row>
    <row r="195" spans="2:8" hidden="1" x14ac:dyDescent="0.25">
      <c r="B195" s="1" t="s">
        <v>66</v>
      </c>
      <c r="C195" s="1">
        <v>4.58E-2</v>
      </c>
      <c r="G195" s="1" t="s">
        <v>115</v>
      </c>
      <c r="H195" s="1">
        <v>9.9500000000000005E-2</v>
      </c>
    </row>
    <row r="196" spans="2:8" hidden="1" x14ac:dyDescent="0.25">
      <c r="B196" s="1" t="s">
        <v>97</v>
      </c>
      <c r="C196" s="1">
        <v>3.9800000000000002E-2</v>
      </c>
      <c r="G196" s="1" t="s">
        <v>51</v>
      </c>
      <c r="H196" s="1">
        <v>7.22E-2</v>
      </c>
    </row>
    <row r="197" spans="2:8" hidden="1" x14ac:dyDescent="0.25">
      <c r="B197" s="1" t="s">
        <v>162</v>
      </c>
      <c r="C197" s="1">
        <v>3.95E-2</v>
      </c>
      <c r="G197" s="1" t="s">
        <v>69</v>
      </c>
      <c r="H197" s="1">
        <v>7.1999999999999995E-2</v>
      </c>
    </row>
    <row r="198" spans="2:8" hidden="1" x14ac:dyDescent="0.25">
      <c r="B198" s="1" t="s">
        <v>49</v>
      </c>
      <c r="C198" s="1">
        <v>3.1300000000000001E-2</v>
      </c>
      <c r="G198" s="1" t="s">
        <v>121</v>
      </c>
      <c r="H198" s="1">
        <v>6.93E-2</v>
      </c>
    </row>
    <row r="199" spans="2:8" hidden="1" x14ac:dyDescent="0.25">
      <c r="B199" s="1" t="s">
        <v>69</v>
      </c>
      <c r="C199" s="1">
        <v>2.4500000000000001E-2</v>
      </c>
      <c r="G199" s="1" t="s">
        <v>68</v>
      </c>
      <c r="H199" s="1">
        <v>6.7599999999999993E-2</v>
      </c>
    </row>
    <row r="200" spans="2:8" hidden="1" x14ac:dyDescent="0.25">
      <c r="B200" s="1" t="s">
        <v>96</v>
      </c>
      <c r="C200" s="1">
        <v>1.95E-2</v>
      </c>
      <c r="G200" s="1" t="s">
        <v>97</v>
      </c>
      <c r="H200" s="1">
        <v>6.08E-2</v>
      </c>
    </row>
    <row r="201" spans="2:8" hidden="1" x14ac:dyDescent="0.25">
      <c r="B201" s="1" t="s">
        <v>117</v>
      </c>
      <c r="C201" s="1">
        <v>1.7299999999999999E-2</v>
      </c>
      <c r="G201" s="1" t="s">
        <v>66</v>
      </c>
      <c r="H201" s="1">
        <v>5.1200000000000002E-2</v>
      </c>
    </row>
    <row r="202" spans="2:8" hidden="1" x14ac:dyDescent="0.25">
      <c r="B202" s="1" t="s">
        <v>151</v>
      </c>
      <c r="C202" s="1">
        <v>1.6799999999999999E-2</v>
      </c>
      <c r="G202" s="1" t="s">
        <v>150</v>
      </c>
      <c r="H202" s="1">
        <v>3.2899999999999999E-2</v>
      </c>
    </row>
    <row r="203" spans="2:8" hidden="1" x14ac:dyDescent="0.25">
      <c r="B203" s="1" t="s">
        <v>150</v>
      </c>
      <c r="C203" s="1">
        <v>9.4000000000000004E-3</v>
      </c>
      <c r="G203" s="1" t="s">
        <v>117</v>
      </c>
      <c r="H203" s="1">
        <v>1.9300000000000001E-2</v>
      </c>
    </row>
    <row r="204" spans="2:8" hidden="1" x14ac:dyDescent="0.25">
      <c r="B204" s="1" t="s">
        <v>51</v>
      </c>
      <c r="C204" s="1">
        <v>6.6E-3</v>
      </c>
      <c r="G204" s="1" t="s">
        <v>151</v>
      </c>
      <c r="H204" s="1">
        <v>1.9199999999999998E-2</v>
      </c>
    </row>
    <row r="205" spans="2:8" hidden="1" x14ac:dyDescent="0.25"/>
  </sheetData>
  <sheetProtection algorithmName="SHA-512" hashValue="14GOarqO4wXF56nF+3mwijLy8qSTJYqx2acqzrHDmU0x50kf24SXy9wwpFZ5B10xTbdJ8e/iaQ+025b2ogqhiw==" saltValue="DUSkHnhVcMSYOJxYcNc59g==" spinCount="100000" sheet="1" scenarios="1"/>
  <mergeCells count="1">
    <mergeCell ref="A1:T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48"/>
  <sheetViews>
    <sheetView showGridLines="0" showRowColHeaders="0" zoomScale="70" zoomScaleNormal="70" workbookViewId="0">
      <selection sqref="A1:D1"/>
    </sheetView>
  </sheetViews>
  <sheetFormatPr defaultRowHeight="15.75" x14ac:dyDescent="0.25"/>
  <cols>
    <col min="1" max="16384" width="9" style="38"/>
  </cols>
  <sheetData>
    <row r="1" spans="1: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8" spans="1:4" hidden="1" x14ac:dyDescent="0.25">
      <c r="A38" s="42" t="s">
        <v>176</v>
      </c>
      <c r="B38" s="42" t="s">
        <v>235</v>
      </c>
    </row>
    <row r="39" spans="1:4" hidden="1" x14ac:dyDescent="0.25">
      <c r="A39" s="39" t="s">
        <v>184</v>
      </c>
      <c r="B39" s="38">
        <v>73910</v>
      </c>
      <c r="C39" s="73">
        <f t="shared" ref="C39:C48" si="0">(IF(ISNUMBER(B39),(IF(B39&lt;100,"&lt;100",IF(B39&lt;200,"&lt;200",IF(B39&lt;500,"&lt;500",IF(B39&lt;1000,"&lt;1,000",IF(B39&lt;10000,(ROUND(B39,-2)),IF(B39&lt;100000,(ROUND(B39,-3)),IF(B39&lt;1000000,(ROUND(B39,-4)),IF(B39&gt;=1000000,(ROUND(B39,-5))))))))))),"-"))</f>
        <v>74000</v>
      </c>
      <c r="D39" s="53">
        <f t="shared" ref="D39:D46" si="1">B39/$B$48</f>
        <v>0.48887125045474089</v>
      </c>
    </row>
    <row r="40" spans="1:4" hidden="1" x14ac:dyDescent="0.25">
      <c r="A40" s="39" t="s">
        <v>185</v>
      </c>
      <c r="B40" s="38">
        <v>60186</v>
      </c>
      <c r="C40" s="73">
        <f t="shared" si="0"/>
        <v>60000</v>
      </c>
      <c r="D40" s="53">
        <f t="shared" si="1"/>
        <v>0.3980950491120151</v>
      </c>
    </row>
    <row r="41" spans="1:4" hidden="1" x14ac:dyDescent="0.25">
      <c r="A41" s="39" t="s">
        <v>188</v>
      </c>
      <c r="B41" s="38">
        <v>8968.0400000000009</v>
      </c>
      <c r="C41" s="73">
        <f t="shared" si="0"/>
        <v>9000</v>
      </c>
      <c r="D41" s="53">
        <f t="shared" si="1"/>
        <v>5.9318318616264847E-2</v>
      </c>
    </row>
    <row r="42" spans="1:4" hidden="1" x14ac:dyDescent="0.25">
      <c r="A42" s="39" t="s">
        <v>187</v>
      </c>
      <c r="B42" s="38">
        <v>3965.78</v>
      </c>
      <c r="C42" s="73">
        <f t="shared" si="0"/>
        <v>4000</v>
      </c>
      <c r="D42" s="53">
        <f t="shared" si="1"/>
        <v>2.6231306015808448E-2</v>
      </c>
    </row>
    <row r="43" spans="1:4" hidden="1" x14ac:dyDescent="0.25">
      <c r="A43" s="39" t="s">
        <v>189</v>
      </c>
      <c r="B43" s="38">
        <v>2387.41</v>
      </c>
      <c r="C43" s="73">
        <f t="shared" si="0"/>
        <v>2400</v>
      </c>
      <c r="D43" s="53">
        <f t="shared" si="1"/>
        <v>1.5791315275986373E-2</v>
      </c>
    </row>
    <row r="44" spans="1:4" hidden="1" x14ac:dyDescent="0.25">
      <c r="A44" s="39" t="s">
        <v>186</v>
      </c>
      <c r="B44" s="38">
        <v>901.88699999999994</v>
      </c>
      <c r="C44" s="73" t="str">
        <f t="shared" si="0"/>
        <v>&lt;1,000</v>
      </c>
      <c r="D44" s="53">
        <f t="shared" si="1"/>
        <v>5.9654529219168567E-3</v>
      </c>
    </row>
    <row r="45" spans="1:4" hidden="1" x14ac:dyDescent="0.25">
      <c r="A45" s="39" t="s">
        <v>300</v>
      </c>
      <c r="B45" s="38">
        <v>702.53</v>
      </c>
      <c r="C45" s="73" t="str">
        <f t="shared" si="0"/>
        <v>&lt;1,000</v>
      </c>
      <c r="D45" s="53">
        <f t="shared" si="1"/>
        <v>4.6468234282501571E-3</v>
      </c>
    </row>
    <row r="46" spans="1:4" hidden="1" x14ac:dyDescent="0.25">
      <c r="A46" s="39" t="s">
        <v>303</v>
      </c>
      <c r="B46" s="38">
        <v>163.08799999999999</v>
      </c>
      <c r="C46" s="73" t="str">
        <f t="shared" si="0"/>
        <v>&lt;200</v>
      </c>
      <c r="D46" s="53">
        <f t="shared" si="1"/>
        <v>1.0787313556239045E-3</v>
      </c>
    </row>
    <row r="47" spans="1:4" hidden="1" x14ac:dyDescent="0.25">
      <c r="C47" s="73"/>
      <c r="D47" s="83"/>
    </row>
    <row r="48" spans="1:4" hidden="1" x14ac:dyDescent="0.25">
      <c r="A48" s="38" t="s">
        <v>13</v>
      </c>
      <c r="B48" s="38">
        <v>151185</v>
      </c>
      <c r="C48" s="73">
        <f t="shared" si="0"/>
        <v>150000</v>
      </c>
      <c r="D48" s="53">
        <f>B48/$B$48</f>
        <v>1</v>
      </c>
    </row>
  </sheetData>
  <sheetProtection algorithmName="SHA-512" hashValue="cNr8kyR16nLmQRtEjxbTQuP/jlcBla94H2jjSSSMBRtZZq/f0Wo/UBTtSYPTMS0Fa6JldNpDK9edqJ+WQw4CQQ==" saltValue="Do5O5B3seE/q6Hsnp5yRUw==" spinCount="100000" sheet="1" scenarios="1"/>
  <pageMargins left="0.7" right="0.7" top="0.75" bottom="0.75" header="0.3" footer="0.3"/>
  <pageSetup paperSize="0" orientation="portrait" horizontalDpi="0" verticalDpi="0" copie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57"/>
  <sheetViews>
    <sheetView showGridLines="0" showRowColHeaders="0" zoomScale="70" zoomScaleNormal="70" workbookViewId="0">
      <selection sqref="A1:D1"/>
    </sheetView>
  </sheetViews>
  <sheetFormatPr defaultRowHeight="15.75" x14ac:dyDescent="0.25"/>
  <cols>
    <col min="1" max="16384" width="9" style="38"/>
  </cols>
  <sheetData>
    <row r="1" spans="1:1" ht="15.75" customHeight="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4" spans="1:4" x14ac:dyDescent="0.25">
      <c r="A34" s="41"/>
    </row>
    <row r="38" spans="1:4" hidden="1" x14ac:dyDescent="0.25">
      <c r="A38" s="42" t="s">
        <v>176</v>
      </c>
      <c r="B38" s="42" t="s">
        <v>235</v>
      </c>
    </row>
    <row r="39" spans="1:4" hidden="1" x14ac:dyDescent="0.25">
      <c r="A39" s="39" t="s">
        <v>99</v>
      </c>
      <c r="B39" s="39">
        <v>2082</v>
      </c>
      <c r="C39" s="81">
        <f t="shared" ref="C39:C55" si="0">(IF(ISNUMBER(B39),(IF(B39&lt;100,"&lt;100",IF(B39&lt;200,"&lt;200",IF(B39&lt;500,"&lt;500",IF(B39&lt;1000,"&lt;1,000",IF(B39&lt;10000,(ROUND(B39,-2)),IF(B39&lt;100000,(ROUND(B39,-3)),IF(B39&lt;1000000,(ROUND(B39,-4)),IF(B39&gt;=1000000,(ROUND(B39,-5))))))))))),"-"))</f>
        <v>2100</v>
      </c>
      <c r="D39" s="53">
        <f t="shared" ref="D39:D55" si="1">B39/$B$57</f>
        <v>0.5249913005764314</v>
      </c>
    </row>
    <row r="40" spans="1:4" hidden="1" x14ac:dyDescent="0.25">
      <c r="A40" s="38" t="s">
        <v>61</v>
      </c>
      <c r="B40" s="38">
        <v>522</v>
      </c>
      <c r="C40" s="81" t="str">
        <f t="shared" si="0"/>
        <v>&lt;1,000</v>
      </c>
      <c r="D40" s="53">
        <f t="shared" si="1"/>
        <v>0.13162606095143956</v>
      </c>
    </row>
    <row r="41" spans="1:4" hidden="1" x14ac:dyDescent="0.25">
      <c r="A41" s="38" t="s">
        <v>124</v>
      </c>
      <c r="B41" s="38">
        <v>491</v>
      </c>
      <c r="C41" s="81" t="str">
        <f t="shared" si="0"/>
        <v>&lt;500</v>
      </c>
      <c r="D41" s="53">
        <f t="shared" si="1"/>
        <v>0.12380918759991728</v>
      </c>
    </row>
    <row r="42" spans="1:4" hidden="1" x14ac:dyDescent="0.25">
      <c r="A42" s="38" t="s">
        <v>135</v>
      </c>
      <c r="B42" s="38">
        <v>239</v>
      </c>
      <c r="C42" s="81" t="str">
        <f t="shared" si="0"/>
        <v>&lt;500</v>
      </c>
      <c r="D42" s="53">
        <f t="shared" si="1"/>
        <v>6.0265571968187846E-2</v>
      </c>
    </row>
    <row r="43" spans="1:4" hidden="1" x14ac:dyDescent="0.25">
      <c r="A43" s="38" t="s">
        <v>173</v>
      </c>
      <c r="B43" s="38">
        <v>186</v>
      </c>
      <c r="C43" s="81" t="str">
        <f t="shared" si="0"/>
        <v>&lt;200</v>
      </c>
      <c r="D43" s="53">
        <f t="shared" si="1"/>
        <v>4.6901240109133636E-2</v>
      </c>
    </row>
    <row r="44" spans="1:4" hidden="1" x14ac:dyDescent="0.25">
      <c r="A44" s="38" t="s">
        <v>160</v>
      </c>
      <c r="B44" s="38">
        <v>167</v>
      </c>
      <c r="C44" s="81" t="str">
        <f t="shared" si="0"/>
        <v>&lt;200</v>
      </c>
      <c r="D44" s="53">
        <f t="shared" si="1"/>
        <v>4.2110253216265145E-2</v>
      </c>
    </row>
    <row r="45" spans="1:4" hidden="1" x14ac:dyDescent="0.25">
      <c r="A45" s="38" t="s">
        <v>54</v>
      </c>
      <c r="B45" s="38">
        <v>161</v>
      </c>
      <c r="C45" s="81" t="str">
        <f t="shared" si="0"/>
        <v>&lt;200</v>
      </c>
      <c r="D45" s="53">
        <f t="shared" si="1"/>
        <v>4.0597309986938251E-2</v>
      </c>
    </row>
    <row r="46" spans="1:4" hidden="1" x14ac:dyDescent="0.25">
      <c r="A46" s="39" t="s">
        <v>108</v>
      </c>
      <c r="B46" s="39">
        <v>56</v>
      </c>
      <c r="C46" s="81" t="str">
        <f t="shared" si="0"/>
        <v>&lt;100</v>
      </c>
      <c r="D46" s="53">
        <f t="shared" si="1"/>
        <v>1.4120803473717653E-2</v>
      </c>
    </row>
    <row r="47" spans="1:4" hidden="1" x14ac:dyDescent="0.25">
      <c r="A47" s="38" t="s">
        <v>138</v>
      </c>
      <c r="B47" s="38">
        <v>36</v>
      </c>
      <c r="C47" s="81" t="str">
        <f t="shared" si="0"/>
        <v>&lt;100</v>
      </c>
      <c r="D47" s="53">
        <f t="shared" si="1"/>
        <v>9.0776593759613489E-3</v>
      </c>
    </row>
    <row r="48" spans="1:4" hidden="1" x14ac:dyDescent="0.25">
      <c r="A48" s="38" t="s">
        <v>114</v>
      </c>
      <c r="B48" s="38">
        <v>14</v>
      </c>
      <c r="C48" s="81" t="str">
        <f t="shared" si="0"/>
        <v>&lt;100</v>
      </c>
      <c r="D48" s="53">
        <f t="shared" si="1"/>
        <v>3.5302008684294133E-3</v>
      </c>
    </row>
    <row r="49" spans="1:4" hidden="1" x14ac:dyDescent="0.25">
      <c r="A49" s="38" t="s">
        <v>70</v>
      </c>
      <c r="B49" s="38">
        <v>4</v>
      </c>
      <c r="C49" s="81" t="str">
        <f t="shared" si="0"/>
        <v>&lt;100</v>
      </c>
      <c r="D49" s="53">
        <f t="shared" si="1"/>
        <v>1.008628819551261E-3</v>
      </c>
    </row>
    <row r="50" spans="1:4" hidden="1" x14ac:dyDescent="0.25">
      <c r="A50" s="38" t="s">
        <v>162</v>
      </c>
      <c r="B50" s="38">
        <v>4</v>
      </c>
      <c r="C50" s="81" t="str">
        <f t="shared" si="0"/>
        <v>&lt;100</v>
      </c>
      <c r="D50" s="53">
        <f t="shared" si="1"/>
        <v>1.008628819551261E-3</v>
      </c>
    </row>
    <row r="51" spans="1:4" hidden="1" x14ac:dyDescent="0.25">
      <c r="A51" s="38" t="s">
        <v>149</v>
      </c>
      <c r="B51" s="38">
        <v>3</v>
      </c>
      <c r="C51" s="81" t="str">
        <f t="shared" si="0"/>
        <v>&lt;100</v>
      </c>
      <c r="D51" s="53">
        <f t="shared" si="1"/>
        <v>7.5647161466344578E-4</v>
      </c>
    </row>
    <row r="52" spans="1:4" hidden="1" x14ac:dyDescent="0.25">
      <c r="A52" s="38" t="s">
        <v>81</v>
      </c>
      <c r="B52" s="38">
        <v>0.50819999999999999</v>
      </c>
      <c r="C52" s="81" t="str">
        <f t="shared" si="0"/>
        <v>&lt;100</v>
      </c>
      <c r="D52" s="53">
        <f t="shared" si="1"/>
        <v>1.2814629152398769E-4</v>
      </c>
    </row>
    <row r="53" spans="1:4" hidden="1" x14ac:dyDescent="0.25">
      <c r="A53" s="38" t="s">
        <v>141</v>
      </c>
      <c r="B53" s="38">
        <v>0.1331</v>
      </c>
      <c r="C53" s="81" t="str">
        <f t="shared" si="0"/>
        <v>&lt;100</v>
      </c>
      <c r="D53" s="53">
        <f t="shared" si="1"/>
        <v>3.3562123970568208E-5</v>
      </c>
    </row>
    <row r="54" spans="1:4" hidden="1" x14ac:dyDescent="0.25">
      <c r="A54" s="38" t="s">
        <v>51</v>
      </c>
      <c r="B54" s="38">
        <v>7.22E-2</v>
      </c>
      <c r="C54" s="81" t="str">
        <f t="shared" si="0"/>
        <v>&lt;100</v>
      </c>
      <c r="D54" s="53">
        <f t="shared" si="1"/>
        <v>1.8205750192900262E-5</v>
      </c>
    </row>
    <row r="55" spans="1:4" hidden="1" x14ac:dyDescent="0.25">
      <c r="A55" s="38" t="s">
        <v>121</v>
      </c>
      <c r="B55" s="38">
        <v>6.93E-2</v>
      </c>
      <c r="C55" s="81" t="str">
        <f t="shared" si="0"/>
        <v>&lt;100</v>
      </c>
      <c r="D55" s="53">
        <f t="shared" si="1"/>
        <v>1.7474494298725597E-5</v>
      </c>
    </row>
    <row r="56" spans="1:4" hidden="1" x14ac:dyDescent="0.25">
      <c r="C56" s="81"/>
      <c r="D56" s="53"/>
    </row>
    <row r="57" spans="1:4" hidden="1" x14ac:dyDescent="0.25">
      <c r="A57" s="38" t="s">
        <v>334</v>
      </c>
      <c r="B57" s="38">
        <v>3965.78</v>
      </c>
      <c r="C57" s="81">
        <f t="shared" ref="C57" si="2">(IF(ISNUMBER(B57),(IF(B57&lt;100,"&lt;100",IF(B57&lt;200,"&lt;200",IF(B57&lt;500,"&lt;500",IF(B57&lt;1000,"&lt;1,000",IF(B57&lt;10000,(ROUND(B57,-2)),IF(B57&lt;100000,(ROUND(B57,-3)),IF(B57&lt;1000000,(ROUND(B57,-4)),IF(B57&gt;=1000000,(ROUND(B57,-5))))))))))),"-"))</f>
        <v>4000</v>
      </c>
      <c r="D57" s="53">
        <f>B57/$B$57</f>
        <v>1</v>
      </c>
    </row>
  </sheetData>
  <sheetProtection algorithmName="SHA-512" hashValue="iPMyGyBTe6IemEHc+SD5D821UsmZRvXAEx4lTmEMi5Mfi2BHh1m7am28rZsleGMGjLScui8Nyjbm6xNur+UyHQ==" saltValue="hKa4fRKkvagg+OKqcn4pJQ==" spinCount="100000" sheet="1" scenarios="1"/>
  <sortState ref="A38:D55">
    <sortCondition descending="1" ref="B39"/>
  </sortState>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8:F67"/>
  <sheetViews>
    <sheetView showGridLines="0" showRowColHeaders="0" zoomScale="70" zoomScaleNormal="70" workbookViewId="0">
      <selection sqref="A1:D1"/>
    </sheetView>
  </sheetViews>
  <sheetFormatPr defaultRowHeight="15.75" x14ac:dyDescent="0.25"/>
  <cols>
    <col min="1" max="1" width="25.875" style="1" bestFit="1" customWidth="1"/>
    <col min="2" max="16384" width="9" style="1"/>
  </cols>
  <sheetData>
    <row r="28" spans="1:1" x14ac:dyDescent="0.25">
      <c r="A28" s="1" t="s">
        <v>219</v>
      </c>
    </row>
    <row r="32" spans="1:1" hidden="1" x14ac:dyDescent="0.25"/>
    <row r="33" spans="1:6" hidden="1" x14ac:dyDescent="0.25">
      <c r="B33" s="1" t="s">
        <v>177</v>
      </c>
      <c r="C33" s="1" t="s">
        <v>181</v>
      </c>
      <c r="D33" s="1" t="s">
        <v>180</v>
      </c>
      <c r="E33" s="1" t="s">
        <v>178</v>
      </c>
      <c r="F33" s="1" t="s">
        <v>182</v>
      </c>
    </row>
    <row r="34" spans="1:6" hidden="1" x14ac:dyDescent="0.25">
      <c r="A34" s="1" t="s">
        <v>335</v>
      </c>
      <c r="B34" s="9">
        <v>0.46681772039730124</v>
      </c>
      <c r="C34" s="9">
        <v>0.42237424097831383</v>
      </c>
      <c r="D34" s="9">
        <v>0.16894969639132554</v>
      </c>
      <c r="E34" s="9">
        <v>0.23875525957097499</v>
      </c>
      <c r="F34" s="9">
        <v>0.41122700000000001</v>
      </c>
    </row>
    <row r="35" spans="1:6" hidden="1" x14ac:dyDescent="0.25">
      <c r="A35" s="1" t="s">
        <v>217</v>
      </c>
      <c r="B35" s="9">
        <v>0.76522597453033225</v>
      </c>
      <c r="C35" s="9">
        <v>0.55450186735017504</v>
      </c>
      <c r="D35" s="9">
        <v>0.4922582294475491</v>
      </c>
      <c r="E35" s="9">
        <v>0.49184531091218597</v>
      </c>
      <c r="F35" s="9">
        <v>0.30944920153492972</v>
      </c>
    </row>
    <row r="36" spans="1:6" hidden="1" x14ac:dyDescent="0.25"/>
    <row r="44" spans="1:6" x14ac:dyDescent="0.25">
      <c r="C44" s="9"/>
      <c r="F44" s="9"/>
    </row>
    <row r="45" spans="1:6" x14ac:dyDescent="0.25">
      <c r="C45" s="9"/>
      <c r="F45" s="9"/>
    </row>
    <row r="46" spans="1:6" x14ac:dyDescent="0.25">
      <c r="C46" s="9"/>
      <c r="F46" s="9"/>
    </row>
    <row r="47" spans="1:6" x14ac:dyDescent="0.25">
      <c r="C47" s="9"/>
      <c r="F47" s="9"/>
    </row>
    <row r="48" spans="1:6" x14ac:dyDescent="0.25">
      <c r="C48" s="9"/>
      <c r="F48" s="9"/>
    </row>
    <row r="49" spans="3:6" x14ac:dyDescent="0.25">
      <c r="C49" s="9"/>
      <c r="F49" s="9"/>
    </row>
    <row r="50" spans="3:6" x14ac:dyDescent="0.25">
      <c r="C50" s="9"/>
      <c r="F50" s="9"/>
    </row>
    <row r="51" spans="3:6" x14ac:dyDescent="0.25">
      <c r="C51" s="9"/>
      <c r="F51" s="9"/>
    </row>
    <row r="52" spans="3:6" x14ac:dyDescent="0.25">
      <c r="C52" s="9"/>
      <c r="F52" s="9"/>
    </row>
    <row r="53" spans="3:6" x14ac:dyDescent="0.25">
      <c r="C53" s="9"/>
      <c r="F53" s="9"/>
    </row>
    <row r="54" spans="3:6" x14ac:dyDescent="0.25">
      <c r="C54" s="9"/>
      <c r="F54" s="9"/>
    </row>
    <row r="55" spans="3:6" x14ac:dyDescent="0.25">
      <c r="C55" s="9"/>
      <c r="F55" s="9"/>
    </row>
    <row r="56" spans="3:6" x14ac:dyDescent="0.25">
      <c r="C56" s="9"/>
      <c r="F56" s="9"/>
    </row>
    <row r="57" spans="3:6" x14ac:dyDescent="0.25">
      <c r="C57" s="9"/>
      <c r="F57" s="9"/>
    </row>
    <row r="58" spans="3:6" x14ac:dyDescent="0.25">
      <c r="C58" s="9"/>
      <c r="F58" s="9"/>
    </row>
    <row r="59" spans="3:6" x14ac:dyDescent="0.25">
      <c r="C59" s="9"/>
      <c r="F59" s="9"/>
    </row>
    <row r="60" spans="3:6" x14ac:dyDescent="0.25">
      <c r="C60" s="9"/>
      <c r="F60" s="9"/>
    </row>
    <row r="61" spans="3:6" x14ac:dyDescent="0.25">
      <c r="C61" s="9"/>
      <c r="F61" s="9"/>
    </row>
    <row r="62" spans="3:6" x14ac:dyDescent="0.25">
      <c r="C62" s="9"/>
      <c r="F62" s="9"/>
    </row>
    <row r="63" spans="3:6" x14ac:dyDescent="0.25">
      <c r="C63" s="9"/>
      <c r="F63" s="9"/>
    </row>
    <row r="64" spans="3:6" x14ac:dyDescent="0.25">
      <c r="C64" s="9"/>
      <c r="F64" s="9"/>
    </row>
    <row r="65" spans="3:6" x14ac:dyDescent="0.25">
      <c r="C65" s="9"/>
      <c r="F65" s="9"/>
    </row>
    <row r="66" spans="3:6" x14ac:dyDescent="0.25">
      <c r="C66" s="9"/>
      <c r="F66" s="9"/>
    </row>
    <row r="67" spans="3:6" x14ac:dyDescent="0.25">
      <c r="C67" s="9"/>
      <c r="F67" s="9"/>
    </row>
  </sheetData>
  <sheetProtection algorithmName="SHA-512" hashValue="bvJSy6k4CZrAxTi1l2e8Retlhsmeuyi2H+TE9RvA4gAQ1qGSiSi9M+qdHKjECBcWwi1aAObA9Q+nvQNZvw1bPg==" saltValue="TzS4UWmuy3cDgg+NROk0SA==" spinCount="100000" sheet="1" scenarios="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70" zoomScaleNormal="70" workbookViewId="0">
      <selection sqref="A1:D1"/>
    </sheetView>
  </sheetViews>
  <sheetFormatPr defaultRowHeight="15.75" x14ac:dyDescent="0.25"/>
  <cols>
    <col min="1" max="1" width="4.875" style="1" bestFit="1" customWidth="1"/>
    <col min="2" max="2" width="14.625" style="1" bestFit="1" customWidth="1"/>
    <col min="3" max="3" width="11.375" style="10" bestFit="1" customWidth="1"/>
    <col min="4" max="4" width="13" style="10" bestFit="1" customWidth="1"/>
    <col min="5" max="5" width="7.75" style="10" bestFit="1" customWidth="1"/>
    <col min="6" max="6" width="8.75" style="10" bestFit="1" customWidth="1"/>
    <col min="7" max="7" width="10" style="10" bestFit="1" customWidth="1"/>
    <col min="8" max="8" width="11.375" style="10" bestFit="1" customWidth="1"/>
    <col min="9" max="9" width="16.875" style="10" bestFit="1" customWidth="1"/>
    <col min="10" max="10" width="17.125" style="10" bestFit="1" customWidth="1"/>
    <col min="11" max="11" width="18.25" style="10" bestFit="1" customWidth="1"/>
    <col min="12" max="12" width="21.75" style="10" bestFit="1" customWidth="1"/>
    <col min="13" max="15" width="16.875" style="10" bestFit="1" customWidth="1"/>
    <col min="16" max="16" width="18.875" style="10" bestFit="1" customWidth="1"/>
    <col min="17" max="17" width="22.875" style="10" bestFit="1" customWidth="1"/>
    <col min="18" max="18" width="23" style="10" bestFit="1" customWidth="1"/>
    <col min="19" max="19" width="15.875" style="1" bestFit="1" customWidth="1"/>
    <col min="20" max="16384" width="9" style="1"/>
  </cols>
  <sheetData>
    <row r="1" spans="1:14" x14ac:dyDescent="0.25">
      <c r="A1" s="1" t="s">
        <v>250</v>
      </c>
      <c r="L1" s="1"/>
      <c r="M1" s="1"/>
      <c r="N1" s="1"/>
    </row>
    <row r="2" spans="1:14" x14ac:dyDescent="0.25">
      <c r="L2" s="1"/>
      <c r="M2" s="1"/>
      <c r="N2" s="1"/>
    </row>
    <row r="3" spans="1:14" x14ac:dyDescent="0.25">
      <c r="L3" s="1"/>
      <c r="M3" s="1"/>
      <c r="N3" s="1"/>
    </row>
    <row r="4" spans="1:14" x14ac:dyDescent="0.25">
      <c r="L4" s="1"/>
      <c r="M4" s="1"/>
      <c r="N4" s="1"/>
    </row>
    <row r="5" spans="1:14" x14ac:dyDescent="0.25">
      <c r="L5" s="1"/>
      <c r="M5" s="1"/>
      <c r="N5" s="1"/>
    </row>
    <row r="6" spans="1:14" x14ac:dyDescent="0.25">
      <c r="L6" s="1"/>
      <c r="M6" s="1"/>
      <c r="N6" s="1"/>
    </row>
    <row r="7" spans="1:14" x14ac:dyDescent="0.25">
      <c r="L7" s="1"/>
      <c r="M7" s="1"/>
      <c r="N7" s="1"/>
    </row>
    <row r="8" spans="1:14" x14ac:dyDescent="0.25">
      <c r="L8" s="1"/>
      <c r="M8" s="1"/>
      <c r="N8" s="1"/>
    </row>
    <row r="9" spans="1:14" x14ac:dyDescent="0.25">
      <c r="L9" s="1"/>
      <c r="M9" s="1"/>
      <c r="N9" s="1"/>
    </row>
    <row r="10" spans="1:14" x14ac:dyDescent="0.25">
      <c r="L10" s="1"/>
      <c r="M10" s="1"/>
      <c r="N10" s="1"/>
    </row>
    <row r="11" spans="1:14" x14ac:dyDescent="0.25">
      <c r="L11" s="1"/>
      <c r="M11" s="1"/>
      <c r="N11" s="1"/>
    </row>
    <row r="12" spans="1:14" x14ac:dyDescent="0.25">
      <c r="L12" s="1"/>
      <c r="M12" s="1"/>
      <c r="N12" s="1"/>
    </row>
    <row r="13" spans="1:14" x14ac:dyDescent="0.25">
      <c r="L13" s="1"/>
      <c r="M13" s="1"/>
      <c r="N13" s="1"/>
    </row>
    <row r="14" spans="1:14" x14ac:dyDescent="0.25">
      <c r="L14" s="1"/>
      <c r="M14" s="1"/>
      <c r="N14" s="1"/>
    </row>
    <row r="15" spans="1:14" x14ac:dyDescent="0.25">
      <c r="L15" s="1"/>
      <c r="M15" s="1"/>
      <c r="N15" s="1"/>
    </row>
    <row r="16" spans="1:14" x14ac:dyDescent="0.25">
      <c r="L16" s="1"/>
      <c r="M16" s="1"/>
      <c r="N16" s="1"/>
    </row>
    <row r="17" spans="1:14" x14ac:dyDescent="0.25">
      <c r="L17" s="1"/>
      <c r="M17" s="1"/>
      <c r="N17" s="1"/>
    </row>
    <row r="18" spans="1:14" x14ac:dyDescent="0.25">
      <c r="L18" s="1"/>
      <c r="M18" s="1"/>
      <c r="N18" s="1"/>
    </row>
    <row r="19" spans="1:14" x14ac:dyDescent="0.25">
      <c r="L19" s="1"/>
      <c r="M19" s="1"/>
      <c r="N19" s="1"/>
    </row>
    <row r="20" spans="1:14" x14ac:dyDescent="0.25">
      <c r="L20" s="1"/>
      <c r="M20" s="1"/>
      <c r="N20" s="1"/>
    </row>
    <row r="21" spans="1:14" x14ac:dyDescent="0.25">
      <c r="L21" s="1"/>
      <c r="M21" s="1"/>
      <c r="N21" s="1"/>
    </row>
    <row r="22" spans="1:14" x14ac:dyDescent="0.25">
      <c r="L22" s="1"/>
      <c r="M22" s="1"/>
      <c r="N22" s="1"/>
    </row>
    <row r="23" spans="1:14" x14ac:dyDescent="0.25">
      <c r="L23" s="1"/>
      <c r="M23" s="1"/>
      <c r="N23" s="1"/>
    </row>
    <row r="24" spans="1:14" x14ac:dyDescent="0.25">
      <c r="L24" s="1"/>
      <c r="M24" s="1"/>
      <c r="N24" s="1"/>
    </row>
    <row r="25" spans="1:14" x14ac:dyDescent="0.25">
      <c r="L25" s="1"/>
      <c r="M25" s="1"/>
      <c r="N25" s="1"/>
    </row>
    <row r="26" spans="1:14" x14ac:dyDescent="0.25">
      <c r="L26" s="1"/>
      <c r="M26" s="1"/>
      <c r="N26" s="1"/>
    </row>
    <row r="27" spans="1:14" x14ac:dyDescent="0.25">
      <c r="L27" s="1"/>
      <c r="M27" s="1"/>
      <c r="N27" s="1"/>
    </row>
    <row r="28" spans="1:14" x14ac:dyDescent="0.25">
      <c r="L28" s="1"/>
      <c r="M28" s="1"/>
      <c r="N28" s="1"/>
    </row>
    <row r="29" spans="1:14" x14ac:dyDescent="0.25">
      <c r="L29" s="1"/>
      <c r="M29" s="1"/>
      <c r="N29" s="1"/>
    </row>
    <row r="30" spans="1:14" x14ac:dyDescent="0.25">
      <c r="L30" s="1"/>
      <c r="M30" s="1"/>
      <c r="N30" s="1"/>
    </row>
    <row r="31" spans="1:14" x14ac:dyDescent="0.25">
      <c r="L31" s="1"/>
      <c r="M31" s="1"/>
      <c r="N31" s="1"/>
    </row>
    <row r="32" spans="1:14" x14ac:dyDescent="0.25">
      <c r="A32" s="89" t="s">
        <v>219</v>
      </c>
      <c r="B32" s="89"/>
      <c r="C32" s="89"/>
      <c r="D32" s="89"/>
      <c r="E32" s="89"/>
      <c r="F32" s="89"/>
      <c r="G32" s="89"/>
      <c r="H32" s="89"/>
      <c r="I32" s="89"/>
      <c r="J32" s="89"/>
      <c r="K32" s="89"/>
    </row>
    <row r="35" spans="1:18" ht="33" hidden="1" customHeight="1" x14ac:dyDescent="0.25">
      <c r="A35" s="1" t="s">
        <v>2</v>
      </c>
      <c r="B35" s="1" t="s">
        <v>3</v>
      </c>
      <c r="C35" s="30" t="s">
        <v>195</v>
      </c>
      <c r="D35" s="30" t="s">
        <v>0</v>
      </c>
      <c r="E35" s="30" t="s">
        <v>194</v>
      </c>
      <c r="G35" s="30"/>
      <c r="H35" s="55"/>
      <c r="I35" s="1"/>
      <c r="J35" s="1"/>
      <c r="K35" s="1"/>
      <c r="L35" s="1"/>
      <c r="M35" s="1"/>
      <c r="N35" s="1"/>
      <c r="O35" s="1"/>
      <c r="P35" s="1"/>
      <c r="Q35" s="1"/>
      <c r="R35" s="1"/>
    </row>
    <row r="36" spans="1:18" hidden="1" x14ac:dyDescent="0.25">
      <c r="A36" s="1">
        <v>2000</v>
      </c>
      <c r="B36" s="1" t="s">
        <v>335</v>
      </c>
      <c r="C36" s="30">
        <v>2978.06</v>
      </c>
      <c r="D36" s="30">
        <v>6051.57</v>
      </c>
      <c r="E36" s="30">
        <v>5.2173200000000003E-2</v>
      </c>
      <c r="F36" s="85"/>
      <c r="G36" s="30"/>
      <c r="H36" s="55"/>
      <c r="I36" s="1"/>
      <c r="J36" s="1"/>
      <c r="K36" s="1"/>
      <c r="L36" s="1"/>
      <c r="M36" s="1"/>
      <c r="N36" s="1"/>
      <c r="O36" s="1"/>
      <c r="P36" s="1"/>
      <c r="Q36" s="1"/>
      <c r="R36" s="1"/>
    </row>
    <row r="37" spans="1:18" hidden="1" x14ac:dyDescent="0.25">
      <c r="A37" s="1">
        <v>2001</v>
      </c>
      <c r="B37" s="1" t="s">
        <v>335</v>
      </c>
      <c r="C37" s="30">
        <v>3215.17</v>
      </c>
      <c r="D37" s="30">
        <v>6343.77</v>
      </c>
      <c r="E37" s="30">
        <v>8.8012200000000013E-2</v>
      </c>
      <c r="F37" s="85"/>
      <c r="G37" s="30"/>
      <c r="H37" s="55"/>
      <c r="I37" s="1"/>
      <c r="J37" s="1"/>
      <c r="K37" s="1"/>
      <c r="L37" s="1"/>
      <c r="M37" s="1"/>
      <c r="N37" s="1"/>
      <c r="O37" s="1"/>
      <c r="P37" s="1"/>
      <c r="Q37" s="1"/>
      <c r="R37" s="1"/>
    </row>
    <row r="38" spans="1:18" hidden="1" x14ac:dyDescent="0.25">
      <c r="A38" s="1">
        <v>2002</v>
      </c>
      <c r="B38" s="1" t="s">
        <v>335</v>
      </c>
      <c r="C38" s="30">
        <v>3378.32</v>
      </c>
      <c r="D38" s="30">
        <v>6628.11</v>
      </c>
      <c r="E38" s="30">
        <v>0.118285</v>
      </c>
      <c r="F38" s="85"/>
      <c r="G38" s="30"/>
      <c r="H38" s="55"/>
      <c r="I38" s="1"/>
      <c r="J38" s="1"/>
      <c r="K38" s="1"/>
      <c r="L38" s="1"/>
      <c r="M38" s="1"/>
      <c r="N38" s="1"/>
      <c r="O38" s="1"/>
      <c r="P38" s="1"/>
      <c r="Q38" s="1"/>
      <c r="R38" s="1"/>
    </row>
    <row r="39" spans="1:18" hidden="1" x14ac:dyDescent="0.25">
      <c r="A39" s="1">
        <v>2003</v>
      </c>
      <c r="B39" s="1" t="s">
        <v>335</v>
      </c>
      <c r="C39" s="30">
        <v>3512.45</v>
      </c>
      <c r="D39" s="30">
        <v>6813.5</v>
      </c>
      <c r="E39" s="30">
        <v>0.14227000000000001</v>
      </c>
      <c r="F39" s="85"/>
      <c r="G39" s="30"/>
      <c r="H39" s="55"/>
      <c r="I39" s="1"/>
      <c r="J39" s="1"/>
      <c r="K39" s="1"/>
      <c r="L39" s="1"/>
      <c r="M39" s="1"/>
      <c r="N39" s="1"/>
      <c r="O39" s="1"/>
      <c r="P39" s="1"/>
      <c r="Q39" s="1"/>
      <c r="R39" s="1"/>
    </row>
    <row r="40" spans="1:18" hidden="1" x14ac:dyDescent="0.25">
      <c r="A40" s="1">
        <v>2004</v>
      </c>
      <c r="B40" s="1" t="s">
        <v>335</v>
      </c>
      <c r="C40" s="30">
        <v>3710.63</v>
      </c>
      <c r="D40" s="30">
        <v>7132.54</v>
      </c>
      <c r="E40" s="30">
        <v>0.17657499999999998</v>
      </c>
      <c r="F40" s="85"/>
      <c r="G40" s="30"/>
      <c r="H40" s="55"/>
      <c r="I40" s="1"/>
      <c r="J40" s="1"/>
      <c r="K40" s="1"/>
      <c r="L40" s="1"/>
      <c r="M40" s="1"/>
      <c r="N40" s="1"/>
      <c r="O40" s="1"/>
      <c r="P40" s="1"/>
      <c r="Q40" s="1"/>
      <c r="R40" s="1"/>
    </row>
    <row r="41" spans="1:18" hidden="1" x14ac:dyDescent="0.25">
      <c r="A41" s="1">
        <v>2005</v>
      </c>
      <c r="B41" s="1" t="s">
        <v>335</v>
      </c>
      <c r="C41" s="30">
        <v>3880.79</v>
      </c>
      <c r="D41" s="30">
        <v>7264.33</v>
      </c>
      <c r="E41" s="30">
        <v>0.20788799999999999</v>
      </c>
      <c r="F41" s="85"/>
      <c r="G41" s="30"/>
      <c r="H41" s="55"/>
      <c r="I41" s="1"/>
      <c r="J41" s="1"/>
      <c r="K41" s="1"/>
      <c r="L41" s="1"/>
      <c r="M41" s="1"/>
      <c r="N41" s="1"/>
      <c r="O41" s="1"/>
      <c r="P41" s="1"/>
      <c r="Q41" s="1"/>
      <c r="R41" s="1"/>
    </row>
    <row r="42" spans="1:18" hidden="1" x14ac:dyDescent="0.25">
      <c r="A42" s="1">
        <v>2006</v>
      </c>
      <c r="B42" s="1" t="s">
        <v>335</v>
      </c>
      <c r="C42" s="30">
        <v>4064.96</v>
      </c>
      <c r="D42" s="30">
        <v>7562.38</v>
      </c>
      <c r="E42" s="30">
        <v>0.25094899999999998</v>
      </c>
      <c r="F42" s="85"/>
      <c r="G42" s="30"/>
      <c r="H42" s="55"/>
      <c r="I42" s="1"/>
      <c r="J42" s="1"/>
      <c r="K42" s="1"/>
      <c r="L42" s="1"/>
      <c r="M42" s="1"/>
      <c r="N42" s="1"/>
      <c r="O42" s="1"/>
      <c r="P42" s="1"/>
      <c r="Q42" s="1"/>
      <c r="R42" s="1"/>
    </row>
    <row r="43" spans="1:18" hidden="1" x14ac:dyDescent="0.25">
      <c r="A43" s="1">
        <v>2007</v>
      </c>
      <c r="B43" s="1" t="s">
        <v>335</v>
      </c>
      <c r="C43" s="30">
        <v>4231.03</v>
      </c>
      <c r="D43" s="30">
        <v>7811.67</v>
      </c>
      <c r="E43" s="30">
        <v>0.300985</v>
      </c>
      <c r="F43" s="85"/>
      <c r="G43" s="30"/>
      <c r="H43" s="55"/>
      <c r="I43" s="1"/>
      <c r="J43" s="1"/>
      <c r="K43" s="1"/>
      <c r="L43" s="1"/>
      <c r="M43" s="1"/>
      <c r="N43" s="1"/>
      <c r="O43" s="1"/>
      <c r="P43" s="1"/>
      <c r="Q43" s="1"/>
      <c r="R43" s="1"/>
    </row>
    <row r="44" spans="1:18" hidden="1" x14ac:dyDescent="0.25">
      <c r="A44" s="1">
        <v>2008</v>
      </c>
      <c r="B44" s="1" t="s">
        <v>335</v>
      </c>
      <c r="C44" s="30">
        <v>4221.96</v>
      </c>
      <c r="D44" s="30">
        <v>7897.71</v>
      </c>
      <c r="E44" s="30">
        <v>0.333538</v>
      </c>
      <c r="F44" s="85"/>
      <c r="G44" s="30"/>
      <c r="H44" s="55"/>
      <c r="I44" s="1"/>
      <c r="J44" s="1"/>
      <c r="K44" s="1"/>
      <c r="L44" s="1"/>
      <c r="M44" s="1"/>
      <c r="N44" s="1"/>
      <c r="O44" s="1"/>
      <c r="P44" s="1"/>
      <c r="Q44" s="1"/>
      <c r="R44" s="1"/>
    </row>
    <row r="45" spans="1:18" hidden="1" x14ac:dyDescent="0.25">
      <c r="A45" s="1">
        <v>2009</v>
      </c>
      <c r="B45" s="1" t="s">
        <v>335</v>
      </c>
      <c r="C45" s="30">
        <v>4096.8500000000004</v>
      </c>
      <c r="D45" s="30">
        <v>7753.66</v>
      </c>
      <c r="E45" s="30">
        <v>0.36510599999999999</v>
      </c>
      <c r="F45" s="85"/>
      <c r="G45" s="30"/>
      <c r="H45" s="55"/>
      <c r="I45" s="1"/>
      <c r="J45" s="1"/>
      <c r="K45" s="1"/>
      <c r="L45" s="1"/>
      <c r="M45" s="1"/>
      <c r="N45" s="1"/>
      <c r="O45" s="1"/>
      <c r="P45" s="1"/>
      <c r="Q45" s="1"/>
      <c r="R45" s="1"/>
    </row>
    <row r="46" spans="1:18" hidden="1" x14ac:dyDescent="0.25">
      <c r="A46" s="1">
        <v>2010</v>
      </c>
      <c r="B46" s="1" t="s">
        <v>335</v>
      </c>
      <c r="C46" s="30">
        <v>4040.77</v>
      </c>
      <c r="D46" s="30">
        <v>7748.81</v>
      </c>
      <c r="E46" s="30">
        <v>0.38614500000000002</v>
      </c>
      <c r="F46" s="85"/>
      <c r="G46" s="30"/>
      <c r="H46" s="55"/>
      <c r="I46" s="1"/>
      <c r="J46" s="1"/>
      <c r="K46" s="1"/>
      <c r="L46" s="1"/>
      <c r="M46" s="1"/>
      <c r="N46" s="1"/>
      <c r="O46" s="1"/>
      <c r="P46" s="1"/>
      <c r="Q46" s="1"/>
      <c r="R46" s="1"/>
    </row>
    <row r="47" spans="1:18" hidden="1" x14ac:dyDescent="0.25">
      <c r="A47" s="1">
        <v>2011</v>
      </c>
      <c r="B47" s="1" t="s">
        <v>335</v>
      </c>
      <c r="C47" s="30">
        <v>4066.66</v>
      </c>
      <c r="D47" s="30">
        <v>7569.52</v>
      </c>
      <c r="E47" s="30">
        <v>0.41134799999999999</v>
      </c>
      <c r="F47" s="85"/>
      <c r="G47" s="30"/>
      <c r="H47" s="55"/>
      <c r="I47" s="1"/>
      <c r="J47" s="1"/>
      <c r="K47" s="1"/>
      <c r="L47" s="1"/>
      <c r="M47" s="1"/>
      <c r="N47" s="1"/>
      <c r="O47" s="1"/>
      <c r="P47" s="1"/>
      <c r="Q47" s="1"/>
      <c r="R47" s="1"/>
    </row>
    <row r="48" spans="1:18" hidden="1" x14ac:dyDescent="0.25">
      <c r="A48" s="1">
        <v>2012</v>
      </c>
      <c r="B48" s="1" t="s">
        <v>335</v>
      </c>
      <c r="C48" s="30">
        <v>4043.35</v>
      </c>
      <c r="D48" s="30">
        <v>7438.61</v>
      </c>
      <c r="E48" s="30">
        <v>0.41363799999999995</v>
      </c>
      <c r="F48" s="85"/>
      <c r="G48" s="30"/>
      <c r="H48" s="55"/>
      <c r="I48" s="1"/>
      <c r="J48" s="1"/>
      <c r="K48" s="1"/>
      <c r="L48" s="1"/>
      <c r="M48" s="1"/>
      <c r="N48" s="1"/>
      <c r="O48" s="1"/>
      <c r="P48" s="1"/>
      <c r="Q48" s="1"/>
      <c r="R48" s="1"/>
    </row>
    <row r="49" spans="1:21" hidden="1" x14ac:dyDescent="0.25">
      <c r="A49" s="1">
        <v>2013</v>
      </c>
      <c r="B49" s="1" t="s">
        <v>335</v>
      </c>
      <c r="C49" s="30">
        <v>4038.89</v>
      </c>
      <c r="D49" s="30">
        <v>7300.53</v>
      </c>
      <c r="E49" s="30">
        <v>0.42210799999999998</v>
      </c>
      <c r="F49" s="85"/>
      <c r="G49" s="30"/>
      <c r="H49" s="55"/>
      <c r="I49" s="1"/>
      <c r="J49" s="1"/>
      <c r="K49" s="1"/>
      <c r="L49" s="1"/>
      <c r="M49" s="1"/>
      <c r="N49" s="1"/>
      <c r="O49" s="1"/>
      <c r="P49" s="1"/>
      <c r="Q49" s="1"/>
      <c r="R49" s="1"/>
    </row>
    <row r="50" spans="1:21" hidden="1" x14ac:dyDescent="0.25">
      <c r="A50" s="1">
        <v>2014</v>
      </c>
      <c r="B50" s="1" t="s">
        <v>335</v>
      </c>
      <c r="C50" s="30">
        <v>3965.78</v>
      </c>
      <c r="D50" s="30">
        <v>7301.52</v>
      </c>
      <c r="E50" s="30">
        <v>0.41122700000000001</v>
      </c>
      <c r="F50" s="85"/>
      <c r="G50" s="30"/>
      <c r="H50" s="55"/>
      <c r="I50" s="1"/>
      <c r="J50" s="1"/>
      <c r="K50" s="1"/>
      <c r="L50" s="1"/>
      <c r="M50" s="1"/>
      <c r="N50" s="1"/>
      <c r="O50" s="1"/>
      <c r="P50" s="1"/>
      <c r="Q50" s="1"/>
      <c r="R50" s="1"/>
    </row>
    <row r="51" spans="1:21" hidden="1" x14ac:dyDescent="0.25">
      <c r="H51" s="15"/>
      <c r="K51" s="15"/>
      <c r="L51" s="15"/>
      <c r="M51" s="16"/>
      <c r="N51" s="16"/>
      <c r="P51" s="16"/>
      <c r="T51" s="17"/>
      <c r="U51" s="17"/>
    </row>
    <row r="53" spans="1:21" ht="21" customHeight="1" x14ac:dyDescent="0.25"/>
    <row r="55" spans="1:21" ht="16.5" customHeight="1" x14ac:dyDescent="0.25">
      <c r="U55" s="17"/>
    </row>
    <row r="56" spans="1:21" x14ac:dyDescent="0.25">
      <c r="T56" s="17"/>
      <c r="U56" s="17"/>
    </row>
  </sheetData>
  <sheetProtection algorithmName="SHA-512" hashValue="hwHJ/xoyjO1NJgtT0vdDD2Equrp3NQwSnhT733+IGX8nL1IsdFWDpEhqPq1cO6LTmtjhL3vnUl1zrjk12mhsgQ==" saltValue="cIPyOC9DpGBT4ryv6wPP5A==" spinCount="100000" sheet="1" scenarios="1"/>
  <mergeCells count="1">
    <mergeCell ref="A32:K32"/>
  </mergeCells>
  <pageMargins left="0.25" right="0.25" top="0.75" bottom="0.75" header="0.3" footer="0.3"/>
  <pageSetup scale="3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2"/>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2" t="s">
        <v>182</v>
      </c>
    </row>
    <row r="33" spans="1:22" hidden="1" x14ac:dyDescent="0.25">
      <c r="B33" s="22">
        <v>2005</v>
      </c>
      <c r="C33" s="22">
        <v>2006</v>
      </c>
      <c r="D33" s="22">
        <v>2007</v>
      </c>
      <c r="E33" s="22">
        <v>2008</v>
      </c>
      <c r="F33" s="22">
        <v>2009</v>
      </c>
      <c r="G33" s="22">
        <v>2010</v>
      </c>
      <c r="H33" s="22">
        <v>2011</v>
      </c>
      <c r="I33" s="22">
        <v>2012</v>
      </c>
      <c r="J33" s="22">
        <v>2013</v>
      </c>
      <c r="K33" s="22">
        <v>2014</v>
      </c>
    </row>
    <row r="34" spans="1:22" hidden="1" x14ac:dyDescent="0.25">
      <c r="A34" s="1" t="s">
        <v>184</v>
      </c>
      <c r="B34" s="9">
        <v>2.7901500000000003E-2</v>
      </c>
      <c r="C34" s="9">
        <v>5.1035299999999999E-2</v>
      </c>
      <c r="D34" s="9">
        <v>7.7338100000000007E-2</v>
      </c>
      <c r="E34" s="9">
        <v>7.7411300000000002E-2</v>
      </c>
      <c r="F34" s="9">
        <v>0.11719599999999999</v>
      </c>
      <c r="G34" s="9">
        <v>0.157863</v>
      </c>
      <c r="H34" s="9">
        <v>0.214222</v>
      </c>
      <c r="I34" s="9">
        <v>0.27757700000000002</v>
      </c>
      <c r="J34" s="9">
        <v>0.322353</v>
      </c>
      <c r="K34" s="9">
        <v>0.37487900000000002</v>
      </c>
    </row>
    <row r="35" spans="1:22" hidden="1" x14ac:dyDescent="0.25">
      <c r="A35" s="1" t="s">
        <v>185</v>
      </c>
      <c r="B35" s="9">
        <v>2.6215000000000002E-2</v>
      </c>
      <c r="C35" s="9">
        <v>2.9670700000000001E-2</v>
      </c>
      <c r="D35" s="9">
        <v>3.5905300000000001E-2</v>
      </c>
      <c r="E35" s="9">
        <v>3.8365400000000001E-2</v>
      </c>
      <c r="F35" s="9">
        <v>5.5363200000000001E-2</v>
      </c>
      <c r="G35" s="9">
        <v>6.3896800000000004E-2</v>
      </c>
      <c r="H35" s="9">
        <v>9.6914800000000009E-2</v>
      </c>
      <c r="I35" s="9">
        <v>9.2237899999999998E-2</v>
      </c>
      <c r="J35" s="9">
        <v>0.11934900000000001</v>
      </c>
      <c r="K35" s="9">
        <v>0.127414</v>
      </c>
    </row>
    <row r="36" spans="1:22" hidden="1" x14ac:dyDescent="0.25">
      <c r="A36" s="1" t="s">
        <v>186</v>
      </c>
      <c r="B36" s="9">
        <v>1.51948E-2</v>
      </c>
      <c r="C36" s="9">
        <v>2.3318599999999998E-2</v>
      </c>
      <c r="D36" s="9">
        <v>3.5254199999999999E-2</v>
      </c>
      <c r="E36" s="9">
        <v>5.9745199999999998E-2</v>
      </c>
      <c r="F36" s="9">
        <v>7.7506800000000001E-2</v>
      </c>
      <c r="G36" s="9">
        <v>9.7415500000000002E-2</v>
      </c>
      <c r="H36" s="9">
        <v>0.11154</v>
      </c>
      <c r="I36" s="9">
        <v>0.13099</v>
      </c>
      <c r="J36" s="9">
        <v>0.17208300000000001</v>
      </c>
      <c r="K36" s="9">
        <v>0.21725899999999998</v>
      </c>
    </row>
    <row r="37" spans="1:22" hidden="1" x14ac:dyDescent="0.25">
      <c r="A37" s="1" t="s">
        <v>187</v>
      </c>
      <c r="B37" s="9">
        <v>0.20788799999999999</v>
      </c>
      <c r="C37" s="9">
        <v>0.25094899999999998</v>
      </c>
      <c r="D37" s="9">
        <v>0.300985</v>
      </c>
      <c r="E37" s="9">
        <v>0.333538</v>
      </c>
      <c r="F37" s="9">
        <v>0.36510599999999999</v>
      </c>
      <c r="G37" s="9">
        <v>0.38614500000000002</v>
      </c>
      <c r="H37" s="9">
        <v>0.41134799999999999</v>
      </c>
      <c r="I37" s="9">
        <v>0.41363799999999995</v>
      </c>
      <c r="J37" s="9">
        <v>0.42210799999999998</v>
      </c>
      <c r="K37" s="9">
        <v>0.41122700000000001</v>
      </c>
    </row>
    <row r="38" spans="1:22" hidden="1" x14ac:dyDescent="0.25">
      <c r="A38" s="1" t="s">
        <v>188</v>
      </c>
      <c r="B38" s="9">
        <v>9.4035300000000002E-3</v>
      </c>
      <c r="C38" s="9">
        <v>2.4540600000000003E-2</v>
      </c>
      <c r="D38" s="9">
        <v>6.5060599999999996E-2</v>
      </c>
      <c r="E38" s="9">
        <v>8.9123599999999997E-2</v>
      </c>
      <c r="F38" s="9">
        <v>0.125583</v>
      </c>
      <c r="G38" s="9">
        <v>0.15317</v>
      </c>
      <c r="H38" s="9">
        <v>0.157221</v>
      </c>
      <c r="I38" s="9">
        <v>0.23921099999999998</v>
      </c>
      <c r="J38" s="9">
        <v>0.29561499999999996</v>
      </c>
      <c r="K38" s="9">
        <v>0.33297100000000002</v>
      </c>
    </row>
    <row r="39" spans="1:22" hidden="1" x14ac:dyDescent="0.25">
      <c r="A39" s="1" t="s">
        <v>189</v>
      </c>
      <c r="B39" s="9">
        <v>0.20666499999999999</v>
      </c>
      <c r="C39" s="9">
        <v>0.22814000000000001</v>
      </c>
      <c r="D39" s="9">
        <v>0.25786399999999998</v>
      </c>
      <c r="E39" s="9">
        <v>0.29020399999999996</v>
      </c>
      <c r="F39" s="9">
        <v>0.331376</v>
      </c>
      <c r="G39" s="9">
        <v>0.322357</v>
      </c>
      <c r="H39" s="9">
        <v>0.344497</v>
      </c>
      <c r="I39" s="9">
        <v>0.39505800000000002</v>
      </c>
      <c r="J39" s="9">
        <v>0.43194899999999997</v>
      </c>
      <c r="K39" s="9">
        <v>0.49070399999999997</v>
      </c>
    </row>
    <row r="40" spans="1:22" hidden="1" x14ac:dyDescent="0.25">
      <c r="A40" s="1" t="s">
        <v>179</v>
      </c>
      <c r="B40" s="9">
        <v>2.7246725941665755E-2</v>
      </c>
      <c r="C40" s="9">
        <v>4.5497951101178408E-2</v>
      </c>
      <c r="D40" s="9">
        <v>6.7726679759678735E-2</v>
      </c>
      <c r="E40" s="9">
        <v>6.8114566736021384E-2</v>
      </c>
      <c r="F40" s="9">
        <v>0.10266761138892606</v>
      </c>
      <c r="G40" s="9">
        <v>0.13465522858249188</v>
      </c>
      <c r="H40" s="9">
        <v>0.18361350514806513</v>
      </c>
      <c r="I40" s="9">
        <v>0.23027659469127579</v>
      </c>
      <c r="J40" s="9">
        <v>0.27191678734180325</v>
      </c>
      <c r="K40" s="9">
        <v>0.31111459539572228</v>
      </c>
    </row>
    <row r="41" spans="1:22" hidden="1" x14ac:dyDescent="0.25">
      <c r="A41" s="1" t="s">
        <v>191</v>
      </c>
      <c r="B41" s="9">
        <v>2.8303237574099409E-2</v>
      </c>
      <c r="C41" s="9">
        <v>4.6769671034798413E-2</v>
      </c>
      <c r="D41" s="9">
        <v>6.7858430607625836E-2</v>
      </c>
      <c r="E41" s="9">
        <v>6.6778607759262809E-2</v>
      </c>
      <c r="F41" s="9">
        <v>0.10118837184538387</v>
      </c>
      <c r="G41" s="9">
        <v>0.13342731035194108</v>
      </c>
      <c r="H41" s="9">
        <v>0.18526930649177933</v>
      </c>
      <c r="I41" s="9">
        <v>0.22958617304043624</v>
      </c>
      <c r="J41" s="9">
        <v>0.27019184004323155</v>
      </c>
      <c r="K41" s="9">
        <v>0.30944948961305546</v>
      </c>
      <c r="M41" s="23"/>
      <c r="N41" s="23"/>
      <c r="O41" s="23"/>
      <c r="P41" s="23"/>
      <c r="Q41" s="23"/>
      <c r="R41" s="23"/>
      <c r="S41" s="23"/>
      <c r="T41" s="23"/>
      <c r="U41" s="23"/>
      <c r="V41" s="23"/>
    </row>
    <row r="42" spans="1:22" hidden="1" x14ac:dyDescent="0.25">
      <c r="A42" s="1" t="s">
        <v>192</v>
      </c>
      <c r="B42" s="9">
        <v>3.3206899999999998E-2</v>
      </c>
      <c r="C42" s="9">
        <v>5.1499400000000001E-2</v>
      </c>
      <c r="D42" s="9">
        <v>7.3849700000000004E-2</v>
      </c>
      <c r="E42" s="9">
        <v>7.7947900000000001E-2</v>
      </c>
      <c r="F42" s="9">
        <v>0.11164500000000001</v>
      </c>
      <c r="G42" s="9">
        <v>0.14176</v>
      </c>
      <c r="H42" s="9">
        <v>0.18745100000000001</v>
      </c>
      <c r="I42" s="9">
        <v>0.23161500000000002</v>
      </c>
      <c r="J42" s="9">
        <v>0.271171</v>
      </c>
      <c r="K42" s="9">
        <v>0.30882599999999999</v>
      </c>
    </row>
  </sheetData>
  <sheetProtection algorithmName="SHA-512" hashValue="iKu7y721yoZm9VYMF5PLHT2KRT1qZ4SnWTr3qI0md6wHacllfGnJEKhH+Spk7PYybLME/naoK3+qq1I6uJbydQ==" saltValue="xw7wbQGv/EPJgqEycJUDOw==" spinCount="100000" sheet="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43"/>
  <sheetViews>
    <sheetView showGridLines="0" showRowColHeaders="0" zoomScale="70" zoomScaleNormal="70" workbookViewId="0">
      <selection sqref="A1:D1"/>
    </sheetView>
  </sheetViews>
  <sheetFormatPr defaultRowHeight="15.75" x14ac:dyDescent="0.25"/>
  <cols>
    <col min="1" max="16384" width="9" style="1"/>
  </cols>
  <sheetData>
    <row r="26" spans="1:6" x14ac:dyDescent="0.25">
      <c r="A26" s="27" t="s">
        <v>198</v>
      </c>
    </row>
    <row r="27" spans="1:6" x14ac:dyDescent="0.25">
      <c r="A27" s="27" t="s">
        <v>333</v>
      </c>
    </row>
    <row r="28" spans="1:6" x14ac:dyDescent="0.25">
      <c r="F28" s="27"/>
    </row>
    <row r="30" spans="1:6" hidden="1" x14ac:dyDescent="0.25">
      <c r="B30" s="1" t="s">
        <v>226</v>
      </c>
    </row>
    <row r="31" spans="1:6" hidden="1" x14ac:dyDescent="0.25">
      <c r="A31" s="1" t="s">
        <v>99</v>
      </c>
      <c r="B31" s="21">
        <v>9.6733135341535853E-2</v>
      </c>
    </row>
    <row r="32" spans="1:6" hidden="1" x14ac:dyDescent="0.25">
      <c r="A32" s="1" t="s">
        <v>248</v>
      </c>
      <c r="B32" s="21">
        <v>0.21212121212121213</v>
      </c>
      <c r="E32" s="80"/>
    </row>
    <row r="33" spans="1:5" hidden="1" x14ac:dyDescent="0.25">
      <c r="A33" s="1" t="s">
        <v>135</v>
      </c>
      <c r="B33" s="21">
        <v>0.47058823529411764</v>
      </c>
      <c r="E33" s="80"/>
    </row>
    <row r="34" spans="1:5" hidden="1" x14ac:dyDescent="0.25">
      <c r="A34" s="1" t="s">
        <v>173</v>
      </c>
      <c r="B34" s="21">
        <v>0.53570253372820009</v>
      </c>
      <c r="E34" s="80"/>
    </row>
    <row r="35" spans="1:5" hidden="1" x14ac:dyDescent="0.25">
      <c r="A35" s="1" t="s">
        <v>54</v>
      </c>
      <c r="B35" s="1">
        <v>0.65432098765432101</v>
      </c>
      <c r="E35" s="80"/>
    </row>
    <row r="36" spans="1:5" hidden="1" x14ac:dyDescent="0.25">
      <c r="A36" s="1" t="s">
        <v>114</v>
      </c>
      <c r="B36" s="21">
        <v>0.78076062639821031</v>
      </c>
      <c r="E36" s="80"/>
    </row>
    <row r="37" spans="1:5" hidden="1" x14ac:dyDescent="0.25">
      <c r="A37" s="1" t="s">
        <v>124</v>
      </c>
      <c r="B37" s="21">
        <v>0.7851883932438285</v>
      </c>
      <c r="E37" s="80"/>
    </row>
    <row r="38" spans="1:5" hidden="1" x14ac:dyDescent="0.25">
      <c r="A38" s="1" t="s">
        <v>160</v>
      </c>
      <c r="B38" s="21">
        <v>0.95802005012531333</v>
      </c>
      <c r="E38" s="80"/>
    </row>
    <row r="39" spans="1:5" x14ac:dyDescent="0.25">
      <c r="E39" s="80"/>
    </row>
    <row r="40" spans="1:5" x14ac:dyDescent="0.25">
      <c r="B40" s="21"/>
      <c r="E40" s="80"/>
    </row>
    <row r="41" spans="1:5" x14ac:dyDescent="0.25">
      <c r="B41" s="21"/>
      <c r="E41" s="80"/>
    </row>
    <row r="42" spans="1:5" x14ac:dyDescent="0.25">
      <c r="B42" s="21"/>
      <c r="E42" s="80"/>
    </row>
    <row r="43" spans="1:5" x14ac:dyDescent="0.25">
      <c r="B43" s="21"/>
      <c r="E43" s="80"/>
    </row>
  </sheetData>
  <sheetProtection algorithmName="SHA-512" hashValue="N35QLeHgj4QUeLmxs7SkUGUAvTNc3TZnSq5mgjFjBcJdTgqFFGHnOKp/AfWZ/JQvIbmiOT7IhA5sdPe0YjNkuQ==" saltValue="OtSsYRa2+xKCXN6S1hIdhw==" spinCount="100000" sheet="1" scenarios="1"/>
  <sortState ref="A31:B38">
    <sortCondition ref="B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43"/>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337</v>
      </c>
    </row>
    <row r="32" spans="1:1" hidden="1" x14ac:dyDescent="0.25">
      <c r="A32" s="22" t="s">
        <v>182</v>
      </c>
    </row>
    <row r="33" spans="1:22" hidden="1" x14ac:dyDescent="0.25">
      <c r="B33" s="22">
        <v>2005</v>
      </c>
      <c r="C33" s="22">
        <v>2006</v>
      </c>
      <c r="D33" s="22">
        <v>2007</v>
      </c>
      <c r="E33" s="22">
        <v>2008</v>
      </c>
      <c r="F33" s="22">
        <v>2009</v>
      </c>
      <c r="G33" s="22">
        <v>2010</v>
      </c>
      <c r="H33" s="22">
        <v>2011</v>
      </c>
      <c r="I33" s="22">
        <v>2012</v>
      </c>
      <c r="J33" s="22">
        <v>2013</v>
      </c>
      <c r="K33" s="22">
        <v>2014</v>
      </c>
    </row>
    <row r="34" spans="1:22" hidden="1" x14ac:dyDescent="0.25">
      <c r="A34" s="1" t="s">
        <v>335</v>
      </c>
      <c r="B34" s="1">
        <v>0.20788799999999999</v>
      </c>
      <c r="C34" s="1">
        <v>0.25094899999999998</v>
      </c>
      <c r="D34" s="1">
        <v>0.300985</v>
      </c>
      <c r="E34" s="1">
        <v>0.333538</v>
      </c>
      <c r="F34" s="1">
        <v>0.36510599999999999</v>
      </c>
      <c r="G34" s="1">
        <v>0.38614500000000002</v>
      </c>
      <c r="H34" s="1">
        <v>0.41134799999999999</v>
      </c>
      <c r="I34" s="1">
        <v>0.41363799999999995</v>
      </c>
      <c r="J34" s="1">
        <v>0.42210799999999998</v>
      </c>
      <c r="K34" s="1">
        <v>0.41122700000000001</v>
      </c>
    </row>
    <row r="35" spans="1:22" hidden="1" x14ac:dyDescent="0.25">
      <c r="A35" s="1" t="s">
        <v>54</v>
      </c>
      <c r="B35" s="1">
        <v>0.17257500000000001</v>
      </c>
      <c r="C35" s="1">
        <v>0.30443000000000003</v>
      </c>
      <c r="D35" s="1">
        <v>0.38395299999999999</v>
      </c>
      <c r="E35" s="1">
        <v>0.446044</v>
      </c>
      <c r="F35" s="1">
        <v>0.51941700000000002</v>
      </c>
      <c r="G35" s="1">
        <v>0.58291899999999996</v>
      </c>
      <c r="H35" s="1">
        <v>0.64379999999999993</v>
      </c>
      <c r="I35" s="1">
        <v>0.68766800000000006</v>
      </c>
      <c r="J35" s="1">
        <v>0.63511000000000006</v>
      </c>
      <c r="K35" s="1">
        <v>0.66806299999999996</v>
      </c>
    </row>
    <row r="36" spans="1:22" hidden="1" x14ac:dyDescent="0.25">
      <c r="A36" s="1" t="s">
        <v>99</v>
      </c>
      <c r="B36" s="1">
        <v>7.6800000000000002E-3</v>
      </c>
      <c r="C36" s="1">
        <v>6.5025500000000002E-3</v>
      </c>
      <c r="D36" s="1">
        <v>6.6282900000000002E-3</v>
      </c>
      <c r="E36" s="1">
        <v>6.7888699999999996E-2</v>
      </c>
      <c r="F36" s="1">
        <v>7.6881599999999994E-2</v>
      </c>
      <c r="G36" s="1">
        <v>9.2237299999999994E-2</v>
      </c>
      <c r="H36" s="1">
        <v>0.116642</v>
      </c>
      <c r="I36" s="1">
        <v>0.11018700000000001</v>
      </c>
      <c r="J36" s="1">
        <v>9.7542699999999996E-2</v>
      </c>
      <c r="K36" s="1">
        <v>8.3998600000000007E-2</v>
      </c>
      <c r="V36" s="23"/>
    </row>
    <row r="37" spans="1:22" hidden="1" x14ac:dyDescent="0.25">
      <c r="A37" s="1" t="s">
        <v>248</v>
      </c>
      <c r="B37" s="1">
        <v>7.1161100000000005E-2</v>
      </c>
      <c r="C37" s="1">
        <v>8.6826299999999995E-2</v>
      </c>
      <c r="D37" s="1">
        <v>8.8669899999999996E-2</v>
      </c>
      <c r="E37" s="1">
        <v>0.15062799999999998</v>
      </c>
      <c r="F37" s="1">
        <v>0.16994599999999999</v>
      </c>
      <c r="G37" s="1">
        <v>0.18224299999999999</v>
      </c>
      <c r="H37" s="1">
        <v>0.18653600000000001</v>
      </c>
      <c r="I37" s="1">
        <v>0.20924299999999998</v>
      </c>
      <c r="J37" s="1">
        <v>0.224466</v>
      </c>
      <c r="K37" s="1">
        <v>0.237514</v>
      </c>
    </row>
    <row r="38" spans="1:22" hidden="1" x14ac:dyDescent="0.25">
      <c r="A38" s="1" t="s">
        <v>114</v>
      </c>
      <c r="B38" s="1">
        <v>0.36428600000000005</v>
      </c>
      <c r="C38" s="1">
        <v>0.41408499999999998</v>
      </c>
      <c r="D38" s="1">
        <v>0.47025500000000003</v>
      </c>
      <c r="E38" s="1">
        <v>0.548817</v>
      </c>
      <c r="F38" s="1">
        <v>0.640625</v>
      </c>
      <c r="G38" s="1">
        <v>0.7645050000000001</v>
      </c>
      <c r="H38" s="1">
        <v>0.84402100000000002</v>
      </c>
      <c r="I38" s="1">
        <v>0.87971299999999997</v>
      </c>
      <c r="J38" s="1">
        <v>0.91023300000000007</v>
      </c>
      <c r="K38" s="1">
        <v>0.89946100000000007</v>
      </c>
      <c r="V38" s="23"/>
    </row>
    <row r="39" spans="1:22" hidden="1" x14ac:dyDescent="0.25">
      <c r="A39" s="1" t="s">
        <v>124</v>
      </c>
      <c r="B39" s="1">
        <v>0</v>
      </c>
      <c r="C39" s="1">
        <v>4.0861000000000001E-2</v>
      </c>
      <c r="D39" s="1">
        <v>8.2733799999999996E-2</v>
      </c>
      <c r="E39" s="1">
        <v>0.10826000000000001</v>
      </c>
      <c r="F39" s="1">
        <v>0.16335</v>
      </c>
      <c r="G39" s="1">
        <v>0.21535000000000001</v>
      </c>
      <c r="H39" s="1">
        <v>0.29236600000000001</v>
      </c>
      <c r="I39" s="1">
        <v>0.384938</v>
      </c>
      <c r="J39" s="1">
        <v>0.45601900000000001</v>
      </c>
      <c r="K39" s="1">
        <v>0.46805399999999997</v>
      </c>
    </row>
    <row r="40" spans="1:22" hidden="1" x14ac:dyDescent="0.25">
      <c r="A40" s="1" t="s">
        <v>135</v>
      </c>
      <c r="B40" s="1">
        <v>2.03134E-3</v>
      </c>
      <c r="C40" s="1">
        <v>1.11565E-2</v>
      </c>
      <c r="D40" s="1">
        <v>5.7105900000000001E-2</v>
      </c>
      <c r="E40" s="1">
        <v>7.6431600000000002E-2</v>
      </c>
      <c r="F40" s="1">
        <v>9.3676300000000004E-2</v>
      </c>
      <c r="G40" s="1">
        <v>0.11062699999999999</v>
      </c>
      <c r="H40" s="1">
        <v>0.129609</v>
      </c>
      <c r="I40" s="1">
        <v>0.165243</v>
      </c>
      <c r="J40" s="1">
        <v>0.20264700000000002</v>
      </c>
      <c r="K40" s="1">
        <v>0.17513300000000001</v>
      </c>
    </row>
    <row r="41" spans="1:22" hidden="1" x14ac:dyDescent="0.25">
      <c r="A41" s="1" t="s">
        <v>138</v>
      </c>
      <c r="B41" s="1">
        <v>0</v>
      </c>
      <c r="C41" s="1">
        <v>0</v>
      </c>
      <c r="D41" s="1">
        <v>1.28755E-2</v>
      </c>
      <c r="E41" s="1">
        <v>5.0387599999999998E-2</v>
      </c>
      <c r="F41" s="1">
        <v>5.9440600000000003E-2</v>
      </c>
      <c r="G41" s="1">
        <v>6.3897800000000005E-2</v>
      </c>
      <c r="H41" s="1">
        <v>5.5882399999999999E-2</v>
      </c>
      <c r="I41" s="1">
        <v>8.9918300000000007E-2</v>
      </c>
      <c r="J41" s="1">
        <v>4.2500000000000003E-2</v>
      </c>
      <c r="K41" s="1">
        <v>5.3452099999999995E-2</v>
      </c>
    </row>
    <row r="42" spans="1:22" hidden="1" x14ac:dyDescent="0.25">
      <c r="A42" s="1" t="s">
        <v>160</v>
      </c>
      <c r="B42" s="1">
        <v>0.72388400000000008</v>
      </c>
      <c r="C42" s="1">
        <v>0.77695099999999995</v>
      </c>
      <c r="D42" s="1">
        <v>0.83587500000000003</v>
      </c>
      <c r="E42" s="1">
        <v>0.83682800000000002</v>
      </c>
      <c r="F42" s="1">
        <v>0.85301800000000005</v>
      </c>
      <c r="G42" s="1">
        <v>0.84950500000000007</v>
      </c>
      <c r="H42" s="1">
        <v>0.81900700000000004</v>
      </c>
      <c r="I42" s="1">
        <v>0.76569599999999993</v>
      </c>
      <c r="J42" s="1">
        <v>0.70130899999999996</v>
      </c>
      <c r="K42" s="1">
        <v>0.65483599999999997</v>
      </c>
    </row>
    <row r="43" spans="1:22" hidden="1" x14ac:dyDescent="0.25">
      <c r="A43" s="1" t="s">
        <v>173</v>
      </c>
      <c r="B43" s="1">
        <v>2.7504900000000002E-2</v>
      </c>
      <c r="C43" s="1">
        <v>0.240449</v>
      </c>
      <c r="D43" s="1">
        <v>0.44971299999999997</v>
      </c>
      <c r="E43" s="1">
        <v>0.589754</v>
      </c>
      <c r="F43" s="1">
        <v>0.67815700000000012</v>
      </c>
      <c r="G43" s="1">
        <v>0.76732800000000001</v>
      </c>
      <c r="H43" s="1">
        <v>0.79420400000000002</v>
      </c>
      <c r="I43" s="1">
        <v>0.82005099999999997</v>
      </c>
      <c r="J43" s="1">
        <v>0.82788499999999998</v>
      </c>
      <c r="K43" s="1">
        <v>0.84697500000000003</v>
      </c>
    </row>
  </sheetData>
  <sheetProtection algorithmName="SHA-512" hashValue="jPNK9eRXLffn792EdtUqOVNUJGo8h/AOWEgs6uSbIKohGXZwc/4Iyvq2yo3eMaYgN+vbuojOl0kMK9ETkZQnjg==" saltValue="SRjAhnYsbXshO+eos6OkZA==" spinCount="100000" sheet="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30:L66"/>
  <sheetViews>
    <sheetView showGridLines="0" showRowColHeaders="0" zoomScale="70" zoomScaleNormal="70" workbookViewId="0">
      <selection sqref="A1:D1"/>
    </sheetView>
  </sheetViews>
  <sheetFormatPr defaultRowHeight="15.75" x14ac:dyDescent="0.25"/>
  <cols>
    <col min="1" max="8" width="9" style="1"/>
    <col min="9" max="9" width="9.375" style="1" bestFit="1" customWidth="1"/>
    <col min="10" max="16384" width="9" style="1"/>
  </cols>
  <sheetData>
    <row r="30" spans="1:1" x14ac:dyDescent="0.25">
      <c r="A30" s="1" t="s">
        <v>219</v>
      </c>
    </row>
    <row r="33" spans="1:12" hidden="1" x14ac:dyDescent="0.25"/>
    <row r="34" spans="1:12" hidden="1" x14ac:dyDescent="0.25">
      <c r="B34" s="1" t="s">
        <v>182</v>
      </c>
      <c r="C34" s="1" t="s">
        <v>253</v>
      </c>
      <c r="D34" s="1" t="s">
        <v>254</v>
      </c>
      <c r="E34" s="1" t="s">
        <v>193</v>
      </c>
      <c r="F34" s="1" t="s">
        <v>255</v>
      </c>
      <c r="G34" s="1" t="s">
        <v>256</v>
      </c>
      <c r="I34" s="1" t="s">
        <v>253</v>
      </c>
      <c r="J34" s="1" t="s">
        <v>254</v>
      </c>
      <c r="K34" s="1" t="s">
        <v>255</v>
      </c>
      <c r="L34" s="1" t="s">
        <v>256</v>
      </c>
    </row>
    <row r="35" spans="1:12" hidden="1" x14ac:dyDescent="0.25">
      <c r="A35" s="1">
        <v>2000</v>
      </c>
      <c r="B35" s="1">
        <v>5.2173200000000003E-2</v>
      </c>
      <c r="C35" s="1">
        <v>4.6071299999999996E-2</v>
      </c>
      <c r="D35" s="1">
        <v>6.8623599999999993E-2</v>
      </c>
      <c r="E35" s="1">
        <v>1.5711099999999999E-3</v>
      </c>
      <c r="F35" s="1">
        <v>1.47306E-3</v>
      </c>
      <c r="G35" s="1">
        <v>1.7245299999999999E-3</v>
      </c>
      <c r="H35" s="9"/>
      <c r="I35" s="56">
        <f>B35-C35</f>
        <v>6.1019000000000073E-3</v>
      </c>
      <c r="J35" s="56">
        <f>D35-B35</f>
        <v>1.645039999999999E-2</v>
      </c>
      <c r="K35" s="56">
        <f>E35-F35</f>
        <v>9.8049999999999917E-5</v>
      </c>
      <c r="L35" s="56">
        <f>G35-E35</f>
        <v>1.5342000000000003E-4</v>
      </c>
    </row>
    <row r="36" spans="1:12" hidden="1" x14ac:dyDescent="0.25">
      <c r="A36" s="1">
        <v>2001</v>
      </c>
      <c r="B36" s="1">
        <v>8.8012200000000013E-2</v>
      </c>
      <c r="C36" s="1">
        <v>7.8776100000000002E-2</v>
      </c>
      <c r="D36" s="1">
        <v>0.110039</v>
      </c>
      <c r="E36" s="1">
        <v>4.3386599999999994E-3</v>
      </c>
      <c r="F36" s="1">
        <v>4.0701499999999998E-3</v>
      </c>
      <c r="G36" s="1">
        <v>4.7339700000000005E-3</v>
      </c>
      <c r="H36" s="9"/>
      <c r="I36" s="56">
        <f t="shared" ref="I36:I49" si="0">B36-C36</f>
        <v>9.236100000000011E-3</v>
      </c>
      <c r="J36" s="56">
        <f t="shared" ref="J36:J49" si="1">D36-B36</f>
        <v>2.2026799999999985E-2</v>
      </c>
      <c r="K36" s="56">
        <f t="shared" ref="K36:K49" si="2">E36-F36</f>
        <v>2.6850999999999958E-4</v>
      </c>
      <c r="L36" s="56">
        <f t="shared" ref="L36:L49" si="3">G36-E36</f>
        <v>3.9531000000000115E-4</v>
      </c>
    </row>
    <row r="37" spans="1:12" hidden="1" x14ac:dyDescent="0.25">
      <c r="A37" s="1">
        <v>2002</v>
      </c>
      <c r="B37" s="1">
        <v>0.118285</v>
      </c>
      <c r="C37" s="1">
        <v>0.10732799999999999</v>
      </c>
      <c r="D37" s="1">
        <v>0.14232799999999998</v>
      </c>
      <c r="E37" s="1">
        <v>1.1604000000000001E-2</v>
      </c>
      <c r="F37" s="1">
        <v>1.0836500000000001E-2</v>
      </c>
      <c r="G37" s="1">
        <v>1.26181E-2</v>
      </c>
      <c r="H37" s="9"/>
      <c r="I37" s="56">
        <f t="shared" si="0"/>
        <v>1.0957000000000008E-2</v>
      </c>
      <c r="J37" s="56">
        <f t="shared" si="1"/>
        <v>2.4042999999999981E-2</v>
      </c>
      <c r="K37" s="56">
        <f t="shared" si="2"/>
        <v>7.6750000000000082E-4</v>
      </c>
      <c r="L37" s="56">
        <f t="shared" si="3"/>
        <v>1.0140999999999987E-3</v>
      </c>
    </row>
    <row r="38" spans="1:12" hidden="1" x14ac:dyDescent="0.25">
      <c r="A38" s="1">
        <v>2003</v>
      </c>
      <c r="B38" s="1">
        <v>0.14227000000000001</v>
      </c>
      <c r="C38" s="1">
        <v>0.13009600000000002</v>
      </c>
      <c r="D38" s="1">
        <v>0.16415199999999999</v>
      </c>
      <c r="E38" s="1">
        <v>2.0310700000000001E-2</v>
      </c>
      <c r="F38" s="1">
        <v>1.898E-2</v>
      </c>
      <c r="G38" s="1">
        <v>2.2018599999999999E-2</v>
      </c>
      <c r="H38" s="9"/>
      <c r="I38" s="56">
        <f t="shared" si="0"/>
        <v>1.217399999999999E-2</v>
      </c>
      <c r="J38" s="56">
        <f t="shared" si="1"/>
        <v>2.1881999999999985E-2</v>
      </c>
      <c r="K38" s="56">
        <f t="shared" si="2"/>
        <v>1.3307000000000006E-3</v>
      </c>
      <c r="L38" s="56">
        <f t="shared" si="3"/>
        <v>1.7078999999999983E-3</v>
      </c>
    </row>
    <row r="39" spans="1:12" hidden="1" x14ac:dyDescent="0.25">
      <c r="A39" s="1">
        <v>2004</v>
      </c>
      <c r="B39" s="1">
        <v>0.17657499999999998</v>
      </c>
      <c r="C39" s="1">
        <v>0.16272999999999999</v>
      </c>
      <c r="D39" s="1">
        <v>0.19888700000000001</v>
      </c>
      <c r="E39" s="1">
        <v>3.7719499999999996E-2</v>
      </c>
      <c r="F39" s="1">
        <v>3.5251499999999998E-2</v>
      </c>
      <c r="G39" s="1">
        <v>4.0757799999999997E-2</v>
      </c>
      <c r="H39" s="9"/>
      <c r="I39" s="56">
        <f t="shared" si="0"/>
        <v>1.3844999999999996E-2</v>
      </c>
      <c r="J39" s="56">
        <f t="shared" si="1"/>
        <v>2.2312000000000026E-2</v>
      </c>
      <c r="K39" s="56">
        <f t="shared" si="2"/>
        <v>2.467999999999998E-3</v>
      </c>
      <c r="L39" s="56">
        <f t="shared" si="3"/>
        <v>3.0383000000000007E-3</v>
      </c>
    </row>
    <row r="40" spans="1:12" hidden="1" x14ac:dyDescent="0.25">
      <c r="A40" s="1">
        <v>2005</v>
      </c>
      <c r="B40" s="1">
        <v>0.20788799999999999</v>
      </c>
      <c r="C40" s="1">
        <v>0.19209700000000002</v>
      </c>
      <c r="D40" s="1">
        <v>0.23023700000000002</v>
      </c>
      <c r="E40" s="1">
        <v>6.8762699999999996E-2</v>
      </c>
      <c r="F40" s="1">
        <v>6.4044900000000002E-2</v>
      </c>
      <c r="G40" s="1">
        <v>7.4386499999999994E-2</v>
      </c>
      <c r="H40" s="9"/>
      <c r="I40" s="56">
        <f t="shared" si="0"/>
        <v>1.5790999999999972E-2</v>
      </c>
      <c r="J40" s="56">
        <f t="shared" si="1"/>
        <v>2.2349000000000036E-2</v>
      </c>
      <c r="K40" s="56">
        <f t="shared" si="2"/>
        <v>4.7177999999999942E-3</v>
      </c>
      <c r="L40" s="56">
        <f t="shared" si="3"/>
        <v>5.6237999999999982E-3</v>
      </c>
    </row>
    <row r="41" spans="1:12" hidden="1" x14ac:dyDescent="0.25">
      <c r="A41" s="1">
        <v>2006</v>
      </c>
      <c r="B41" s="1">
        <v>0.25094899999999998</v>
      </c>
      <c r="C41" s="1">
        <v>0.23246200000000003</v>
      </c>
      <c r="D41" s="1">
        <v>0.27472099999999999</v>
      </c>
      <c r="E41" s="1">
        <v>9.2546199999999995E-2</v>
      </c>
      <c r="F41" s="1">
        <v>8.6102600000000001E-2</v>
      </c>
      <c r="G41" s="1">
        <v>0.100189</v>
      </c>
      <c r="H41" s="9"/>
      <c r="I41" s="56">
        <f t="shared" si="0"/>
        <v>1.8486999999999948E-2</v>
      </c>
      <c r="J41" s="56">
        <f t="shared" si="1"/>
        <v>2.3772000000000015E-2</v>
      </c>
      <c r="K41" s="56">
        <f t="shared" si="2"/>
        <v>6.4435999999999938E-3</v>
      </c>
      <c r="L41" s="56">
        <f t="shared" si="3"/>
        <v>7.6428000000000051E-3</v>
      </c>
    </row>
    <row r="42" spans="1:12" hidden="1" x14ac:dyDescent="0.25">
      <c r="A42" s="1">
        <v>2007</v>
      </c>
      <c r="B42" s="1">
        <v>0.300985</v>
      </c>
      <c r="C42" s="1">
        <v>0.27943200000000001</v>
      </c>
      <c r="D42" s="1">
        <v>0.32694400000000001</v>
      </c>
      <c r="E42" s="1">
        <v>0.114772</v>
      </c>
      <c r="F42" s="1">
        <v>0.106876</v>
      </c>
      <c r="G42" s="1">
        <v>0.12417600000000001</v>
      </c>
      <c r="H42" s="9"/>
      <c r="I42" s="56">
        <f t="shared" si="0"/>
        <v>2.1552999999999989E-2</v>
      </c>
      <c r="J42" s="56">
        <f t="shared" si="1"/>
        <v>2.595900000000001E-2</v>
      </c>
      <c r="K42" s="56">
        <f t="shared" si="2"/>
        <v>7.8960000000000002E-3</v>
      </c>
      <c r="L42" s="56">
        <f t="shared" si="3"/>
        <v>9.4040000000000096E-3</v>
      </c>
    </row>
    <row r="43" spans="1:12" hidden="1" x14ac:dyDescent="0.25">
      <c r="A43" s="1">
        <v>2008</v>
      </c>
      <c r="B43" s="1">
        <v>0.333538</v>
      </c>
      <c r="C43" s="1">
        <v>0.30996699999999999</v>
      </c>
      <c r="D43" s="1">
        <v>0.36237200000000003</v>
      </c>
      <c r="E43" s="1">
        <v>0.137929</v>
      </c>
      <c r="F43" s="1">
        <v>0.128278</v>
      </c>
      <c r="G43" s="1">
        <v>0.14898400000000001</v>
      </c>
      <c r="H43" s="9"/>
      <c r="I43" s="56">
        <f t="shared" si="0"/>
        <v>2.3571000000000009E-2</v>
      </c>
      <c r="J43" s="56">
        <f t="shared" si="1"/>
        <v>2.8834000000000026E-2</v>
      </c>
      <c r="K43" s="56">
        <f t="shared" si="2"/>
        <v>9.6509999999999929E-3</v>
      </c>
      <c r="L43" s="56">
        <f t="shared" si="3"/>
        <v>1.1055000000000009E-2</v>
      </c>
    </row>
    <row r="44" spans="1:12" hidden="1" x14ac:dyDescent="0.25">
      <c r="A44" s="1">
        <v>2009</v>
      </c>
      <c r="B44" s="1">
        <v>0.36510599999999999</v>
      </c>
      <c r="C44" s="1">
        <v>0.33784900000000001</v>
      </c>
      <c r="D44" s="1">
        <v>0.39487</v>
      </c>
      <c r="E44" s="1">
        <v>0.16262000000000001</v>
      </c>
      <c r="F44" s="1">
        <v>0.15094099999999999</v>
      </c>
      <c r="G44" s="1">
        <v>0.17641600000000002</v>
      </c>
      <c r="H44" s="9"/>
      <c r="I44" s="56">
        <f t="shared" si="0"/>
        <v>2.7256999999999976E-2</v>
      </c>
      <c r="J44" s="56">
        <f t="shared" si="1"/>
        <v>2.9764000000000013E-2</v>
      </c>
      <c r="K44" s="56">
        <f t="shared" si="2"/>
        <v>1.1679000000000023E-2</v>
      </c>
      <c r="L44" s="56">
        <f t="shared" si="3"/>
        <v>1.3796000000000003E-2</v>
      </c>
    </row>
    <row r="45" spans="1:12" hidden="1" x14ac:dyDescent="0.25">
      <c r="A45" s="1">
        <v>2010</v>
      </c>
      <c r="B45" s="1">
        <v>0.38614500000000002</v>
      </c>
      <c r="C45" s="1">
        <v>0.35738700000000001</v>
      </c>
      <c r="D45" s="1">
        <v>0.41779899999999998</v>
      </c>
      <c r="E45" s="1">
        <v>0.18761</v>
      </c>
      <c r="F45" s="1">
        <v>0.17411799999999999</v>
      </c>
      <c r="G45" s="1">
        <v>0.20393799999999998</v>
      </c>
      <c r="H45" s="9"/>
      <c r="I45" s="56">
        <f t="shared" si="0"/>
        <v>2.8758000000000006E-2</v>
      </c>
      <c r="J45" s="56">
        <f t="shared" si="1"/>
        <v>3.165399999999996E-2</v>
      </c>
      <c r="K45" s="56">
        <f t="shared" si="2"/>
        <v>1.3492000000000004E-2</v>
      </c>
      <c r="L45" s="56">
        <f t="shared" si="3"/>
        <v>1.6327999999999981E-2</v>
      </c>
    </row>
    <row r="46" spans="1:12" hidden="1" x14ac:dyDescent="0.25">
      <c r="A46" s="1">
        <v>2011</v>
      </c>
      <c r="B46" s="1">
        <v>0.41134799999999999</v>
      </c>
      <c r="C46" s="1">
        <v>0.38032400000000005</v>
      </c>
      <c r="D46" s="1">
        <v>0.446216</v>
      </c>
      <c r="E46" s="1">
        <v>0.22136600000000001</v>
      </c>
      <c r="F46" s="1">
        <v>0.204374</v>
      </c>
      <c r="G46" s="1">
        <v>0.242393</v>
      </c>
      <c r="H46" s="9"/>
      <c r="I46" s="56">
        <f t="shared" si="0"/>
        <v>3.1023999999999941E-2</v>
      </c>
      <c r="J46" s="56">
        <f t="shared" si="1"/>
        <v>3.486800000000001E-2</v>
      </c>
      <c r="K46" s="56">
        <f t="shared" si="2"/>
        <v>1.6992000000000007E-2</v>
      </c>
      <c r="L46" s="56">
        <f t="shared" si="3"/>
        <v>2.102699999999999E-2</v>
      </c>
    </row>
    <row r="47" spans="1:12" hidden="1" x14ac:dyDescent="0.25">
      <c r="A47" s="1">
        <v>2012</v>
      </c>
      <c r="B47" s="1">
        <v>0.41363799999999995</v>
      </c>
      <c r="C47" s="1">
        <v>0.38136400000000004</v>
      </c>
      <c r="D47" s="1">
        <v>0.44920000000000004</v>
      </c>
      <c r="E47" s="1">
        <v>0.25631500000000002</v>
      </c>
      <c r="F47" s="1">
        <v>0.23505999999999999</v>
      </c>
      <c r="G47" s="1">
        <v>0.283364</v>
      </c>
      <c r="H47" s="9"/>
      <c r="I47" s="56">
        <f t="shared" si="0"/>
        <v>3.2273999999999914E-2</v>
      </c>
      <c r="J47" s="56">
        <f t="shared" si="1"/>
        <v>3.5562000000000094E-2</v>
      </c>
      <c r="K47" s="56">
        <f t="shared" si="2"/>
        <v>2.1255000000000024E-2</v>
      </c>
      <c r="L47" s="56">
        <f t="shared" si="3"/>
        <v>2.704899999999999E-2</v>
      </c>
    </row>
    <row r="48" spans="1:12" hidden="1" x14ac:dyDescent="0.25">
      <c r="A48" s="1">
        <v>2013</v>
      </c>
      <c r="B48" s="1">
        <v>0.42210799999999998</v>
      </c>
      <c r="C48" s="1">
        <v>0.38545900000000005</v>
      </c>
      <c r="D48" s="1">
        <v>0.45954600000000001</v>
      </c>
      <c r="E48" s="1">
        <v>0.29095700000000002</v>
      </c>
      <c r="F48" s="1">
        <v>0.26567399999999997</v>
      </c>
      <c r="G48" s="1">
        <v>0.32637300000000002</v>
      </c>
      <c r="H48" s="9"/>
      <c r="I48" s="56">
        <f t="shared" si="0"/>
        <v>3.6648999999999932E-2</v>
      </c>
      <c r="J48" s="56">
        <f t="shared" si="1"/>
        <v>3.7438000000000027E-2</v>
      </c>
      <c r="K48" s="56">
        <f t="shared" si="2"/>
        <v>2.5283000000000055E-2</v>
      </c>
      <c r="L48" s="56">
        <f t="shared" si="3"/>
        <v>3.5416000000000003E-2</v>
      </c>
    </row>
    <row r="49" spans="1:12" hidden="1" x14ac:dyDescent="0.25">
      <c r="A49" s="1">
        <v>2014</v>
      </c>
      <c r="B49" s="1">
        <v>0.41122700000000001</v>
      </c>
      <c r="C49" s="1">
        <v>0.37406699999999998</v>
      </c>
      <c r="D49" s="1">
        <v>0.44828899999999999</v>
      </c>
      <c r="E49" s="1">
        <v>0.33757800000000004</v>
      </c>
      <c r="F49" s="1">
        <v>0.305919</v>
      </c>
      <c r="G49" s="1">
        <v>0.38434099999999999</v>
      </c>
      <c r="H49" s="9"/>
      <c r="I49" s="56">
        <f t="shared" si="0"/>
        <v>3.7160000000000026E-2</v>
      </c>
      <c r="J49" s="56">
        <f t="shared" si="1"/>
        <v>3.7061999999999984E-2</v>
      </c>
      <c r="K49" s="56">
        <f t="shared" si="2"/>
        <v>3.1659000000000048E-2</v>
      </c>
      <c r="L49" s="56">
        <f t="shared" si="3"/>
        <v>4.6762999999999944E-2</v>
      </c>
    </row>
    <row r="50" spans="1:12" hidden="1" x14ac:dyDescent="0.25">
      <c r="B50" s="9"/>
      <c r="C50" s="9"/>
      <c r="D50" s="9"/>
      <c r="E50" s="9"/>
      <c r="F50" s="9"/>
      <c r="G50" s="9"/>
      <c r="H50" s="9"/>
      <c r="I50" s="9"/>
      <c r="J50" s="9"/>
    </row>
    <row r="52" spans="1:12" x14ac:dyDescent="0.25">
      <c r="B52" s="9"/>
      <c r="C52" s="9"/>
      <c r="D52" s="9"/>
    </row>
    <row r="53" spans="1:12" x14ac:dyDescent="0.25">
      <c r="B53" s="9"/>
      <c r="C53" s="9"/>
      <c r="D53" s="9"/>
    </row>
    <row r="54" spans="1:12" x14ac:dyDescent="0.25">
      <c r="B54" s="9"/>
      <c r="C54" s="9"/>
      <c r="D54" s="9"/>
    </row>
    <row r="55" spans="1:12" x14ac:dyDescent="0.25">
      <c r="B55" s="9"/>
      <c r="C55" s="9"/>
      <c r="D55" s="9"/>
    </row>
    <row r="56" spans="1:12" x14ac:dyDescent="0.25">
      <c r="B56" s="9"/>
      <c r="C56" s="9"/>
      <c r="D56" s="9"/>
    </row>
    <row r="57" spans="1:12" x14ac:dyDescent="0.25">
      <c r="B57" s="9"/>
      <c r="C57" s="9"/>
      <c r="D57" s="9"/>
    </row>
    <row r="58" spans="1:12" x14ac:dyDescent="0.25">
      <c r="B58" s="9"/>
      <c r="C58" s="9"/>
      <c r="D58" s="9"/>
    </row>
    <row r="59" spans="1:12" x14ac:dyDescent="0.25">
      <c r="B59" s="9"/>
      <c r="C59" s="9"/>
      <c r="D59" s="9"/>
    </row>
    <row r="60" spans="1:12" x14ac:dyDescent="0.25">
      <c r="B60" s="9"/>
      <c r="C60" s="9"/>
      <c r="D60" s="9"/>
    </row>
    <row r="61" spans="1:12" x14ac:dyDescent="0.25">
      <c r="B61" s="9"/>
      <c r="C61" s="9"/>
      <c r="D61" s="9"/>
    </row>
    <row r="62" spans="1:12" x14ac:dyDescent="0.25">
      <c r="B62" s="9"/>
      <c r="C62" s="9"/>
      <c r="D62" s="9"/>
    </row>
    <row r="63" spans="1:12" x14ac:dyDescent="0.25">
      <c r="B63" s="9"/>
      <c r="C63" s="9"/>
      <c r="D63" s="9"/>
    </row>
    <row r="64" spans="1:12" x14ac:dyDescent="0.25">
      <c r="B64" s="9"/>
      <c r="C64" s="9"/>
      <c r="D64" s="9"/>
    </row>
    <row r="65" spans="2:4" x14ac:dyDescent="0.25">
      <c r="B65" s="9"/>
      <c r="C65" s="9"/>
      <c r="D65" s="9"/>
    </row>
    <row r="66" spans="2:4" x14ac:dyDescent="0.25">
      <c r="B66" s="9"/>
      <c r="C66" s="9"/>
      <c r="D66" s="9"/>
    </row>
  </sheetData>
  <sheetProtection algorithmName="SHA-512" hashValue="9QG4+6++taSPx1/iA2DH17zwvFFdBpNk+pGHx2a+L1Vdx+CVOqABNUL5zXz9eaVMb3T8DI+fJAZdT0Fj/oaH5w==" saltValue="F5mRsDxrvjvRFSt3mwHKRQ=="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44"/>
  <sheetViews>
    <sheetView showGridLines="0" showRowColHeaders="0" zoomScale="70" zoomScaleNormal="70" workbookViewId="0">
      <selection sqref="A1:D1"/>
    </sheetView>
  </sheetViews>
  <sheetFormatPr defaultRowHeight="15.75" x14ac:dyDescent="0.25"/>
  <cols>
    <col min="1" max="4" width="9" style="1" customWidth="1"/>
    <col min="5" max="16384" width="9" style="1"/>
  </cols>
  <sheetData>
    <row r="29" spans="1:4" x14ac:dyDescent="0.25">
      <c r="A29" s="27" t="s">
        <v>219</v>
      </c>
      <c r="B29" s="27"/>
      <c r="C29" s="27"/>
      <c r="D29" s="27"/>
    </row>
    <row r="30" spans="1:4" x14ac:dyDescent="0.25">
      <c r="A30" s="27" t="s">
        <v>337</v>
      </c>
      <c r="B30" s="27"/>
      <c r="C30" s="27"/>
      <c r="D30" s="27"/>
    </row>
    <row r="34" spans="1:8" hidden="1" x14ac:dyDescent="0.25">
      <c r="H34" s="27"/>
    </row>
    <row r="35" spans="1:8" hidden="1" x14ac:dyDescent="0.25">
      <c r="A35" s="1" t="s">
        <v>176</v>
      </c>
      <c r="B35" s="1" t="s">
        <v>227</v>
      </c>
      <c r="C35" s="1" t="s">
        <v>228</v>
      </c>
    </row>
    <row r="36" spans="1:8" hidden="1" x14ac:dyDescent="0.25">
      <c r="A36" s="1" t="s">
        <v>114</v>
      </c>
      <c r="B36" s="1">
        <v>0.89946100000000007</v>
      </c>
      <c r="C36" s="1">
        <v>0.21102799999999999</v>
      </c>
    </row>
    <row r="37" spans="1:8" hidden="1" x14ac:dyDescent="0.25">
      <c r="A37" s="1" t="s">
        <v>173</v>
      </c>
      <c r="B37" s="1">
        <v>0.84697500000000003</v>
      </c>
      <c r="C37" s="1">
        <v>0.36241599999999996</v>
      </c>
    </row>
    <row r="38" spans="1:8" hidden="1" x14ac:dyDescent="0.25">
      <c r="A38" s="1" t="s">
        <v>54</v>
      </c>
      <c r="B38" s="1">
        <v>0.66806299999999996</v>
      </c>
      <c r="C38" s="1">
        <v>0.71267300000000011</v>
      </c>
    </row>
    <row r="39" spans="1:8" hidden="1" x14ac:dyDescent="0.25">
      <c r="A39" s="1" t="s">
        <v>160</v>
      </c>
      <c r="B39" s="1">
        <v>0.65483599999999997</v>
      </c>
      <c r="C39" s="1">
        <v>0.60886499999999999</v>
      </c>
    </row>
    <row r="40" spans="1:8" hidden="1" x14ac:dyDescent="0.25">
      <c r="A40" s="1" t="s">
        <v>124</v>
      </c>
      <c r="B40" s="1">
        <v>0.46805399999999997</v>
      </c>
      <c r="C40" s="1">
        <v>0.35870299999999999</v>
      </c>
    </row>
    <row r="41" spans="1:8" hidden="1" x14ac:dyDescent="0.25">
      <c r="A41" s="1" t="s">
        <v>248</v>
      </c>
      <c r="B41" s="1">
        <v>0.237514</v>
      </c>
      <c r="C41" s="1">
        <v>0.30601800000000001</v>
      </c>
    </row>
    <row r="42" spans="1:8" hidden="1" x14ac:dyDescent="0.25">
      <c r="A42" s="1" t="s">
        <v>135</v>
      </c>
      <c r="B42" s="1">
        <v>0.17513300000000001</v>
      </c>
      <c r="C42" s="1">
        <v>0.47912500000000002</v>
      </c>
    </row>
    <row r="43" spans="1:8" hidden="1" x14ac:dyDescent="0.25">
      <c r="A43" s="1" t="s">
        <v>99</v>
      </c>
      <c r="B43" s="1">
        <v>8.3998600000000007E-2</v>
      </c>
      <c r="C43" s="1">
        <v>7.5588100000000005E-2</v>
      </c>
    </row>
    <row r="44" spans="1:8" hidden="1" x14ac:dyDescent="0.25">
      <c r="A44" s="1" t="s">
        <v>138</v>
      </c>
      <c r="B44" s="1">
        <v>5.3452099999999995E-2</v>
      </c>
      <c r="C44" s="1">
        <v>0.24032399999999998</v>
      </c>
    </row>
  </sheetData>
  <sheetProtection algorithmName="SHA-512" hashValue="cE0Uim4Tmrb00xq/c5qZaI//ZBqAgh7tDt2WO9hrC6KIPnragxjMzRO2rtElZY4xRHdWZm889MrOVC6UZjMnVw==" saltValue="tXs6Q1GqXmK0dItWvBQxxA==" spinCount="100000" sheet="1" scenarios="1"/>
  <sortState ref="A36:D52">
    <sortCondition descending="1" ref="B36"/>
  </sortState>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2" t="s">
        <v>178</v>
      </c>
    </row>
    <row r="33" spans="1:11" hidden="1" x14ac:dyDescent="0.25">
      <c r="B33" s="22">
        <v>2009</v>
      </c>
      <c r="C33" s="22">
        <v>2010</v>
      </c>
      <c r="D33" s="22">
        <v>2011</v>
      </c>
      <c r="E33" s="22">
        <v>2012</v>
      </c>
      <c r="F33" s="22">
        <v>2013</v>
      </c>
      <c r="G33" s="22">
        <v>2014</v>
      </c>
    </row>
    <row r="34" spans="1:11" hidden="1" x14ac:dyDescent="0.25">
      <c r="A34" s="1" t="s">
        <v>184</v>
      </c>
      <c r="B34" s="9">
        <v>0.22292279475378066</v>
      </c>
      <c r="C34" s="9">
        <v>0.43686921327471562</v>
      </c>
      <c r="D34" s="9">
        <v>0.47953302344683391</v>
      </c>
      <c r="E34" s="9">
        <v>0.53137346100933169</v>
      </c>
      <c r="F34" s="9">
        <v>0.50435620447980911</v>
      </c>
      <c r="G34" s="9">
        <v>0.62143259310956067</v>
      </c>
      <c r="H34" s="9"/>
      <c r="I34" s="9"/>
      <c r="J34" s="9"/>
      <c r="K34" s="9"/>
    </row>
    <row r="35" spans="1:11" hidden="1" x14ac:dyDescent="0.25">
      <c r="A35" s="1" t="s">
        <v>185</v>
      </c>
      <c r="B35" s="9">
        <v>6.2777839971398963E-2</v>
      </c>
      <c r="C35" s="9">
        <v>7.3065022304146451E-2</v>
      </c>
      <c r="D35" s="9">
        <v>7.2918059265362697E-2</v>
      </c>
      <c r="E35" s="9">
        <v>8.8797234512377393E-2</v>
      </c>
      <c r="F35" s="9">
        <v>9.3427151242121684E-2</v>
      </c>
      <c r="G35" s="9">
        <v>0.11646227564362868</v>
      </c>
      <c r="H35" s="9"/>
      <c r="I35" s="9"/>
      <c r="J35" s="9"/>
      <c r="K35" s="9"/>
    </row>
    <row r="36" spans="1:11" hidden="1" x14ac:dyDescent="0.25">
      <c r="A36" s="1" t="s">
        <v>186</v>
      </c>
      <c r="B36" s="9">
        <v>1.7057569296375266E-2</v>
      </c>
      <c r="C36" s="9">
        <v>0.12487708947885939</v>
      </c>
      <c r="D36" s="9">
        <v>0.10430170889805539</v>
      </c>
      <c r="E36" s="9">
        <v>0.18972115910333515</v>
      </c>
      <c r="F36" s="9">
        <v>0.24907475943745375</v>
      </c>
      <c r="G36" s="9">
        <v>0.13159937888198758</v>
      </c>
      <c r="H36" s="9"/>
      <c r="I36" s="9"/>
      <c r="J36" s="9"/>
      <c r="K36" s="9"/>
    </row>
    <row r="37" spans="1:11" hidden="1" x14ac:dyDescent="0.25">
      <c r="A37" s="1" t="s">
        <v>187</v>
      </c>
      <c r="B37" s="9">
        <v>0.2557427258805513</v>
      </c>
      <c r="C37" s="9">
        <v>0.35993716807539833</v>
      </c>
      <c r="D37" s="9">
        <v>0.3116621983914209</v>
      </c>
      <c r="E37" s="9">
        <v>0.32306116303424687</v>
      </c>
      <c r="F37" s="9">
        <v>0.2576904508123079</v>
      </c>
      <c r="G37" s="9">
        <v>0.23875525957097499</v>
      </c>
      <c r="H37" s="9"/>
      <c r="I37" s="9"/>
      <c r="J37" s="9"/>
      <c r="K37" s="9"/>
    </row>
    <row r="38" spans="1:11" hidden="1" x14ac:dyDescent="0.25">
      <c r="A38" s="1" t="s">
        <v>188</v>
      </c>
      <c r="B38" s="9">
        <v>1.7141248412206159E-2</v>
      </c>
      <c r="C38" s="9">
        <v>3.8655117834245953E-2</v>
      </c>
      <c r="D38" s="9">
        <v>4.1095425359987489E-2</v>
      </c>
      <c r="E38" s="9">
        <v>4.3083351215886939E-2</v>
      </c>
      <c r="F38" s="9">
        <v>4.4621899823408903E-2</v>
      </c>
      <c r="G38" s="9">
        <v>6.8633495178350226E-2</v>
      </c>
      <c r="H38" s="9"/>
      <c r="I38" s="9"/>
      <c r="J38" s="9"/>
      <c r="K38" s="9"/>
    </row>
    <row r="39" spans="1:11" hidden="1" x14ac:dyDescent="0.25">
      <c r="A39" s="1" t="s">
        <v>189</v>
      </c>
      <c r="B39" s="9">
        <v>0.23905915894511762</v>
      </c>
      <c r="C39" s="9">
        <v>0.18810378837691569</v>
      </c>
      <c r="D39" s="9">
        <v>0.32097920705515642</v>
      </c>
      <c r="E39" s="9">
        <v>0.31110016295903287</v>
      </c>
      <c r="F39" s="9">
        <v>0.38453300696091181</v>
      </c>
      <c r="G39" s="9">
        <v>0.45920710240318385</v>
      </c>
      <c r="H39" s="9"/>
      <c r="I39" s="9"/>
      <c r="J39" s="9"/>
      <c r="K39" s="9"/>
    </row>
    <row r="40" spans="1:11" hidden="1" x14ac:dyDescent="0.25">
      <c r="A40" s="1" t="s">
        <v>179</v>
      </c>
      <c r="B40" s="9">
        <v>0.14297502251750555</v>
      </c>
      <c r="C40" s="9">
        <v>0.32509844224721496</v>
      </c>
      <c r="D40" s="9">
        <v>0.35700574693929354</v>
      </c>
      <c r="E40" s="9">
        <v>0.40503543412372972</v>
      </c>
      <c r="F40" s="9">
        <v>0.38704722423631033</v>
      </c>
      <c r="G40" s="9">
        <v>0.48074918841335501</v>
      </c>
      <c r="H40" s="9"/>
      <c r="I40" s="9"/>
      <c r="J40" s="9"/>
      <c r="K40" s="9"/>
    </row>
    <row r="41" spans="1:11" hidden="1" x14ac:dyDescent="0.25">
      <c r="A41" s="1" t="s">
        <v>191</v>
      </c>
      <c r="B41" s="9">
        <v>0.14297502251750555</v>
      </c>
      <c r="C41" s="9">
        <v>0.33514837443757722</v>
      </c>
      <c r="D41" s="9">
        <v>0.36739236742082854</v>
      </c>
      <c r="E41" s="9">
        <v>0.41576984261629207</v>
      </c>
      <c r="F41" s="9">
        <v>0.39662720421595421</v>
      </c>
      <c r="G41" s="9">
        <v>0.49184531091218597</v>
      </c>
      <c r="H41" s="9"/>
      <c r="I41" s="9"/>
      <c r="J41" s="9"/>
      <c r="K41" s="9"/>
    </row>
    <row r="42" spans="1:11" hidden="1" x14ac:dyDescent="0.25">
      <c r="A42" s="1" t="s">
        <v>192</v>
      </c>
      <c r="B42" s="9">
        <v>0.14970731582638466</v>
      </c>
      <c r="C42" s="9">
        <v>0.31816896743949058</v>
      </c>
      <c r="D42" s="9">
        <v>0.34760794532558853</v>
      </c>
      <c r="E42" s="9">
        <v>0.3918500877228468</v>
      </c>
      <c r="F42" s="9">
        <v>0.37666359325869825</v>
      </c>
      <c r="G42" s="9">
        <v>0.46094264585235095</v>
      </c>
      <c r="H42" s="9"/>
      <c r="I42" s="9"/>
      <c r="J42" s="9"/>
      <c r="K42" s="9"/>
    </row>
    <row r="44" spans="1:11" x14ac:dyDescent="0.25">
      <c r="A44" s="22"/>
    </row>
    <row r="45" spans="1:11" x14ac:dyDescent="0.25">
      <c r="B45" s="22"/>
      <c r="C45" s="22"/>
      <c r="D45" s="22"/>
      <c r="E45" s="22"/>
      <c r="F45" s="22"/>
      <c r="G45" s="22"/>
    </row>
    <row r="46" spans="1:11" x14ac:dyDescent="0.25">
      <c r="B46" s="9"/>
      <c r="C46" s="9"/>
      <c r="D46" s="9"/>
      <c r="E46" s="9"/>
      <c r="F46" s="9"/>
      <c r="G46" s="9"/>
    </row>
    <row r="47" spans="1:11" x14ac:dyDescent="0.25">
      <c r="B47" s="9"/>
      <c r="C47" s="9"/>
      <c r="D47" s="9"/>
      <c r="E47" s="9"/>
      <c r="F47" s="9"/>
      <c r="G47" s="9"/>
    </row>
    <row r="48" spans="1:11" x14ac:dyDescent="0.25">
      <c r="B48" s="9"/>
      <c r="C48" s="9"/>
      <c r="D48" s="9"/>
      <c r="E48" s="9"/>
      <c r="F48" s="9"/>
      <c r="G48" s="9"/>
    </row>
    <row r="49" spans="1:11" x14ac:dyDescent="0.25">
      <c r="B49" s="9"/>
      <c r="C49" s="9"/>
      <c r="D49" s="9"/>
      <c r="E49" s="9"/>
      <c r="F49" s="9"/>
      <c r="G49" s="9"/>
    </row>
    <row r="50" spans="1:11" x14ac:dyDescent="0.25">
      <c r="B50" s="9"/>
      <c r="C50" s="9"/>
      <c r="D50" s="9"/>
      <c r="E50" s="9"/>
      <c r="F50" s="9"/>
      <c r="G50" s="9"/>
    </row>
    <row r="51" spans="1:11" x14ac:dyDescent="0.25">
      <c r="B51" s="9"/>
      <c r="C51" s="9"/>
      <c r="D51" s="9"/>
      <c r="E51" s="9"/>
      <c r="F51" s="9"/>
      <c r="G51" s="9"/>
    </row>
    <row r="52" spans="1:11" x14ac:dyDescent="0.25">
      <c r="B52" s="9"/>
      <c r="C52" s="9"/>
      <c r="D52" s="9"/>
      <c r="E52" s="9"/>
      <c r="F52" s="9"/>
      <c r="G52" s="9"/>
    </row>
    <row r="53" spans="1:11" x14ac:dyDescent="0.25">
      <c r="B53" s="9"/>
      <c r="C53" s="9"/>
      <c r="D53" s="9"/>
      <c r="E53" s="9"/>
      <c r="F53" s="9"/>
      <c r="G53" s="9"/>
      <c r="H53" s="9"/>
      <c r="I53" s="9"/>
      <c r="J53" s="9"/>
      <c r="K53" s="9"/>
    </row>
    <row r="54" spans="1:11" x14ac:dyDescent="0.25">
      <c r="B54" s="9"/>
      <c r="C54" s="9"/>
      <c r="D54" s="9"/>
      <c r="E54" s="9"/>
      <c r="F54" s="9"/>
      <c r="G54" s="9"/>
      <c r="H54" s="9"/>
      <c r="I54" s="9"/>
      <c r="J54" s="9"/>
      <c r="K54" s="9"/>
    </row>
    <row r="55" spans="1:11" x14ac:dyDescent="0.25">
      <c r="B55" s="9"/>
      <c r="C55" s="9"/>
      <c r="D55" s="9"/>
      <c r="E55" s="9"/>
      <c r="F55" s="9"/>
      <c r="G55" s="9"/>
      <c r="H55" s="9"/>
      <c r="I55" s="9"/>
      <c r="J55" s="9"/>
      <c r="K55" s="9"/>
    </row>
    <row r="57" spans="1:11" x14ac:dyDescent="0.25">
      <c r="A57" s="22"/>
    </row>
    <row r="58" spans="1:11" x14ac:dyDescent="0.25">
      <c r="B58" s="22"/>
      <c r="C58" s="22"/>
      <c r="D58" s="22"/>
      <c r="E58" s="22"/>
      <c r="F58" s="22"/>
      <c r="G58" s="22"/>
      <c r="H58" s="22"/>
      <c r="I58" s="22"/>
      <c r="J58" s="22"/>
      <c r="K58" s="22"/>
    </row>
    <row r="59" spans="1:11" x14ac:dyDescent="0.25">
      <c r="B59" s="9"/>
      <c r="C59" s="9"/>
      <c r="D59" s="9"/>
      <c r="E59" s="9"/>
      <c r="F59" s="9"/>
      <c r="G59" s="9"/>
      <c r="H59" s="9"/>
      <c r="I59" s="9"/>
      <c r="J59" s="9"/>
      <c r="K59" s="9"/>
    </row>
    <row r="60" spans="1:11" x14ac:dyDescent="0.25">
      <c r="B60" s="9"/>
      <c r="C60" s="9"/>
      <c r="D60" s="9"/>
      <c r="E60" s="9"/>
      <c r="F60" s="9"/>
      <c r="G60" s="9"/>
      <c r="H60" s="9"/>
      <c r="I60" s="9"/>
      <c r="J60" s="9"/>
      <c r="K60" s="9"/>
    </row>
    <row r="61" spans="1:11" x14ac:dyDescent="0.25">
      <c r="B61" s="9"/>
      <c r="C61" s="9"/>
      <c r="D61" s="9"/>
      <c r="E61" s="9"/>
      <c r="F61" s="9"/>
      <c r="G61" s="9"/>
      <c r="H61" s="9"/>
      <c r="I61" s="9"/>
      <c r="J61" s="9"/>
      <c r="K61" s="9"/>
    </row>
    <row r="62" spans="1:11" x14ac:dyDescent="0.25">
      <c r="B62" s="9"/>
      <c r="C62" s="9"/>
      <c r="D62" s="9"/>
      <c r="E62" s="9"/>
      <c r="F62" s="9"/>
      <c r="G62" s="9"/>
      <c r="H62" s="9"/>
      <c r="I62" s="9"/>
      <c r="J62" s="9"/>
      <c r="K62" s="9"/>
    </row>
    <row r="63" spans="1:11" x14ac:dyDescent="0.25">
      <c r="B63" s="9"/>
      <c r="C63" s="9"/>
      <c r="D63" s="9"/>
      <c r="E63" s="9"/>
      <c r="F63" s="9"/>
      <c r="G63" s="9"/>
      <c r="H63" s="9"/>
      <c r="I63" s="9"/>
      <c r="J63" s="9"/>
      <c r="K63" s="9"/>
    </row>
    <row r="64" spans="1:11" x14ac:dyDescent="0.25">
      <c r="B64" s="9"/>
      <c r="C64" s="9"/>
      <c r="D64" s="9"/>
      <c r="E64" s="9"/>
      <c r="F64" s="9"/>
      <c r="G64" s="9"/>
      <c r="H64" s="9"/>
      <c r="I64" s="9"/>
      <c r="J64" s="9"/>
      <c r="K64" s="9"/>
    </row>
    <row r="65" spans="2:11" x14ac:dyDescent="0.25">
      <c r="B65" s="9"/>
      <c r="C65" s="9"/>
      <c r="D65" s="9"/>
      <c r="E65" s="9"/>
      <c r="F65" s="9"/>
      <c r="G65" s="9"/>
      <c r="H65" s="9"/>
      <c r="I65" s="9"/>
      <c r="J65" s="9"/>
      <c r="K65" s="9"/>
    </row>
    <row r="66" spans="2:11" x14ac:dyDescent="0.25">
      <c r="B66" s="9"/>
      <c r="C66" s="9"/>
      <c r="D66" s="9"/>
      <c r="E66" s="9"/>
      <c r="F66" s="9"/>
      <c r="G66" s="9"/>
      <c r="H66" s="9"/>
      <c r="I66" s="9"/>
      <c r="J66" s="9"/>
      <c r="K66" s="9"/>
    </row>
    <row r="67" spans="2:11" x14ac:dyDescent="0.25">
      <c r="B67" s="9"/>
      <c r="C67" s="9"/>
      <c r="D67" s="9"/>
      <c r="E67" s="9"/>
      <c r="F67" s="9"/>
      <c r="G67" s="9"/>
      <c r="H67" s="9"/>
      <c r="I67" s="9"/>
      <c r="J67" s="9"/>
      <c r="K67" s="9"/>
    </row>
    <row r="68" spans="2:11" x14ac:dyDescent="0.25">
      <c r="B68" s="9"/>
      <c r="C68" s="9"/>
      <c r="D68" s="9"/>
      <c r="E68" s="9"/>
      <c r="F68" s="9"/>
      <c r="G68" s="9"/>
      <c r="H68" s="9"/>
      <c r="I68" s="9"/>
      <c r="J68" s="9"/>
      <c r="K68" s="9"/>
    </row>
  </sheetData>
  <sheetProtection algorithmName="SHA-512" hashValue="mb5PCMU+Tb3cWiq8i/4tXKmaR6cJCEPRiaufv2256RyZie3xgYKH9QFFtQIxLI5wVgNQrB1GYYU5AQYsMCtEdQ==" saltValue="W7CRDuVlCLKdNgJjKp6GdA==" spinCount="100000" sheet="1" scenarios="1"/>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48"/>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337</v>
      </c>
    </row>
    <row r="29" spans="1:6" hidden="1" x14ac:dyDescent="0.25">
      <c r="A29" s="1" t="s">
        <v>176</v>
      </c>
      <c r="B29" s="1" t="s">
        <v>221</v>
      </c>
      <c r="C29" s="1" t="s">
        <v>222</v>
      </c>
      <c r="D29" s="1" t="s">
        <v>223</v>
      </c>
      <c r="E29" s="24" t="s">
        <v>224</v>
      </c>
      <c r="F29" s="24" t="s">
        <v>225</v>
      </c>
    </row>
    <row r="30" spans="1:6" hidden="1" x14ac:dyDescent="0.25">
      <c r="A30" s="1" t="s">
        <v>160</v>
      </c>
      <c r="B30" s="21">
        <v>0.72974101921470347</v>
      </c>
      <c r="C30" s="1">
        <v>0.57147530258423296</v>
      </c>
      <c r="D30" s="1">
        <v>0.91203341164186902</v>
      </c>
      <c r="E30" s="25">
        <f t="shared" ref="E30:E38" si="0">B30-C30</f>
        <v>0.15826571663047051</v>
      </c>
      <c r="F30" s="25">
        <f t="shared" ref="F30:F38" si="1">D30-B30</f>
        <v>0.18229239242716555</v>
      </c>
    </row>
    <row r="31" spans="1:6" hidden="1" x14ac:dyDescent="0.25">
      <c r="A31" s="1" t="s">
        <v>114</v>
      </c>
      <c r="B31" s="21">
        <v>0.68456375838926176</v>
      </c>
      <c r="C31" s="1">
        <v>0.61445783132530118</v>
      </c>
      <c r="D31" s="1">
        <v>0.76500000000000001</v>
      </c>
      <c r="E31" s="25">
        <f t="shared" si="0"/>
        <v>7.0105927063960571E-2</v>
      </c>
      <c r="F31" s="25">
        <f t="shared" si="1"/>
        <v>8.0436241610738257E-2</v>
      </c>
    </row>
    <row r="32" spans="1:6" hidden="1" x14ac:dyDescent="0.25">
      <c r="A32" s="1" t="s">
        <v>173</v>
      </c>
      <c r="B32" s="21">
        <v>0.41822968081605794</v>
      </c>
      <c r="C32" s="1">
        <v>0.29171448244204728</v>
      </c>
      <c r="D32" s="1">
        <v>0.49016583108368683</v>
      </c>
      <c r="E32" s="25">
        <f t="shared" si="0"/>
        <v>0.12651519837401065</v>
      </c>
      <c r="F32" s="25">
        <f t="shared" si="1"/>
        <v>7.1936150267628896E-2</v>
      </c>
    </row>
    <row r="33" spans="1:6" hidden="1" x14ac:dyDescent="0.25">
      <c r="A33" s="1" t="s">
        <v>54</v>
      </c>
      <c r="B33" s="21">
        <v>0.39094650205761317</v>
      </c>
      <c r="C33" s="21">
        <v>0.19853709508881923</v>
      </c>
      <c r="D33" s="21">
        <v>0.65068493150684936</v>
      </c>
      <c r="E33" s="25">
        <f t="shared" si="0"/>
        <v>0.19240940696879394</v>
      </c>
      <c r="F33" s="25">
        <f t="shared" si="1"/>
        <v>0.2597384294492362</v>
      </c>
    </row>
    <row r="34" spans="1:6" hidden="1" x14ac:dyDescent="0.25">
      <c r="A34" s="1" t="s">
        <v>135</v>
      </c>
      <c r="B34" s="21">
        <v>0.37127578304048892</v>
      </c>
      <c r="C34" s="1">
        <v>0.33219412166780588</v>
      </c>
      <c r="D34" s="1">
        <v>0.41256366723259763</v>
      </c>
      <c r="E34" s="25">
        <f t="shared" si="0"/>
        <v>3.9081661372683041E-2</v>
      </c>
      <c r="F34" s="25">
        <f t="shared" si="1"/>
        <v>4.1287884192108715E-2</v>
      </c>
    </row>
    <row r="35" spans="1:6" hidden="1" x14ac:dyDescent="0.25">
      <c r="A35" s="1" t="s">
        <v>124</v>
      </c>
      <c r="B35" s="21">
        <v>5.2620181896925078E-2</v>
      </c>
      <c r="C35" s="1">
        <v>4.5108594765175425E-2</v>
      </c>
      <c r="D35" s="1">
        <v>6.2742060418280399E-2</v>
      </c>
      <c r="E35" s="25">
        <f t="shared" si="0"/>
        <v>7.511587131749653E-3</v>
      </c>
      <c r="F35" s="25">
        <f t="shared" si="1"/>
        <v>1.0121878521355321E-2</v>
      </c>
    </row>
    <row r="36" spans="1:6" hidden="1" x14ac:dyDescent="0.25">
      <c r="A36" s="1" t="s">
        <v>99</v>
      </c>
      <c r="B36" s="21">
        <v>3.8113421015415073E-2</v>
      </c>
      <c r="C36" s="21">
        <v>3.2382096725743464E-2</v>
      </c>
      <c r="D36" s="21">
        <v>4.4935389745727389E-2</v>
      </c>
      <c r="E36" s="25">
        <f t="shared" si="0"/>
        <v>5.7313242896716091E-3</v>
      </c>
      <c r="F36" s="25">
        <f t="shared" si="1"/>
        <v>6.8219687303123153E-3</v>
      </c>
    </row>
    <row r="37" spans="1:6" hidden="1" x14ac:dyDescent="0.25">
      <c r="A37" s="1" t="s">
        <v>248</v>
      </c>
      <c r="B37" s="21">
        <v>3.0303030303030304E-2</v>
      </c>
      <c r="C37" s="21">
        <v>2.5773195876288658E-2</v>
      </c>
      <c r="D37" s="21">
        <v>3.5587188612099648E-2</v>
      </c>
      <c r="E37" s="25">
        <f t="shared" si="0"/>
        <v>4.5298344267416454E-3</v>
      </c>
      <c r="F37" s="25">
        <f t="shared" si="1"/>
        <v>5.2841583090693436E-3</v>
      </c>
    </row>
    <row r="38" spans="1:6" hidden="1" x14ac:dyDescent="0.25">
      <c r="A38" s="1" t="s">
        <v>138</v>
      </c>
      <c r="B38" s="21">
        <v>1.7006802721088437E-2</v>
      </c>
      <c r="C38" s="1">
        <v>7.2358900144717797E-3</v>
      </c>
      <c r="D38" s="1">
        <v>2.5125628140703519E-2</v>
      </c>
      <c r="E38" s="25">
        <f t="shared" si="0"/>
        <v>9.7709127066166572E-3</v>
      </c>
      <c r="F38" s="25">
        <f t="shared" si="1"/>
        <v>8.1188254196150819E-3</v>
      </c>
    </row>
    <row r="39" spans="1:6" hidden="1" x14ac:dyDescent="0.25">
      <c r="E39" s="25"/>
      <c r="F39" s="25"/>
    </row>
    <row r="40" spans="1:6" x14ac:dyDescent="0.25">
      <c r="E40" s="25"/>
      <c r="F40" s="25"/>
    </row>
    <row r="41" spans="1:6" x14ac:dyDescent="0.25">
      <c r="E41" s="25"/>
      <c r="F41" s="25"/>
    </row>
    <row r="42" spans="1:6" x14ac:dyDescent="0.25">
      <c r="E42" s="25"/>
      <c r="F42" s="25"/>
    </row>
    <row r="43" spans="1:6" x14ac:dyDescent="0.25">
      <c r="E43" s="25"/>
      <c r="F43" s="25"/>
    </row>
    <row r="44" spans="1:6" x14ac:dyDescent="0.25">
      <c r="E44" s="25"/>
      <c r="F44" s="25"/>
    </row>
    <row r="45" spans="1:6" x14ac:dyDescent="0.25">
      <c r="E45" s="25"/>
      <c r="F45" s="25"/>
    </row>
    <row r="46" spans="1:6" x14ac:dyDescent="0.25">
      <c r="E46" s="25"/>
      <c r="F46" s="25"/>
    </row>
    <row r="47" spans="1:6" x14ac:dyDescent="0.25">
      <c r="E47" s="25"/>
      <c r="F47" s="25"/>
    </row>
    <row r="48" spans="1:6" x14ac:dyDescent="0.25">
      <c r="E48" s="25"/>
      <c r="F48" s="25"/>
    </row>
  </sheetData>
  <sheetProtection algorithmName="SHA-512" hashValue="rzlRJ0R7KbJvK9FtgIB6Zah78PL5hSPH2rPnKfTys8Qq2thZQdMQI84uugCttLXvg9a3dvNzxFPGitI8SsQTAw==" saltValue="tXBAm74fcv7WE335M4u6wA==" spinCount="100000" sheet="1" scenarios="1"/>
  <sortState ref="A30:F56">
    <sortCondition descending="1" ref="B30"/>
  </sortState>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1" x14ac:dyDescent="0.25">
      <c r="A26" s="1" t="s">
        <v>219</v>
      </c>
    </row>
    <row r="27" spans="1:11" x14ac:dyDescent="0.25">
      <c r="A27" s="1" t="s">
        <v>342</v>
      </c>
    </row>
    <row r="30" spans="1:11" hidden="1" x14ac:dyDescent="0.25">
      <c r="A30" s="22" t="s">
        <v>181</v>
      </c>
    </row>
    <row r="31" spans="1:11" hidden="1" x14ac:dyDescent="0.25">
      <c r="B31" s="22">
        <v>2005</v>
      </c>
      <c r="C31" s="22">
        <v>2006</v>
      </c>
      <c r="D31" s="22">
        <v>2007</v>
      </c>
      <c r="E31" s="22">
        <v>2008</v>
      </c>
      <c r="F31" s="22">
        <v>2009</v>
      </c>
      <c r="G31" s="22">
        <v>2010</v>
      </c>
      <c r="H31" s="22">
        <v>2011</v>
      </c>
      <c r="I31" s="22">
        <v>2012</v>
      </c>
      <c r="J31" s="22">
        <v>2013</v>
      </c>
      <c r="K31" s="22">
        <v>2014</v>
      </c>
    </row>
    <row r="32" spans="1:11" hidden="1" x14ac:dyDescent="0.25">
      <c r="A32" s="1" t="s">
        <v>184</v>
      </c>
      <c r="B32" s="9" t="s">
        <v>1</v>
      </c>
      <c r="C32" s="9" t="s">
        <v>1</v>
      </c>
      <c r="D32" s="9">
        <v>0.27923354133547557</v>
      </c>
      <c r="E32" s="9">
        <v>0.40017525142224558</v>
      </c>
      <c r="F32" s="9">
        <v>0.42312316676796236</v>
      </c>
      <c r="G32" s="9">
        <v>0.56751324327291741</v>
      </c>
      <c r="H32" s="9">
        <v>0.54940455160409141</v>
      </c>
      <c r="I32" s="9">
        <v>0.64469302282471164</v>
      </c>
      <c r="J32" s="9">
        <v>0.65794619521485187</v>
      </c>
      <c r="K32" s="9">
        <v>0.68694290379349554</v>
      </c>
    </row>
    <row r="33" spans="1:11" hidden="1" x14ac:dyDescent="0.25">
      <c r="A33" s="1" t="s">
        <v>185</v>
      </c>
      <c r="B33" s="9" t="s">
        <v>1</v>
      </c>
      <c r="C33" s="9" t="s">
        <v>1</v>
      </c>
      <c r="D33" s="9">
        <v>5.330852199541241E-2</v>
      </c>
      <c r="E33" s="9">
        <v>0.10711675656864451</v>
      </c>
      <c r="F33" s="9">
        <v>0.12419752359595063</v>
      </c>
      <c r="G33" s="9">
        <v>0.15353186076713823</v>
      </c>
      <c r="H33" s="9">
        <v>0.10608292314531635</v>
      </c>
      <c r="I33" s="9">
        <v>0.13201651243114246</v>
      </c>
      <c r="J33" s="9">
        <v>0.15031942375097809</v>
      </c>
      <c r="K33" s="9">
        <v>0.15131009182207925</v>
      </c>
    </row>
    <row r="34" spans="1:11" hidden="1" x14ac:dyDescent="0.25">
      <c r="A34" s="1" t="s">
        <v>186</v>
      </c>
      <c r="B34" s="9" t="s">
        <v>1</v>
      </c>
      <c r="C34" s="9" t="s">
        <v>1</v>
      </c>
      <c r="D34" s="9">
        <v>9.5323741007194249E-2</v>
      </c>
      <c r="E34" s="9">
        <v>0.20816326530612245</v>
      </c>
      <c r="F34" s="9">
        <v>0.21461187214611871</v>
      </c>
      <c r="G34" s="9">
        <v>0.26647083508182962</v>
      </c>
      <c r="H34" s="9">
        <v>0.11893203883495146</v>
      </c>
      <c r="I34" s="9">
        <v>0.15125717679667391</v>
      </c>
      <c r="J34" s="9">
        <v>0.1683323535175387</v>
      </c>
      <c r="K34" s="9">
        <v>0.17391304347826086</v>
      </c>
    </row>
    <row r="35" spans="1:11" hidden="1" x14ac:dyDescent="0.25">
      <c r="A35" s="1" t="s">
        <v>187</v>
      </c>
      <c r="B35" s="9" t="s">
        <v>1</v>
      </c>
      <c r="C35" s="9" t="s">
        <v>1</v>
      </c>
      <c r="D35" s="9">
        <v>0.30686962797716683</v>
      </c>
      <c r="E35" s="9">
        <v>0.33099231854522654</v>
      </c>
      <c r="F35" s="9">
        <v>0.36727049431992631</v>
      </c>
      <c r="G35" s="9">
        <v>0.38017720378435199</v>
      </c>
      <c r="H35" s="9">
        <v>0.4274710031579258</v>
      </c>
      <c r="I35" s="9">
        <v>0.43180568020613186</v>
      </c>
      <c r="J35" s="9">
        <v>0.39869839268820911</v>
      </c>
      <c r="K35" s="9">
        <v>0.42237424097831383</v>
      </c>
    </row>
    <row r="36" spans="1:11" hidden="1" x14ac:dyDescent="0.25">
      <c r="A36" s="1" t="s">
        <v>188</v>
      </c>
      <c r="B36" s="9" t="s">
        <v>1</v>
      </c>
      <c r="C36" s="9" t="s">
        <v>1</v>
      </c>
      <c r="D36" s="9">
        <v>9.6459119616135944E-2</v>
      </c>
      <c r="E36" s="9">
        <v>0.21957432566741647</v>
      </c>
      <c r="F36" s="9">
        <v>0.25848917623799972</v>
      </c>
      <c r="G36" s="9">
        <v>0.25749052983571563</v>
      </c>
      <c r="H36" s="9">
        <v>0.27391580940559979</v>
      </c>
      <c r="I36" s="9">
        <v>0.35509491944882832</v>
      </c>
      <c r="J36" s="9">
        <v>0.30126473520415525</v>
      </c>
      <c r="K36" s="9">
        <v>0.25580926489686001</v>
      </c>
    </row>
    <row r="37" spans="1:11" hidden="1" x14ac:dyDescent="0.25">
      <c r="A37" s="1" t="s">
        <v>189</v>
      </c>
      <c r="B37" s="9" t="s">
        <v>1</v>
      </c>
      <c r="C37" s="9" t="s">
        <v>1</v>
      </c>
      <c r="D37" s="9">
        <v>0.33666279238704055</v>
      </c>
      <c r="E37" s="9">
        <v>0.58514391829155066</v>
      </c>
      <c r="F37" s="9">
        <v>0.56779541446208115</v>
      </c>
      <c r="G37" s="9">
        <v>0.5635564449844549</v>
      </c>
      <c r="H37" s="9">
        <v>0.56205513603352963</v>
      </c>
      <c r="I37" s="9">
        <v>0.61493180186647523</v>
      </c>
      <c r="J37" s="9">
        <v>0.67402253868174078</v>
      </c>
      <c r="K37" s="9">
        <v>0.67210558758475647</v>
      </c>
    </row>
    <row r="38" spans="1:11" hidden="1" x14ac:dyDescent="0.25">
      <c r="A38" s="1" t="s">
        <v>179</v>
      </c>
      <c r="B38" s="9" t="s">
        <v>1</v>
      </c>
      <c r="C38" s="9" t="s">
        <v>1</v>
      </c>
      <c r="D38" s="9">
        <v>0.20994490360359119</v>
      </c>
      <c r="E38" s="9">
        <v>0.31822073518311983</v>
      </c>
      <c r="F38" s="9">
        <v>0.33913037924049705</v>
      </c>
      <c r="G38" s="9">
        <v>0.45200461491803134</v>
      </c>
      <c r="H38" s="9">
        <v>0.42795715147857571</v>
      </c>
      <c r="I38" s="9">
        <v>0.50951118101011128</v>
      </c>
      <c r="J38" s="9">
        <v>0.52373900570599918</v>
      </c>
      <c r="K38" s="9">
        <v>0.54701215587820329</v>
      </c>
    </row>
    <row r="39" spans="1:11" hidden="1" x14ac:dyDescent="0.25">
      <c r="A39" s="1" t="s">
        <v>191</v>
      </c>
      <c r="B39" s="9" t="s">
        <v>1</v>
      </c>
      <c r="C39" s="9" t="s">
        <v>1</v>
      </c>
      <c r="D39" s="9">
        <v>0.2148003588560238</v>
      </c>
      <c r="E39" s="9">
        <v>0.321916335944263</v>
      </c>
      <c r="F39" s="9">
        <v>0.34182462004318726</v>
      </c>
      <c r="G39" s="9">
        <v>0.45826589444019855</v>
      </c>
      <c r="H39" s="9">
        <v>0.43252238116608088</v>
      </c>
      <c r="I39" s="9">
        <v>0.5136513134978884</v>
      </c>
      <c r="J39" s="9">
        <v>0.52954903258791952</v>
      </c>
      <c r="K39" s="9">
        <v>0.55450186735017504</v>
      </c>
    </row>
    <row r="40" spans="1:11" hidden="1" x14ac:dyDescent="0.25">
      <c r="A40" s="1" t="s">
        <v>192</v>
      </c>
      <c r="B40" s="9" t="s">
        <v>1</v>
      </c>
      <c r="C40" s="9" t="s">
        <v>1</v>
      </c>
      <c r="D40" s="9">
        <v>0.21412069353913313</v>
      </c>
      <c r="E40" s="9">
        <v>0.32085222508283401</v>
      </c>
      <c r="F40" s="9">
        <v>0.34322302705227076</v>
      </c>
      <c r="G40" s="9">
        <v>0.44545682772469236</v>
      </c>
      <c r="H40" s="9">
        <v>0.42277399933298487</v>
      </c>
      <c r="I40" s="9">
        <v>0.49514467477543755</v>
      </c>
      <c r="J40" s="9">
        <v>0.50845505723991002</v>
      </c>
      <c r="K40" s="9">
        <v>0.5319597375503522</v>
      </c>
    </row>
    <row r="42" spans="1:11" x14ac:dyDescent="0.25">
      <c r="A42" s="22"/>
    </row>
    <row r="43" spans="1:11" x14ac:dyDescent="0.25">
      <c r="B43" s="22"/>
      <c r="C43" s="22"/>
      <c r="D43" s="22"/>
      <c r="E43" s="22"/>
      <c r="F43" s="22"/>
      <c r="G43" s="22"/>
    </row>
    <row r="44" spans="1:11" x14ac:dyDescent="0.25">
      <c r="B44" s="9"/>
      <c r="C44" s="9"/>
      <c r="D44" s="9"/>
      <c r="E44" s="9"/>
      <c r="F44" s="9"/>
      <c r="G44" s="9"/>
      <c r="H44" s="9"/>
      <c r="I44" s="9"/>
      <c r="J44" s="9"/>
      <c r="K44" s="9"/>
    </row>
    <row r="45" spans="1:11" x14ac:dyDescent="0.25">
      <c r="B45" s="9"/>
      <c r="C45" s="9"/>
      <c r="D45" s="9"/>
      <c r="E45" s="9"/>
      <c r="F45" s="9"/>
      <c r="G45" s="9"/>
      <c r="H45" s="9"/>
      <c r="I45" s="9"/>
      <c r="J45" s="9"/>
      <c r="K45" s="9"/>
    </row>
    <row r="46" spans="1:11" x14ac:dyDescent="0.25">
      <c r="B46" s="9"/>
      <c r="C46" s="9"/>
      <c r="D46" s="9"/>
      <c r="E46" s="9"/>
      <c r="F46" s="9"/>
      <c r="G46" s="9"/>
      <c r="H46" s="9"/>
      <c r="I46" s="9"/>
      <c r="J46" s="9"/>
      <c r="K46" s="9"/>
    </row>
    <row r="47" spans="1:11" x14ac:dyDescent="0.25">
      <c r="B47" s="9"/>
      <c r="C47" s="9"/>
      <c r="D47" s="9"/>
      <c r="E47" s="9"/>
      <c r="F47" s="9"/>
      <c r="G47" s="9"/>
      <c r="H47" s="9"/>
      <c r="I47" s="9"/>
      <c r="J47" s="9"/>
      <c r="K47" s="9"/>
    </row>
    <row r="48" spans="1:11" x14ac:dyDescent="0.25">
      <c r="B48" s="9"/>
      <c r="C48" s="9"/>
      <c r="D48" s="9"/>
      <c r="E48" s="9"/>
      <c r="F48" s="9"/>
      <c r="G48" s="9"/>
      <c r="H48" s="9"/>
      <c r="I48" s="9"/>
      <c r="J48" s="9"/>
      <c r="K48" s="9"/>
    </row>
    <row r="49" spans="1:11" x14ac:dyDescent="0.25">
      <c r="B49" s="9"/>
      <c r="C49" s="9"/>
      <c r="D49" s="9"/>
      <c r="E49" s="9"/>
      <c r="F49" s="9"/>
      <c r="G49" s="9"/>
      <c r="H49" s="9"/>
      <c r="I49" s="9"/>
      <c r="J49" s="9"/>
      <c r="K49" s="9"/>
    </row>
    <row r="50" spans="1:11" x14ac:dyDescent="0.25">
      <c r="B50" s="9"/>
      <c r="C50" s="9"/>
      <c r="D50" s="9"/>
      <c r="E50" s="9"/>
      <c r="F50" s="9"/>
      <c r="G50" s="9"/>
      <c r="H50" s="9"/>
      <c r="I50" s="9"/>
      <c r="J50" s="9"/>
      <c r="K50" s="9"/>
    </row>
    <row r="51" spans="1:11" x14ac:dyDescent="0.25">
      <c r="B51" s="9"/>
      <c r="C51" s="9"/>
      <c r="D51" s="9"/>
      <c r="E51" s="9"/>
      <c r="F51" s="9"/>
      <c r="G51" s="9"/>
      <c r="H51" s="9"/>
      <c r="I51" s="9"/>
      <c r="J51" s="9"/>
      <c r="K51" s="9"/>
    </row>
    <row r="52" spans="1:11" x14ac:dyDescent="0.25">
      <c r="B52" s="9"/>
      <c r="C52" s="9"/>
      <c r="D52" s="9"/>
      <c r="E52" s="9"/>
      <c r="F52" s="9"/>
      <c r="G52" s="9"/>
      <c r="H52" s="9"/>
      <c r="I52" s="9"/>
      <c r="J52" s="9"/>
      <c r="K52" s="9"/>
    </row>
    <row r="53" spans="1:11" x14ac:dyDescent="0.25">
      <c r="B53" s="9"/>
      <c r="C53" s="9"/>
      <c r="D53" s="9"/>
      <c r="E53" s="9"/>
      <c r="F53" s="9"/>
      <c r="G53" s="9"/>
      <c r="H53" s="9"/>
      <c r="I53" s="9"/>
      <c r="J53" s="9"/>
      <c r="K53" s="9"/>
    </row>
    <row r="55" spans="1:11" x14ac:dyDescent="0.25">
      <c r="A55" s="22"/>
    </row>
    <row r="56" spans="1:11" x14ac:dyDescent="0.25">
      <c r="B56" s="22"/>
      <c r="C56" s="22"/>
      <c r="D56" s="22"/>
      <c r="E56" s="22"/>
      <c r="F56" s="22"/>
      <c r="G56" s="22"/>
    </row>
    <row r="57" spans="1:11" x14ac:dyDescent="0.25">
      <c r="B57" s="9"/>
      <c r="C57" s="9"/>
      <c r="D57" s="9"/>
      <c r="E57" s="9"/>
      <c r="F57" s="9"/>
      <c r="G57" s="9"/>
    </row>
    <row r="58" spans="1:11" x14ac:dyDescent="0.25">
      <c r="B58" s="9"/>
      <c r="C58" s="9"/>
      <c r="D58" s="9"/>
      <c r="E58" s="9"/>
      <c r="F58" s="9"/>
      <c r="G58" s="9"/>
    </row>
    <row r="59" spans="1:11" x14ac:dyDescent="0.25">
      <c r="B59" s="9"/>
      <c r="C59" s="9"/>
      <c r="D59" s="9"/>
      <c r="E59" s="9"/>
      <c r="F59" s="9"/>
      <c r="G59" s="9"/>
    </row>
    <row r="60" spans="1:11" x14ac:dyDescent="0.25">
      <c r="B60" s="9"/>
      <c r="C60" s="9"/>
      <c r="D60" s="9"/>
      <c r="E60" s="9"/>
      <c r="F60" s="9"/>
      <c r="G60" s="9"/>
    </row>
    <row r="61" spans="1:11" x14ac:dyDescent="0.25">
      <c r="B61" s="9"/>
      <c r="C61" s="9"/>
      <c r="D61" s="9"/>
      <c r="E61" s="9"/>
      <c r="F61" s="9"/>
      <c r="G61" s="9"/>
    </row>
    <row r="62" spans="1:11" x14ac:dyDescent="0.25">
      <c r="B62" s="9"/>
      <c r="C62" s="9"/>
      <c r="D62" s="9"/>
      <c r="E62" s="9"/>
      <c r="F62" s="9"/>
      <c r="G62" s="9"/>
    </row>
    <row r="63" spans="1:11" x14ac:dyDescent="0.25">
      <c r="B63" s="9"/>
      <c r="C63" s="9"/>
      <c r="D63" s="9"/>
      <c r="E63" s="9"/>
      <c r="F63" s="9"/>
      <c r="G63" s="9"/>
    </row>
    <row r="64" spans="1:11" x14ac:dyDescent="0.25">
      <c r="B64" s="9"/>
      <c r="C64" s="9"/>
      <c r="D64" s="9"/>
      <c r="E64" s="9"/>
      <c r="F64" s="9"/>
      <c r="G64" s="9"/>
      <c r="H64" s="9"/>
      <c r="I64" s="9"/>
      <c r="J64" s="9"/>
      <c r="K64" s="9"/>
    </row>
    <row r="65" spans="1:11" x14ac:dyDescent="0.25">
      <c r="B65" s="9"/>
      <c r="C65" s="9"/>
      <c r="D65" s="9"/>
      <c r="E65" s="9"/>
      <c r="F65" s="9"/>
      <c r="G65" s="9"/>
      <c r="H65" s="9"/>
      <c r="I65" s="9"/>
      <c r="J65" s="9"/>
      <c r="K65" s="9"/>
    </row>
    <row r="66" spans="1:11" x14ac:dyDescent="0.25">
      <c r="B66" s="9"/>
      <c r="C66" s="9"/>
      <c r="D66" s="9"/>
      <c r="E66" s="9"/>
      <c r="F66" s="9"/>
      <c r="G66" s="9"/>
      <c r="H66" s="9"/>
      <c r="I66" s="9"/>
      <c r="J66" s="9"/>
      <c r="K66" s="9"/>
    </row>
    <row r="68" spans="1:11" x14ac:dyDescent="0.25">
      <c r="A68" s="22"/>
    </row>
    <row r="69" spans="1:11" x14ac:dyDescent="0.25">
      <c r="B69" s="22"/>
      <c r="C69" s="22"/>
      <c r="D69" s="22"/>
      <c r="E69" s="22"/>
      <c r="F69" s="22"/>
      <c r="G69" s="22"/>
      <c r="H69" s="22"/>
      <c r="I69" s="22"/>
      <c r="J69" s="22"/>
      <c r="K69" s="22"/>
    </row>
    <row r="70" spans="1:11" x14ac:dyDescent="0.25">
      <c r="B70" s="9"/>
      <c r="C70" s="9"/>
      <c r="D70" s="9"/>
      <c r="E70" s="9"/>
      <c r="F70" s="9"/>
      <c r="G70" s="9"/>
      <c r="H70" s="9"/>
      <c r="I70" s="9"/>
      <c r="J70" s="9"/>
      <c r="K70" s="9"/>
    </row>
    <row r="71" spans="1:11" x14ac:dyDescent="0.25">
      <c r="B71" s="9"/>
      <c r="C71" s="9"/>
      <c r="D71" s="9"/>
      <c r="E71" s="9"/>
      <c r="F71" s="9"/>
      <c r="G71" s="9"/>
      <c r="H71" s="9"/>
      <c r="I71" s="9"/>
      <c r="J71" s="9"/>
      <c r="K71" s="9"/>
    </row>
    <row r="72" spans="1:11" x14ac:dyDescent="0.25">
      <c r="B72" s="9"/>
      <c r="C72" s="9"/>
      <c r="D72" s="9"/>
      <c r="E72" s="9"/>
      <c r="F72" s="9"/>
      <c r="G72" s="9"/>
      <c r="H72" s="9"/>
      <c r="I72" s="9"/>
      <c r="J72" s="9"/>
      <c r="K72" s="9"/>
    </row>
    <row r="73" spans="1:11" x14ac:dyDescent="0.25">
      <c r="B73" s="9"/>
      <c r="C73" s="9"/>
      <c r="D73" s="9"/>
      <c r="E73" s="9"/>
      <c r="F73" s="9"/>
      <c r="G73" s="9"/>
      <c r="H73" s="9"/>
      <c r="I73" s="9"/>
      <c r="J73" s="9"/>
      <c r="K73" s="9"/>
    </row>
    <row r="74" spans="1:11" x14ac:dyDescent="0.25">
      <c r="B74" s="9"/>
      <c r="C74" s="9"/>
      <c r="D74" s="9"/>
      <c r="E74" s="9"/>
      <c r="F74" s="9"/>
      <c r="G74" s="9"/>
      <c r="H74" s="9"/>
      <c r="I74" s="9"/>
      <c r="J74" s="9"/>
      <c r="K74" s="9"/>
    </row>
    <row r="75" spans="1:11" x14ac:dyDescent="0.25">
      <c r="B75" s="9"/>
      <c r="C75" s="9"/>
      <c r="D75" s="9"/>
      <c r="E75" s="9"/>
      <c r="F75" s="9"/>
      <c r="G75" s="9"/>
      <c r="H75" s="9"/>
      <c r="I75" s="9"/>
      <c r="J75" s="9"/>
      <c r="K75" s="9"/>
    </row>
    <row r="76" spans="1:11" x14ac:dyDescent="0.25">
      <c r="B76" s="9"/>
      <c r="C76" s="9"/>
      <c r="D76" s="9"/>
      <c r="E76" s="9"/>
      <c r="F76" s="9"/>
      <c r="G76" s="9"/>
      <c r="H76" s="9"/>
      <c r="I76" s="9"/>
      <c r="J76" s="9"/>
      <c r="K76" s="9"/>
    </row>
    <row r="77" spans="1:11" x14ac:dyDescent="0.25">
      <c r="B77" s="9"/>
      <c r="C77" s="9"/>
      <c r="D77" s="9"/>
      <c r="E77" s="9"/>
      <c r="F77" s="9"/>
      <c r="G77" s="9"/>
      <c r="H77" s="9"/>
      <c r="I77" s="9"/>
      <c r="J77" s="9"/>
      <c r="K77" s="9"/>
    </row>
    <row r="78" spans="1:11" x14ac:dyDescent="0.25">
      <c r="B78" s="9"/>
      <c r="C78" s="9"/>
      <c r="D78" s="9"/>
      <c r="E78" s="9"/>
      <c r="F78" s="9"/>
      <c r="G78" s="9"/>
      <c r="H78" s="9"/>
      <c r="I78" s="9"/>
      <c r="J78" s="9"/>
      <c r="K78" s="9"/>
    </row>
    <row r="79" spans="1:11" x14ac:dyDescent="0.25">
      <c r="B79" s="9"/>
      <c r="C79" s="9"/>
      <c r="D79" s="9"/>
      <c r="E79" s="9"/>
      <c r="F79" s="9"/>
      <c r="G79" s="9"/>
      <c r="H79" s="9"/>
      <c r="I79" s="9"/>
      <c r="J79" s="9"/>
      <c r="K79" s="9"/>
    </row>
  </sheetData>
  <sheetProtection algorithmName="SHA-512" hashValue="k8SLB1mkr2GGytep/SfPb06MrG1WSKkoTFHsVSLu+XNaApxLcEBELqCpwJHwxOZve7EsXSzc2fXCFZlJbQB4Jg==" saltValue="DEwdZPtvxl5Y0pfPSBZ5uA==" spinCount="100000" sheet="1" scenarios="1"/>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G47"/>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7" ht="15.75" customHeight="1" x14ac:dyDescent="0.25">
      <c r="A26" s="1" t="s">
        <v>219</v>
      </c>
    </row>
    <row r="27" spans="1:7" x14ac:dyDescent="0.25">
      <c r="A27" s="1" t="s">
        <v>337</v>
      </c>
    </row>
    <row r="29" spans="1:7" hidden="1" x14ac:dyDescent="0.25">
      <c r="A29" s="1" t="s">
        <v>176</v>
      </c>
      <c r="B29" s="1" t="s">
        <v>244</v>
      </c>
      <c r="C29" s="1" t="s">
        <v>222</v>
      </c>
      <c r="D29" s="1" t="s">
        <v>223</v>
      </c>
      <c r="E29" s="24" t="s">
        <v>224</v>
      </c>
      <c r="F29" s="24" t="s">
        <v>225</v>
      </c>
    </row>
    <row r="30" spans="1:7" hidden="1" x14ac:dyDescent="0.25">
      <c r="A30" s="1" t="s">
        <v>160</v>
      </c>
      <c r="B30" s="21">
        <v>0.9536340852130325</v>
      </c>
      <c r="C30" s="21">
        <v>0.74681059862610399</v>
      </c>
      <c r="D30" s="21">
        <v>1</v>
      </c>
      <c r="E30" s="25">
        <f t="shared" ref="E30:E38" si="0">B30-C30</f>
        <v>0.20682348658692851</v>
      </c>
      <c r="F30" s="25">
        <f t="shared" ref="F30:F38" si="1">D30-B30</f>
        <v>4.6365914786967499E-2</v>
      </c>
      <c r="G30" s="21"/>
    </row>
    <row r="31" spans="1:7" hidden="1" x14ac:dyDescent="0.25">
      <c r="A31" s="1" t="s">
        <v>114</v>
      </c>
      <c r="B31" s="21">
        <v>0.68456375838926176</v>
      </c>
      <c r="C31" s="21">
        <v>0.61445783132530118</v>
      </c>
      <c r="D31" s="21">
        <v>0.76500000000000001</v>
      </c>
      <c r="E31" s="25">
        <f t="shared" si="0"/>
        <v>7.0105927063960571E-2</v>
      </c>
      <c r="F31" s="25">
        <f t="shared" si="1"/>
        <v>8.0436241610738257E-2</v>
      </c>
      <c r="G31" s="21"/>
    </row>
    <row r="32" spans="1:7" hidden="1" x14ac:dyDescent="0.25">
      <c r="A32" s="1" t="s">
        <v>54</v>
      </c>
      <c r="B32" s="21">
        <v>0.65637860082304522</v>
      </c>
      <c r="C32" s="21">
        <v>0.33333333333333331</v>
      </c>
      <c r="D32" s="21">
        <v>1</v>
      </c>
      <c r="E32" s="25">
        <f t="shared" si="0"/>
        <v>0.32304526748971191</v>
      </c>
      <c r="F32" s="25">
        <f t="shared" si="1"/>
        <v>0.34362139917695478</v>
      </c>
      <c r="G32" s="21"/>
    </row>
    <row r="33" spans="1:7" hidden="1" x14ac:dyDescent="0.25">
      <c r="A33" s="1" t="s">
        <v>173</v>
      </c>
      <c r="B33" s="21">
        <v>0.61006910167818362</v>
      </c>
      <c r="C33" s="21">
        <v>0.42552214826715623</v>
      </c>
      <c r="D33" s="21">
        <v>0.71500192826841491</v>
      </c>
      <c r="E33" s="25">
        <f t="shared" si="0"/>
        <v>0.18454695341102739</v>
      </c>
      <c r="F33" s="25">
        <f t="shared" si="1"/>
        <v>0.10493282659023129</v>
      </c>
      <c r="G33" s="21"/>
    </row>
    <row r="34" spans="1:7" hidden="1" x14ac:dyDescent="0.25">
      <c r="A34" s="1" t="s">
        <v>135</v>
      </c>
      <c r="B34" s="21">
        <v>0.42245989304812837</v>
      </c>
      <c r="C34" s="21">
        <v>0.37799043062200954</v>
      </c>
      <c r="D34" s="21">
        <v>0.46943972835314085</v>
      </c>
      <c r="E34" s="25">
        <f t="shared" si="0"/>
        <v>4.4469462426118822E-2</v>
      </c>
      <c r="F34" s="25">
        <f t="shared" si="1"/>
        <v>4.6979835305012485E-2</v>
      </c>
    </row>
    <row r="35" spans="1:7" hidden="1" x14ac:dyDescent="0.25">
      <c r="A35" s="1" t="s">
        <v>124</v>
      </c>
      <c r="B35" s="21">
        <v>0.38739714161974881</v>
      </c>
      <c r="C35" s="21">
        <v>0.33209578615184704</v>
      </c>
      <c r="D35" s="21">
        <v>0.46191582752388327</v>
      </c>
      <c r="E35" s="25">
        <f t="shared" si="0"/>
        <v>5.5301355467901769E-2</v>
      </c>
      <c r="F35" s="25">
        <f t="shared" si="1"/>
        <v>7.4518685904134463E-2</v>
      </c>
    </row>
    <row r="36" spans="1:7" hidden="1" x14ac:dyDescent="0.25">
      <c r="A36" s="1" t="s">
        <v>248</v>
      </c>
      <c r="B36" s="21">
        <v>0.33636363636363636</v>
      </c>
      <c r="C36" s="21">
        <v>0.28608247422680411</v>
      </c>
      <c r="D36" s="21">
        <v>0.39501779359430611</v>
      </c>
      <c r="E36" s="25">
        <f t="shared" si="0"/>
        <v>5.0281162136832258E-2</v>
      </c>
      <c r="F36" s="25">
        <f t="shared" si="1"/>
        <v>5.8654157230669746E-2</v>
      </c>
    </row>
    <row r="37" spans="1:7" hidden="1" x14ac:dyDescent="0.25">
      <c r="A37" s="1" t="s">
        <v>99</v>
      </c>
      <c r="B37" s="21">
        <v>8.5843586479988687E-2</v>
      </c>
      <c r="C37" s="21">
        <v>7.293481525983779E-2</v>
      </c>
      <c r="D37" s="21">
        <v>0.10120883701542308</v>
      </c>
      <c r="E37" s="25">
        <f t="shared" si="0"/>
        <v>1.2908771220150897E-2</v>
      </c>
      <c r="F37" s="25">
        <f t="shared" si="1"/>
        <v>1.5365250535434388E-2</v>
      </c>
    </row>
    <row r="38" spans="1:7" hidden="1" x14ac:dyDescent="0.25">
      <c r="A38" s="1" t="s">
        <v>138</v>
      </c>
      <c r="B38" s="21">
        <v>2.7210884353741496E-2</v>
      </c>
      <c r="C38" s="21">
        <v>1.1577424023154847E-2</v>
      </c>
      <c r="D38" s="21">
        <v>4.0201005025125629E-2</v>
      </c>
      <c r="E38" s="25">
        <f t="shared" si="0"/>
        <v>1.563346033058665E-2</v>
      </c>
      <c r="F38" s="25">
        <f t="shared" si="1"/>
        <v>1.2990120671384133E-2</v>
      </c>
    </row>
    <row r="39" spans="1:7" x14ac:dyDescent="0.25">
      <c r="B39" s="21"/>
      <c r="E39" s="25"/>
      <c r="F39" s="25"/>
    </row>
    <row r="40" spans="1:7" x14ac:dyDescent="0.25">
      <c r="B40" s="21"/>
      <c r="E40" s="25"/>
      <c r="F40" s="25"/>
    </row>
    <row r="41" spans="1:7" x14ac:dyDescent="0.25">
      <c r="B41" s="21"/>
      <c r="E41" s="25"/>
      <c r="F41" s="25"/>
    </row>
    <row r="42" spans="1:7" x14ac:dyDescent="0.25">
      <c r="E42" s="25"/>
      <c r="F42" s="25"/>
    </row>
    <row r="43" spans="1:7" x14ac:dyDescent="0.25">
      <c r="B43" s="21"/>
      <c r="E43" s="25"/>
      <c r="F43" s="25"/>
    </row>
    <row r="44" spans="1:7" x14ac:dyDescent="0.25">
      <c r="B44" s="21"/>
      <c r="E44" s="25"/>
      <c r="F44" s="25"/>
    </row>
    <row r="45" spans="1:7" x14ac:dyDescent="0.25">
      <c r="B45" s="21"/>
      <c r="E45" s="25"/>
      <c r="F45" s="25"/>
    </row>
    <row r="46" spans="1:7" x14ac:dyDescent="0.25">
      <c r="B46" s="21"/>
      <c r="E46" s="25"/>
      <c r="F46" s="25"/>
    </row>
    <row r="47" spans="1:7" x14ac:dyDescent="0.25">
      <c r="B47" s="21"/>
      <c r="E47" s="25"/>
      <c r="F47" s="25"/>
    </row>
  </sheetData>
  <sheetProtection algorithmName="SHA-512" hashValue="w6hK+luoR30zKaZKA2ow7W/lgqq5DYa79siIrRjRU/qYCzsDv6ca+hBRZ1+llyhhHcWTQ81eKAzKvULBSDXkqg==" saltValue="J8js/cKv5U15b4cJxARzDQ==" spinCount="100000" sheet="1" scenarios="1"/>
  <sortState ref="A30:F44">
    <sortCondition descending="1" ref="B30"/>
  </sortState>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2" t="s">
        <v>180</v>
      </c>
    </row>
    <row r="33" spans="1:11" hidden="1" x14ac:dyDescent="0.25">
      <c r="B33" s="22">
        <v>2009</v>
      </c>
      <c r="C33" s="22">
        <v>2010</v>
      </c>
      <c r="D33" s="22">
        <v>2011</v>
      </c>
      <c r="E33" s="22">
        <v>2012</v>
      </c>
      <c r="F33" s="22">
        <v>2013</v>
      </c>
      <c r="G33" s="22">
        <v>2014</v>
      </c>
    </row>
    <row r="34" spans="1:11" hidden="1" x14ac:dyDescent="0.25">
      <c r="A34" s="1" t="s">
        <v>184</v>
      </c>
      <c r="B34" s="9">
        <v>0.2164128533750232</v>
      </c>
      <c r="C34" s="9">
        <v>0.36495392089599288</v>
      </c>
      <c r="D34" s="9">
        <v>0.44410849570403516</v>
      </c>
      <c r="E34" s="9">
        <v>0.50254743490099951</v>
      </c>
      <c r="F34" s="9">
        <v>0.49317386780617511</v>
      </c>
      <c r="G34" s="9">
        <v>0.61478677316798724</v>
      </c>
    </row>
    <row r="35" spans="1:11" hidden="1" x14ac:dyDescent="0.25">
      <c r="A35" s="1" t="s">
        <v>185</v>
      </c>
      <c r="B35" s="9">
        <v>6.4832460138715478E-2</v>
      </c>
      <c r="C35" s="9">
        <v>8.7895459688711985E-2</v>
      </c>
      <c r="D35" s="9">
        <v>9.1841602410515283E-2</v>
      </c>
      <c r="E35" s="9">
        <v>9.6371558447154115E-2</v>
      </c>
      <c r="F35" s="9">
        <v>0.11701574609027472</v>
      </c>
      <c r="G35" s="9">
        <v>0.13842433957493963</v>
      </c>
    </row>
    <row r="36" spans="1:11" hidden="1" x14ac:dyDescent="0.25">
      <c r="A36" s="1" t="s">
        <v>186</v>
      </c>
      <c r="B36" s="9">
        <v>0.12810457516339868</v>
      </c>
      <c r="C36" s="9">
        <v>0.13504417332772403</v>
      </c>
      <c r="D36" s="9">
        <v>7.0134299722873591E-2</v>
      </c>
      <c r="E36" s="9">
        <v>9.8583117142286972E-2</v>
      </c>
      <c r="F36" s="9">
        <v>0.1367588932806324</v>
      </c>
      <c r="G36" s="9">
        <v>0.13606366459627328</v>
      </c>
    </row>
    <row r="37" spans="1:11" hidden="1" x14ac:dyDescent="0.25">
      <c r="A37" s="1" t="s">
        <v>187</v>
      </c>
      <c r="B37" s="9">
        <v>0.15579015871868107</v>
      </c>
      <c r="C37" s="9">
        <v>0.18975191445812895</v>
      </c>
      <c r="D37" s="9">
        <v>0.14218289085545724</v>
      </c>
      <c r="E37" s="9">
        <v>0.17939814814814814</v>
      </c>
      <c r="F37" s="9">
        <v>0.18823792966262987</v>
      </c>
      <c r="G37" s="9">
        <v>0.16894969639132554</v>
      </c>
    </row>
    <row r="38" spans="1:11" hidden="1" x14ac:dyDescent="0.25">
      <c r="A38" s="1" t="s">
        <v>188</v>
      </c>
      <c r="B38" s="9">
        <v>6.4537755915929321E-2</v>
      </c>
      <c r="C38" s="9">
        <v>3.0750057787622957E-2</v>
      </c>
      <c r="D38" s="9">
        <v>3.2257699913593556E-2</v>
      </c>
      <c r="E38" s="9">
        <v>3.4097049099343413E-2</v>
      </c>
      <c r="F38" s="9">
        <v>0.16977438965124245</v>
      </c>
      <c r="G38" s="9">
        <v>0.21271366904920444</v>
      </c>
    </row>
    <row r="39" spans="1:11" hidden="1" x14ac:dyDescent="0.25">
      <c r="A39" s="1" t="s">
        <v>189</v>
      </c>
      <c r="B39" s="9">
        <v>0.35220451252328711</v>
      </c>
      <c r="C39" s="9">
        <v>0.33952519783423574</v>
      </c>
      <c r="D39" s="9">
        <v>0.34840790004030631</v>
      </c>
      <c r="E39" s="9">
        <v>0.41792919381427113</v>
      </c>
      <c r="F39" s="9">
        <v>0.47926013380558835</v>
      </c>
      <c r="G39" s="9">
        <v>0.47714980010974367</v>
      </c>
    </row>
    <row r="40" spans="1:11" hidden="1" x14ac:dyDescent="0.25">
      <c r="A40" s="1" t="s">
        <v>179</v>
      </c>
      <c r="B40" s="9">
        <v>0.16346688130219483</v>
      </c>
      <c r="C40" s="9">
        <v>0.26767165462437764</v>
      </c>
      <c r="D40" s="9">
        <v>0.32745083715121598</v>
      </c>
      <c r="E40" s="9">
        <v>0.38253449920585147</v>
      </c>
      <c r="F40" s="9">
        <v>0.38618733971639418</v>
      </c>
      <c r="G40" s="9">
        <v>0.48521981449177037</v>
      </c>
      <c r="H40" s="9"/>
      <c r="I40" s="9"/>
      <c r="J40" s="9"/>
      <c r="K40" s="9"/>
    </row>
    <row r="41" spans="1:11" hidden="1" x14ac:dyDescent="0.25">
      <c r="A41" s="1" t="s">
        <v>191</v>
      </c>
      <c r="B41" s="9">
        <v>0.16346688130219483</v>
      </c>
      <c r="C41" s="9">
        <v>0.27638652404206859</v>
      </c>
      <c r="D41" s="9">
        <v>0.33761316531851809</v>
      </c>
      <c r="E41" s="9">
        <v>0.39298152990769081</v>
      </c>
      <c r="F41" s="9">
        <v>0.39204729385383752</v>
      </c>
      <c r="G41" s="9">
        <v>0.4922582294475491</v>
      </c>
      <c r="H41" s="9"/>
      <c r="I41" s="9"/>
      <c r="J41" s="9"/>
      <c r="K41" s="9"/>
    </row>
    <row r="42" spans="1:11" hidden="1" x14ac:dyDescent="0.25">
      <c r="A42" s="1" t="s">
        <v>192</v>
      </c>
      <c r="B42" s="9">
        <v>0.16980112520291091</v>
      </c>
      <c r="C42" s="9">
        <v>0.2678324829127996</v>
      </c>
      <c r="D42" s="9">
        <v>0.31880110696348518</v>
      </c>
      <c r="E42" s="9">
        <v>0.37028874749384233</v>
      </c>
      <c r="F42" s="9">
        <v>0.37514162537926216</v>
      </c>
      <c r="G42" s="9">
        <v>0.46342191149725653</v>
      </c>
      <c r="H42" s="9"/>
      <c r="I42" s="9"/>
      <c r="J42" s="9"/>
      <c r="K42" s="9"/>
    </row>
    <row r="43" spans="1:11" hidden="1" x14ac:dyDescent="0.25"/>
    <row r="44" spans="1:11" x14ac:dyDescent="0.25">
      <c r="A44" s="22"/>
    </row>
    <row r="45" spans="1:11" x14ac:dyDescent="0.25">
      <c r="B45" s="22"/>
      <c r="C45" s="22"/>
      <c r="D45" s="22"/>
      <c r="E45" s="22"/>
      <c r="F45" s="22"/>
      <c r="G45" s="22"/>
      <c r="H45" s="22"/>
      <c r="I45" s="22"/>
      <c r="J45" s="22"/>
      <c r="K45" s="22"/>
    </row>
    <row r="46" spans="1:11" x14ac:dyDescent="0.25">
      <c r="B46" s="9"/>
      <c r="C46" s="9"/>
      <c r="D46" s="9"/>
      <c r="E46" s="9"/>
      <c r="F46" s="9"/>
      <c r="G46" s="9"/>
      <c r="H46" s="9"/>
      <c r="I46" s="9"/>
      <c r="J46" s="9"/>
      <c r="K46" s="9"/>
    </row>
    <row r="47" spans="1:11" x14ac:dyDescent="0.25">
      <c r="B47" s="9"/>
      <c r="C47" s="9"/>
      <c r="D47" s="9"/>
      <c r="E47" s="9"/>
      <c r="F47" s="9"/>
      <c r="G47" s="9"/>
      <c r="H47" s="9"/>
      <c r="I47" s="9"/>
      <c r="J47" s="9"/>
      <c r="K47" s="9"/>
    </row>
    <row r="48" spans="1:11" x14ac:dyDescent="0.25">
      <c r="B48" s="9"/>
      <c r="C48" s="9"/>
      <c r="D48" s="9"/>
      <c r="E48" s="9"/>
      <c r="F48" s="9"/>
      <c r="G48" s="9"/>
      <c r="H48" s="9"/>
      <c r="I48" s="9"/>
      <c r="J48" s="9"/>
      <c r="K48" s="9"/>
    </row>
    <row r="49" spans="2:11" x14ac:dyDescent="0.25">
      <c r="B49" s="9"/>
      <c r="C49" s="9"/>
      <c r="D49" s="9"/>
      <c r="E49" s="9"/>
      <c r="F49" s="9"/>
      <c r="G49" s="9"/>
      <c r="H49" s="9"/>
      <c r="I49" s="9"/>
      <c r="J49" s="9"/>
      <c r="K49" s="9"/>
    </row>
    <row r="50" spans="2:11" x14ac:dyDescent="0.25">
      <c r="B50" s="9"/>
      <c r="C50" s="9"/>
      <c r="D50" s="9"/>
      <c r="E50" s="9"/>
      <c r="F50" s="9"/>
      <c r="G50" s="9"/>
      <c r="H50" s="9"/>
      <c r="I50" s="9"/>
      <c r="J50" s="9"/>
      <c r="K50" s="9"/>
    </row>
    <row r="51" spans="2:11" x14ac:dyDescent="0.25">
      <c r="B51" s="9"/>
      <c r="C51" s="9"/>
      <c r="D51" s="9"/>
      <c r="E51" s="9"/>
      <c r="F51" s="9"/>
      <c r="G51" s="9"/>
      <c r="H51" s="9"/>
      <c r="I51" s="9"/>
      <c r="J51" s="9"/>
      <c r="K51" s="9"/>
    </row>
    <row r="52" spans="2:11" x14ac:dyDescent="0.25">
      <c r="B52" s="9"/>
      <c r="C52" s="9"/>
      <c r="D52" s="9"/>
      <c r="E52" s="9"/>
      <c r="F52" s="9"/>
      <c r="G52" s="9"/>
      <c r="H52" s="9"/>
      <c r="I52" s="9"/>
      <c r="J52" s="9"/>
      <c r="K52" s="9"/>
    </row>
    <row r="53" spans="2:11" x14ac:dyDescent="0.25">
      <c r="B53" s="9"/>
      <c r="C53" s="9"/>
      <c r="D53" s="9"/>
      <c r="E53" s="9"/>
      <c r="F53" s="9"/>
      <c r="G53" s="9"/>
      <c r="H53" s="9"/>
      <c r="I53" s="9"/>
      <c r="J53" s="9"/>
      <c r="K53" s="9"/>
    </row>
    <row r="54" spans="2:11" x14ac:dyDescent="0.25">
      <c r="B54" s="9"/>
      <c r="C54" s="9"/>
      <c r="D54" s="9"/>
      <c r="E54" s="9"/>
      <c r="F54" s="9"/>
      <c r="G54" s="9"/>
      <c r="H54" s="9"/>
      <c r="I54" s="9"/>
      <c r="J54" s="9"/>
      <c r="K54" s="9"/>
    </row>
    <row r="55" spans="2:11" x14ac:dyDescent="0.25">
      <c r="B55" s="9"/>
      <c r="C55" s="9"/>
      <c r="D55" s="9"/>
      <c r="E55" s="9"/>
      <c r="F55" s="9"/>
      <c r="G55" s="9"/>
      <c r="H55" s="9"/>
      <c r="I55" s="9"/>
      <c r="J55" s="9"/>
      <c r="K55" s="9"/>
    </row>
  </sheetData>
  <sheetProtection algorithmName="SHA-512" hashValue="RgPsuv/1rallR6THAWvs0frnabxswpGhyVcsq3BujlzqqRerv+vW52boPuYYwWIbEEnxxv+S2779Qt3QuONYwQ==" saltValue="u10GrksWFrix/v9JBTAXsQ==" spinCount="100000" sheet="1" scenarios="1"/>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49"/>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337</v>
      </c>
    </row>
    <row r="29" spans="1:6" hidden="1" x14ac:dyDescent="0.25">
      <c r="A29" s="1" t="s">
        <v>176</v>
      </c>
      <c r="B29" s="1" t="s">
        <v>245</v>
      </c>
      <c r="C29" s="1" t="s">
        <v>222</v>
      </c>
      <c r="D29" s="1" t="s">
        <v>223</v>
      </c>
      <c r="E29" s="24" t="s">
        <v>224</v>
      </c>
      <c r="F29" s="24" t="s">
        <v>225</v>
      </c>
    </row>
    <row r="30" spans="1:6" hidden="1" x14ac:dyDescent="0.25">
      <c r="A30" s="1" t="s">
        <v>114</v>
      </c>
      <c r="B30" s="1">
        <v>0.68456375838926176</v>
      </c>
      <c r="C30" s="1">
        <v>0.61445783132530118</v>
      </c>
      <c r="D30" s="1">
        <v>0.76500000000000001</v>
      </c>
      <c r="E30" s="25">
        <f t="shared" ref="E30:E38" si="0">B30-C30</f>
        <v>7.0105927063960571E-2</v>
      </c>
      <c r="F30" s="25">
        <f t="shared" ref="F30:F38" si="1">D30-B30</f>
        <v>8.0436241610738257E-2</v>
      </c>
    </row>
    <row r="31" spans="1:6" hidden="1" x14ac:dyDescent="0.25">
      <c r="A31" s="1" t="s">
        <v>160</v>
      </c>
      <c r="B31" s="1">
        <v>0.50375939849624063</v>
      </c>
      <c r="C31" s="1">
        <v>0.39450441609421</v>
      </c>
      <c r="D31" s="1">
        <v>0.62960062646828507</v>
      </c>
      <c r="E31" s="25">
        <f t="shared" si="0"/>
        <v>0.10925498240203063</v>
      </c>
      <c r="F31" s="25">
        <f t="shared" si="1"/>
        <v>0.12584122797204444</v>
      </c>
    </row>
    <row r="32" spans="1:6" hidden="1" x14ac:dyDescent="0.25">
      <c r="A32" s="1" t="s">
        <v>54</v>
      </c>
      <c r="B32" s="21">
        <v>0.41769547325102879</v>
      </c>
      <c r="C32" s="21">
        <v>0.21212121212121213</v>
      </c>
      <c r="D32" s="21">
        <v>0.6952054794520548</v>
      </c>
      <c r="E32" s="25">
        <f t="shared" si="0"/>
        <v>0.20557426112981667</v>
      </c>
      <c r="F32" s="25">
        <f t="shared" si="1"/>
        <v>0.277510006201026</v>
      </c>
    </row>
    <row r="33" spans="1:6" hidden="1" x14ac:dyDescent="0.25">
      <c r="A33" s="1" t="s">
        <v>173</v>
      </c>
      <c r="B33" s="1">
        <v>0.31951299769661073</v>
      </c>
      <c r="C33" s="1">
        <v>0.22285976589396372</v>
      </c>
      <c r="D33" s="1">
        <v>0.37446972618588509</v>
      </c>
      <c r="E33" s="25">
        <f t="shared" si="0"/>
        <v>9.6653231802647011E-2</v>
      </c>
      <c r="F33" s="25">
        <f t="shared" si="1"/>
        <v>5.4956728489274353E-2</v>
      </c>
    </row>
    <row r="34" spans="1:6" hidden="1" x14ac:dyDescent="0.25">
      <c r="A34" s="1" t="s">
        <v>124</v>
      </c>
      <c r="B34" s="1">
        <v>0.22867042009527935</v>
      </c>
      <c r="C34" s="1">
        <v>0.196027473547429</v>
      </c>
      <c r="D34" s="1">
        <v>0.27265685515104571</v>
      </c>
      <c r="E34" s="25">
        <f t="shared" si="0"/>
        <v>3.2642946547850354E-2</v>
      </c>
      <c r="F34" s="25">
        <f t="shared" si="1"/>
        <v>4.3986435055766354E-2</v>
      </c>
    </row>
    <row r="35" spans="1:6" hidden="1" x14ac:dyDescent="0.25">
      <c r="A35" s="1" t="s">
        <v>99</v>
      </c>
      <c r="B35" s="21">
        <v>4.1436854758874278E-2</v>
      </c>
      <c r="C35" s="21">
        <v>3.5205767497747072E-2</v>
      </c>
      <c r="D35" s="21">
        <v>4.8853689037098788E-2</v>
      </c>
      <c r="E35" s="25">
        <f t="shared" si="0"/>
        <v>6.2310872611272064E-3</v>
      </c>
      <c r="F35" s="25">
        <f t="shared" si="1"/>
        <v>7.41683427822451E-3</v>
      </c>
    </row>
    <row r="36" spans="1:6" hidden="1" x14ac:dyDescent="0.25">
      <c r="A36" s="1" t="s">
        <v>248</v>
      </c>
      <c r="B36" s="21">
        <v>3.0303030303030304E-2</v>
      </c>
      <c r="C36" s="21">
        <v>2.5773195876288658E-2</v>
      </c>
      <c r="D36" s="21">
        <v>3.5587188612099648E-2</v>
      </c>
      <c r="E36" s="25">
        <f t="shared" si="0"/>
        <v>4.5298344267416454E-3</v>
      </c>
      <c r="F36" s="25">
        <f t="shared" si="1"/>
        <v>5.2841583090693436E-3</v>
      </c>
    </row>
    <row r="37" spans="1:6" hidden="1" x14ac:dyDescent="0.25">
      <c r="A37" s="1" t="s">
        <v>135</v>
      </c>
      <c r="B37" s="21">
        <v>1.4514896867838044E-2</v>
      </c>
      <c r="C37" s="1">
        <v>1.2987012987012988E-2</v>
      </c>
      <c r="D37" s="1">
        <v>1.6129032258064516E-2</v>
      </c>
      <c r="E37" s="25">
        <f t="shared" si="0"/>
        <v>1.527883880825056E-3</v>
      </c>
      <c r="F37" s="25">
        <f t="shared" si="1"/>
        <v>1.6141353902264718E-3</v>
      </c>
    </row>
    <row r="38" spans="1:6" hidden="1" x14ac:dyDescent="0.25">
      <c r="A38" s="1" t="s">
        <v>138</v>
      </c>
      <c r="B38" s="21">
        <v>1.3605442176870748E-2</v>
      </c>
      <c r="C38" s="1">
        <v>5.7887120115774236E-3</v>
      </c>
      <c r="D38" s="1">
        <v>2.0100502512562814E-2</v>
      </c>
      <c r="E38" s="25">
        <f t="shared" si="0"/>
        <v>7.8167301652933251E-3</v>
      </c>
      <c r="F38" s="25">
        <f t="shared" si="1"/>
        <v>6.4950603356920666E-3</v>
      </c>
    </row>
    <row r="40" spans="1:6" x14ac:dyDescent="0.25">
      <c r="E40" s="25"/>
      <c r="F40" s="25"/>
    </row>
    <row r="41" spans="1:6" x14ac:dyDescent="0.25">
      <c r="E41" s="25"/>
      <c r="F41" s="25"/>
    </row>
    <row r="42" spans="1:6" x14ac:dyDescent="0.25">
      <c r="E42" s="25"/>
      <c r="F42" s="25"/>
    </row>
    <row r="43" spans="1:6" x14ac:dyDescent="0.25">
      <c r="E43" s="25"/>
      <c r="F43" s="25"/>
    </row>
    <row r="44" spans="1:6" x14ac:dyDescent="0.25">
      <c r="E44" s="25"/>
      <c r="F44" s="25"/>
    </row>
    <row r="45" spans="1:6" x14ac:dyDescent="0.25">
      <c r="E45" s="25"/>
      <c r="F45" s="25"/>
    </row>
    <row r="46" spans="1:6" x14ac:dyDescent="0.25">
      <c r="E46" s="25"/>
      <c r="F46" s="25"/>
    </row>
    <row r="47" spans="1:6" x14ac:dyDescent="0.25">
      <c r="E47" s="25"/>
      <c r="F47" s="25"/>
    </row>
    <row r="48" spans="1:6" x14ac:dyDescent="0.25">
      <c r="E48" s="25"/>
      <c r="F48" s="25"/>
    </row>
    <row r="49" spans="5:6" x14ac:dyDescent="0.25">
      <c r="E49" s="25"/>
      <c r="F49" s="25"/>
    </row>
  </sheetData>
  <sheetProtection algorithmName="SHA-512" hashValue="tnvdhXt6p8z4akYyQahaDOw1Fy2EUykSoTh8oCMsOB+mFGs47DbeBDlHofBFLTb/I5sa4zLBxjDOJDAhBbIsvA==" saltValue="8miB6FleCsfCwFkA3M8axg==" spinCount="100000" sheet="1" scenarios="1"/>
  <sortState ref="A30:F56">
    <sortCondition descending="1" ref="B30"/>
  </sortState>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3"/>
  <sheetViews>
    <sheetView showGridLines="0" showRowColHeaders="0" zoomScale="70" zoomScaleNormal="70" workbookViewId="0">
      <selection sqref="A1:D1"/>
    </sheetView>
  </sheetViews>
  <sheetFormatPr defaultRowHeight="15.75" x14ac:dyDescent="0.25"/>
  <cols>
    <col min="1" max="16384" width="9" style="38"/>
  </cols>
  <sheetData>
    <row r="23" spans="1:4" x14ac:dyDescent="0.25">
      <c r="A23" s="38" t="s">
        <v>304</v>
      </c>
    </row>
    <row r="32" spans="1:4" hidden="1" x14ac:dyDescent="0.25">
      <c r="B32" s="38" t="s">
        <v>241</v>
      </c>
      <c r="C32" s="38" t="s">
        <v>242</v>
      </c>
      <c r="D32" s="38" t="s">
        <v>243</v>
      </c>
    </row>
    <row r="33" spans="1:4" hidden="1" x14ac:dyDescent="0.25">
      <c r="A33" s="38" t="s">
        <v>88</v>
      </c>
      <c r="B33" s="38">
        <v>99</v>
      </c>
      <c r="C33" s="38">
        <v>98</v>
      </c>
      <c r="D33" s="38">
        <v>28</v>
      </c>
    </row>
    <row r="34" spans="1:4" hidden="1" x14ac:dyDescent="0.25">
      <c r="A34" s="38" t="s">
        <v>16</v>
      </c>
      <c r="B34" s="38">
        <v>98</v>
      </c>
      <c r="C34" s="38">
        <v>95</v>
      </c>
      <c r="D34" s="38">
        <v>13</v>
      </c>
    </row>
    <row r="35" spans="1:4" hidden="1" x14ac:dyDescent="0.25">
      <c r="A35" s="38" t="s">
        <v>22</v>
      </c>
      <c r="B35" s="38">
        <v>97</v>
      </c>
      <c r="C35" s="38">
        <v>91</v>
      </c>
      <c r="D35" s="38">
        <v>18</v>
      </c>
    </row>
    <row r="36" spans="1:4" hidden="1" x14ac:dyDescent="0.25">
      <c r="A36" s="38" t="s">
        <v>80</v>
      </c>
      <c r="B36" s="38">
        <v>96</v>
      </c>
      <c r="C36" s="38">
        <v>86</v>
      </c>
      <c r="D36" s="38">
        <v>94</v>
      </c>
    </row>
    <row r="37" spans="1:4" hidden="1" x14ac:dyDescent="0.25">
      <c r="A37" s="38" t="s">
        <v>24</v>
      </c>
      <c r="B37" s="38">
        <v>92</v>
      </c>
      <c r="C37" s="38">
        <v>88</v>
      </c>
      <c r="D37" s="38">
        <v>95</v>
      </c>
    </row>
    <row r="38" spans="1:4" hidden="1" x14ac:dyDescent="0.25">
      <c r="A38" s="38" t="s">
        <v>30</v>
      </c>
      <c r="B38" s="38">
        <v>89</v>
      </c>
      <c r="C38" s="38">
        <v>78</v>
      </c>
      <c r="D38" s="38">
        <v>51</v>
      </c>
    </row>
    <row r="39" spans="1:4" hidden="1" x14ac:dyDescent="0.25">
      <c r="A39" s="38" t="s">
        <v>19</v>
      </c>
      <c r="B39" s="38">
        <v>88</v>
      </c>
      <c r="C39" s="38">
        <v>81</v>
      </c>
      <c r="D39" s="38">
        <v>72</v>
      </c>
    </row>
    <row r="40" spans="1:4" hidden="1" x14ac:dyDescent="0.25">
      <c r="A40" s="38" t="s">
        <v>18</v>
      </c>
      <c r="B40" s="38">
        <v>86</v>
      </c>
      <c r="C40" s="38">
        <v>77</v>
      </c>
      <c r="D40" s="38">
        <v>25</v>
      </c>
    </row>
    <row r="41" spans="1:4" hidden="1" x14ac:dyDescent="0.25">
      <c r="A41" s="38" t="s">
        <v>130</v>
      </c>
      <c r="B41" s="38">
        <v>75</v>
      </c>
      <c r="C41" s="38">
        <v>66</v>
      </c>
      <c r="D41" s="38">
        <v>4</v>
      </c>
    </row>
    <row r="42" spans="1:4" hidden="1" x14ac:dyDescent="0.25">
      <c r="A42" s="38" t="s">
        <v>27</v>
      </c>
      <c r="B42" s="38">
        <v>73</v>
      </c>
      <c r="C42" s="38">
        <v>70</v>
      </c>
      <c r="D42" s="38">
        <v>94</v>
      </c>
    </row>
    <row r="43" spans="1:4" hidden="1" x14ac:dyDescent="0.25">
      <c r="A43" s="38" t="s">
        <v>59</v>
      </c>
      <c r="B43" s="38">
        <v>60</v>
      </c>
      <c r="C43" s="38">
        <v>46</v>
      </c>
      <c r="D43" s="38">
        <v>4</v>
      </c>
    </row>
  </sheetData>
  <sheetProtection algorithmName="SHA-512" hashValue="sMCBHStZGFFfqNBYIwkJLoQRHEfwAQfG66HsYTW9TtB6z2ZTKi0BSSpuHiSml9XyieWa801eNuI8i9sAMKQ02Q==" saltValue="9Rou19713FbgpJxbCUm7eA==" spinCount="100000" sheet="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70" zoomScaleNormal="70" workbookViewId="0">
      <selection sqref="A1:D1"/>
    </sheetView>
  </sheetViews>
  <sheetFormatPr defaultRowHeight="15.75" x14ac:dyDescent="0.25"/>
  <cols>
    <col min="1" max="1" width="5.75" style="1" customWidth="1"/>
    <col min="2" max="2" width="13.25" style="1" bestFit="1" customWidth="1"/>
    <col min="3" max="3" width="8.5" style="10" bestFit="1" customWidth="1"/>
    <col min="4" max="4" width="13" style="10" bestFit="1" customWidth="1"/>
    <col min="5" max="5" width="7.75" style="10" bestFit="1" customWidth="1"/>
    <col min="6" max="6" width="8.75" style="10" bestFit="1" customWidth="1"/>
    <col min="7" max="7" width="10" style="10" bestFit="1" customWidth="1"/>
    <col min="8" max="8" width="10.875" style="10" bestFit="1" customWidth="1"/>
    <col min="9" max="9" width="16.875" style="10" bestFit="1" customWidth="1"/>
    <col min="10" max="10" width="17.125" style="10" bestFit="1" customWidth="1"/>
    <col min="11" max="11" width="18.25" style="10" bestFit="1" customWidth="1"/>
    <col min="12" max="12" width="21.75" style="10" bestFit="1" customWidth="1"/>
    <col min="13" max="15" width="16.875" style="10" bestFit="1" customWidth="1"/>
    <col min="16" max="16" width="18.875" style="10" bestFit="1" customWidth="1"/>
    <col min="17" max="17" width="22.875" style="10" bestFit="1" customWidth="1"/>
    <col min="18" max="18" width="23" style="10" bestFit="1" customWidth="1"/>
    <col min="19" max="19" width="15.875" style="1" bestFit="1" customWidth="1"/>
    <col min="20" max="16384" width="9" style="1"/>
  </cols>
  <sheetData>
    <row r="1" ht="15.75" customHeight="1" x14ac:dyDescent="0.25"/>
    <row r="32" spans="1:11" ht="15.75" customHeight="1" x14ac:dyDescent="0.25">
      <c r="A32" s="47" t="s">
        <v>218</v>
      </c>
      <c r="B32" s="26"/>
      <c r="C32" s="26"/>
      <c r="D32" s="26"/>
      <c r="E32" s="26"/>
      <c r="F32" s="26"/>
      <c r="G32" s="26"/>
      <c r="H32" s="26"/>
      <c r="I32" s="26"/>
      <c r="J32" s="26"/>
      <c r="K32" s="26"/>
    </row>
    <row r="34" spans="1:19" hidden="1" x14ac:dyDescent="0.25">
      <c r="S34" s="10"/>
    </row>
    <row r="35" spans="1:19" ht="33" hidden="1" customHeight="1" thickBot="1" x14ac:dyDescent="0.3">
      <c r="A35" s="11" t="s">
        <v>2</v>
      </c>
      <c r="B35" s="11" t="s">
        <v>3</v>
      </c>
      <c r="C35" s="12" t="s">
        <v>4</v>
      </c>
      <c r="D35" s="12" t="s">
        <v>5</v>
      </c>
      <c r="E35" s="12" t="s">
        <v>6</v>
      </c>
      <c r="F35" s="12" t="s">
        <v>7</v>
      </c>
      <c r="G35" s="12" t="s">
        <v>8</v>
      </c>
      <c r="H35" s="12" t="s">
        <v>9</v>
      </c>
      <c r="I35" s="57" t="s">
        <v>12</v>
      </c>
      <c r="S35" s="10"/>
    </row>
    <row r="36" spans="1:19" ht="16.5" hidden="1" thickTop="1" x14ac:dyDescent="0.25">
      <c r="A36" s="13">
        <v>2000</v>
      </c>
      <c r="B36" s="13" t="s">
        <v>334</v>
      </c>
      <c r="C36" s="14">
        <v>49</v>
      </c>
      <c r="D36" s="14">
        <v>0</v>
      </c>
      <c r="E36" s="14">
        <v>0</v>
      </c>
      <c r="F36" s="14">
        <v>0</v>
      </c>
      <c r="G36" s="14">
        <v>2422</v>
      </c>
      <c r="H36" s="14">
        <v>21765.1</v>
      </c>
      <c r="I36" s="14">
        <f t="shared" ref="I36:I50" si="0">H36-SUM(C36:G36)</f>
        <v>19294.099999999999</v>
      </c>
      <c r="S36" s="10"/>
    </row>
    <row r="37" spans="1:19" hidden="1" x14ac:dyDescent="0.25">
      <c r="A37" s="13">
        <v>2001</v>
      </c>
      <c r="B37" s="13" t="s">
        <v>334</v>
      </c>
      <c r="C37" s="14">
        <v>60</v>
      </c>
      <c r="D37" s="14">
        <v>0</v>
      </c>
      <c r="E37" s="14">
        <v>0</v>
      </c>
      <c r="F37" s="14">
        <v>0</v>
      </c>
      <c r="G37" s="14">
        <v>4018</v>
      </c>
      <c r="H37" s="14">
        <v>22761.3</v>
      </c>
      <c r="I37" s="14">
        <f t="shared" si="0"/>
        <v>18683.3</v>
      </c>
      <c r="S37" s="10"/>
    </row>
    <row r="38" spans="1:19" hidden="1" x14ac:dyDescent="0.25">
      <c r="A38" s="13">
        <v>2002</v>
      </c>
      <c r="B38" s="13" t="s">
        <v>334</v>
      </c>
      <c r="C38" s="14">
        <v>69</v>
      </c>
      <c r="D38" s="14">
        <v>0</v>
      </c>
      <c r="E38" s="14">
        <v>0</v>
      </c>
      <c r="F38" s="14">
        <v>0</v>
      </c>
      <c r="G38" s="14">
        <v>5671</v>
      </c>
      <c r="H38" s="14">
        <v>23693.7</v>
      </c>
      <c r="I38" s="14">
        <f t="shared" si="0"/>
        <v>17953.7</v>
      </c>
      <c r="S38" s="10"/>
    </row>
    <row r="39" spans="1:19" hidden="1" x14ac:dyDescent="0.25">
      <c r="A39" s="13">
        <v>2003</v>
      </c>
      <c r="B39" s="13" t="s">
        <v>334</v>
      </c>
      <c r="C39" s="14">
        <v>78</v>
      </c>
      <c r="D39" s="14">
        <v>0</v>
      </c>
      <c r="E39" s="14">
        <v>0</v>
      </c>
      <c r="F39" s="14">
        <v>1538</v>
      </c>
      <c r="G39" s="14">
        <v>5896</v>
      </c>
      <c r="H39" s="14">
        <v>24739</v>
      </c>
      <c r="I39" s="14">
        <f t="shared" si="0"/>
        <v>17227</v>
      </c>
      <c r="S39" s="10"/>
    </row>
    <row r="40" spans="1:19" hidden="1" x14ac:dyDescent="0.25">
      <c r="A40" s="13">
        <v>2004</v>
      </c>
      <c r="B40" s="13" t="s">
        <v>334</v>
      </c>
      <c r="C40" s="14">
        <v>88</v>
      </c>
      <c r="D40" s="14">
        <v>303</v>
      </c>
      <c r="E40" s="14">
        <v>0</v>
      </c>
      <c r="F40" s="14">
        <v>2077</v>
      </c>
      <c r="G40" s="14">
        <v>5357</v>
      </c>
      <c r="H40" s="14">
        <v>26032.1</v>
      </c>
      <c r="I40" s="14">
        <f t="shared" si="0"/>
        <v>18207.099999999999</v>
      </c>
      <c r="S40" s="10"/>
    </row>
    <row r="41" spans="1:19" hidden="1" x14ac:dyDescent="0.25">
      <c r="A41" s="13">
        <v>2005</v>
      </c>
      <c r="B41" s="13" t="s">
        <v>334</v>
      </c>
      <c r="C41" s="14">
        <v>107</v>
      </c>
      <c r="D41" s="14">
        <v>612</v>
      </c>
      <c r="E41" s="14">
        <v>0</v>
      </c>
      <c r="F41" s="14">
        <v>2674</v>
      </c>
      <c r="G41" s="14">
        <v>5128</v>
      </c>
      <c r="H41" s="14">
        <v>27133.200000000001</v>
      </c>
      <c r="I41" s="14">
        <f t="shared" si="0"/>
        <v>18612.2</v>
      </c>
      <c r="S41" s="10"/>
    </row>
    <row r="42" spans="1:19" hidden="1" x14ac:dyDescent="0.25">
      <c r="A42" s="13">
        <v>2006</v>
      </c>
      <c r="B42" s="13" t="s">
        <v>334</v>
      </c>
      <c r="C42" s="14">
        <v>203</v>
      </c>
      <c r="D42" s="14">
        <v>931</v>
      </c>
      <c r="E42" s="14">
        <v>0</v>
      </c>
      <c r="F42" s="14">
        <v>3460</v>
      </c>
      <c r="G42" s="14">
        <v>5224</v>
      </c>
      <c r="H42" s="14">
        <v>28955.200000000001</v>
      </c>
      <c r="I42" s="14">
        <f t="shared" si="0"/>
        <v>19137.2</v>
      </c>
      <c r="S42" s="10"/>
    </row>
    <row r="43" spans="1:19" hidden="1" x14ac:dyDescent="0.25">
      <c r="A43" s="13">
        <v>2007</v>
      </c>
      <c r="B43" s="13" t="s">
        <v>334</v>
      </c>
      <c r="C43" s="14">
        <v>408</v>
      </c>
      <c r="D43" s="14">
        <v>1233</v>
      </c>
      <c r="E43" s="14">
        <v>0</v>
      </c>
      <c r="F43" s="14">
        <v>4294</v>
      </c>
      <c r="G43" s="14">
        <v>5070</v>
      </c>
      <c r="H43" s="14">
        <v>30580.2</v>
      </c>
      <c r="I43" s="14">
        <f t="shared" si="0"/>
        <v>19575.2</v>
      </c>
      <c r="S43" s="10"/>
    </row>
    <row r="44" spans="1:19" hidden="1" x14ac:dyDescent="0.25">
      <c r="A44" s="13">
        <v>2008</v>
      </c>
      <c r="B44" s="13" t="s">
        <v>334</v>
      </c>
      <c r="C44" s="14">
        <v>1336</v>
      </c>
      <c r="D44" s="14">
        <v>1619</v>
      </c>
      <c r="E44" s="14">
        <v>0</v>
      </c>
      <c r="F44" s="14">
        <v>6127</v>
      </c>
      <c r="G44" s="14">
        <v>2968</v>
      </c>
      <c r="H44" s="14">
        <v>31987.3</v>
      </c>
      <c r="I44" s="14">
        <f t="shared" si="0"/>
        <v>19937.3</v>
      </c>
      <c r="S44" s="10"/>
    </row>
    <row r="45" spans="1:19" hidden="1" x14ac:dyDescent="0.25">
      <c r="A45" s="13">
        <v>2009</v>
      </c>
      <c r="B45" s="13" t="s">
        <v>334</v>
      </c>
      <c r="C45" s="14">
        <v>2263</v>
      </c>
      <c r="D45" s="14">
        <v>2091</v>
      </c>
      <c r="E45" s="14">
        <v>0</v>
      </c>
      <c r="F45" s="14">
        <v>7083.5</v>
      </c>
      <c r="G45" s="14">
        <v>1951</v>
      </c>
      <c r="H45" s="14">
        <v>32668.3</v>
      </c>
      <c r="I45" s="14">
        <f t="shared" si="0"/>
        <v>19279.8</v>
      </c>
      <c r="S45" s="10"/>
    </row>
    <row r="46" spans="1:19" hidden="1" x14ac:dyDescent="0.25">
      <c r="A46" s="13">
        <v>2010</v>
      </c>
      <c r="B46" s="13" t="s">
        <v>334</v>
      </c>
      <c r="C46" s="14">
        <v>3183</v>
      </c>
      <c r="D46" s="14">
        <v>2048</v>
      </c>
      <c r="E46" s="14">
        <v>4</v>
      </c>
      <c r="F46" s="14">
        <v>7684</v>
      </c>
      <c r="G46" s="14">
        <v>1141</v>
      </c>
      <c r="H46" s="14">
        <v>33399.4</v>
      </c>
      <c r="I46" s="14">
        <f t="shared" si="0"/>
        <v>19339.400000000001</v>
      </c>
      <c r="S46" s="10"/>
    </row>
    <row r="47" spans="1:19" hidden="1" x14ac:dyDescent="0.25">
      <c r="A47" s="13">
        <v>2011</v>
      </c>
      <c r="B47" s="13" t="s">
        <v>334</v>
      </c>
      <c r="C47" s="14">
        <v>5344</v>
      </c>
      <c r="D47" s="14">
        <v>2340</v>
      </c>
      <c r="E47" s="14">
        <v>613</v>
      </c>
      <c r="F47" s="14">
        <v>5479</v>
      </c>
      <c r="G47" s="14">
        <v>760</v>
      </c>
      <c r="H47" s="14">
        <v>33993.4</v>
      </c>
      <c r="I47" s="14">
        <f t="shared" si="0"/>
        <v>19457.400000000001</v>
      </c>
      <c r="S47" s="10"/>
    </row>
    <row r="48" spans="1:19" hidden="1" x14ac:dyDescent="0.25">
      <c r="A48" s="13">
        <v>2012</v>
      </c>
      <c r="B48" s="13" t="s">
        <v>334</v>
      </c>
      <c r="C48" s="14">
        <v>6892</v>
      </c>
      <c r="D48" s="14">
        <v>2385</v>
      </c>
      <c r="E48" s="14">
        <v>2757</v>
      </c>
      <c r="F48" s="14">
        <v>2332</v>
      </c>
      <c r="G48" s="14">
        <v>789</v>
      </c>
      <c r="H48" s="14">
        <v>34656.5</v>
      </c>
      <c r="I48" s="14">
        <f t="shared" si="0"/>
        <v>19501.5</v>
      </c>
      <c r="S48" s="10"/>
    </row>
    <row r="49" spans="1:19" hidden="1" x14ac:dyDescent="0.25">
      <c r="A49" s="13">
        <v>2013</v>
      </c>
      <c r="B49" s="13" t="s">
        <v>334</v>
      </c>
      <c r="C49" s="14">
        <v>8280</v>
      </c>
      <c r="D49" s="14">
        <v>1781</v>
      </c>
      <c r="E49" s="14">
        <v>2598</v>
      </c>
      <c r="F49" s="14">
        <v>2149</v>
      </c>
      <c r="G49" s="14">
        <v>602</v>
      </c>
      <c r="H49" s="14">
        <v>35264.5</v>
      </c>
      <c r="I49" s="14">
        <f t="shared" si="0"/>
        <v>19854.5</v>
      </c>
      <c r="S49" s="10"/>
    </row>
    <row r="50" spans="1:19" hidden="1" x14ac:dyDescent="0.25">
      <c r="A50" s="13">
        <v>2014</v>
      </c>
      <c r="B50" s="13" t="s">
        <v>334</v>
      </c>
      <c r="C50" s="14">
        <v>9962</v>
      </c>
      <c r="D50" s="14">
        <v>5131</v>
      </c>
      <c r="E50" s="14">
        <v>771</v>
      </c>
      <c r="F50" s="14">
        <v>783</v>
      </c>
      <c r="G50" s="14">
        <v>219</v>
      </c>
      <c r="H50" s="14">
        <v>35660.6</v>
      </c>
      <c r="I50" s="14">
        <f t="shared" si="0"/>
        <v>18794.599999999999</v>
      </c>
      <c r="S50" s="10"/>
    </row>
    <row r="51" spans="1:19" x14ac:dyDescent="0.25">
      <c r="A51" s="10"/>
      <c r="B51" s="10"/>
      <c r="S51" s="10"/>
    </row>
    <row r="52" spans="1:19" x14ac:dyDescent="0.25">
      <c r="A52" s="10"/>
      <c r="B52" s="10"/>
      <c r="S52" s="10"/>
    </row>
    <row r="53" spans="1:19" ht="21" customHeight="1" x14ac:dyDescent="0.25">
      <c r="A53" s="10"/>
      <c r="B53" s="10"/>
      <c r="S53" s="10"/>
    </row>
    <row r="54" spans="1:19" x14ac:dyDescent="0.25">
      <c r="A54" s="10"/>
      <c r="B54" s="10"/>
      <c r="S54" s="10"/>
    </row>
    <row r="55" spans="1:19" ht="16.5" customHeight="1" x14ac:dyDescent="0.25">
      <c r="A55" s="10"/>
      <c r="B55" s="10"/>
      <c r="S55" s="10"/>
    </row>
    <row r="56" spans="1:19" x14ac:dyDescent="0.25">
      <c r="A56" s="10"/>
      <c r="B56" s="10"/>
      <c r="S56" s="10"/>
    </row>
    <row r="57" spans="1:19" x14ac:dyDescent="0.25">
      <c r="A57" s="10"/>
      <c r="B57" s="10"/>
      <c r="S57" s="10"/>
    </row>
    <row r="58" spans="1:19" x14ac:dyDescent="0.25">
      <c r="A58" s="10"/>
      <c r="B58" s="10"/>
      <c r="S58" s="10"/>
    </row>
    <row r="59" spans="1:19" x14ac:dyDescent="0.25">
      <c r="A59" s="10"/>
      <c r="B59" s="10"/>
      <c r="K59" s="18"/>
      <c r="L59" s="19"/>
    </row>
    <row r="60" spans="1:19" x14ac:dyDescent="0.25">
      <c r="A60" s="10"/>
      <c r="B60" s="10"/>
      <c r="K60" s="18"/>
      <c r="L60" s="19"/>
    </row>
    <row r="61" spans="1:19" x14ac:dyDescent="0.25">
      <c r="A61" s="10"/>
      <c r="B61" s="10"/>
      <c r="K61" s="18"/>
      <c r="L61" s="19"/>
      <c r="M61" s="18"/>
    </row>
    <row r="62" spans="1:19" x14ac:dyDescent="0.25">
      <c r="A62" s="10"/>
      <c r="B62" s="10"/>
      <c r="K62" s="18"/>
      <c r="L62" s="19"/>
    </row>
    <row r="63" spans="1:19" x14ac:dyDescent="0.25">
      <c r="A63" s="10"/>
      <c r="B63" s="10"/>
      <c r="K63" s="18"/>
      <c r="L63" s="19"/>
    </row>
    <row r="64" spans="1:19" x14ac:dyDescent="0.25">
      <c r="A64" s="10"/>
      <c r="B64" s="10"/>
      <c r="K64" s="18"/>
      <c r="L64" s="19"/>
    </row>
    <row r="65" spans="1:13" x14ac:dyDescent="0.25">
      <c r="A65" s="10"/>
      <c r="B65" s="10"/>
      <c r="K65" s="18"/>
      <c r="L65" s="19"/>
    </row>
    <row r="66" spans="1:13" x14ac:dyDescent="0.25">
      <c r="A66" s="10"/>
      <c r="B66" s="10"/>
      <c r="K66" s="18"/>
      <c r="L66" s="19"/>
      <c r="M66" s="18"/>
    </row>
    <row r="67" spans="1:13" x14ac:dyDescent="0.25">
      <c r="A67" s="10"/>
      <c r="B67" s="10"/>
    </row>
    <row r="68" spans="1:13" x14ac:dyDescent="0.25">
      <c r="A68" s="10"/>
      <c r="B68" s="10"/>
    </row>
    <row r="69" spans="1:13" x14ac:dyDescent="0.25">
      <c r="A69" s="10"/>
      <c r="B69" s="10"/>
    </row>
  </sheetData>
  <sheetProtection algorithmName="SHA-512" hashValue="dhSio5/YxzPdU3vS36s8PcYUtpYh8PHK1lBSr8KSwOGt57zhb5ThwFsSSwIO1K2oocWPlhoDJi9h4R2hsrwT+w==" saltValue="1XgupNA0e4HvBmHrzYHL4Q=="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1" customWidth="1"/>
    <col min="2" max="2" width="9.75" style="1" bestFit="1" customWidth="1"/>
    <col min="3" max="3" width="8.125" style="1" bestFit="1" customWidth="1"/>
    <col min="4" max="5" width="9.875" style="71" bestFit="1" customWidth="1"/>
    <col min="6" max="6" width="17.125" style="72" bestFit="1" customWidth="1"/>
    <col min="7" max="16384" width="9" style="1"/>
  </cols>
  <sheetData>
    <row r="1" spans="1:6" ht="40.5" customHeight="1" x14ac:dyDescent="0.3">
      <c r="A1" s="87" t="s">
        <v>324</v>
      </c>
      <c r="B1" s="87"/>
      <c r="C1" s="87"/>
      <c r="D1" s="87"/>
      <c r="E1" s="87"/>
      <c r="F1" s="87"/>
    </row>
    <row r="3" spans="1:6" x14ac:dyDescent="0.25">
      <c r="A3" s="74"/>
      <c r="B3" s="75" t="s">
        <v>13</v>
      </c>
      <c r="C3" s="75"/>
      <c r="D3" s="75" t="s">
        <v>187</v>
      </c>
      <c r="E3" s="75"/>
      <c r="F3" s="76"/>
    </row>
    <row r="4" spans="1:6" x14ac:dyDescent="0.25">
      <c r="A4" s="77"/>
      <c r="B4" s="78" t="s">
        <v>196</v>
      </c>
      <c r="C4" s="78" t="s">
        <v>197</v>
      </c>
      <c r="D4" s="78" t="s">
        <v>196</v>
      </c>
      <c r="E4" s="78" t="s">
        <v>197</v>
      </c>
      <c r="F4" s="79" t="s">
        <v>323</v>
      </c>
    </row>
    <row r="5" spans="1:6" ht="47.25" x14ac:dyDescent="0.25">
      <c r="A5" s="62" t="s">
        <v>321</v>
      </c>
      <c r="B5" s="63">
        <v>1100000</v>
      </c>
      <c r="C5" s="63">
        <v>920000</v>
      </c>
      <c r="D5" s="63">
        <v>47000</v>
      </c>
      <c r="E5" s="63">
        <v>40000</v>
      </c>
      <c r="F5" s="64">
        <v>4</v>
      </c>
    </row>
    <row r="6" spans="1:6" ht="63" x14ac:dyDescent="0.25">
      <c r="A6" s="65" t="s">
        <v>330</v>
      </c>
      <c r="B6" s="66">
        <v>140000</v>
      </c>
      <c r="C6" s="66">
        <v>85000</v>
      </c>
      <c r="D6" s="66">
        <v>13000</v>
      </c>
      <c r="E6" s="66">
        <v>12000</v>
      </c>
      <c r="F6" s="67">
        <v>11</v>
      </c>
    </row>
    <row r="7" spans="1:6" ht="63" x14ac:dyDescent="0.25">
      <c r="A7" s="68" t="s">
        <v>322</v>
      </c>
      <c r="B7" s="69">
        <v>28000</v>
      </c>
      <c r="C7" s="69">
        <v>31000</v>
      </c>
      <c r="D7" s="69" t="s">
        <v>336</v>
      </c>
      <c r="E7" s="69" t="s">
        <v>336</v>
      </c>
      <c r="F7" s="70">
        <v>2</v>
      </c>
    </row>
    <row r="8" spans="1:6" x14ac:dyDescent="0.25">
      <c r="A8" s="1" t="s">
        <v>198</v>
      </c>
    </row>
    <row r="9" spans="1:6" x14ac:dyDescent="0.25">
      <c r="A9" s="1" t="s">
        <v>325</v>
      </c>
    </row>
  </sheetData>
  <sheetProtection algorithmName="SHA-512" hashValue="gNG2MFqGHjxq1Cvv3rjwZxLm4qWmjCU+oqAZk+c0mvKtlRaR4cZ6cFLTYwUfrGrCuuvqm3O5IaurDn7yDmV4Pw==" saltValue="aWrbUJGRppqE2Pt5XL3zVw==" spinCount="100000" sheet="1" scenarios="1"/>
  <mergeCells count="1">
    <mergeCell ref="A1:F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221"/>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90" t="s">
        <v>331</v>
      </c>
      <c r="B1" s="90"/>
      <c r="C1" s="90"/>
      <c r="D1" s="90"/>
      <c r="E1" s="90"/>
      <c r="F1" s="90"/>
      <c r="G1" s="90"/>
      <c r="H1" s="90"/>
      <c r="I1" s="90"/>
      <c r="J1" s="90"/>
      <c r="K1" s="90"/>
      <c r="L1" s="90"/>
      <c r="M1" s="90"/>
      <c r="N1" s="90"/>
      <c r="O1" s="90"/>
      <c r="P1" s="90"/>
      <c r="Q1" s="90"/>
      <c r="R1" s="90"/>
      <c r="S1" s="90"/>
      <c r="T1" s="90"/>
      <c r="U1" s="90"/>
      <c r="V1" s="90"/>
      <c r="W1" s="90"/>
      <c r="X1" s="90"/>
      <c r="Y1" s="91" t="s">
        <v>251</v>
      </c>
      <c r="Z1" s="91"/>
      <c r="AA1" s="91"/>
    </row>
    <row r="2" spans="1:27" ht="15.75" customHeight="1" x14ac:dyDescent="0.25">
      <c r="A2" s="90"/>
      <c r="B2" s="90"/>
      <c r="C2" s="90"/>
      <c r="D2" s="90"/>
      <c r="E2" s="90"/>
      <c r="F2" s="90"/>
      <c r="G2" s="90"/>
      <c r="H2" s="90"/>
      <c r="I2" s="90"/>
      <c r="J2" s="90"/>
      <c r="K2" s="90"/>
      <c r="L2" s="90"/>
      <c r="M2" s="90"/>
      <c r="N2" s="90"/>
      <c r="O2" s="90"/>
      <c r="P2" s="90"/>
      <c r="Q2" s="90"/>
      <c r="R2" s="90"/>
      <c r="S2" s="90"/>
      <c r="T2" s="90"/>
      <c r="U2" s="90"/>
      <c r="V2" s="90"/>
      <c r="W2" s="90"/>
      <c r="X2" s="90"/>
      <c r="Y2" s="91"/>
      <c r="Z2" s="91"/>
      <c r="AA2" s="91"/>
    </row>
    <row r="3" spans="1:27" ht="15.75" customHeight="1" x14ac:dyDescent="0.25">
      <c r="X3" s="33"/>
      <c r="Y3" s="91"/>
      <c r="Z3" s="91"/>
      <c r="AA3" s="91"/>
    </row>
    <row r="4" spans="1:27" ht="15.75" customHeight="1" x14ac:dyDescent="0.25">
      <c r="X4" s="33"/>
      <c r="Y4" s="91"/>
      <c r="Z4" s="91"/>
      <c r="AA4" s="91"/>
    </row>
    <row r="5" spans="1:27" ht="15.75" customHeight="1" x14ac:dyDescent="0.25">
      <c r="X5" s="33"/>
      <c r="Y5" s="91"/>
      <c r="Z5" s="91"/>
      <c r="AA5" s="91"/>
    </row>
    <row r="6" spans="1:27" ht="15.75" customHeight="1" x14ac:dyDescent="0.25">
      <c r="X6" s="33"/>
      <c r="Y6" s="91"/>
      <c r="Z6" s="91"/>
      <c r="AA6" s="91"/>
    </row>
    <row r="7" spans="1:27" ht="15.75" customHeight="1" x14ac:dyDescent="0.25">
      <c r="X7" s="33"/>
      <c r="Y7" s="91"/>
      <c r="Z7" s="91"/>
      <c r="AA7" s="91"/>
    </row>
    <row r="8" spans="1:27" ht="15.75" customHeight="1" x14ac:dyDescent="0.25">
      <c r="X8" s="33"/>
      <c r="Y8" s="91"/>
      <c r="Z8" s="91"/>
      <c r="AA8" s="91"/>
    </row>
    <row r="9" spans="1:27" ht="15.75" customHeight="1" x14ac:dyDescent="0.25">
      <c r="X9" s="33"/>
      <c r="Y9" s="91"/>
      <c r="Z9" s="91"/>
      <c r="AA9" s="91"/>
    </row>
    <row r="10" spans="1:27" ht="15.75" customHeight="1" x14ac:dyDescent="0.25">
      <c r="X10" s="33"/>
      <c r="Y10" s="91"/>
      <c r="Z10" s="91"/>
      <c r="AA10" s="91"/>
    </row>
    <row r="11" spans="1:27" ht="15.75" customHeight="1" x14ac:dyDescent="0.25">
      <c r="X11" s="33"/>
      <c r="Y11" s="91"/>
      <c r="Z11" s="91"/>
      <c r="AA11" s="91"/>
    </row>
    <row r="12" spans="1:27" ht="15.75" customHeight="1" x14ac:dyDescent="0.25">
      <c r="X12" s="33"/>
      <c r="Y12" s="91"/>
      <c r="Z12" s="91"/>
      <c r="AA12" s="91"/>
    </row>
    <row r="13" spans="1:27" ht="15.75" customHeight="1" x14ac:dyDescent="0.25">
      <c r="X13" s="33"/>
      <c r="Y13" s="91"/>
      <c r="Z13" s="91"/>
      <c r="AA13" s="91"/>
    </row>
    <row r="34" spans="1:17" ht="18.75" x14ac:dyDescent="0.25">
      <c r="A34" s="28" t="s">
        <v>198</v>
      </c>
    </row>
    <row r="35" spans="1:17" x14ac:dyDescent="0.25">
      <c r="A35" s="34" t="s">
        <v>234</v>
      </c>
    </row>
    <row r="38" spans="1:17" hidden="1" x14ac:dyDescent="0.25"/>
    <row r="39" spans="1:17" hidden="1" x14ac:dyDescent="0.25">
      <c r="B39" s="22">
        <v>2000</v>
      </c>
      <c r="G39" s="22">
        <v>2014</v>
      </c>
    </row>
    <row r="40" spans="1:17" hidden="1" x14ac:dyDescent="0.25">
      <c r="B40" s="29" t="s">
        <v>176</v>
      </c>
      <c r="C40" s="29" t="s">
        <v>199</v>
      </c>
      <c r="G40" s="29" t="s">
        <v>176</v>
      </c>
      <c r="H40" s="29" t="s">
        <v>199</v>
      </c>
    </row>
    <row r="41" spans="1:17" hidden="1" x14ac:dyDescent="0.25">
      <c r="A41" s="1">
        <v>1</v>
      </c>
      <c r="B41" s="30" t="s">
        <v>27</v>
      </c>
      <c r="C41" s="1">
        <v>241963</v>
      </c>
      <c r="D41" s="31">
        <f t="shared" ref="D41:D62" si="0">(IF(ISNUMBER(C41),(IF(C41&lt;100,"&lt;100",IF(C41&lt;200,"&lt;200",IF(C41&lt;500,"&lt;500",IF(C41&lt;1000,"&lt;1,000",IF(C41&lt;10000,(ROUND(C41,-2)),IF(C41&lt;100000,(ROUND(C41,-3)),IF(C41&lt;1000000,(ROUND(C41,-4)),IF(C41&gt;=1000000,(ROUND(C41,-5))))))))))),"-"))</f>
        <v>240000</v>
      </c>
      <c r="E41" s="9">
        <f>C41/$C$62</f>
        <v>0.17453441955546067</v>
      </c>
      <c r="F41" s="1">
        <v>1</v>
      </c>
      <c r="G41" s="1" t="s">
        <v>27</v>
      </c>
      <c r="H41" s="31">
        <v>254244</v>
      </c>
      <c r="I41" s="31">
        <f t="shared" ref="I41:I62" si="1">(IF(ISNUMBER(H41),(IF(H41&lt;100,"&lt;100",IF(H41&lt;200,"&lt;200",IF(H41&lt;500,"&lt;500",IF(H41&lt;1000,"&lt;1,000",IF(H41&lt;10000,(ROUND(H41,-2)),IF(H41&lt;100000,(ROUND(H41,-3)),IF(H41&lt;1000000,(ROUND(H41,-4)),IF(H41&gt;=1000000,(ROUND(H41,-5))))))))))),"-"))</f>
        <v>250000</v>
      </c>
      <c r="J41" s="9">
        <f>H41/$H$62</f>
        <v>0.12687750704392636</v>
      </c>
      <c r="O41" s="31"/>
      <c r="Q41" s="31"/>
    </row>
    <row r="42" spans="1:17" hidden="1" x14ac:dyDescent="0.25">
      <c r="A42" s="1">
        <v>2</v>
      </c>
      <c r="B42" s="30" t="s">
        <v>98</v>
      </c>
      <c r="C42" s="1">
        <v>157507.32999999999</v>
      </c>
      <c r="D42" s="31">
        <f t="shared" si="0"/>
        <v>160000</v>
      </c>
      <c r="E42" s="9">
        <f t="shared" ref="E42:E62" si="2">C42/$C$62</f>
        <v>0.11361427332807245</v>
      </c>
      <c r="F42" s="1">
        <v>2</v>
      </c>
      <c r="G42" s="1" t="s">
        <v>130</v>
      </c>
      <c r="H42" s="31">
        <v>196488</v>
      </c>
      <c r="I42" s="31">
        <f t="shared" si="1"/>
        <v>200000</v>
      </c>
      <c r="J42" s="9">
        <f t="shared" ref="J42:J62" si="3">H42/$H$62</f>
        <v>9.8055047922653044E-2</v>
      </c>
      <c r="O42" s="31"/>
      <c r="Q42" s="31"/>
    </row>
    <row r="43" spans="1:17" hidden="1" x14ac:dyDescent="0.25">
      <c r="A43" s="1">
        <v>3</v>
      </c>
      <c r="B43" s="30" t="s">
        <v>130</v>
      </c>
      <c r="C43" s="1">
        <v>94125</v>
      </c>
      <c r="D43" s="31">
        <f t="shared" si="0"/>
        <v>94000</v>
      </c>
      <c r="E43" s="9">
        <f t="shared" si="2"/>
        <v>6.7894894015439286E-2</v>
      </c>
      <c r="F43" s="1">
        <v>3</v>
      </c>
      <c r="G43" s="1" t="s">
        <v>19</v>
      </c>
      <c r="H43" s="31">
        <v>156115</v>
      </c>
      <c r="I43" s="31">
        <f t="shared" si="1"/>
        <v>160000</v>
      </c>
      <c r="J43" s="9">
        <f t="shared" si="3"/>
        <v>7.790737249320559E-2</v>
      </c>
      <c r="O43" s="31"/>
      <c r="Q43" s="31"/>
    </row>
    <row r="44" spans="1:17" hidden="1" x14ac:dyDescent="0.25">
      <c r="A44" s="1">
        <v>4</v>
      </c>
      <c r="B44" s="30" t="s">
        <v>19</v>
      </c>
      <c r="C44" s="1">
        <v>89589</v>
      </c>
      <c r="D44" s="31">
        <f t="shared" si="0"/>
        <v>90000</v>
      </c>
      <c r="E44" s="9">
        <f t="shared" si="2"/>
        <v>6.4622955218583689E-2</v>
      </c>
      <c r="F44" s="1">
        <v>4</v>
      </c>
      <c r="G44" s="1" t="s">
        <v>98</v>
      </c>
      <c r="H44" s="31">
        <v>129483</v>
      </c>
      <c r="I44" s="31">
        <f t="shared" si="1"/>
        <v>130000</v>
      </c>
      <c r="J44" s="9">
        <f t="shared" si="3"/>
        <v>6.4616983073617143E-2</v>
      </c>
      <c r="O44" s="31"/>
      <c r="Q44" s="31"/>
    </row>
    <row r="45" spans="1:17" hidden="1" x14ac:dyDescent="0.25">
      <c r="A45" s="1">
        <v>5</v>
      </c>
      <c r="B45" s="30" t="s">
        <v>175</v>
      </c>
      <c r="C45" s="1">
        <v>73717</v>
      </c>
      <c r="D45" s="31">
        <f t="shared" si="0"/>
        <v>74000</v>
      </c>
      <c r="E45" s="9">
        <f t="shared" si="2"/>
        <v>5.3174054737170122E-2</v>
      </c>
      <c r="F45" s="1">
        <v>5</v>
      </c>
      <c r="G45" s="1" t="s">
        <v>23</v>
      </c>
      <c r="H45" s="31">
        <v>122188</v>
      </c>
      <c r="I45" s="31">
        <f t="shared" si="1"/>
        <v>120000</v>
      </c>
      <c r="J45" s="9">
        <f t="shared" si="3"/>
        <v>6.0976498287799413E-2</v>
      </c>
      <c r="O45" s="31"/>
      <c r="Q45" s="31"/>
    </row>
    <row r="46" spans="1:17" hidden="1" x14ac:dyDescent="0.25">
      <c r="A46" s="1">
        <v>6</v>
      </c>
      <c r="B46" s="30" t="s">
        <v>30</v>
      </c>
      <c r="C46" s="1">
        <v>71385</v>
      </c>
      <c r="D46" s="31">
        <f t="shared" si="0"/>
        <v>71000</v>
      </c>
      <c r="E46" s="9">
        <f t="shared" si="2"/>
        <v>5.1491920417446303E-2</v>
      </c>
      <c r="F46" s="1">
        <v>6</v>
      </c>
      <c r="G46" s="1" t="s">
        <v>31</v>
      </c>
      <c r="H46" s="31">
        <v>112966</v>
      </c>
      <c r="I46" s="31">
        <f t="shared" si="1"/>
        <v>110000</v>
      </c>
      <c r="J46" s="9">
        <f t="shared" si="3"/>
        <v>5.6374366595570338E-2</v>
      </c>
      <c r="O46" s="31"/>
      <c r="Q46" s="31"/>
    </row>
    <row r="47" spans="1:17" hidden="1" x14ac:dyDescent="0.25">
      <c r="A47" s="1">
        <v>7</v>
      </c>
      <c r="B47" s="30" t="s">
        <v>23</v>
      </c>
      <c r="C47" s="1">
        <v>64708</v>
      </c>
      <c r="D47" s="31">
        <f t="shared" si="0"/>
        <v>65000</v>
      </c>
      <c r="E47" s="9">
        <f t="shared" si="2"/>
        <v>4.6675620737859705E-2</v>
      </c>
      <c r="F47" s="1">
        <v>7</v>
      </c>
      <c r="G47" s="1" t="s">
        <v>175</v>
      </c>
      <c r="H47" s="31">
        <v>108484</v>
      </c>
      <c r="I47" s="31">
        <f t="shared" si="1"/>
        <v>110000</v>
      </c>
      <c r="J47" s="9">
        <f t="shared" si="3"/>
        <v>5.4137676697004873E-2</v>
      </c>
      <c r="O47" s="31"/>
      <c r="Q47" s="31"/>
    </row>
    <row r="48" spans="1:17" hidden="1" x14ac:dyDescent="0.25">
      <c r="A48" s="1">
        <v>8</v>
      </c>
      <c r="B48" s="30" t="s">
        <v>31</v>
      </c>
      <c r="C48" s="1">
        <v>60663</v>
      </c>
      <c r="D48" s="31">
        <f t="shared" si="0"/>
        <v>61000</v>
      </c>
      <c r="E48" s="9">
        <f t="shared" si="2"/>
        <v>4.3757853446572036E-2</v>
      </c>
      <c r="F48" s="1">
        <v>8</v>
      </c>
      <c r="G48" s="1" t="s">
        <v>30</v>
      </c>
      <c r="H48" s="31">
        <v>101619</v>
      </c>
      <c r="I48" s="31">
        <f t="shared" si="1"/>
        <v>100000</v>
      </c>
      <c r="J48" s="9">
        <f t="shared" si="3"/>
        <v>5.0711778403017382E-2</v>
      </c>
      <c r="O48" s="31"/>
      <c r="Q48" s="31"/>
    </row>
    <row r="49" spans="1:17" hidden="1" x14ac:dyDescent="0.25">
      <c r="A49" s="1">
        <v>9</v>
      </c>
      <c r="B49" s="30" t="s">
        <v>80</v>
      </c>
      <c r="C49" s="1">
        <v>42339</v>
      </c>
      <c r="D49" s="31">
        <f t="shared" si="0"/>
        <v>42000</v>
      </c>
      <c r="E49" s="9">
        <f t="shared" si="2"/>
        <v>3.0540259418004607E-2</v>
      </c>
      <c r="F49" s="1">
        <v>9</v>
      </c>
      <c r="G49" s="1" t="s">
        <v>18</v>
      </c>
      <c r="H49" s="31">
        <v>98021</v>
      </c>
      <c r="I49" s="31">
        <f t="shared" si="1"/>
        <v>98000</v>
      </c>
      <c r="J49" s="9">
        <f t="shared" si="3"/>
        <v>4.8916238408586651E-2</v>
      </c>
      <c r="O49" s="31"/>
      <c r="Q49" s="31"/>
    </row>
    <row r="50" spans="1:17" hidden="1" x14ac:dyDescent="0.25">
      <c r="A50" s="1">
        <v>10</v>
      </c>
      <c r="B50" s="30" t="s">
        <v>22</v>
      </c>
      <c r="C50" s="1">
        <v>40316</v>
      </c>
      <c r="D50" s="31">
        <f t="shared" si="0"/>
        <v>40000</v>
      </c>
      <c r="E50" s="9">
        <f t="shared" si="2"/>
        <v>2.9081015108913148E-2</v>
      </c>
      <c r="F50" s="1">
        <v>10</v>
      </c>
      <c r="G50" s="1" t="s">
        <v>22</v>
      </c>
      <c r="H50" s="31">
        <v>83283</v>
      </c>
      <c r="I50" s="31">
        <f t="shared" si="1"/>
        <v>83000</v>
      </c>
      <c r="J50" s="9">
        <f t="shared" si="3"/>
        <v>4.1561411160693347E-2</v>
      </c>
      <c r="O50" s="31"/>
      <c r="Q50" s="31"/>
    </row>
    <row r="51" spans="1:17" hidden="1" x14ac:dyDescent="0.25">
      <c r="A51" s="1">
        <v>11</v>
      </c>
      <c r="B51" s="30" t="s">
        <v>18</v>
      </c>
      <c r="C51" s="1">
        <v>39299</v>
      </c>
      <c r="D51" s="31">
        <f t="shared" si="0"/>
        <v>39000</v>
      </c>
      <c r="E51" s="9">
        <f t="shared" si="2"/>
        <v>2.8347425656443541E-2</v>
      </c>
      <c r="F51" s="1">
        <v>11</v>
      </c>
      <c r="G51" s="1" t="s">
        <v>80</v>
      </c>
      <c r="H51" s="31">
        <v>65018</v>
      </c>
      <c r="I51" s="31">
        <f t="shared" si="1"/>
        <v>65000</v>
      </c>
      <c r="J51" s="9">
        <f t="shared" si="3"/>
        <v>3.2446475641438946E-2</v>
      </c>
      <c r="O51" s="31"/>
      <c r="Q51" s="31"/>
    </row>
    <row r="52" spans="1:17" hidden="1" x14ac:dyDescent="0.25">
      <c r="A52" s="1">
        <v>12</v>
      </c>
      <c r="B52" s="30" t="s">
        <v>50</v>
      </c>
      <c r="C52" s="1">
        <v>24495</v>
      </c>
      <c r="D52" s="31">
        <f t="shared" si="0"/>
        <v>24000</v>
      </c>
      <c r="E52" s="9">
        <f t="shared" si="2"/>
        <v>1.7668902299157345E-2</v>
      </c>
      <c r="F52" s="1">
        <v>12</v>
      </c>
      <c r="G52" s="1" t="s">
        <v>99</v>
      </c>
      <c r="H52" s="31">
        <v>42184</v>
      </c>
      <c r="I52" s="31">
        <f t="shared" si="1"/>
        <v>42000</v>
      </c>
      <c r="J52" s="9">
        <f t="shared" si="3"/>
        <v>2.1051433886899944E-2</v>
      </c>
      <c r="O52" s="31"/>
      <c r="Q52" s="31"/>
    </row>
    <row r="53" spans="1:17" hidden="1" x14ac:dyDescent="0.25">
      <c r="A53" s="1">
        <v>13</v>
      </c>
      <c r="B53" s="30" t="s">
        <v>71</v>
      </c>
      <c r="C53" s="1">
        <v>23998</v>
      </c>
      <c r="D53" s="31">
        <f t="shared" si="0"/>
        <v>24000</v>
      </c>
      <c r="E53" s="9">
        <f t="shared" si="2"/>
        <v>1.7310402832217922E-2</v>
      </c>
      <c r="F53" s="1">
        <v>13</v>
      </c>
      <c r="G53" s="1" t="s">
        <v>55</v>
      </c>
      <c r="H53" s="31">
        <v>38501</v>
      </c>
      <c r="I53" s="31">
        <f t="shared" si="1"/>
        <v>39000</v>
      </c>
      <c r="J53" s="9">
        <f t="shared" si="3"/>
        <v>1.9213475632456258E-2</v>
      </c>
      <c r="O53" s="31"/>
      <c r="Q53" s="31"/>
    </row>
    <row r="54" spans="1:17" hidden="1" x14ac:dyDescent="0.25">
      <c r="A54" s="1">
        <v>14</v>
      </c>
      <c r="B54" s="30" t="s">
        <v>169</v>
      </c>
      <c r="C54" s="1">
        <v>21439</v>
      </c>
      <c r="D54" s="31">
        <f t="shared" si="0"/>
        <v>21000</v>
      </c>
      <c r="E54" s="9">
        <f t="shared" si="2"/>
        <v>1.5464527307272274E-2</v>
      </c>
      <c r="F54" s="1">
        <v>14</v>
      </c>
      <c r="G54" s="1" t="s">
        <v>71</v>
      </c>
      <c r="H54" s="31">
        <v>35793</v>
      </c>
      <c r="I54" s="31">
        <f t="shared" si="1"/>
        <v>36000</v>
      </c>
      <c r="J54" s="9">
        <f t="shared" si="3"/>
        <v>1.786207977227882E-2</v>
      </c>
      <c r="O54" s="31"/>
      <c r="Q54" s="31"/>
    </row>
    <row r="55" spans="1:17" hidden="1" x14ac:dyDescent="0.25">
      <c r="A55" s="1">
        <v>15</v>
      </c>
      <c r="B55" s="30" t="s">
        <v>160</v>
      </c>
      <c r="C55" s="1">
        <v>19851</v>
      </c>
      <c r="D55" s="31">
        <f t="shared" si="0"/>
        <v>20000</v>
      </c>
      <c r="E55" s="9">
        <f t="shared" si="2"/>
        <v>1.4319060197614716E-2</v>
      </c>
      <c r="F55" s="1">
        <v>15</v>
      </c>
      <c r="G55" s="1" t="s">
        <v>50</v>
      </c>
      <c r="H55" s="31">
        <v>31734</v>
      </c>
      <c r="I55" s="31">
        <f t="shared" si="1"/>
        <v>32000</v>
      </c>
      <c r="J55" s="9">
        <f t="shared" si="3"/>
        <v>1.5836483097071943E-2</v>
      </c>
      <c r="O55" s="31"/>
      <c r="Q55" s="31"/>
    </row>
    <row r="56" spans="1:17" hidden="1" x14ac:dyDescent="0.25">
      <c r="A56" s="1">
        <v>16</v>
      </c>
      <c r="B56" s="30" t="s">
        <v>55</v>
      </c>
      <c r="C56" s="1">
        <v>19635</v>
      </c>
      <c r="D56" s="31">
        <f t="shared" si="0"/>
        <v>20000</v>
      </c>
      <c r="E56" s="9">
        <f t="shared" si="2"/>
        <v>1.4163253588240641E-2</v>
      </c>
      <c r="F56" s="1">
        <v>16</v>
      </c>
      <c r="G56" s="1" t="s">
        <v>65</v>
      </c>
      <c r="H56" s="31">
        <v>29336</v>
      </c>
      <c r="I56" s="31">
        <f t="shared" si="1"/>
        <v>29000</v>
      </c>
      <c r="J56" s="9">
        <f t="shared" si="3"/>
        <v>1.4639789126353516E-2</v>
      </c>
      <c r="O56" s="31"/>
      <c r="Q56" s="31"/>
    </row>
    <row r="57" spans="1:17" hidden="1" x14ac:dyDescent="0.25">
      <c r="A57" s="1">
        <v>17</v>
      </c>
      <c r="B57" s="30" t="s">
        <v>65</v>
      </c>
      <c r="C57" s="1">
        <v>18038</v>
      </c>
      <c r="D57" s="31">
        <f t="shared" si="0"/>
        <v>18000</v>
      </c>
      <c r="E57" s="9">
        <f t="shared" si="2"/>
        <v>1.301129453652583E-2</v>
      </c>
      <c r="F57" s="1">
        <v>17</v>
      </c>
      <c r="G57" s="1" t="s">
        <v>169</v>
      </c>
      <c r="H57" s="31">
        <v>20767</v>
      </c>
      <c r="I57" s="31">
        <f t="shared" si="1"/>
        <v>21000</v>
      </c>
      <c r="J57" s="9">
        <f t="shared" si="3"/>
        <v>1.0363529478694556E-2</v>
      </c>
      <c r="O57" s="31"/>
      <c r="Q57" s="31"/>
    </row>
    <row r="58" spans="1:17" hidden="1" x14ac:dyDescent="0.25">
      <c r="A58" s="1">
        <v>18</v>
      </c>
      <c r="B58" s="30" t="s">
        <v>124</v>
      </c>
      <c r="C58" s="1">
        <v>14360</v>
      </c>
      <c r="D58" s="31">
        <f t="shared" si="0"/>
        <v>14000</v>
      </c>
      <c r="E58" s="9">
        <f t="shared" si="2"/>
        <v>1.0358254215795039E-2</v>
      </c>
      <c r="F58" s="1">
        <v>18</v>
      </c>
      <c r="G58" s="1" t="s">
        <v>25</v>
      </c>
      <c r="H58" s="31">
        <v>20208</v>
      </c>
      <c r="I58" s="31">
        <f t="shared" si="1"/>
        <v>20000</v>
      </c>
      <c r="J58" s="9">
        <f t="shared" si="3"/>
        <v>1.0084567039315239E-2</v>
      </c>
      <c r="O58" s="31"/>
      <c r="Q58" s="31"/>
    </row>
    <row r="59" spans="1:17" hidden="1" x14ac:dyDescent="0.25">
      <c r="A59" s="1">
        <v>19</v>
      </c>
      <c r="B59" s="30" t="s">
        <v>15</v>
      </c>
      <c r="C59" s="1">
        <v>11488</v>
      </c>
      <c r="D59" s="31">
        <f t="shared" si="0"/>
        <v>11000</v>
      </c>
      <c r="E59" s="9">
        <f t="shared" si="2"/>
        <v>8.2866033726360314E-3</v>
      </c>
      <c r="F59" s="1">
        <v>19</v>
      </c>
      <c r="G59" s="1" t="s">
        <v>15</v>
      </c>
      <c r="H59" s="31">
        <v>17449</v>
      </c>
      <c r="I59" s="31">
        <f t="shared" si="1"/>
        <v>17000</v>
      </c>
      <c r="J59" s="9">
        <f t="shared" si="3"/>
        <v>8.7077202231300287E-3</v>
      </c>
      <c r="O59" s="31"/>
      <c r="Q59" s="31"/>
    </row>
    <row r="60" spans="1:17" hidden="1" x14ac:dyDescent="0.25">
      <c r="A60" s="1">
        <v>20</v>
      </c>
      <c r="B60" s="30" t="s">
        <v>173</v>
      </c>
      <c r="C60" s="1">
        <v>11133</v>
      </c>
      <c r="D60" s="31">
        <f t="shared" si="0"/>
        <v>11000</v>
      </c>
      <c r="E60" s="9">
        <f t="shared" si="2"/>
        <v>8.030532324822157E-3</v>
      </c>
      <c r="F60" s="1">
        <v>20</v>
      </c>
      <c r="G60" s="1" t="s">
        <v>14</v>
      </c>
      <c r="H60" s="31">
        <v>16376</v>
      </c>
      <c r="I60" s="31">
        <f t="shared" si="1"/>
        <v>16000</v>
      </c>
      <c r="J60" s="9">
        <f t="shared" si="3"/>
        <v>8.1722520702606077E-3</v>
      </c>
      <c r="O60" s="31"/>
      <c r="Q60" s="31"/>
    </row>
    <row r="61" spans="1:17" hidden="1" x14ac:dyDescent="0.25">
      <c r="B61" s="30" t="s">
        <v>200</v>
      </c>
      <c r="C61" s="1">
        <f>SUM(C64:C205)</f>
        <v>246282.666</v>
      </c>
      <c r="D61" s="31">
        <f t="shared" si="0"/>
        <v>250000</v>
      </c>
      <c r="E61" s="9">
        <f t="shared" si="2"/>
        <v>0.17765031081975916</v>
      </c>
      <c r="G61" s="1" t="s">
        <v>200</v>
      </c>
      <c r="H61" s="31">
        <f>SUM(H64:H205)</f>
        <v>323598.02519999992</v>
      </c>
      <c r="I61" s="31">
        <f t="shared" si="1"/>
        <v>320000</v>
      </c>
      <c r="J61" s="9">
        <f t="shared" si="3"/>
        <v>0.16148782556014557</v>
      </c>
      <c r="O61" s="31"/>
      <c r="Q61" s="31"/>
    </row>
    <row r="62" spans="1:17" hidden="1" x14ac:dyDescent="0.25">
      <c r="B62" s="30" t="s">
        <v>13</v>
      </c>
      <c r="C62" s="1">
        <v>1386334</v>
      </c>
      <c r="D62" s="31">
        <f t="shared" si="0"/>
        <v>1400000</v>
      </c>
      <c r="E62" s="9">
        <f t="shared" si="2"/>
        <v>1</v>
      </c>
      <c r="G62" s="1" t="s">
        <v>201</v>
      </c>
      <c r="H62" s="1">
        <v>2003854</v>
      </c>
      <c r="I62" s="31">
        <f t="shared" si="1"/>
        <v>2000000</v>
      </c>
      <c r="J62" s="9">
        <f t="shared" si="3"/>
        <v>1</v>
      </c>
    </row>
    <row r="63" spans="1:17" hidden="1" x14ac:dyDescent="0.25"/>
    <row r="64" spans="1:17" hidden="1" x14ac:dyDescent="0.25">
      <c r="B64" s="30" t="s">
        <v>167</v>
      </c>
      <c r="C64" s="1">
        <v>11090</v>
      </c>
      <c r="G64" s="1" t="s">
        <v>59</v>
      </c>
      <c r="H64" s="32">
        <v>15628</v>
      </c>
    </row>
    <row r="65" spans="2:8" hidden="1" x14ac:dyDescent="0.25">
      <c r="B65" s="30" t="s">
        <v>120</v>
      </c>
      <c r="C65" s="1">
        <v>10433</v>
      </c>
      <c r="G65" s="1" t="s">
        <v>20</v>
      </c>
      <c r="H65" s="32">
        <v>15457</v>
      </c>
    </row>
    <row r="66" spans="2:8" hidden="1" x14ac:dyDescent="0.25">
      <c r="B66" s="30" t="s">
        <v>25</v>
      </c>
      <c r="C66" s="1">
        <v>10108</v>
      </c>
      <c r="G66" s="1" t="s">
        <v>88</v>
      </c>
      <c r="H66" s="32">
        <v>15003</v>
      </c>
    </row>
    <row r="67" spans="2:8" hidden="1" x14ac:dyDescent="0.25">
      <c r="B67" s="30" t="s">
        <v>54</v>
      </c>
      <c r="C67" s="1">
        <v>10023</v>
      </c>
      <c r="G67" s="1" t="s">
        <v>29</v>
      </c>
      <c r="H67" s="32">
        <v>14035</v>
      </c>
    </row>
    <row r="68" spans="2:8" hidden="1" x14ac:dyDescent="0.25">
      <c r="B68" s="30" t="s">
        <v>88</v>
      </c>
      <c r="C68" s="1">
        <v>9171</v>
      </c>
      <c r="G68" s="1" t="s">
        <v>58</v>
      </c>
      <c r="H68" s="32">
        <v>11930</v>
      </c>
    </row>
    <row r="69" spans="2:8" hidden="1" x14ac:dyDescent="0.25">
      <c r="B69" s="30" t="s">
        <v>53</v>
      </c>
      <c r="C69" s="1">
        <v>9048</v>
      </c>
      <c r="G69" s="1" t="s">
        <v>53</v>
      </c>
      <c r="H69" s="32">
        <v>11490</v>
      </c>
    </row>
    <row r="70" spans="2:8" hidden="1" x14ac:dyDescent="0.25">
      <c r="B70" s="30" t="s">
        <v>29</v>
      </c>
      <c r="C70" s="1">
        <v>8560</v>
      </c>
      <c r="G70" s="1" t="s">
        <v>24</v>
      </c>
      <c r="H70" s="32">
        <v>11035</v>
      </c>
    </row>
    <row r="71" spans="2:8" hidden="1" x14ac:dyDescent="0.25">
      <c r="B71" s="30" t="s">
        <v>20</v>
      </c>
      <c r="C71" s="1">
        <v>7950</v>
      </c>
      <c r="G71" s="1" t="s">
        <v>116</v>
      </c>
      <c r="H71" s="32">
        <v>10389</v>
      </c>
    </row>
    <row r="72" spans="2:8" hidden="1" x14ac:dyDescent="0.25">
      <c r="B72" s="30" t="s">
        <v>59</v>
      </c>
      <c r="C72" s="1">
        <v>7382</v>
      </c>
      <c r="G72" s="1" t="s">
        <v>28</v>
      </c>
      <c r="H72" s="32">
        <v>10364</v>
      </c>
    </row>
    <row r="73" spans="2:8" hidden="1" x14ac:dyDescent="0.25">
      <c r="B73" s="30" t="s">
        <v>62</v>
      </c>
      <c r="C73" s="1">
        <v>7337</v>
      </c>
      <c r="G73" s="1" t="s">
        <v>16</v>
      </c>
      <c r="H73" s="32">
        <v>9903</v>
      </c>
    </row>
    <row r="74" spans="2:8" hidden="1" x14ac:dyDescent="0.25">
      <c r="B74" s="30" t="s">
        <v>58</v>
      </c>
      <c r="C74" s="1">
        <v>6762</v>
      </c>
      <c r="G74" s="1" t="s">
        <v>160</v>
      </c>
      <c r="H74" s="32">
        <v>9604</v>
      </c>
    </row>
    <row r="75" spans="2:8" hidden="1" x14ac:dyDescent="0.25">
      <c r="B75" s="30" t="s">
        <v>74</v>
      </c>
      <c r="C75" s="1">
        <v>6301</v>
      </c>
      <c r="G75" s="1" t="s">
        <v>124</v>
      </c>
      <c r="H75" s="32">
        <v>8856</v>
      </c>
    </row>
    <row r="76" spans="2:8" hidden="1" x14ac:dyDescent="0.25">
      <c r="B76" s="30" t="s">
        <v>61</v>
      </c>
      <c r="C76" s="1">
        <v>5950</v>
      </c>
      <c r="G76" s="1" t="s">
        <v>94</v>
      </c>
      <c r="H76" s="32">
        <v>8531</v>
      </c>
    </row>
    <row r="77" spans="2:8" hidden="1" x14ac:dyDescent="0.25">
      <c r="B77" s="30" t="s">
        <v>129</v>
      </c>
      <c r="C77" s="1">
        <v>5943</v>
      </c>
      <c r="G77" s="1" t="s">
        <v>144</v>
      </c>
      <c r="H77" s="32">
        <v>8470</v>
      </c>
    </row>
    <row r="78" spans="2:8" hidden="1" x14ac:dyDescent="0.25">
      <c r="B78" s="30" t="s">
        <v>144</v>
      </c>
      <c r="C78" s="1">
        <v>5898</v>
      </c>
      <c r="G78" s="1" t="s">
        <v>91</v>
      </c>
      <c r="H78" s="32">
        <v>8114</v>
      </c>
    </row>
    <row r="79" spans="2:8" hidden="1" x14ac:dyDescent="0.25">
      <c r="B79" s="30" t="s">
        <v>24</v>
      </c>
      <c r="C79" s="1">
        <v>5746</v>
      </c>
      <c r="G79" s="1" t="s">
        <v>173</v>
      </c>
      <c r="H79" s="32">
        <v>7752</v>
      </c>
    </row>
    <row r="80" spans="2:8" hidden="1" x14ac:dyDescent="0.25">
      <c r="B80" s="30" t="s">
        <v>99</v>
      </c>
      <c r="C80" s="1">
        <v>5581</v>
      </c>
      <c r="G80" s="1" t="s">
        <v>63</v>
      </c>
      <c r="H80" s="32">
        <v>7667</v>
      </c>
    </row>
    <row r="81" spans="2:8" hidden="1" x14ac:dyDescent="0.25">
      <c r="B81" s="30" t="s">
        <v>14</v>
      </c>
      <c r="C81" s="1">
        <v>5516</v>
      </c>
      <c r="G81" s="1" t="s">
        <v>163</v>
      </c>
      <c r="H81" s="32">
        <v>7373</v>
      </c>
    </row>
    <row r="82" spans="2:8" hidden="1" x14ac:dyDescent="0.25">
      <c r="B82" s="30" t="s">
        <v>94</v>
      </c>
      <c r="C82" s="1">
        <v>5402</v>
      </c>
      <c r="G82" s="1" t="s">
        <v>61</v>
      </c>
      <c r="H82" s="32">
        <v>6699</v>
      </c>
    </row>
    <row r="83" spans="2:8" hidden="1" x14ac:dyDescent="0.25">
      <c r="B83" s="30" t="s">
        <v>137</v>
      </c>
      <c r="C83" s="1">
        <v>5385</v>
      </c>
      <c r="G83" s="1" t="s">
        <v>120</v>
      </c>
      <c r="H83" s="32">
        <v>6300</v>
      </c>
    </row>
    <row r="84" spans="2:8" hidden="1" x14ac:dyDescent="0.25">
      <c r="B84" s="30" t="s">
        <v>116</v>
      </c>
      <c r="C84" s="1">
        <v>5004</v>
      </c>
      <c r="G84" s="1" t="s">
        <v>62</v>
      </c>
      <c r="H84" s="32">
        <v>5583</v>
      </c>
    </row>
    <row r="85" spans="2:8" hidden="1" x14ac:dyDescent="0.25">
      <c r="B85" s="30" t="s">
        <v>16</v>
      </c>
      <c r="C85" s="1">
        <v>4998</v>
      </c>
      <c r="G85" s="1" t="s">
        <v>167</v>
      </c>
      <c r="H85" s="32">
        <v>5501</v>
      </c>
    </row>
    <row r="86" spans="2:8" hidden="1" x14ac:dyDescent="0.25">
      <c r="B86" s="30" t="s">
        <v>63</v>
      </c>
      <c r="C86" s="1">
        <v>4847</v>
      </c>
      <c r="G86" s="1" t="s">
        <v>129</v>
      </c>
      <c r="H86" s="32">
        <v>5415</v>
      </c>
    </row>
    <row r="87" spans="2:8" hidden="1" x14ac:dyDescent="0.25">
      <c r="B87" s="30" t="s">
        <v>146</v>
      </c>
      <c r="C87" s="1">
        <v>4370</v>
      </c>
      <c r="G87" s="1" t="s">
        <v>46</v>
      </c>
      <c r="H87" s="32">
        <v>4314</v>
      </c>
    </row>
    <row r="88" spans="2:8" hidden="1" x14ac:dyDescent="0.25">
      <c r="B88" s="30" t="s">
        <v>163</v>
      </c>
      <c r="C88" s="1">
        <v>4166</v>
      </c>
      <c r="G88" s="1" t="s">
        <v>54</v>
      </c>
      <c r="H88" s="32">
        <v>4294</v>
      </c>
    </row>
    <row r="89" spans="2:8" hidden="1" x14ac:dyDescent="0.25">
      <c r="B89" s="30" t="s">
        <v>172</v>
      </c>
      <c r="C89" s="1">
        <v>4113</v>
      </c>
      <c r="G89" s="1" t="s">
        <v>154</v>
      </c>
      <c r="H89" s="32">
        <v>4238</v>
      </c>
    </row>
    <row r="90" spans="2:8" hidden="1" x14ac:dyDescent="0.25">
      <c r="B90" s="30" t="s">
        <v>83</v>
      </c>
      <c r="C90" s="1">
        <v>3742</v>
      </c>
      <c r="G90" s="1" t="s">
        <v>21</v>
      </c>
      <c r="H90" s="32">
        <v>4112</v>
      </c>
    </row>
    <row r="91" spans="2:8" hidden="1" x14ac:dyDescent="0.25">
      <c r="B91" s="30" t="s">
        <v>35</v>
      </c>
      <c r="C91" s="1">
        <v>3447</v>
      </c>
      <c r="G91" s="1" t="s">
        <v>172</v>
      </c>
      <c r="H91" s="32">
        <v>4044</v>
      </c>
    </row>
    <row r="92" spans="2:8" hidden="1" x14ac:dyDescent="0.25">
      <c r="B92" s="30" t="s">
        <v>91</v>
      </c>
      <c r="C92" s="1">
        <v>3173</v>
      </c>
      <c r="G92" s="1" t="s">
        <v>35</v>
      </c>
      <c r="H92" s="32">
        <v>3990</v>
      </c>
    </row>
    <row r="93" spans="2:8" hidden="1" x14ac:dyDescent="0.25">
      <c r="B93" s="30" t="s">
        <v>90</v>
      </c>
      <c r="C93" s="1">
        <v>3078</v>
      </c>
      <c r="G93" s="1" t="s">
        <v>74</v>
      </c>
      <c r="H93" s="32">
        <v>3774</v>
      </c>
    </row>
    <row r="94" spans="2:8" hidden="1" x14ac:dyDescent="0.25">
      <c r="B94" s="30" t="s">
        <v>21</v>
      </c>
      <c r="C94" s="1">
        <v>2956</v>
      </c>
      <c r="G94" s="1" t="s">
        <v>137</v>
      </c>
      <c r="H94" s="32">
        <v>3107</v>
      </c>
    </row>
    <row r="95" spans="2:8" hidden="1" x14ac:dyDescent="0.25">
      <c r="B95" s="30" t="s">
        <v>28</v>
      </c>
      <c r="C95" s="1">
        <v>2857</v>
      </c>
      <c r="G95" s="1" t="s">
        <v>138</v>
      </c>
      <c r="H95" s="32">
        <v>2967</v>
      </c>
    </row>
    <row r="96" spans="2:8" hidden="1" x14ac:dyDescent="0.25">
      <c r="B96" s="30" t="s">
        <v>95</v>
      </c>
      <c r="C96" s="1">
        <v>2542</v>
      </c>
      <c r="G96" s="1" t="s">
        <v>26</v>
      </c>
      <c r="H96" s="32">
        <v>2954</v>
      </c>
    </row>
    <row r="97" spans="2:8" hidden="1" x14ac:dyDescent="0.25">
      <c r="B97" s="30" t="s">
        <v>103</v>
      </c>
      <c r="C97" s="1">
        <v>2335</v>
      </c>
      <c r="G97" s="1" t="s">
        <v>90</v>
      </c>
      <c r="H97" s="32">
        <v>2792</v>
      </c>
    </row>
    <row r="98" spans="2:8" hidden="1" x14ac:dyDescent="0.25">
      <c r="B98" s="30" t="s">
        <v>46</v>
      </c>
      <c r="C98" s="1">
        <v>2079</v>
      </c>
      <c r="G98" s="1" t="s">
        <v>168</v>
      </c>
      <c r="H98" s="32">
        <v>2688</v>
      </c>
    </row>
    <row r="99" spans="2:8" hidden="1" x14ac:dyDescent="0.25">
      <c r="B99" s="30" t="s">
        <v>154</v>
      </c>
      <c r="C99" s="1">
        <v>1995</v>
      </c>
      <c r="G99" s="1" t="s">
        <v>111</v>
      </c>
      <c r="H99" s="32">
        <v>2529</v>
      </c>
    </row>
    <row r="100" spans="2:8" hidden="1" x14ac:dyDescent="0.25">
      <c r="B100" s="30" t="s">
        <v>104</v>
      </c>
      <c r="C100" s="1">
        <v>1967</v>
      </c>
      <c r="G100" s="1" t="s">
        <v>84</v>
      </c>
      <c r="H100" s="32">
        <v>2526</v>
      </c>
    </row>
    <row r="101" spans="2:8" hidden="1" x14ac:dyDescent="0.25">
      <c r="B101" s="30" t="s">
        <v>152</v>
      </c>
      <c r="C101" s="1">
        <v>1862</v>
      </c>
      <c r="G101" s="1" t="s">
        <v>135</v>
      </c>
      <c r="H101" s="32">
        <v>2487</v>
      </c>
    </row>
    <row r="102" spans="2:8" hidden="1" x14ac:dyDescent="0.25">
      <c r="B102" s="30" t="s">
        <v>84</v>
      </c>
      <c r="C102" s="1">
        <v>1622</v>
      </c>
      <c r="G102" s="1" t="s">
        <v>92</v>
      </c>
      <c r="H102" s="32">
        <v>2410</v>
      </c>
    </row>
    <row r="103" spans="2:8" hidden="1" x14ac:dyDescent="0.25">
      <c r="B103" s="30" t="s">
        <v>168</v>
      </c>
      <c r="C103" s="1">
        <v>1614</v>
      </c>
      <c r="G103" s="1" t="s">
        <v>133</v>
      </c>
      <c r="H103" s="32">
        <v>2406</v>
      </c>
    </row>
    <row r="104" spans="2:8" hidden="1" x14ac:dyDescent="0.25">
      <c r="B104" s="30" t="s">
        <v>140</v>
      </c>
      <c r="C104" s="1">
        <v>1392</v>
      </c>
      <c r="G104" s="1" t="s">
        <v>148</v>
      </c>
      <c r="H104" s="32">
        <v>2258</v>
      </c>
    </row>
    <row r="105" spans="2:8" hidden="1" x14ac:dyDescent="0.25">
      <c r="B105" s="30" t="s">
        <v>111</v>
      </c>
      <c r="C105" s="1">
        <v>1325</v>
      </c>
      <c r="G105" s="1" t="s">
        <v>95</v>
      </c>
      <c r="H105" s="32">
        <v>2183</v>
      </c>
    </row>
    <row r="106" spans="2:8" hidden="1" x14ac:dyDescent="0.25">
      <c r="B106" s="30" t="s">
        <v>134</v>
      </c>
      <c r="C106" s="1">
        <v>1312</v>
      </c>
      <c r="G106" s="1" t="s">
        <v>146</v>
      </c>
      <c r="H106" s="32">
        <v>2036</v>
      </c>
    </row>
    <row r="107" spans="2:8" hidden="1" x14ac:dyDescent="0.25">
      <c r="B107" s="30" t="s">
        <v>114</v>
      </c>
      <c r="C107" s="1">
        <v>1305</v>
      </c>
      <c r="G107" s="1" t="s">
        <v>83</v>
      </c>
      <c r="H107" s="32">
        <v>1878</v>
      </c>
    </row>
    <row r="108" spans="2:8" hidden="1" x14ac:dyDescent="0.25">
      <c r="B108" s="30" t="s">
        <v>75</v>
      </c>
      <c r="C108" s="1">
        <v>1242</v>
      </c>
      <c r="G108" s="1" t="s">
        <v>17</v>
      </c>
      <c r="H108" s="32">
        <v>1654</v>
      </c>
    </row>
    <row r="109" spans="2:8" hidden="1" x14ac:dyDescent="0.25">
      <c r="B109" s="30" t="s">
        <v>123</v>
      </c>
      <c r="C109" s="1">
        <v>1235</v>
      </c>
      <c r="G109" s="1" t="s">
        <v>75</v>
      </c>
      <c r="H109" s="32">
        <v>1523</v>
      </c>
    </row>
    <row r="110" spans="2:8" hidden="1" x14ac:dyDescent="0.25">
      <c r="B110" s="30" t="s">
        <v>77</v>
      </c>
      <c r="C110" s="1">
        <v>1234</v>
      </c>
      <c r="G110" s="1" t="s">
        <v>103</v>
      </c>
      <c r="H110" s="32">
        <v>1403</v>
      </c>
    </row>
    <row r="111" spans="2:8" hidden="1" x14ac:dyDescent="0.25">
      <c r="B111" s="30" t="s">
        <v>56</v>
      </c>
      <c r="C111" s="1">
        <v>1199</v>
      </c>
      <c r="G111" s="1" t="s">
        <v>104</v>
      </c>
      <c r="H111" s="32">
        <v>1364</v>
      </c>
    </row>
    <row r="112" spans="2:8" hidden="1" x14ac:dyDescent="0.25">
      <c r="B112" s="30" t="s">
        <v>118</v>
      </c>
      <c r="C112" s="1">
        <v>1167</v>
      </c>
      <c r="G112" s="1" t="s">
        <v>118</v>
      </c>
      <c r="H112" s="32">
        <v>1231</v>
      </c>
    </row>
    <row r="113" spans="2:8" hidden="1" x14ac:dyDescent="0.25">
      <c r="B113" s="30" t="s">
        <v>148</v>
      </c>
      <c r="C113" s="1">
        <v>1095</v>
      </c>
      <c r="G113" s="1" t="s">
        <v>123</v>
      </c>
      <c r="H113" s="32">
        <v>1215</v>
      </c>
    </row>
    <row r="114" spans="2:8" hidden="1" x14ac:dyDescent="0.25">
      <c r="B114" s="30" t="s">
        <v>87</v>
      </c>
      <c r="C114" s="1">
        <v>1093</v>
      </c>
      <c r="G114" s="1" t="s">
        <v>60</v>
      </c>
      <c r="H114" s="32">
        <v>1173</v>
      </c>
    </row>
    <row r="115" spans="2:8" hidden="1" x14ac:dyDescent="0.25">
      <c r="B115" s="30" t="s">
        <v>60</v>
      </c>
      <c r="C115" s="1">
        <v>1024</v>
      </c>
      <c r="G115" s="1" t="s">
        <v>56</v>
      </c>
      <c r="H115" s="32">
        <v>1169</v>
      </c>
    </row>
    <row r="116" spans="2:8" hidden="1" x14ac:dyDescent="0.25">
      <c r="B116" s="30" t="s">
        <v>135</v>
      </c>
      <c r="C116" s="1">
        <v>940</v>
      </c>
      <c r="G116" s="1" t="s">
        <v>87</v>
      </c>
      <c r="H116" s="32">
        <v>1157</v>
      </c>
    </row>
    <row r="117" spans="2:8" hidden="1" x14ac:dyDescent="0.25">
      <c r="B117" s="30" t="s">
        <v>128</v>
      </c>
      <c r="C117" s="1">
        <v>929</v>
      </c>
      <c r="G117" s="1" t="s">
        <v>136</v>
      </c>
      <c r="H117" s="32">
        <v>1105</v>
      </c>
    </row>
    <row r="118" spans="2:8" hidden="1" x14ac:dyDescent="0.25">
      <c r="B118" s="30" t="s">
        <v>26</v>
      </c>
      <c r="C118" s="1">
        <v>914</v>
      </c>
      <c r="G118" s="1" t="s">
        <v>48</v>
      </c>
      <c r="H118" s="32">
        <v>1073</v>
      </c>
    </row>
    <row r="119" spans="2:8" hidden="1" x14ac:dyDescent="0.25">
      <c r="B119" s="30" t="s">
        <v>17</v>
      </c>
      <c r="C119" s="1">
        <v>814</v>
      </c>
      <c r="G119" s="1" t="s">
        <v>85</v>
      </c>
      <c r="H119" s="32">
        <v>1045</v>
      </c>
    </row>
    <row r="120" spans="2:8" hidden="1" x14ac:dyDescent="0.25">
      <c r="B120" s="30" t="s">
        <v>92</v>
      </c>
      <c r="C120" s="1">
        <v>776</v>
      </c>
      <c r="G120" s="1" t="s">
        <v>78</v>
      </c>
      <c r="H120" s="32">
        <v>996</v>
      </c>
    </row>
    <row r="121" spans="2:8" hidden="1" x14ac:dyDescent="0.25">
      <c r="B121" s="30" t="s">
        <v>125</v>
      </c>
      <c r="C121" s="1">
        <v>725.6703</v>
      </c>
      <c r="G121" s="1" t="s">
        <v>152</v>
      </c>
      <c r="H121" s="32">
        <v>992</v>
      </c>
    </row>
    <row r="122" spans="2:8" hidden="1" x14ac:dyDescent="0.25">
      <c r="B122" s="30" t="s">
        <v>171</v>
      </c>
      <c r="C122" s="1">
        <v>717</v>
      </c>
      <c r="G122" s="1" t="s">
        <v>114</v>
      </c>
      <c r="H122" s="32">
        <v>974</v>
      </c>
    </row>
    <row r="123" spans="2:8" hidden="1" x14ac:dyDescent="0.25">
      <c r="B123" s="30" t="s">
        <v>48</v>
      </c>
      <c r="C123" s="1">
        <v>635</v>
      </c>
      <c r="G123" s="1" t="s">
        <v>125</v>
      </c>
      <c r="H123" s="32">
        <v>896</v>
      </c>
    </row>
    <row r="124" spans="2:8" hidden="1" x14ac:dyDescent="0.25">
      <c r="B124" s="30" t="s">
        <v>164</v>
      </c>
      <c r="C124" s="1">
        <v>633</v>
      </c>
      <c r="G124" s="1" t="s">
        <v>77</v>
      </c>
      <c r="H124" s="32">
        <v>833</v>
      </c>
    </row>
    <row r="125" spans="2:8" hidden="1" x14ac:dyDescent="0.25">
      <c r="B125" s="30" t="s">
        <v>100</v>
      </c>
      <c r="C125" s="1">
        <v>581</v>
      </c>
      <c r="G125" s="1" t="s">
        <v>73</v>
      </c>
      <c r="H125" s="32">
        <v>825</v>
      </c>
    </row>
    <row r="126" spans="2:8" hidden="1" x14ac:dyDescent="0.25">
      <c r="B126" s="30" t="s">
        <v>170</v>
      </c>
      <c r="C126" s="1">
        <v>565</v>
      </c>
      <c r="G126" s="1" t="s">
        <v>171</v>
      </c>
      <c r="H126" s="32">
        <v>778</v>
      </c>
    </row>
    <row r="127" spans="2:8" hidden="1" x14ac:dyDescent="0.25">
      <c r="B127" s="30" t="s">
        <v>139</v>
      </c>
      <c r="C127" s="1">
        <v>477</v>
      </c>
      <c r="G127" s="1" t="s">
        <v>159</v>
      </c>
      <c r="H127" s="32">
        <v>750</v>
      </c>
    </row>
    <row r="128" spans="2:8" hidden="1" x14ac:dyDescent="0.25">
      <c r="B128" s="30" t="s">
        <v>143</v>
      </c>
      <c r="C128" s="1">
        <v>470</v>
      </c>
      <c r="G128" s="1" t="s">
        <v>67</v>
      </c>
      <c r="H128" s="32">
        <v>738</v>
      </c>
    </row>
    <row r="129" spans="2:8" hidden="1" x14ac:dyDescent="0.25">
      <c r="B129" s="30" t="s">
        <v>85</v>
      </c>
      <c r="C129" s="1">
        <v>465</v>
      </c>
      <c r="G129" s="1" t="s">
        <v>93</v>
      </c>
      <c r="H129" s="32">
        <v>733</v>
      </c>
    </row>
    <row r="130" spans="2:8" hidden="1" x14ac:dyDescent="0.25">
      <c r="B130" s="30" t="s">
        <v>73</v>
      </c>
      <c r="C130" s="1">
        <v>373</v>
      </c>
      <c r="G130" s="1" t="s">
        <v>108</v>
      </c>
      <c r="H130" s="32">
        <v>725</v>
      </c>
    </row>
    <row r="131" spans="2:8" hidden="1" x14ac:dyDescent="0.25">
      <c r="B131" s="30" t="s">
        <v>93</v>
      </c>
      <c r="C131" s="1">
        <v>370</v>
      </c>
      <c r="G131" s="1" t="s">
        <v>140</v>
      </c>
      <c r="H131" s="32">
        <v>724</v>
      </c>
    </row>
    <row r="132" spans="2:8" hidden="1" x14ac:dyDescent="0.25">
      <c r="B132" s="30" t="s">
        <v>37</v>
      </c>
      <c r="C132" s="1">
        <v>369</v>
      </c>
      <c r="G132" s="1" t="s">
        <v>128</v>
      </c>
      <c r="H132" s="32">
        <v>689</v>
      </c>
    </row>
    <row r="133" spans="2:8" hidden="1" x14ac:dyDescent="0.25">
      <c r="B133" s="30" t="s">
        <v>136</v>
      </c>
      <c r="C133" s="1">
        <v>364</v>
      </c>
      <c r="G133" s="1" t="s">
        <v>100</v>
      </c>
      <c r="H133" s="32">
        <v>637</v>
      </c>
    </row>
    <row r="134" spans="2:8" hidden="1" x14ac:dyDescent="0.25">
      <c r="B134" s="30" t="s">
        <v>105</v>
      </c>
      <c r="C134" s="1">
        <v>341</v>
      </c>
      <c r="G134" s="1" t="s">
        <v>174</v>
      </c>
      <c r="H134" s="32">
        <v>584</v>
      </c>
    </row>
    <row r="135" spans="2:8" hidden="1" x14ac:dyDescent="0.25">
      <c r="B135" s="30" t="s">
        <v>79</v>
      </c>
      <c r="C135" s="1">
        <v>333.40460000000002</v>
      </c>
      <c r="G135" s="1" t="s">
        <v>76</v>
      </c>
      <c r="H135" s="32">
        <v>569</v>
      </c>
    </row>
    <row r="136" spans="2:8" hidden="1" x14ac:dyDescent="0.25">
      <c r="B136" s="30" t="s">
        <v>108</v>
      </c>
      <c r="C136" s="1">
        <v>328.3048</v>
      </c>
      <c r="G136" s="1" t="s">
        <v>134</v>
      </c>
      <c r="H136" s="32">
        <v>520</v>
      </c>
    </row>
    <row r="137" spans="2:8" hidden="1" x14ac:dyDescent="0.25">
      <c r="B137" s="30" t="s">
        <v>44</v>
      </c>
      <c r="C137" s="1">
        <v>325</v>
      </c>
      <c r="G137" s="1" t="s">
        <v>166</v>
      </c>
      <c r="H137" s="32">
        <v>507</v>
      </c>
    </row>
    <row r="138" spans="2:8" hidden="1" x14ac:dyDescent="0.25">
      <c r="B138" s="30" t="s">
        <v>40</v>
      </c>
      <c r="C138" s="1">
        <v>317</v>
      </c>
      <c r="G138" s="1" t="s">
        <v>105</v>
      </c>
      <c r="H138" s="32">
        <v>488.6112</v>
      </c>
    </row>
    <row r="139" spans="2:8" hidden="1" x14ac:dyDescent="0.25">
      <c r="B139" s="30" t="s">
        <v>157</v>
      </c>
      <c r="C139" s="1">
        <v>302</v>
      </c>
      <c r="G139" s="1" t="s">
        <v>34</v>
      </c>
      <c r="H139" s="32">
        <v>485</v>
      </c>
    </row>
    <row r="140" spans="2:8" hidden="1" x14ac:dyDescent="0.25">
      <c r="B140" s="30" t="s">
        <v>126</v>
      </c>
      <c r="C140" s="1">
        <v>300</v>
      </c>
      <c r="G140" s="1" t="s">
        <v>37</v>
      </c>
      <c r="H140" s="32">
        <v>447</v>
      </c>
    </row>
    <row r="141" spans="2:8" hidden="1" x14ac:dyDescent="0.25">
      <c r="B141" s="30" t="s">
        <v>138</v>
      </c>
      <c r="C141" s="1">
        <v>299</v>
      </c>
      <c r="G141" s="1" t="s">
        <v>44</v>
      </c>
      <c r="H141" s="32">
        <v>442</v>
      </c>
    </row>
    <row r="142" spans="2:8" hidden="1" x14ac:dyDescent="0.25">
      <c r="B142" s="30" t="s">
        <v>45</v>
      </c>
      <c r="C142" s="1">
        <v>276.3845</v>
      </c>
      <c r="G142" s="1" t="s">
        <v>39</v>
      </c>
      <c r="H142" s="32">
        <v>391</v>
      </c>
    </row>
    <row r="143" spans="2:8" hidden="1" x14ac:dyDescent="0.25">
      <c r="B143" s="30" t="s">
        <v>159</v>
      </c>
      <c r="C143" s="1">
        <v>267</v>
      </c>
      <c r="G143" s="1" t="s">
        <v>170</v>
      </c>
      <c r="H143" s="32">
        <v>345</v>
      </c>
    </row>
    <row r="144" spans="2:8" hidden="1" x14ac:dyDescent="0.25">
      <c r="B144" s="30" t="s">
        <v>174</v>
      </c>
      <c r="C144" s="1">
        <v>257</v>
      </c>
      <c r="G144" s="1" t="s">
        <v>139</v>
      </c>
      <c r="H144" s="32">
        <v>334</v>
      </c>
    </row>
    <row r="145" spans="2:8" hidden="1" x14ac:dyDescent="0.25">
      <c r="B145" s="30" t="s">
        <v>64</v>
      </c>
      <c r="C145" s="1">
        <v>235</v>
      </c>
      <c r="G145" s="1" t="s">
        <v>89</v>
      </c>
      <c r="H145" s="32">
        <v>318.7842</v>
      </c>
    </row>
    <row r="146" spans="2:8" hidden="1" x14ac:dyDescent="0.25">
      <c r="B146" s="30" t="s">
        <v>155</v>
      </c>
      <c r="C146" s="1">
        <v>233</v>
      </c>
      <c r="G146" s="1" t="s">
        <v>106</v>
      </c>
      <c r="H146" s="32">
        <v>303</v>
      </c>
    </row>
    <row r="147" spans="2:8" hidden="1" x14ac:dyDescent="0.25">
      <c r="B147" s="30" t="s">
        <v>34</v>
      </c>
      <c r="C147" s="1">
        <v>217</v>
      </c>
      <c r="G147" s="1" t="s">
        <v>157</v>
      </c>
      <c r="H147" s="32">
        <v>302</v>
      </c>
    </row>
    <row r="148" spans="2:8" hidden="1" x14ac:dyDescent="0.25">
      <c r="B148" s="30" t="s">
        <v>109</v>
      </c>
      <c r="C148" s="1">
        <v>206.84620000000001</v>
      </c>
      <c r="G148" s="1" t="s">
        <v>32</v>
      </c>
      <c r="H148" s="32">
        <v>291</v>
      </c>
    </row>
    <row r="149" spans="2:8" hidden="1" x14ac:dyDescent="0.25">
      <c r="B149" s="30" t="s">
        <v>89</v>
      </c>
      <c r="C149" s="1">
        <v>202</v>
      </c>
      <c r="G149" s="1" t="s">
        <v>126</v>
      </c>
      <c r="H149" s="32">
        <v>288</v>
      </c>
    </row>
    <row r="150" spans="2:8" hidden="1" x14ac:dyDescent="0.25">
      <c r="B150" s="30" t="s">
        <v>78</v>
      </c>
      <c r="C150" s="1">
        <v>189</v>
      </c>
      <c r="G150" s="1" t="s">
        <v>64</v>
      </c>
      <c r="H150" s="32">
        <v>279</v>
      </c>
    </row>
    <row r="151" spans="2:8" hidden="1" x14ac:dyDescent="0.25">
      <c r="B151" s="30" t="s">
        <v>57</v>
      </c>
      <c r="C151" s="1">
        <v>179</v>
      </c>
      <c r="G151" s="1" t="s">
        <v>40</v>
      </c>
      <c r="H151" s="32">
        <v>278</v>
      </c>
    </row>
    <row r="152" spans="2:8" hidden="1" x14ac:dyDescent="0.25">
      <c r="B152" s="30" t="s">
        <v>76</v>
      </c>
      <c r="C152" s="1">
        <v>178</v>
      </c>
      <c r="G152" s="1" t="s">
        <v>43</v>
      </c>
      <c r="H152" s="32">
        <v>271</v>
      </c>
    </row>
    <row r="153" spans="2:8" hidden="1" x14ac:dyDescent="0.25">
      <c r="B153" s="30" t="s">
        <v>101</v>
      </c>
      <c r="C153" s="1">
        <v>166.7347</v>
      </c>
      <c r="G153" s="1" t="s">
        <v>143</v>
      </c>
      <c r="H153" s="32">
        <v>232</v>
      </c>
    </row>
    <row r="154" spans="2:8" hidden="1" x14ac:dyDescent="0.25">
      <c r="B154" s="30" t="s">
        <v>133</v>
      </c>
      <c r="C154" s="1">
        <v>166</v>
      </c>
      <c r="G154" s="1" t="s">
        <v>86</v>
      </c>
      <c r="H154" s="32">
        <v>224</v>
      </c>
    </row>
    <row r="155" spans="2:8" hidden="1" x14ac:dyDescent="0.25">
      <c r="B155" s="30" t="s">
        <v>38</v>
      </c>
      <c r="C155" s="1">
        <v>165</v>
      </c>
      <c r="G155" s="1" t="s">
        <v>142</v>
      </c>
      <c r="H155" s="32">
        <v>213</v>
      </c>
    </row>
    <row r="156" spans="2:8" hidden="1" x14ac:dyDescent="0.25">
      <c r="B156" s="30" t="s">
        <v>142</v>
      </c>
      <c r="C156" s="1">
        <v>164.828</v>
      </c>
      <c r="G156" s="1" t="s">
        <v>164</v>
      </c>
      <c r="H156" s="32">
        <v>188</v>
      </c>
    </row>
    <row r="157" spans="2:8" hidden="1" x14ac:dyDescent="0.25">
      <c r="B157" s="30" t="s">
        <v>39</v>
      </c>
      <c r="C157" s="1">
        <v>163.18190000000001</v>
      </c>
      <c r="G157" s="1" t="s">
        <v>57</v>
      </c>
      <c r="H157" s="32">
        <v>181</v>
      </c>
    </row>
    <row r="158" spans="2:8" hidden="1" x14ac:dyDescent="0.25">
      <c r="B158" s="30" t="s">
        <v>106</v>
      </c>
      <c r="C158" s="1">
        <v>155</v>
      </c>
      <c r="G158" s="1" t="s">
        <v>155</v>
      </c>
      <c r="H158" s="32">
        <v>177</v>
      </c>
    </row>
    <row r="159" spans="2:8" hidden="1" x14ac:dyDescent="0.25">
      <c r="B159" s="30" t="s">
        <v>36</v>
      </c>
      <c r="C159" s="1">
        <v>142.07660000000001</v>
      </c>
      <c r="G159" s="1" t="s">
        <v>153</v>
      </c>
      <c r="H159" s="32">
        <v>169</v>
      </c>
    </row>
    <row r="160" spans="2:8" hidden="1" x14ac:dyDescent="0.25">
      <c r="B160" s="30" t="s">
        <v>156</v>
      </c>
      <c r="C160" s="1">
        <v>134</v>
      </c>
      <c r="G160" s="1" t="s">
        <v>101</v>
      </c>
      <c r="H160" s="32">
        <v>164</v>
      </c>
    </row>
    <row r="161" spans="2:8" hidden="1" x14ac:dyDescent="0.25">
      <c r="B161" s="30" t="s">
        <v>67</v>
      </c>
      <c r="C161" s="1">
        <v>133</v>
      </c>
      <c r="G161" s="1" t="s">
        <v>119</v>
      </c>
      <c r="H161" s="32">
        <v>164</v>
      </c>
    </row>
    <row r="162" spans="2:8" hidden="1" x14ac:dyDescent="0.25">
      <c r="B162" s="30" t="s">
        <v>166</v>
      </c>
      <c r="C162" s="1">
        <v>133</v>
      </c>
      <c r="G162" s="1" t="s">
        <v>156</v>
      </c>
      <c r="H162" s="32">
        <v>164</v>
      </c>
    </row>
    <row r="163" spans="2:8" hidden="1" x14ac:dyDescent="0.25">
      <c r="B163" s="30" t="s">
        <v>43</v>
      </c>
      <c r="C163" s="1">
        <v>132</v>
      </c>
      <c r="G163" s="1" t="s">
        <v>41</v>
      </c>
      <c r="H163" s="32">
        <v>153</v>
      </c>
    </row>
    <row r="164" spans="2:8" hidden="1" x14ac:dyDescent="0.25">
      <c r="B164" s="30" t="s">
        <v>145</v>
      </c>
      <c r="C164" s="1">
        <v>123</v>
      </c>
      <c r="G164" s="1" t="s">
        <v>79</v>
      </c>
      <c r="H164" s="32">
        <v>152</v>
      </c>
    </row>
    <row r="165" spans="2:8" hidden="1" x14ac:dyDescent="0.25">
      <c r="B165" s="30" t="s">
        <v>119</v>
      </c>
      <c r="C165" s="1">
        <v>114</v>
      </c>
      <c r="G165" s="1" t="s">
        <v>107</v>
      </c>
      <c r="H165" s="32">
        <v>146</v>
      </c>
    </row>
    <row r="166" spans="2:8" hidden="1" x14ac:dyDescent="0.25">
      <c r="B166" s="30" t="s">
        <v>86</v>
      </c>
      <c r="C166" s="1">
        <v>100</v>
      </c>
      <c r="G166" s="1" t="s">
        <v>45</v>
      </c>
      <c r="H166" s="32">
        <v>144</v>
      </c>
    </row>
    <row r="167" spans="2:8" hidden="1" x14ac:dyDescent="0.25">
      <c r="B167" s="30" t="s">
        <v>147</v>
      </c>
      <c r="C167" s="1">
        <v>93</v>
      </c>
      <c r="G167" s="1" t="s">
        <v>47</v>
      </c>
      <c r="H167" s="32">
        <v>142</v>
      </c>
    </row>
    <row r="168" spans="2:8" hidden="1" x14ac:dyDescent="0.25">
      <c r="B168" s="30" t="s">
        <v>72</v>
      </c>
      <c r="C168" s="1">
        <v>91</v>
      </c>
      <c r="G168" s="1" t="s">
        <v>38</v>
      </c>
      <c r="H168" s="32">
        <v>136</v>
      </c>
    </row>
    <row r="169" spans="2:8" hidden="1" x14ac:dyDescent="0.25">
      <c r="B169" s="30" t="s">
        <v>132</v>
      </c>
      <c r="C169" s="1">
        <v>89</v>
      </c>
      <c r="G169" s="1" t="s">
        <v>165</v>
      </c>
      <c r="H169" s="32">
        <v>128</v>
      </c>
    </row>
    <row r="170" spans="2:8" hidden="1" x14ac:dyDescent="0.25">
      <c r="B170" s="30" t="s">
        <v>102</v>
      </c>
      <c r="C170" s="1">
        <v>73</v>
      </c>
      <c r="G170" s="1" t="s">
        <v>36</v>
      </c>
      <c r="H170" s="32">
        <v>126</v>
      </c>
    </row>
    <row r="171" spans="2:8" hidden="1" x14ac:dyDescent="0.25">
      <c r="B171" s="30" t="s">
        <v>32</v>
      </c>
      <c r="C171" s="1">
        <v>71</v>
      </c>
      <c r="G171" s="1" t="s">
        <v>132</v>
      </c>
      <c r="H171" s="32">
        <v>119</v>
      </c>
    </row>
    <row r="172" spans="2:8" hidden="1" x14ac:dyDescent="0.25">
      <c r="B172" s="30" t="s">
        <v>82</v>
      </c>
      <c r="C172" s="1">
        <v>67</v>
      </c>
      <c r="G172" s="1" t="s">
        <v>72</v>
      </c>
      <c r="H172" s="32">
        <v>117</v>
      </c>
    </row>
    <row r="173" spans="2:8" hidden="1" x14ac:dyDescent="0.25">
      <c r="B173" s="30" t="s">
        <v>153</v>
      </c>
      <c r="C173" s="1">
        <v>57.711599999999997</v>
      </c>
      <c r="G173" s="1" t="s">
        <v>109</v>
      </c>
      <c r="H173" s="32">
        <v>112</v>
      </c>
    </row>
    <row r="174" spans="2:8" hidden="1" x14ac:dyDescent="0.25">
      <c r="B174" s="30" t="s">
        <v>42</v>
      </c>
      <c r="C174" s="1">
        <v>57</v>
      </c>
      <c r="G174" s="1" t="s">
        <v>69</v>
      </c>
      <c r="H174" s="32">
        <v>95.043499999999995</v>
      </c>
    </row>
    <row r="175" spans="2:8" hidden="1" x14ac:dyDescent="0.25">
      <c r="B175" s="30" t="s">
        <v>141</v>
      </c>
      <c r="C175" s="1">
        <v>55</v>
      </c>
      <c r="G175" s="1" t="s">
        <v>149</v>
      </c>
      <c r="H175" s="32">
        <v>86</v>
      </c>
    </row>
    <row r="176" spans="2:8" hidden="1" x14ac:dyDescent="0.25">
      <c r="B176" s="30" t="s">
        <v>110</v>
      </c>
      <c r="C176" s="1">
        <v>47</v>
      </c>
      <c r="G176" s="1" t="s">
        <v>96</v>
      </c>
      <c r="H176" s="32">
        <v>82</v>
      </c>
    </row>
    <row r="177" spans="2:8" hidden="1" x14ac:dyDescent="0.25">
      <c r="B177" s="30" t="s">
        <v>96</v>
      </c>
      <c r="C177" s="1">
        <v>45.197400000000002</v>
      </c>
      <c r="G177" s="1" t="s">
        <v>82</v>
      </c>
      <c r="H177" s="32">
        <v>81.851299999999995</v>
      </c>
    </row>
    <row r="178" spans="2:8" hidden="1" x14ac:dyDescent="0.25">
      <c r="B178" s="30" t="s">
        <v>112</v>
      </c>
      <c r="C178" s="1">
        <v>42.137300000000003</v>
      </c>
      <c r="G178" s="1" t="s">
        <v>147</v>
      </c>
      <c r="H178" s="32">
        <v>74</v>
      </c>
    </row>
    <row r="179" spans="2:8" hidden="1" x14ac:dyDescent="0.25">
      <c r="B179" s="30" t="s">
        <v>127</v>
      </c>
      <c r="C179" s="1">
        <v>42</v>
      </c>
      <c r="G179" s="1" t="s">
        <v>102</v>
      </c>
      <c r="H179" s="32">
        <v>71</v>
      </c>
    </row>
    <row r="180" spans="2:8" hidden="1" x14ac:dyDescent="0.25">
      <c r="B180" s="30" t="s">
        <v>165</v>
      </c>
      <c r="C180" s="1">
        <v>39.576700000000002</v>
      </c>
      <c r="G180" s="1" t="s">
        <v>162</v>
      </c>
      <c r="H180" s="32">
        <v>67</v>
      </c>
    </row>
    <row r="181" spans="2:8" hidden="1" x14ac:dyDescent="0.25">
      <c r="B181" s="30" t="s">
        <v>47</v>
      </c>
      <c r="C181" s="1">
        <v>39.458199999999998</v>
      </c>
      <c r="G181" s="1" t="s">
        <v>52</v>
      </c>
      <c r="H181" s="32">
        <v>66.617400000000004</v>
      </c>
    </row>
    <row r="182" spans="2:8" hidden="1" x14ac:dyDescent="0.25">
      <c r="B182" s="30" t="s">
        <v>158</v>
      </c>
      <c r="C182" s="1">
        <v>39</v>
      </c>
      <c r="G182" s="1" t="s">
        <v>112</v>
      </c>
      <c r="H182" s="32">
        <v>64.400400000000005</v>
      </c>
    </row>
    <row r="183" spans="2:8" hidden="1" x14ac:dyDescent="0.25">
      <c r="B183" s="30" t="s">
        <v>41</v>
      </c>
      <c r="C183" s="1">
        <v>33.450299999999999</v>
      </c>
      <c r="G183" s="1" t="s">
        <v>158</v>
      </c>
      <c r="H183" s="32">
        <v>60</v>
      </c>
    </row>
    <row r="184" spans="2:8" hidden="1" x14ac:dyDescent="0.25">
      <c r="B184" s="30" t="s">
        <v>69</v>
      </c>
      <c r="C184" s="1">
        <v>30.186</v>
      </c>
      <c r="G184" s="1" t="s">
        <v>33</v>
      </c>
      <c r="H184" s="32">
        <v>59</v>
      </c>
    </row>
    <row r="185" spans="2:8" hidden="1" x14ac:dyDescent="0.25">
      <c r="B185" s="30" t="s">
        <v>107</v>
      </c>
      <c r="C185" s="1">
        <v>30</v>
      </c>
      <c r="G185" s="1" t="s">
        <v>127</v>
      </c>
      <c r="H185" s="32">
        <v>57.528399999999998</v>
      </c>
    </row>
    <row r="186" spans="2:8" hidden="1" x14ac:dyDescent="0.25">
      <c r="B186" s="30" t="s">
        <v>131</v>
      </c>
      <c r="C186" s="1">
        <v>22.908200000000001</v>
      </c>
      <c r="G186" s="1" t="s">
        <v>110</v>
      </c>
      <c r="H186" s="32">
        <v>57</v>
      </c>
    </row>
    <row r="187" spans="2:8" hidden="1" x14ac:dyDescent="0.25">
      <c r="B187" s="30" t="s">
        <v>66</v>
      </c>
      <c r="C187" s="1">
        <v>20.029599999999999</v>
      </c>
      <c r="G187" s="1" t="s">
        <v>145</v>
      </c>
      <c r="H187" s="32">
        <v>56</v>
      </c>
    </row>
    <row r="188" spans="2:8" hidden="1" x14ac:dyDescent="0.25">
      <c r="B188" s="30" t="s">
        <v>149</v>
      </c>
      <c r="C188" s="1">
        <v>18</v>
      </c>
      <c r="G188" s="1" t="s">
        <v>81</v>
      </c>
      <c r="H188" s="32">
        <v>48</v>
      </c>
    </row>
    <row r="189" spans="2:8" hidden="1" x14ac:dyDescent="0.25">
      <c r="B189" s="30" t="s">
        <v>52</v>
      </c>
      <c r="C189" s="1">
        <v>17.064499999999999</v>
      </c>
      <c r="G189" s="1" t="s">
        <v>141</v>
      </c>
      <c r="H189" s="32">
        <v>46.845500000000001</v>
      </c>
    </row>
    <row r="190" spans="2:8" hidden="1" x14ac:dyDescent="0.25">
      <c r="B190" s="30" t="s">
        <v>81</v>
      </c>
      <c r="C190" s="1">
        <v>16.592600000000001</v>
      </c>
      <c r="G190" s="1" t="s">
        <v>42</v>
      </c>
      <c r="H190" s="32">
        <v>37</v>
      </c>
    </row>
    <row r="191" spans="2:8" hidden="1" x14ac:dyDescent="0.25">
      <c r="B191" s="30" t="s">
        <v>97</v>
      </c>
      <c r="C191" s="1">
        <v>16.116900000000001</v>
      </c>
      <c r="G191" s="1" t="s">
        <v>66</v>
      </c>
      <c r="H191" s="32">
        <v>35.047199999999997</v>
      </c>
    </row>
    <row r="192" spans="2:8" hidden="1" x14ac:dyDescent="0.25">
      <c r="B192" s="30" t="s">
        <v>70</v>
      </c>
      <c r="C192" s="1">
        <v>12.609400000000001</v>
      </c>
      <c r="G192" s="1" t="s">
        <v>131</v>
      </c>
      <c r="H192" s="32">
        <v>33</v>
      </c>
    </row>
    <row r="193" spans="2:8" hidden="1" x14ac:dyDescent="0.25">
      <c r="B193" s="30" t="s">
        <v>151</v>
      </c>
      <c r="C193" s="1">
        <v>9.0188000000000006</v>
      </c>
      <c r="G193" s="1" t="s">
        <v>70</v>
      </c>
      <c r="H193" s="32">
        <v>29</v>
      </c>
    </row>
    <row r="194" spans="2:8" hidden="1" x14ac:dyDescent="0.25">
      <c r="B194" s="30" t="s">
        <v>150</v>
      </c>
      <c r="C194" s="1">
        <v>7.0151000000000003</v>
      </c>
      <c r="G194" s="1" t="s">
        <v>121</v>
      </c>
      <c r="H194" s="32">
        <v>21.446400000000001</v>
      </c>
    </row>
    <row r="195" spans="2:8" hidden="1" x14ac:dyDescent="0.25">
      <c r="B195" s="30" t="s">
        <v>113</v>
      </c>
      <c r="C195" s="1">
        <v>6.2138999999999998</v>
      </c>
      <c r="G195" s="1" t="s">
        <v>151</v>
      </c>
      <c r="H195" s="32">
        <v>21.017099999999999</v>
      </c>
    </row>
    <row r="196" spans="2:8" hidden="1" x14ac:dyDescent="0.25">
      <c r="B196" s="30" t="s">
        <v>33</v>
      </c>
      <c r="C196" s="1">
        <v>6.0613000000000001</v>
      </c>
      <c r="G196" s="1" t="s">
        <v>150</v>
      </c>
      <c r="H196" s="32">
        <v>19.0215</v>
      </c>
    </row>
    <row r="197" spans="2:8" hidden="1" x14ac:dyDescent="0.25">
      <c r="B197" s="30" t="s">
        <v>122</v>
      </c>
      <c r="C197" s="1">
        <v>4.0067000000000004</v>
      </c>
      <c r="G197" s="1" t="s">
        <v>49</v>
      </c>
      <c r="H197" s="32">
        <v>17.168900000000001</v>
      </c>
    </row>
    <row r="198" spans="2:8" hidden="1" x14ac:dyDescent="0.25">
      <c r="B198" s="30" t="s">
        <v>49</v>
      </c>
      <c r="C198" s="1">
        <v>4.0011000000000001</v>
      </c>
      <c r="G198" s="1" t="s">
        <v>97</v>
      </c>
      <c r="H198" s="32">
        <v>9.0934000000000008</v>
      </c>
    </row>
    <row r="199" spans="2:8" hidden="1" x14ac:dyDescent="0.25">
      <c r="B199" s="30" t="s">
        <v>121</v>
      </c>
      <c r="C199" s="1">
        <v>3.3022999999999998</v>
      </c>
      <c r="G199" s="1" t="s">
        <v>113</v>
      </c>
      <c r="H199" s="32">
        <v>8.1555</v>
      </c>
    </row>
    <row r="200" spans="2:8" hidden="1" x14ac:dyDescent="0.25">
      <c r="B200" s="30" t="s">
        <v>115</v>
      </c>
      <c r="C200" s="1">
        <v>2.3854000000000002</v>
      </c>
      <c r="G200" s="1" t="s">
        <v>122</v>
      </c>
      <c r="H200" s="32">
        <v>6.2661999999999995</v>
      </c>
    </row>
    <row r="201" spans="2:8" hidden="1" x14ac:dyDescent="0.25">
      <c r="B201" s="30" t="s">
        <v>117</v>
      </c>
      <c r="C201" s="1">
        <v>2.0775999999999999</v>
      </c>
      <c r="G201" s="1" t="s">
        <v>161</v>
      </c>
      <c r="H201" s="32">
        <v>2.2496</v>
      </c>
    </row>
    <row r="202" spans="2:8" hidden="1" x14ac:dyDescent="0.25">
      <c r="B202" s="30" t="s">
        <v>161</v>
      </c>
      <c r="C202" s="1">
        <v>1.0625</v>
      </c>
      <c r="G202" s="1" t="s">
        <v>117</v>
      </c>
      <c r="H202" s="32">
        <v>2.0285000000000002</v>
      </c>
    </row>
    <row r="203" spans="2:8" hidden="1" x14ac:dyDescent="0.25">
      <c r="B203" s="30" t="s">
        <v>68</v>
      </c>
      <c r="C203" s="1">
        <v>0.5554</v>
      </c>
      <c r="G203" s="1" t="s">
        <v>115</v>
      </c>
      <c r="H203" s="32">
        <v>1.2328999999999999</v>
      </c>
    </row>
    <row r="204" spans="2:8" hidden="1" x14ac:dyDescent="0.25">
      <c r="B204" s="30" t="s">
        <v>162</v>
      </c>
      <c r="C204" s="1">
        <v>0.30870000000000003</v>
      </c>
      <c r="G204" s="1" t="s">
        <v>51</v>
      </c>
      <c r="H204" s="32">
        <v>1.1126</v>
      </c>
    </row>
    <row r="205" spans="2:8" hidden="1" x14ac:dyDescent="0.25">
      <c r="B205" s="30" t="s">
        <v>51</v>
      </c>
      <c r="C205" s="1">
        <v>0.18690000000000001</v>
      </c>
      <c r="G205" s="1" t="s">
        <v>68</v>
      </c>
      <c r="H205" s="32">
        <v>0.50350000000000006</v>
      </c>
    </row>
    <row r="206" spans="2:8" hidden="1" x14ac:dyDescent="0.25">
      <c r="G206" s="1" t="s">
        <v>202</v>
      </c>
      <c r="H206" s="32">
        <v>1954006</v>
      </c>
    </row>
    <row r="207" spans="2:8" hidden="1" x14ac:dyDescent="0.25">
      <c r="G207" s="1" t="s">
        <v>203</v>
      </c>
      <c r="H207" s="32">
        <v>34788.054000000004</v>
      </c>
    </row>
    <row r="208" spans="2:8" hidden="1" x14ac:dyDescent="0.25">
      <c r="G208" s="1" t="s">
        <v>204</v>
      </c>
      <c r="H208" s="32">
        <v>816732</v>
      </c>
    </row>
    <row r="209" spans="7:8" hidden="1" x14ac:dyDescent="0.25">
      <c r="G209" s="1" t="s">
        <v>205</v>
      </c>
      <c r="H209" s="32">
        <v>1645818</v>
      </c>
    </row>
    <row r="210" spans="7:8" hidden="1" x14ac:dyDescent="0.25">
      <c r="G210" s="1" t="s">
        <v>207</v>
      </c>
      <c r="H210" s="32">
        <v>220382.7</v>
      </c>
    </row>
    <row r="211" spans="7:8" hidden="1" x14ac:dyDescent="0.25">
      <c r="G211" s="1" t="s">
        <v>208</v>
      </c>
      <c r="H211" s="32">
        <v>18172.349999999999</v>
      </c>
    </row>
    <row r="212" spans="7:8" hidden="1" x14ac:dyDescent="0.25">
      <c r="G212" s="1" t="s">
        <v>209</v>
      </c>
      <c r="H212" s="32">
        <v>86841.4</v>
      </c>
    </row>
    <row r="213" spans="7:8" hidden="1" x14ac:dyDescent="0.25">
      <c r="G213" s="1" t="s">
        <v>210</v>
      </c>
      <c r="H213" s="32">
        <v>1214092</v>
      </c>
    </row>
    <row r="214" spans="7:8" hidden="1" x14ac:dyDescent="0.25">
      <c r="G214" s="1" t="s">
        <v>211</v>
      </c>
      <c r="H214" s="32">
        <v>83237</v>
      </c>
    </row>
    <row r="215" spans="7:8" hidden="1" x14ac:dyDescent="0.25">
      <c r="G215" s="1" t="s">
        <v>212</v>
      </c>
      <c r="H215" s="32">
        <v>10571</v>
      </c>
    </row>
    <row r="216" spans="7:8" hidden="1" x14ac:dyDescent="0.25">
      <c r="G216" s="1" t="s">
        <v>213</v>
      </c>
      <c r="H216" s="32">
        <v>133541.20000000001</v>
      </c>
    </row>
    <row r="217" spans="7:8" hidden="1" x14ac:dyDescent="0.25">
      <c r="G217" s="1" t="s">
        <v>214</v>
      </c>
      <c r="H217" s="32">
        <v>1639183</v>
      </c>
    </row>
    <row r="218" spans="7:8" hidden="1" x14ac:dyDescent="0.25">
      <c r="G218" s="1" t="s">
        <v>215</v>
      </c>
      <c r="H218" s="32">
        <v>422612</v>
      </c>
    </row>
    <row r="219" spans="7:8" hidden="1" x14ac:dyDescent="0.25">
      <c r="G219" s="1" t="s">
        <v>206</v>
      </c>
      <c r="H219" s="32">
        <v>1967273</v>
      </c>
    </row>
    <row r="220" spans="7:8" hidden="1" x14ac:dyDescent="0.25">
      <c r="G220" s="1" t="s">
        <v>13</v>
      </c>
      <c r="H220" s="32">
        <v>2003854</v>
      </c>
    </row>
    <row r="221" spans="7:8" hidden="1" x14ac:dyDescent="0.25"/>
  </sheetData>
  <sheetProtection algorithmName="SHA-512" hashValue="4s7gGB/IgwFYHdAuTGrndNhdpf/RR81GYEhc6b4nHlv7Yk6BfrTos2T46w1Eb4GKzH1nmXTJsk5FBf2sHNgL/Q==" saltValue="HocAN1nFjzAEP1VyeNQ58g==" spinCount="100000" sheet="1" scenarios="1"/>
  <mergeCells count="2">
    <mergeCell ref="A1:X2"/>
    <mergeCell ref="Y1:AA13"/>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48"/>
  <sheetViews>
    <sheetView showGridLines="0" showRowColHeaders="0" zoomScale="70" zoomScaleNormal="70" workbookViewId="0">
      <selection sqref="A1:D1"/>
    </sheetView>
  </sheetViews>
  <sheetFormatPr defaultRowHeight="15.75" x14ac:dyDescent="0.25"/>
  <cols>
    <col min="1" max="16384" width="9" style="38"/>
  </cols>
  <sheetData>
    <row r="1" spans="1:16" ht="15.75" customHeight="1" x14ac:dyDescent="0.25">
      <c r="A1" s="42"/>
      <c r="B1" s="42"/>
      <c r="C1" s="42"/>
      <c r="D1" s="42"/>
      <c r="E1" s="42"/>
      <c r="F1" s="42"/>
      <c r="G1" s="42"/>
      <c r="H1" s="42"/>
      <c r="I1" s="42"/>
      <c r="J1" s="42"/>
      <c r="O1" s="42"/>
      <c r="P1" s="42"/>
    </row>
    <row r="33" spans="1:2" x14ac:dyDescent="0.25">
      <c r="A33" s="41" t="s">
        <v>234</v>
      </c>
    </row>
    <row r="38" spans="1:2" hidden="1" x14ac:dyDescent="0.25"/>
    <row r="39" spans="1:2" hidden="1" x14ac:dyDescent="0.25">
      <c r="A39" s="38" t="s">
        <v>236</v>
      </c>
      <c r="B39" s="38" t="s">
        <v>235</v>
      </c>
    </row>
    <row r="40" spans="1:2" hidden="1" x14ac:dyDescent="0.25">
      <c r="A40" s="38" t="s">
        <v>184</v>
      </c>
      <c r="B40" s="38">
        <v>1214092</v>
      </c>
    </row>
    <row r="41" spans="1:2" hidden="1" x14ac:dyDescent="0.25">
      <c r="A41" s="38" t="s">
        <v>185</v>
      </c>
      <c r="B41" s="38">
        <v>422612</v>
      </c>
    </row>
    <row r="42" spans="1:2" hidden="1" x14ac:dyDescent="0.25">
      <c r="A42" s="38" t="s">
        <v>188</v>
      </c>
      <c r="B42" s="38">
        <v>133541.20000000001</v>
      </c>
    </row>
    <row r="43" spans="1:2" hidden="1" x14ac:dyDescent="0.25">
      <c r="A43" s="38" t="s">
        <v>187</v>
      </c>
      <c r="B43" s="38">
        <v>86841.4</v>
      </c>
    </row>
    <row r="44" spans="1:2" hidden="1" x14ac:dyDescent="0.25">
      <c r="A44" s="38" t="s">
        <v>189</v>
      </c>
      <c r="B44" s="38">
        <v>83237</v>
      </c>
    </row>
    <row r="45" spans="1:2" hidden="1" x14ac:dyDescent="0.25">
      <c r="A45" s="38" t="s">
        <v>303</v>
      </c>
      <c r="B45" s="38">
        <v>34788.054000000004</v>
      </c>
    </row>
    <row r="46" spans="1:2" hidden="1" x14ac:dyDescent="0.25">
      <c r="A46" s="38" t="s">
        <v>190</v>
      </c>
      <c r="B46" s="38">
        <v>18172.349999999999</v>
      </c>
    </row>
    <row r="47" spans="1:2" hidden="1" x14ac:dyDescent="0.25">
      <c r="A47" s="38" t="s">
        <v>186</v>
      </c>
      <c r="B47" s="38">
        <v>10571</v>
      </c>
    </row>
    <row r="48" spans="1:2" hidden="1" x14ac:dyDescent="0.25"/>
  </sheetData>
  <sheetProtection algorithmName="SHA-512" hashValue="hx48AVdPhmQEUYm0vKhcE8H44X/7Qh3yQNCAXAJzR2cpt9HQ7FrSmogwXaT1eFE5Z7iuesoX3ctbS5AxEuEO4g==" saltValue="3sbIT/jOvjOl3d6fK0JnNw=="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58"/>
  <sheetViews>
    <sheetView showGridLines="0" showRowColHeaders="0" zoomScale="70" zoomScaleNormal="70" workbookViewId="0">
      <selection sqref="A1:D1"/>
    </sheetView>
  </sheetViews>
  <sheetFormatPr defaultRowHeight="15.75" x14ac:dyDescent="0.25"/>
  <cols>
    <col min="1" max="2" width="9" style="38"/>
    <col min="3" max="3" width="10.25" style="38" customWidth="1"/>
    <col min="4" max="16384" width="9" style="38"/>
  </cols>
  <sheetData>
    <row r="1" spans="1:16" ht="15.75" customHeight="1" x14ac:dyDescent="0.25">
      <c r="A1" s="42"/>
      <c r="B1" s="42"/>
      <c r="C1" s="42"/>
      <c r="D1" s="42"/>
      <c r="E1" s="42"/>
      <c r="F1" s="42"/>
      <c r="G1" s="42"/>
      <c r="H1" s="42"/>
      <c r="I1" s="42"/>
      <c r="J1" s="42"/>
      <c r="O1" s="42"/>
      <c r="P1" s="42"/>
    </row>
    <row r="36" spans="1:4" x14ac:dyDescent="0.25">
      <c r="A36" s="41" t="s">
        <v>234</v>
      </c>
    </row>
    <row r="39" spans="1:4" hidden="1" x14ac:dyDescent="0.25">
      <c r="A39" s="38" t="s">
        <v>236</v>
      </c>
      <c r="B39" s="38" t="s">
        <v>235</v>
      </c>
    </row>
    <row r="40" spans="1:4" hidden="1" x14ac:dyDescent="0.25">
      <c r="A40" s="38" t="s">
        <v>99</v>
      </c>
      <c r="B40" s="38">
        <v>42184</v>
      </c>
      <c r="C40" s="81">
        <f t="shared" ref="C40:C56" si="0">(IF(ISNUMBER(B40),(IF(B40&lt;100,"&lt;100",IF(B40&lt;200,"&lt;200",IF(B40&lt;500,"&lt;500",IF(B40&lt;1000,"&lt;1,000",IF(B40&lt;10000,(ROUND(B40,-2)),IF(B40&lt;100000,(ROUND(B40,-3)),IF(B40&lt;1000000,(ROUND(B40,-4)),IF(B40&gt;=1000000,(ROUND(B40,-5))))))))))),"-"))</f>
        <v>42000</v>
      </c>
      <c r="D40" s="53">
        <f t="shared" ref="D40:D56" si="1">B40/$B$58</f>
        <v>0.48575909646781379</v>
      </c>
    </row>
    <row r="41" spans="1:4" hidden="1" x14ac:dyDescent="0.25">
      <c r="A41" s="38" t="s">
        <v>160</v>
      </c>
      <c r="B41" s="38">
        <v>9604</v>
      </c>
      <c r="C41" s="81">
        <f t="shared" si="0"/>
        <v>9600</v>
      </c>
      <c r="D41" s="53">
        <f t="shared" si="1"/>
        <v>0.11059241329596253</v>
      </c>
    </row>
    <row r="42" spans="1:4" hidden="1" x14ac:dyDescent="0.25">
      <c r="A42" s="38" t="s">
        <v>124</v>
      </c>
      <c r="B42" s="38">
        <v>8856</v>
      </c>
      <c r="C42" s="81">
        <f t="shared" si="0"/>
        <v>8900</v>
      </c>
      <c r="D42" s="53">
        <f t="shared" si="1"/>
        <v>0.10197901001135404</v>
      </c>
    </row>
    <row r="43" spans="1:4" hidden="1" x14ac:dyDescent="0.25">
      <c r="A43" s="38" t="s">
        <v>173</v>
      </c>
      <c r="B43" s="38">
        <v>7752</v>
      </c>
      <c r="C43" s="81">
        <f t="shared" si="0"/>
        <v>7800</v>
      </c>
      <c r="D43" s="53">
        <f t="shared" si="1"/>
        <v>8.9266179495033487E-2</v>
      </c>
    </row>
    <row r="44" spans="1:4" hidden="1" x14ac:dyDescent="0.25">
      <c r="A44" s="38" t="s">
        <v>61</v>
      </c>
      <c r="B44" s="38">
        <v>6699</v>
      </c>
      <c r="C44" s="81">
        <f t="shared" si="0"/>
        <v>6700</v>
      </c>
      <c r="D44" s="53">
        <f t="shared" si="1"/>
        <v>7.7140626475390772E-2</v>
      </c>
    </row>
    <row r="45" spans="1:4" hidden="1" x14ac:dyDescent="0.25">
      <c r="A45" s="38" t="s">
        <v>54</v>
      </c>
      <c r="B45" s="38">
        <v>4294</v>
      </c>
      <c r="C45" s="81">
        <f t="shared" si="0"/>
        <v>4300</v>
      </c>
      <c r="D45" s="53">
        <f t="shared" si="1"/>
        <v>4.9446462171268545E-2</v>
      </c>
    </row>
    <row r="46" spans="1:4" hidden="1" x14ac:dyDescent="0.25">
      <c r="A46" s="38" t="s">
        <v>138</v>
      </c>
      <c r="B46" s="38">
        <v>2967</v>
      </c>
      <c r="C46" s="81">
        <f t="shared" si="0"/>
        <v>3000</v>
      </c>
      <c r="D46" s="53">
        <f t="shared" si="1"/>
        <v>3.4165732012611499E-2</v>
      </c>
    </row>
    <row r="47" spans="1:4" hidden="1" x14ac:dyDescent="0.25">
      <c r="A47" s="38" t="s">
        <v>135</v>
      </c>
      <c r="B47" s="38">
        <v>2487</v>
      </c>
      <c r="C47" s="81">
        <f t="shared" si="0"/>
        <v>2500</v>
      </c>
      <c r="D47" s="53">
        <f t="shared" si="1"/>
        <v>2.8638414396819953E-2</v>
      </c>
    </row>
    <row r="48" spans="1:4" hidden="1" x14ac:dyDescent="0.25">
      <c r="A48" s="38" t="s">
        <v>114</v>
      </c>
      <c r="B48" s="38">
        <v>974</v>
      </c>
      <c r="C48" s="81" t="str">
        <f t="shared" si="0"/>
        <v>&lt;1,000</v>
      </c>
      <c r="D48" s="53">
        <f t="shared" si="1"/>
        <v>1.1215848662043681E-2</v>
      </c>
    </row>
    <row r="49" spans="1:4" hidden="1" x14ac:dyDescent="0.25">
      <c r="A49" s="38" t="s">
        <v>108</v>
      </c>
      <c r="B49" s="38">
        <v>725</v>
      </c>
      <c r="C49" s="81" t="str">
        <f t="shared" si="0"/>
        <v>&lt;1,000</v>
      </c>
      <c r="D49" s="53">
        <f t="shared" si="1"/>
        <v>8.3485526488518147E-3</v>
      </c>
    </row>
    <row r="50" spans="1:4" hidden="1" x14ac:dyDescent="0.25">
      <c r="A50" s="38" t="s">
        <v>149</v>
      </c>
      <c r="B50" s="38">
        <v>86</v>
      </c>
      <c r="C50" s="81" t="str">
        <f t="shared" si="0"/>
        <v>&lt;100</v>
      </c>
      <c r="D50" s="53">
        <f t="shared" si="1"/>
        <v>9.9031107282931876E-4</v>
      </c>
    </row>
    <row r="51" spans="1:4" hidden="1" x14ac:dyDescent="0.25">
      <c r="A51" s="38" t="s">
        <v>162</v>
      </c>
      <c r="B51" s="38">
        <v>67</v>
      </c>
      <c r="C51" s="81" t="str">
        <f t="shared" si="0"/>
        <v>&lt;100</v>
      </c>
      <c r="D51" s="53">
        <f t="shared" si="1"/>
        <v>7.7152141720423671E-4</v>
      </c>
    </row>
    <row r="52" spans="1:4" hidden="1" x14ac:dyDescent="0.25">
      <c r="A52" s="38" t="s">
        <v>81</v>
      </c>
      <c r="B52" s="38">
        <v>48</v>
      </c>
      <c r="C52" s="81" t="str">
        <f t="shared" si="0"/>
        <v>&lt;100</v>
      </c>
      <c r="D52" s="53">
        <f t="shared" si="1"/>
        <v>5.5273176157915466E-4</v>
      </c>
    </row>
    <row r="53" spans="1:4" hidden="1" x14ac:dyDescent="0.25">
      <c r="A53" s="38" t="s">
        <v>141</v>
      </c>
      <c r="B53" s="38">
        <v>46.845500000000001</v>
      </c>
      <c r="C53" s="81" t="str">
        <f t="shared" si="0"/>
        <v>&lt;100</v>
      </c>
      <c r="D53" s="53">
        <f t="shared" si="1"/>
        <v>5.3943741118867277E-4</v>
      </c>
    </row>
    <row r="54" spans="1:4" hidden="1" x14ac:dyDescent="0.25">
      <c r="A54" s="38" t="s">
        <v>338</v>
      </c>
      <c r="B54" s="38">
        <v>29</v>
      </c>
      <c r="C54" s="81" t="str">
        <f t="shared" si="0"/>
        <v>&lt;100</v>
      </c>
      <c r="D54" s="53">
        <f t="shared" si="1"/>
        <v>3.3394210595407261E-4</v>
      </c>
    </row>
    <row r="55" spans="1:4" hidden="1" x14ac:dyDescent="0.25">
      <c r="A55" s="38" t="s">
        <v>121</v>
      </c>
      <c r="B55" s="38">
        <v>21.446400000000001</v>
      </c>
      <c r="C55" s="81" t="str">
        <f t="shared" si="0"/>
        <v>&lt;100</v>
      </c>
      <c r="D55" s="53">
        <f t="shared" si="1"/>
        <v>2.4696055107356634E-4</v>
      </c>
    </row>
    <row r="56" spans="1:4" hidden="1" x14ac:dyDescent="0.25">
      <c r="A56" s="38" t="s">
        <v>51</v>
      </c>
      <c r="B56" s="38">
        <v>1.1126</v>
      </c>
      <c r="C56" s="81" t="str">
        <f t="shared" si="0"/>
        <v>&lt;100</v>
      </c>
      <c r="D56" s="53">
        <f t="shared" si="1"/>
        <v>1.2811861623603489E-5</v>
      </c>
    </row>
    <row r="57" spans="1:4" hidden="1" x14ac:dyDescent="0.25">
      <c r="C57" s="81"/>
      <c r="D57" s="53"/>
    </row>
    <row r="58" spans="1:4" hidden="1" x14ac:dyDescent="0.25">
      <c r="A58" s="38" t="s">
        <v>334</v>
      </c>
      <c r="B58" s="38">
        <v>86841.4</v>
      </c>
      <c r="C58" s="81">
        <f t="shared" ref="C58" si="2">(IF(ISNUMBER(B58),(IF(B58&lt;100,"&lt;100",IF(B58&lt;200,"&lt;200",IF(B58&lt;500,"&lt;500",IF(B58&lt;1000,"&lt;1,000",IF(B58&lt;10000,(ROUND(B58,-2)),IF(B58&lt;100000,(ROUND(B58,-3)),IF(B58&lt;1000000,(ROUND(B58,-4)),IF(B58&gt;=1000000,(ROUND(B58,-5))))))))))),"-"))</f>
        <v>87000</v>
      </c>
      <c r="D58" s="53">
        <f t="shared" ref="D58" si="3">B58/$B$58</f>
        <v>1</v>
      </c>
    </row>
  </sheetData>
  <sortState ref="A40:D55">
    <sortCondition descending="1" ref="B39"/>
  </sortState>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223"/>
  <sheetViews>
    <sheetView showGridLines="0" showRowColHeaders="0" topLeftCell="B1" zoomScale="70" zoomScaleNormal="70" workbookViewId="0">
      <selection sqref="A1:Y1"/>
    </sheetView>
  </sheetViews>
  <sheetFormatPr defaultRowHeight="15.75" x14ac:dyDescent="0.25"/>
  <cols>
    <col min="1" max="1" width="2.875" style="38" hidden="1" customWidth="1"/>
    <col min="2" max="2" width="9" style="38"/>
    <col min="3" max="3" width="10.125" style="38" bestFit="1" customWidth="1"/>
    <col min="4" max="4" width="9" style="38"/>
    <col min="5" max="5" width="9.75" style="38" customWidth="1"/>
    <col min="6" max="15" width="9" style="38"/>
    <col min="16" max="16" width="8.5" style="38" customWidth="1"/>
    <col min="17" max="17" width="10.25" style="38" customWidth="1"/>
    <col min="18" max="16384" width="9" style="38"/>
  </cols>
  <sheetData>
    <row r="1" spans="2:28" ht="21" customHeight="1" x14ac:dyDescent="0.35">
      <c r="B1" s="93" t="s">
        <v>339</v>
      </c>
      <c r="C1" s="93"/>
      <c r="D1" s="93"/>
      <c r="E1" s="93"/>
      <c r="F1" s="93"/>
      <c r="G1" s="93"/>
      <c r="H1" s="93"/>
      <c r="I1" s="93"/>
      <c r="J1" s="93"/>
      <c r="K1" s="93"/>
      <c r="L1" s="93"/>
      <c r="M1" s="93"/>
      <c r="N1" s="93"/>
      <c r="O1" s="93"/>
      <c r="P1" s="93"/>
      <c r="Q1" s="93"/>
      <c r="R1" s="93"/>
      <c r="S1" s="93"/>
      <c r="T1" s="93"/>
      <c r="U1" s="93"/>
      <c r="V1" s="93"/>
      <c r="W1" s="93"/>
      <c r="X1" s="93"/>
      <c r="Y1" s="93"/>
      <c r="Z1" s="91" t="s">
        <v>246</v>
      </c>
      <c r="AA1" s="91"/>
      <c r="AB1" s="91"/>
    </row>
    <row r="2" spans="2:28" ht="15.75" customHeight="1" x14ac:dyDescent="0.25">
      <c r="Y2" s="51"/>
      <c r="Z2" s="91"/>
      <c r="AA2" s="91"/>
      <c r="AB2" s="91"/>
    </row>
    <row r="3" spans="2:28" ht="15.75" customHeight="1" x14ac:dyDescent="0.25">
      <c r="Y3" s="51"/>
      <c r="Z3" s="91"/>
      <c r="AA3" s="91"/>
      <c r="AB3" s="91"/>
    </row>
    <row r="4" spans="2:28" ht="15.75" customHeight="1" x14ac:dyDescent="0.25">
      <c r="Y4" s="51"/>
      <c r="Z4" s="91"/>
      <c r="AA4" s="91"/>
      <c r="AB4" s="91"/>
    </row>
    <row r="5" spans="2:28" ht="15.75" customHeight="1" x14ac:dyDescent="0.25">
      <c r="Y5" s="51"/>
      <c r="Z5" s="91"/>
      <c r="AA5" s="91"/>
      <c r="AB5" s="91"/>
    </row>
    <row r="6" spans="2:28" ht="15.75" customHeight="1" x14ac:dyDescent="0.25">
      <c r="Y6" s="51"/>
      <c r="Z6" s="91"/>
      <c r="AA6" s="91"/>
      <c r="AB6" s="91"/>
    </row>
    <row r="7" spans="2:28" ht="15.75" customHeight="1" x14ac:dyDescent="0.25">
      <c r="Y7" s="51"/>
      <c r="Z7" s="91"/>
      <c r="AA7" s="91"/>
      <c r="AB7" s="91"/>
    </row>
    <row r="8" spans="2:28" ht="15.75" customHeight="1" x14ac:dyDescent="0.25">
      <c r="Y8" s="51"/>
      <c r="Z8" s="91"/>
      <c r="AA8" s="91"/>
      <c r="AB8" s="91"/>
    </row>
    <row r="9" spans="2:28" ht="15.75" customHeight="1" x14ac:dyDescent="0.25">
      <c r="Y9" s="51"/>
      <c r="Z9" s="91"/>
      <c r="AA9" s="91"/>
      <c r="AB9" s="91"/>
    </row>
    <row r="10" spans="2:28" ht="15.75" customHeight="1" x14ac:dyDescent="0.25">
      <c r="Y10" s="51"/>
      <c r="Z10" s="91"/>
      <c r="AA10" s="91"/>
      <c r="AB10" s="91"/>
    </row>
    <row r="11" spans="2:28" ht="15.75" customHeight="1" x14ac:dyDescent="0.25">
      <c r="Y11" s="51"/>
      <c r="Z11" s="91"/>
      <c r="AA11" s="91"/>
      <c r="AB11" s="91"/>
    </row>
    <row r="12" spans="2:28" ht="15.75" customHeight="1" x14ac:dyDescent="0.25">
      <c r="Y12" s="51"/>
      <c r="Z12" s="51"/>
      <c r="AA12" s="51"/>
      <c r="AB12" s="51"/>
    </row>
    <row r="13" spans="2:28" ht="15.75" customHeight="1" x14ac:dyDescent="0.25">
      <c r="Y13" s="51"/>
      <c r="Z13" s="51"/>
      <c r="AA13" s="51"/>
      <c r="AB13" s="51"/>
    </row>
    <row r="35" spans="1:21" ht="18.75" x14ac:dyDescent="0.25">
      <c r="A35" s="48"/>
      <c r="B35" s="48" t="s">
        <v>198</v>
      </c>
    </row>
    <row r="38" spans="1:21" hidden="1" x14ac:dyDescent="0.25">
      <c r="C38" s="38">
        <v>2000</v>
      </c>
    </row>
    <row r="39" spans="1:21" hidden="1" x14ac:dyDescent="0.25">
      <c r="C39" s="49" t="s">
        <v>176</v>
      </c>
      <c r="D39" s="49" t="s">
        <v>247</v>
      </c>
      <c r="O39" s="38">
        <v>2014</v>
      </c>
    </row>
    <row r="40" spans="1:21" hidden="1" x14ac:dyDescent="0.25">
      <c r="B40" s="38">
        <v>1</v>
      </c>
      <c r="C40" s="45" t="s">
        <v>27</v>
      </c>
      <c r="D40" s="38">
        <v>85580.800000000003</v>
      </c>
      <c r="E40" s="81">
        <f t="shared" ref="E40:E61" si="0">(IF(ISNUMBER(D40),(IF(D40&lt;100,"&lt;100",IF(D40&lt;200,"&lt;200",IF(D40&lt;500,"&lt;500",IF(D40&lt;1000,"&lt;1,000",IF(D40&lt;10000,(ROUND(D40,-2)),IF(D40&lt;100000,(ROUND(D40,-3)),IF(D40&lt;1000000,(ROUND(D40,-4)),IF(D40&gt;=1000000,(ROUND(D40,-5))))))))))),"-"))</f>
        <v>86000</v>
      </c>
      <c r="F40" s="53">
        <f>D40/$D$61</f>
        <v>0.22184467906959865</v>
      </c>
      <c r="O40" s="49" t="s">
        <v>176</v>
      </c>
      <c r="P40" s="49" t="s">
        <v>247</v>
      </c>
    </row>
    <row r="41" spans="1:21" hidden="1" x14ac:dyDescent="0.25">
      <c r="B41" s="38">
        <v>2</v>
      </c>
      <c r="C41" s="45" t="s">
        <v>98</v>
      </c>
      <c r="D41" s="38">
        <v>51983.5</v>
      </c>
      <c r="E41" s="81">
        <f t="shared" si="0"/>
        <v>52000</v>
      </c>
      <c r="F41" s="53">
        <f t="shared" ref="F41:F61" si="1">D41/$D$61</f>
        <v>0.13475292208549677</v>
      </c>
      <c r="N41" s="38">
        <v>1</v>
      </c>
      <c r="O41" s="38" t="s">
        <v>27</v>
      </c>
      <c r="P41" s="44">
        <v>28421.599999999999</v>
      </c>
      <c r="Q41" s="81">
        <f t="shared" ref="Q41:Q62" si="2">(IF(ISNUMBER(P41),(IF(P41&lt;100,"&lt;100",IF(P41&lt;200,"&lt;200",IF(P41&lt;500,"&lt;500",IF(P41&lt;1000,"&lt;1,000",IF(P41&lt;10000,(ROUND(P41,-2)),IF(P41&lt;100000,(ROUND(P41,-3)),IF(P41&lt;1000000,(ROUND(P41,-4)),IF(P41&gt;=1000000,(ROUND(P41,-5))))))))))),"-"))</f>
        <v>28000</v>
      </c>
      <c r="R41" s="53">
        <f>P41/$P$62</f>
        <v>0.12715061883444667</v>
      </c>
      <c r="U41" s="53"/>
    </row>
    <row r="42" spans="1:21" hidden="1" x14ac:dyDescent="0.25">
      <c r="B42" s="38">
        <v>3</v>
      </c>
      <c r="C42" s="45" t="s">
        <v>130</v>
      </c>
      <c r="D42" s="38">
        <v>28845.9</v>
      </c>
      <c r="E42" s="81">
        <f t="shared" si="0"/>
        <v>29000</v>
      </c>
      <c r="F42" s="53">
        <f t="shared" si="1"/>
        <v>7.4775059685977877E-2</v>
      </c>
      <c r="N42" s="38">
        <v>2</v>
      </c>
      <c r="O42" s="38" t="s">
        <v>98</v>
      </c>
      <c r="P42" s="44">
        <v>23808.9</v>
      </c>
      <c r="Q42" s="81">
        <f t="shared" si="2"/>
        <v>24000</v>
      </c>
      <c r="R42" s="53">
        <f t="shared" ref="R42:R61" si="3">P42/$P$62</f>
        <v>0.10651463565624235</v>
      </c>
      <c r="U42" s="53"/>
    </row>
    <row r="43" spans="1:21" hidden="1" x14ac:dyDescent="0.25">
      <c r="B43" s="38">
        <v>4</v>
      </c>
      <c r="C43" s="45" t="s">
        <v>23</v>
      </c>
      <c r="D43" s="38">
        <v>23238.400000000001</v>
      </c>
      <c r="E43" s="81">
        <f t="shared" si="0"/>
        <v>23000</v>
      </c>
      <c r="F43" s="53">
        <f t="shared" si="1"/>
        <v>6.0239158667492729E-2</v>
      </c>
      <c r="N43" s="38">
        <v>3</v>
      </c>
      <c r="O43" s="38" t="s">
        <v>23</v>
      </c>
      <c r="P43" s="44">
        <v>17600.900000000001</v>
      </c>
      <c r="Q43" s="81">
        <f t="shared" si="2"/>
        <v>18000</v>
      </c>
      <c r="R43" s="53">
        <f t="shared" si="3"/>
        <v>7.8741707963070784E-2</v>
      </c>
      <c r="U43" s="53"/>
    </row>
    <row r="44" spans="1:21" hidden="1" x14ac:dyDescent="0.25">
      <c r="B44" s="38">
        <v>5</v>
      </c>
      <c r="C44" s="45" t="s">
        <v>175</v>
      </c>
      <c r="D44" s="38">
        <v>18261.900000000001</v>
      </c>
      <c r="E44" s="81">
        <f t="shared" si="0"/>
        <v>18000</v>
      </c>
      <c r="F44" s="53">
        <f t="shared" si="1"/>
        <v>4.7338951548724757E-2</v>
      </c>
      <c r="N44" s="38">
        <v>4</v>
      </c>
      <c r="O44" s="38" t="s">
        <v>130</v>
      </c>
      <c r="P44" s="44">
        <v>17054.099999999999</v>
      </c>
      <c r="Q44" s="81">
        <f t="shared" si="2"/>
        <v>17000</v>
      </c>
      <c r="R44" s="53">
        <f t="shared" si="3"/>
        <v>7.6295471355044636E-2</v>
      </c>
      <c r="U44" s="53"/>
    </row>
    <row r="45" spans="1:21" hidden="1" x14ac:dyDescent="0.25">
      <c r="B45" s="38">
        <v>6</v>
      </c>
      <c r="C45" s="45" t="s">
        <v>19</v>
      </c>
      <c r="D45" s="38">
        <v>14535.1</v>
      </c>
      <c r="E45" s="81">
        <f t="shared" si="0"/>
        <v>15000</v>
      </c>
      <c r="F45" s="53">
        <f t="shared" si="1"/>
        <v>3.767824786335864E-2</v>
      </c>
      <c r="N45" s="38">
        <v>5</v>
      </c>
      <c r="O45" s="38" t="s">
        <v>99</v>
      </c>
      <c r="P45" s="44">
        <v>15270.1</v>
      </c>
      <c r="Q45" s="81">
        <f t="shared" si="2"/>
        <v>15000</v>
      </c>
      <c r="R45" s="53">
        <f t="shared" si="3"/>
        <v>6.8314333628785293E-2</v>
      </c>
      <c r="U45" s="53"/>
    </row>
    <row r="46" spans="1:21" hidden="1" x14ac:dyDescent="0.25">
      <c r="B46" s="38">
        <v>7</v>
      </c>
      <c r="C46" s="45" t="s">
        <v>31</v>
      </c>
      <c r="D46" s="38">
        <v>12208.4</v>
      </c>
      <c r="E46" s="81">
        <f t="shared" si="0"/>
        <v>12000</v>
      </c>
      <c r="F46" s="53">
        <f t="shared" si="1"/>
        <v>3.1646918233450588E-2</v>
      </c>
      <c r="N46" s="38">
        <v>6</v>
      </c>
      <c r="O46" s="38" t="s">
        <v>19</v>
      </c>
      <c r="P46" s="44">
        <v>12628.2</v>
      </c>
      <c r="Q46" s="81">
        <f t="shared" si="2"/>
        <v>13000</v>
      </c>
      <c r="R46" s="53">
        <f t="shared" si="3"/>
        <v>5.64951812975047E-2</v>
      </c>
      <c r="U46" s="53"/>
    </row>
    <row r="47" spans="1:21" hidden="1" x14ac:dyDescent="0.25">
      <c r="B47" s="38">
        <v>8</v>
      </c>
      <c r="C47" s="45" t="s">
        <v>80</v>
      </c>
      <c r="D47" s="38">
        <v>8192.92</v>
      </c>
      <c r="E47" s="81">
        <f t="shared" si="0"/>
        <v>8200</v>
      </c>
      <c r="F47" s="53">
        <f t="shared" si="1"/>
        <v>2.1237891069526064E-2</v>
      </c>
      <c r="N47" s="38">
        <v>7</v>
      </c>
      <c r="O47" s="38" t="s">
        <v>30</v>
      </c>
      <c r="P47" s="44">
        <v>10788.7</v>
      </c>
      <c r="Q47" s="81">
        <f t="shared" si="2"/>
        <v>11000</v>
      </c>
      <c r="R47" s="53">
        <f t="shared" si="3"/>
        <v>4.8265751450277075E-2</v>
      </c>
      <c r="U47" s="53"/>
    </row>
    <row r="48" spans="1:21" hidden="1" x14ac:dyDescent="0.25">
      <c r="B48" s="38">
        <v>9</v>
      </c>
      <c r="C48" s="45" t="s">
        <v>22</v>
      </c>
      <c r="D48" s="38">
        <v>7975.44</v>
      </c>
      <c r="E48" s="81">
        <f t="shared" si="0"/>
        <v>8000</v>
      </c>
      <c r="F48" s="53">
        <f t="shared" si="1"/>
        <v>2.067413400247298E-2</v>
      </c>
      <c r="N48" s="38">
        <v>8</v>
      </c>
      <c r="O48" s="38" t="s">
        <v>50</v>
      </c>
      <c r="P48" s="44">
        <v>7454.18</v>
      </c>
      <c r="Q48" s="81">
        <f t="shared" si="2"/>
        <v>7500</v>
      </c>
      <c r="R48" s="53">
        <f t="shared" si="3"/>
        <v>3.3348002923950647E-2</v>
      </c>
      <c r="U48" s="53"/>
    </row>
    <row r="49" spans="2:21" hidden="1" x14ac:dyDescent="0.25">
      <c r="B49" s="38">
        <v>10</v>
      </c>
      <c r="C49" s="45" t="s">
        <v>50</v>
      </c>
      <c r="D49" s="38">
        <v>7854.14</v>
      </c>
      <c r="E49" s="81">
        <f t="shared" si="0"/>
        <v>7900</v>
      </c>
      <c r="F49" s="53">
        <f t="shared" si="1"/>
        <v>2.035969712444494E-2</v>
      </c>
      <c r="N49" s="38">
        <v>9</v>
      </c>
      <c r="O49" s="38" t="s">
        <v>169</v>
      </c>
      <c r="P49" s="44">
        <v>7061.48</v>
      </c>
      <c r="Q49" s="81">
        <f t="shared" si="2"/>
        <v>7100</v>
      </c>
      <c r="R49" s="53">
        <f t="shared" si="3"/>
        <v>3.1591168403153534E-2</v>
      </c>
      <c r="U49" s="53"/>
    </row>
    <row r="50" spans="2:21" hidden="1" x14ac:dyDescent="0.25">
      <c r="B50" s="38">
        <v>11</v>
      </c>
      <c r="C50" s="45" t="s">
        <v>169</v>
      </c>
      <c r="D50" s="38">
        <v>7057.02</v>
      </c>
      <c r="E50" s="81">
        <f t="shared" si="0"/>
        <v>7100</v>
      </c>
      <c r="F50" s="53">
        <f t="shared" si="1"/>
        <v>1.8293382827547056E-2</v>
      </c>
      <c r="N50" s="38">
        <v>10</v>
      </c>
      <c r="O50" s="38" t="s">
        <v>31</v>
      </c>
      <c r="P50" s="44">
        <v>6007.85</v>
      </c>
      <c r="Q50" s="81">
        <f t="shared" si="2"/>
        <v>6000</v>
      </c>
      <c r="R50" s="53">
        <f t="shared" si="3"/>
        <v>2.6877510251517526E-2</v>
      </c>
      <c r="U50" s="53"/>
    </row>
    <row r="51" spans="2:21" hidden="1" x14ac:dyDescent="0.25">
      <c r="B51" s="38">
        <v>12</v>
      </c>
      <c r="C51" s="45" t="s">
        <v>160</v>
      </c>
      <c r="D51" s="38">
        <v>6571.95</v>
      </c>
      <c r="E51" s="81">
        <f t="shared" si="0"/>
        <v>6600</v>
      </c>
      <c r="F51" s="53">
        <f t="shared" si="1"/>
        <v>1.7035972304669373E-2</v>
      </c>
      <c r="N51" s="38">
        <v>11</v>
      </c>
      <c r="O51" s="38" t="s">
        <v>175</v>
      </c>
      <c r="P51" s="44">
        <v>5978.73</v>
      </c>
      <c r="Q51" s="81">
        <f t="shared" si="2"/>
        <v>6000</v>
      </c>
      <c r="R51" s="53">
        <f t="shared" si="3"/>
        <v>2.6747235178317594E-2</v>
      </c>
      <c r="U51" s="53"/>
    </row>
    <row r="52" spans="2:21" hidden="1" x14ac:dyDescent="0.25">
      <c r="B52" s="38">
        <v>13</v>
      </c>
      <c r="C52" s="45" t="s">
        <v>18</v>
      </c>
      <c r="D52" s="38">
        <v>6246.14</v>
      </c>
      <c r="E52" s="81">
        <f t="shared" si="0"/>
        <v>6200</v>
      </c>
      <c r="F52" s="53">
        <f t="shared" si="1"/>
        <v>1.6191399516290839E-2</v>
      </c>
      <c r="N52" s="38">
        <v>12</v>
      </c>
      <c r="O52" s="38" t="s">
        <v>80</v>
      </c>
      <c r="P52" s="44">
        <v>5562.84</v>
      </c>
      <c r="Q52" s="81">
        <f t="shared" si="2"/>
        <v>5600</v>
      </c>
      <c r="R52" s="53">
        <f t="shared" si="3"/>
        <v>2.4886654814542931E-2</v>
      </c>
      <c r="U52" s="53"/>
    </row>
    <row r="53" spans="2:21" hidden="1" x14ac:dyDescent="0.25">
      <c r="B53" s="38">
        <v>14</v>
      </c>
      <c r="C53" s="45" t="s">
        <v>124</v>
      </c>
      <c r="D53" s="38">
        <v>6107.45</v>
      </c>
      <c r="E53" s="81">
        <f t="shared" si="0"/>
        <v>6100</v>
      </c>
      <c r="F53" s="53">
        <f t="shared" si="1"/>
        <v>1.5831883847587547E-2</v>
      </c>
      <c r="N53" s="38">
        <v>13</v>
      </c>
      <c r="O53" s="38" t="s">
        <v>55</v>
      </c>
      <c r="P53" s="44">
        <v>4206.71</v>
      </c>
      <c r="Q53" s="81">
        <f t="shared" si="2"/>
        <v>4200</v>
      </c>
      <c r="R53" s="53">
        <f t="shared" si="3"/>
        <v>1.8819692760332112E-2</v>
      </c>
      <c r="U53" s="53"/>
    </row>
    <row r="54" spans="2:21" hidden="1" x14ac:dyDescent="0.25">
      <c r="B54" s="38">
        <v>15</v>
      </c>
      <c r="C54" s="45" t="s">
        <v>30</v>
      </c>
      <c r="D54" s="38">
        <v>5344.77</v>
      </c>
      <c r="E54" s="81">
        <f t="shared" si="0"/>
        <v>5300</v>
      </c>
      <c r="F54" s="53">
        <f t="shared" si="1"/>
        <v>1.3854845775580724E-2</v>
      </c>
      <c r="N54" s="38">
        <v>14</v>
      </c>
      <c r="O54" s="38" t="s">
        <v>22</v>
      </c>
      <c r="P54" s="44">
        <v>3413.53</v>
      </c>
      <c r="Q54" s="81">
        <f t="shared" si="2"/>
        <v>3400</v>
      </c>
      <c r="R54" s="53">
        <f t="shared" si="3"/>
        <v>1.5271218084483238E-2</v>
      </c>
      <c r="U54" s="53"/>
    </row>
    <row r="55" spans="2:21" hidden="1" x14ac:dyDescent="0.25">
      <c r="B55" s="38">
        <v>16</v>
      </c>
      <c r="C55" s="45" t="s">
        <v>55</v>
      </c>
      <c r="D55" s="38">
        <v>5319.02</v>
      </c>
      <c r="E55" s="81">
        <f t="shared" si="0"/>
        <v>5300</v>
      </c>
      <c r="F55" s="53">
        <f t="shared" si="1"/>
        <v>1.3788095984902883E-2</v>
      </c>
      <c r="N55" s="38">
        <v>15</v>
      </c>
      <c r="O55" s="38" t="s">
        <v>144</v>
      </c>
      <c r="P55" s="44">
        <v>3124.79</v>
      </c>
      <c r="Q55" s="81">
        <f t="shared" si="2"/>
        <v>3100</v>
      </c>
      <c r="R55" s="53">
        <f t="shared" si="3"/>
        <v>1.3979472732980924E-2</v>
      </c>
      <c r="U55" s="53"/>
    </row>
    <row r="56" spans="2:21" hidden="1" x14ac:dyDescent="0.25">
      <c r="B56" s="38">
        <v>17</v>
      </c>
      <c r="C56" s="45" t="s">
        <v>173</v>
      </c>
      <c r="D56" s="38">
        <v>5317.36</v>
      </c>
      <c r="E56" s="81">
        <f t="shared" si="0"/>
        <v>5300</v>
      </c>
      <c r="F56" s="53">
        <f t="shared" si="1"/>
        <v>1.3783792891600932E-2</v>
      </c>
      <c r="N56" s="38">
        <v>16</v>
      </c>
      <c r="O56" s="38" t="s">
        <v>173</v>
      </c>
      <c r="P56" s="44">
        <v>2592.34</v>
      </c>
      <c r="Q56" s="81">
        <f t="shared" si="2"/>
        <v>2600</v>
      </c>
      <c r="R56" s="53">
        <f t="shared" si="3"/>
        <v>1.1597434177853798E-2</v>
      </c>
      <c r="U56" s="53"/>
    </row>
    <row r="57" spans="2:21" hidden="1" x14ac:dyDescent="0.25">
      <c r="B57" s="38">
        <v>18</v>
      </c>
      <c r="C57" s="45" t="s">
        <v>167</v>
      </c>
      <c r="D57" s="38">
        <v>4548.33</v>
      </c>
      <c r="E57" s="81">
        <f t="shared" si="0"/>
        <v>4500</v>
      </c>
      <c r="F57" s="53">
        <f t="shared" si="1"/>
        <v>1.179029419160171E-2</v>
      </c>
      <c r="N57" s="38">
        <v>17</v>
      </c>
      <c r="O57" s="38" t="s">
        <v>14</v>
      </c>
      <c r="P57" s="44">
        <v>2369.0100000000002</v>
      </c>
      <c r="Q57" s="81">
        <f t="shared" si="2"/>
        <v>2400</v>
      </c>
      <c r="R57" s="53">
        <f t="shared" si="3"/>
        <v>1.0598315630541297E-2</v>
      </c>
      <c r="U57" s="53"/>
    </row>
    <row r="58" spans="2:21" hidden="1" x14ac:dyDescent="0.25">
      <c r="B58" s="38">
        <v>19</v>
      </c>
      <c r="C58" s="45" t="s">
        <v>65</v>
      </c>
      <c r="D58" s="38">
        <v>4411.63</v>
      </c>
      <c r="E58" s="81">
        <f t="shared" si="0"/>
        <v>4400</v>
      </c>
      <c r="F58" s="53">
        <f t="shared" si="1"/>
        <v>1.1435937050410997E-2</v>
      </c>
      <c r="N58" s="38">
        <v>18</v>
      </c>
      <c r="O58" s="38" t="s">
        <v>71</v>
      </c>
      <c r="P58" s="44">
        <v>2270.7800000000002</v>
      </c>
      <c r="Q58" s="81">
        <f t="shared" si="2"/>
        <v>2300</v>
      </c>
      <c r="R58" s="53">
        <f t="shared" si="3"/>
        <v>1.0158860945087006E-2</v>
      </c>
      <c r="U58" s="53"/>
    </row>
    <row r="59" spans="2:21" hidden="1" x14ac:dyDescent="0.25">
      <c r="B59" s="38">
        <v>20</v>
      </c>
      <c r="C59" s="45" t="s">
        <v>15</v>
      </c>
      <c r="D59" s="38">
        <v>3588.6</v>
      </c>
      <c r="E59" s="81">
        <f t="shared" si="0"/>
        <v>3600</v>
      </c>
      <c r="F59" s="53">
        <f t="shared" si="1"/>
        <v>9.3024582068543613E-3</v>
      </c>
      <c r="N59" s="38">
        <v>19</v>
      </c>
      <c r="O59" s="38" t="s">
        <v>18</v>
      </c>
      <c r="P59" s="44">
        <v>2088.6</v>
      </c>
      <c r="Q59" s="81">
        <f t="shared" si="2"/>
        <v>2100</v>
      </c>
      <c r="R59" s="53">
        <f t="shared" si="3"/>
        <v>9.343836465843771E-3</v>
      </c>
      <c r="U59" s="53"/>
    </row>
    <row r="60" spans="2:21" hidden="1" x14ac:dyDescent="0.25">
      <c r="C60" s="45" t="s">
        <v>200</v>
      </c>
      <c r="D60" s="38">
        <f>SUM(D63:D204)</f>
        <v>72580.377800000002</v>
      </c>
      <c r="E60" s="81">
        <f t="shared" si="0"/>
        <v>73000</v>
      </c>
      <c r="F60" s="53">
        <f t="shared" si="1"/>
        <v>0.18814466118324696</v>
      </c>
      <c r="N60" s="38">
        <v>20</v>
      </c>
      <c r="O60" s="38" t="s">
        <v>65</v>
      </c>
      <c r="P60" s="44">
        <v>2084.54</v>
      </c>
      <c r="Q60" s="81">
        <f t="shared" si="2"/>
        <v>2100</v>
      </c>
      <c r="R60" s="53">
        <f t="shared" si="3"/>
        <v>9.3256731142918568E-3</v>
      </c>
      <c r="U60" s="53"/>
    </row>
    <row r="61" spans="2:21" hidden="1" x14ac:dyDescent="0.25">
      <c r="C61" s="45" t="s">
        <v>13</v>
      </c>
      <c r="D61" s="38">
        <v>385769</v>
      </c>
      <c r="E61" s="81">
        <f t="shared" si="0"/>
        <v>390000</v>
      </c>
      <c r="F61" s="53">
        <f t="shared" si="1"/>
        <v>1</v>
      </c>
      <c r="O61" s="38" t="s">
        <v>200</v>
      </c>
      <c r="P61" s="44">
        <v>43739.148499999996</v>
      </c>
      <c r="Q61" s="81">
        <f t="shared" si="2"/>
        <v>44000</v>
      </c>
      <c r="R61" s="53">
        <f t="shared" si="3"/>
        <v>0.19567722433173218</v>
      </c>
      <c r="U61" s="53"/>
    </row>
    <row r="62" spans="2:21" hidden="1" x14ac:dyDescent="0.25">
      <c r="O62" s="38" t="s">
        <v>13</v>
      </c>
      <c r="P62" s="50">
        <f>SUM(P41:P61)</f>
        <v>223527.02850000001</v>
      </c>
      <c r="Q62" s="81">
        <f t="shared" si="2"/>
        <v>220000</v>
      </c>
      <c r="R62" s="53">
        <f>P62/$P$62</f>
        <v>1</v>
      </c>
      <c r="U62" s="53"/>
    </row>
    <row r="63" spans="2:21" hidden="1" x14ac:dyDescent="0.25">
      <c r="C63" s="45" t="s">
        <v>71</v>
      </c>
      <c r="D63" s="38">
        <v>3417.1</v>
      </c>
      <c r="P63" s="50"/>
      <c r="Q63" s="50"/>
      <c r="U63" s="53"/>
    </row>
    <row r="64" spans="2:21" hidden="1" x14ac:dyDescent="0.25">
      <c r="C64" s="45" t="s">
        <v>99</v>
      </c>
      <c r="D64" s="38">
        <v>3037.26</v>
      </c>
      <c r="O64" s="38" t="s">
        <v>20</v>
      </c>
      <c r="P64" s="38">
        <v>2066.89</v>
      </c>
    </row>
    <row r="65" spans="3:16" hidden="1" x14ac:dyDescent="0.25">
      <c r="C65" s="45" t="s">
        <v>29</v>
      </c>
      <c r="D65" s="38">
        <v>2980.88</v>
      </c>
      <c r="O65" s="38" t="s">
        <v>61</v>
      </c>
      <c r="P65" s="38">
        <v>1819.2</v>
      </c>
    </row>
    <row r="66" spans="3:16" hidden="1" x14ac:dyDescent="0.25">
      <c r="C66" s="45" t="s">
        <v>20</v>
      </c>
      <c r="D66" s="38">
        <v>2748.2</v>
      </c>
      <c r="O66" s="38" t="s">
        <v>124</v>
      </c>
      <c r="P66" s="38">
        <v>1619.66</v>
      </c>
    </row>
    <row r="67" spans="3:16" hidden="1" x14ac:dyDescent="0.25">
      <c r="C67" s="45" t="s">
        <v>144</v>
      </c>
      <c r="D67" s="38">
        <v>2736.79</v>
      </c>
      <c r="O67" s="38" t="s">
        <v>28</v>
      </c>
      <c r="P67" s="38">
        <v>1536.82</v>
      </c>
    </row>
    <row r="68" spans="3:16" hidden="1" x14ac:dyDescent="0.25">
      <c r="C68" s="45" t="s">
        <v>54</v>
      </c>
      <c r="D68" s="38">
        <v>2718.31</v>
      </c>
      <c r="O68" s="38" t="s">
        <v>160</v>
      </c>
      <c r="P68" s="38">
        <v>1528.61</v>
      </c>
    </row>
    <row r="69" spans="3:16" hidden="1" x14ac:dyDescent="0.25">
      <c r="C69" s="45" t="s">
        <v>120</v>
      </c>
      <c r="D69" s="38">
        <v>2677.48</v>
      </c>
      <c r="O69" s="38" t="s">
        <v>29</v>
      </c>
      <c r="P69" s="38">
        <v>1494.62</v>
      </c>
    </row>
    <row r="70" spans="3:16" hidden="1" x14ac:dyDescent="0.25">
      <c r="C70" s="45" t="s">
        <v>61</v>
      </c>
      <c r="D70" s="38">
        <v>2531.5300000000002</v>
      </c>
      <c r="O70" s="38" t="s">
        <v>120</v>
      </c>
      <c r="P70" s="38">
        <v>1409.56</v>
      </c>
    </row>
    <row r="71" spans="3:16" hidden="1" x14ac:dyDescent="0.25">
      <c r="C71" s="45" t="s">
        <v>59</v>
      </c>
      <c r="D71" s="38">
        <v>2158.67</v>
      </c>
      <c r="O71" s="38" t="s">
        <v>15</v>
      </c>
      <c r="P71" s="38">
        <v>1270.02</v>
      </c>
    </row>
    <row r="72" spans="3:16" hidden="1" x14ac:dyDescent="0.25">
      <c r="C72" s="45" t="s">
        <v>88</v>
      </c>
      <c r="D72" s="38">
        <v>2097.71</v>
      </c>
      <c r="O72" s="38" t="s">
        <v>138</v>
      </c>
      <c r="P72" s="38">
        <v>1197.46</v>
      </c>
    </row>
    <row r="73" spans="3:16" hidden="1" x14ac:dyDescent="0.25">
      <c r="C73" s="45" t="s">
        <v>129</v>
      </c>
      <c r="D73" s="38">
        <v>1936.23</v>
      </c>
      <c r="O73" s="38" t="s">
        <v>62</v>
      </c>
      <c r="P73" s="38">
        <v>1119.05</v>
      </c>
    </row>
    <row r="74" spans="3:16" hidden="1" x14ac:dyDescent="0.25">
      <c r="C74" s="45" t="s">
        <v>24</v>
      </c>
      <c r="D74" s="38">
        <v>1934.63</v>
      </c>
      <c r="O74" s="38" t="s">
        <v>35</v>
      </c>
      <c r="P74" s="38">
        <v>1099.44</v>
      </c>
    </row>
    <row r="75" spans="3:16" hidden="1" x14ac:dyDescent="0.25">
      <c r="C75" s="45" t="s">
        <v>74</v>
      </c>
      <c r="D75" s="38">
        <v>1828.44</v>
      </c>
      <c r="O75" s="38" t="s">
        <v>133</v>
      </c>
      <c r="P75" s="38">
        <v>1089.58</v>
      </c>
    </row>
    <row r="76" spans="3:16" hidden="1" x14ac:dyDescent="0.25">
      <c r="C76" s="45" t="s">
        <v>14</v>
      </c>
      <c r="D76" s="38">
        <v>1820.28</v>
      </c>
      <c r="O76" s="38" t="s">
        <v>59</v>
      </c>
      <c r="P76" s="38">
        <v>1089.24</v>
      </c>
    </row>
    <row r="77" spans="3:16" hidden="1" x14ac:dyDescent="0.25">
      <c r="C77" s="45" t="s">
        <v>62</v>
      </c>
      <c r="D77" s="38">
        <v>1768.67</v>
      </c>
      <c r="O77" s="38" t="s">
        <v>154</v>
      </c>
      <c r="P77" s="38">
        <v>1081.54</v>
      </c>
    </row>
    <row r="78" spans="3:16" hidden="1" x14ac:dyDescent="0.25">
      <c r="C78" s="45" t="s">
        <v>146</v>
      </c>
      <c r="D78" s="38">
        <v>1685.87</v>
      </c>
      <c r="O78" s="38" t="s">
        <v>24</v>
      </c>
      <c r="P78" s="38">
        <v>1079.52</v>
      </c>
    </row>
    <row r="79" spans="3:16" hidden="1" x14ac:dyDescent="0.25">
      <c r="C79" s="45" t="s">
        <v>172</v>
      </c>
      <c r="D79" s="38">
        <v>1533.77</v>
      </c>
      <c r="O79" s="38" t="s">
        <v>167</v>
      </c>
      <c r="P79" s="38">
        <v>1068.31</v>
      </c>
    </row>
    <row r="80" spans="3:16" hidden="1" x14ac:dyDescent="0.25">
      <c r="C80" s="45" t="s">
        <v>137</v>
      </c>
      <c r="D80" s="38">
        <v>1374.72</v>
      </c>
      <c r="O80" s="38" t="s">
        <v>116</v>
      </c>
      <c r="P80" s="38">
        <v>999.67</v>
      </c>
    </row>
    <row r="81" spans="3:16" hidden="1" x14ac:dyDescent="0.25">
      <c r="C81" s="45" t="s">
        <v>58</v>
      </c>
      <c r="D81" s="38">
        <v>1370.14</v>
      </c>
      <c r="O81" s="38" t="s">
        <v>172</v>
      </c>
      <c r="P81" s="38">
        <v>988.4</v>
      </c>
    </row>
    <row r="82" spans="3:16" hidden="1" x14ac:dyDescent="0.25">
      <c r="C82" s="45" t="s">
        <v>90</v>
      </c>
      <c r="D82" s="38">
        <v>1280.44</v>
      </c>
      <c r="O82" s="38" t="s">
        <v>168</v>
      </c>
      <c r="P82" s="38">
        <v>971.23</v>
      </c>
    </row>
    <row r="83" spans="3:16" hidden="1" x14ac:dyDescent="0.25">
      <c r="C83" s="45" t="s">
        <v>25</v>
      </c>
      <c r="D83" s="38">
        <v>1273.9000000000001</v>
      </c>
      <c r="O83" s="38" t="s">
        <v>88</v>
      </c>
      <c r="P83" s="38">
        <v>853.86</v>
      </c>
    </row>
    <row r="84" spans="3:16" hidden="1" x14ac:dyDescent="0.25">
      <c r="C84" s="45" t="s">
        <v>83</v>
      </c>
      <c r="D84" s="38">
        <v>1234.9100000000001</v>
      </c>
      <c r="O84" s="38" t="s">
        <v>91</v>
      </c>
      <c r="P84" s="38">
        <v>738.53</v>
      </c>
    </row>
    <row r="85" spans="3:16" hidden="1" x14ac:dyDescent="0.25">
      <c r="C85" s="45" t="s">
        <v>35</v>
      </c>
      <c r="D85" s="38">
        <v>1210.9100000000001</v>
      </c>
      <c r="O85" s="38" t="s">
        <v>58</v>
      </c>
      <c r="P85" s="38">
        <v>661.18</v>
      </c>
    </row>
    <row r="86" spans="3:16" hidden="1" x14ac:dyDescent="0.25">
      <c r="C86" s="45" t="s">
        <v>163</v>
      </c>
      <c r="D86" s="38">
        <v>1187.79</v>
      </c>
      <c r="O86" s="38" t="s">
        <v>83</v>
      </c>
      <c r="P86" s="38">
        <v>646.07000000000005</v>
      </c>
    </row>
    <row r="87" spans="3:16" hidden="1" x14ac:dyDescent="0.25">
      <c r="C87" s="45" t="s">
        <v>16</v>
      </c>
      <c r="D87" s="38">
        <v>1186.25</v>
      </c>
      <c r="O87" s="38" t="s">
        <v>90</v>
      </c>
      <c r="P87" s="38">
        <v>637</v>
      </c>
    </row>
    <row r="88" spans="3:16" hidden="1" x14ac:dyDescent="0.25">
      <c r="C88" s="45" t="s">
        <v>28</v>
      </c>
      <c r="D88" s="38">
        <v>1172.18</v>
      </c>
      <c r="O88" s="38" t="s">
        <v>94</v>
      </c>
      <c r="P88" s="38">
        <v>589.17999999999995</v>
      </c>
    </row>
    <row r="89" spans="3:16" hidden="1" x14ac:dyDescent="0.25">
      <c r="C89" s="45" t="s">
        <v>94</v>
      </c>
      <c r="D89" s="38">
        <v>1158.32</v>
      </c>
      <c r="O89" s="38" t="s">
        <v>21</v>
      </c>
      <c r="P89" s="38">
        <v>559.72</v>
      </c>
    </row>
    <row r="90" spans="3:16" hidden="1" x14ac:dyDescent="0.25">
      <c r="C90" s="45" t="s">
        <v>21</v>
      </c>
      <c r="D90" s="38">
        <v>870.36</v>
      </c>
      <c r="O90" s="38" t="s">
        <v>25</v>
      </c>
      <c r="P90" s="38">
        <v>558.19000000000005</v>
      </c>
    </row>
    <row r="91" spans="3:16" hidden="1" x14ac:dyDescent="0.25">
      <c r="C91" s="45" t="s">
        <v>154</v>
      </c>
      <c r="D91" s="38">
        <v>780.04</v>
      </c>
      <c r="O91" s="38" t="s">
        <v>74</v>
      </c>
      <c r="P91" s="38">
        <v>483.99</v>
      </c>
    </row>
    <row r="92" spans="3:16" hidden="1" x14ac:dyDescent="0.25">
      <c r="C92" s="45" t="s">
        <v>91</v>
      </c>
      <c r="D92" s="38">
        <v>772.52</v>
      </c>
      <c r="O92" s="38" t="s">
        <v>53</v>
      </c>
      <c r="P92" s="38">
        <v>462.73</v>
      </c>
    </row>
    <row r="93" spans="3:16" hidden="1" x14ac:dyDescent="0.25">
      <c r="C93" s="45" t="s">
        <v>103</v>
      </c>
      <c r="D93" s="38">
        <v>727.07</v>
      </c>
      <c r="O93" s="38" t="s">
        <v>103</v>
      </c>
      <c r="P93" s="38">
        <v>449.26</v>
      </c>
    </row>
    <row r="94" spans="3:16" hidden="1" x14ac:dyDescent="0.25">
      <c r="C94" s="45" t="s">
        <v>63</v>
      </c>
      <c r="D94" s="38">
        <v>635.70000000000005</v>
      </c>
      <c r="O94" s="38" t="s">
        <v>137</v>
      </c>
      <c r="P94" s="38">
        <v>434.68</v>
      </c>
    </row>
    <row r="95" spans="3:16" hidden="1" x14ac:dyDescent="0.25">
      <c r="C95" s="45" t="s">
        <v>104</v>
      </c>
      <c r="D95" s="38">
        <v>613.4</v>
      </c>
      <c r="O95" s="38" t="s">
        <v>87</v>
      </c>
      <c r="P95" s="38">
        <v>423.27</v>
      </c>
    </row>
    <row r="96" spans="3:16" hidden="1" x14ac:dyDescent="0.25">
      <c r="C96" s="45" t="s">
        <v>168</v>
      </c>
      <c r="D96" s="38">
        <v>610.48</v>
      </c>
      <c r="O96" s="38" t="s">
        <v>56</v>
      </c>
      <c r="P96" s="38">
        <v>400.01</v>
      </c>
    </row>
    <row r="97" spans="3:16" hidden="1" x14ac:dyDescent="0.25">
      <c r="C97" s="45" t="s">
        <v>116</v>
      </c>
      <c r="D97" s="38">
        <v>591.66999999999996</v>
      </c>
      <c r="O97" s="38" t="s">
        <v>136</v>
      </c>
      <c r="P97" s="38">
        <v>397.13</v>
      </c>
    </row>
    <row r="98" spans="3:16" hidden="1" x14ac:dyDescent="0.25">
      <c r="C98" s="45" t="s">
        <v>114</v>
      </c>
      <c r="D98" s="38">
        <v>572.5</v>
      </c>
      <c r="O98" s="38" t="s">
        <v>60</v>
      </c>
      <c r="P98" s="38">
        <v>376.48</v>
      </c>
    </row>
    <row r="99" spans="3:16" hidden="1" x14ac:dyDescent="0.25">
      <c r="C99" s="45" t="s">
        <v>84</v>
      </c>
      <c r="D99" s="38">
        <v>554.83000000000004</v>
      </c>
      <c r="O99" s="38" t="s">
        <v>163</v>
      </c>
      <c r="P99" s="38">
        <v>361.67</v>
      </c>
    </row>
    <row r="100" spans="3:16" hidden="1" x14ac:dyDescent="0.25">
      <c r="C100" s="45" t="s">
        <v>46</v>
      </c>
      <c r="D100" s="38">
        <v>550.52</v>
      </c>
      <c r="O100" s="38" t="s">
        <v>123</v>
      </c>
      <c r="P100" s="38">
        <v>353.89</v>
      </c>
    </row>
    <row r="101" spans="3:16" hidden="1" x14ac:dyDescent="0.25">
      <c r="C101" s="45" t="s">
        <v>123</v>
      </c>
      <c r="D101" s="38">
        <v>509.43</v>
      </c>
      <c r="O101" s="38" t="s">
        <v>152</v>
      </c>
      <c r="P101" s="38">
        <v>331.2</v>
      </c>
    </row>
    <row r="102" spans="3:16" hidden="1" x14ac:dyDescent="0.25">
      <c r="C102" s="45" t="s">
        <v>148</v>
      </c>
      <c r="D102" s="38">
        <v>507.69</v>
      </c>
      <c r="O102" s="38" t="s">
        <v>75</v>
      </c>
      <c r="P102" s="38">
        <v>316.79000000000002</v>
      </c>
    </row>
    <row r="103" spans="3:16" hidden="1" x14ac:dyDescent="0.25">
      <c r="C103" s="45" t="s">
        <v>53</v>
      </c>
      <c r="D103" s="38">
        <v>444.45</v>
      </c>
      <c r="O103" s="38" t="s">
        <v>63</v>
      </c>
      <c r="P103" s="38">
        <v>313.58</v>
      </c>
    </row>
    <row r="104" spans="3:16" hidden="1" x14ac:dyDescent="0.25">
      <c r="C104" s="45" t="s">
        <v>77</v>
      </c>
      <c r="D104" s="38">
        <v>443.74</v>
      </c>
      <c r="O104" s="38" t="s">
        <v>46</v>
      </c>
      <c r="P104" s="38">
        <v>309.91000000000003</v>
      </c>
    </row>
    <row r="105" spans="3:16" hidden="1" x14ac:dyDescent="0.25">
      <c r="C105" s="45" t="s">
        <v>140</v>
      </c>
      <c r="D105" s="38">
        <v>427.67</v>
      </c>
      <c r="O105" s="38" t="s">
        <v>104</v>
      </c>
      <c r="P105" s="38">
        <v>304.05</v>
      </c>
    </row>
    <row r="106" spans="3:16" hidden="1" x14ac:dyDescent="0.25">
      <c r="C106" s="45" t="s">
        <v>111</v>
      </c>
      <c r="D106" s="38">
        <v>427.17</v>
      </c>
      <c r="O106" s="38" t="s">
        <v>67</v>
      </c>
      <c r="P106" s="38">
        <v>290.64</v>
      </c>
    </row>
    <row r="107" spans="3:16" hidden="1" x14ac:dyDescent="0.25">
      <c r="C107" s="45" t="s">
        <v>134</v>
      </c>
      <c r="D107" s="38">
        <v>417.76</v>
      </c>
      <c r="O107" s="38" t="s">
        <v>48</v>
      </c>
      <c r="P107" s="38">
        <v>287.2</v>
      </c>
    </row>
    <row r="108" spans="3:16" hidden="1" x14ac:dyDescent="0.25">
      <c r="C108" s="45" t="s">
        <v>87</v>
      </c>
      <c r="D108" s="38">
        <v>405.52</v>
      </c>
      <c r="O108" s="38" t="s">
        <v>140</v>
      </c>
      <c r="P108" s="38">
        <v>257.56</v>
      </c>
    </row>
    <row r="109" spans="3:16" hidden="1" x14ac:dyDescent="0.25">
      <c r="C109" s="45" t="s">
        <v>56</v>
      </c>
      <c r="D109" s="38">
        <v>401.81</v>
      </c>
      <c r="O109" s="38" t="s">
        <v>26</v>
      </c>
      <c r="P109" s="38">
        <v>256.42</v>
      </c>
    </row>
    <row r="110" spans="3:16" hidden="1" x14ac:dyDescent="0.25">
      <c r="C110" s="45" t="s">
        <v>118</v>
      </c>
      <c r="D110" s="38">
        <v>397.6</v>
      </c>
      <c r="O110" s="38" t="s">
        <v>114</v>
      </c>
      <c r="P110" s="38">
        <v>253</v>
      </c>
    </row>
    <row r="111" spans="3:16" hidden="1" x14ac:dyDescent="0.25">
      <c r="C111" s="45" t="s">
        <v>75</v>
      </c>
      <c r="D111" s="38">
        <v>390.64</v>
      </c>
      <c r="O111" s="38" t="s">
        <v>93</v>
      </c>
      <c r="P111" s="38">
        <v>242.2</v>
      </c>
    </row>
    <row r="112" spans="3:16" hidden="1" x14ac:dyDescent="0.25">
      <c r="C112" s="45" t="s">
        <v>135</v>
      </c>
      <c r="D112" s="38">
        <v>382.6</v>
      </c>
      <c r="O112" s="38" t="s">
        <v>92</v>
      </c>
      <c r="P112" s="38">
        <v>227.98</v>
      </c>
    </row>
    <row r="113" spans="3:16" hidden="1" x14ac:dyDescent="0.25">
      <c r="C113" s="45" t="s">
        <v>171</v>
      </c>
      <c r="D113" s="38">
        <v>382.23</v>
      </c>
      <c r="O113" s="38" t="s">
        <v>148</v>
      </c>
      <c r="P113" s="38">
        <v>217.3</v>
      </c>
    </row>
    <row r="114" spans="3:16" hidden="1" x14ac:dyDescent="0.25">
      <c r="C114" s="45" t="s">
        <v>125</v>
      </c>
      <c r="D114" s="38">
        <v>377.16</v>
      </c>
      <c r="O114" s="38" t="s">
        <v>76</v>
      </c>
      <c r="P114" s="38">
        <v>209.49</v>
      </c>
    </row>
    <row r="115" spans="3:16" hidden="1" x14ac:dyDescent="0.25">
      <c r="C115" s="45" t="s">
        <v>95</v>
      </c>
      <c r="D115" s="38">
        <v>362.08</v>
      </c>
      <c r="O115" s="38" t="s">
        <v>166</v>
      </c>
      <c r="P115" s="38">
        <v>199.81</v>
      </c>
    </row>
    <row r="116" spans="3:16" hidden="1" x14ac:dyDescent="0.25">
      <c r="C116" s="45" t="s">
        <v>152</v>
      </c>
      <c r="D116" s="38">
        <v>354.73</v>
      </c>
      <c r="O116" s="38" t="s">
        <v>100</v>
      </c>
      <c r="P116" s="38">
        <v>193.39</v>
      </c>
    </row>
    <row r="117" spans="3:16" hidden="1" x14ac:dyDescent="0.25">
      <c r="C117" s="45" t="s">
        <v>92</v>
      </c>
      <c r="D117" s="38">
        <v>322.48</v>
      </c>
      <c r="O117" s="38" t="s">
        <v>108</v>
      </c>
      <c r="P117" s="38">
        <v>186.38</v>
      </c>
    </row>
    <row r="118" spans="3:16" hidden="1" x14ac:dyDescent="0.25">
      <c r="C118" s="45" t="s">
        <v>60</v>
      </c>
      <c r="D118" s="38">
        <v>313.68</v>
      </c>
      <c r="O118" s="38" t="s">
        <v>105</v>
      </c>
      <c r="P118" s="38">
        <v>178.57</v>
      </c>
    </row>
    <row r="119" spans="3:16" hidden="1" x14ac:dyDescent="0.25">
      <c r="C119" s="45" t="s">
        <v>100</v>
      </c>
      <c r="D119" s="38">
        <v>302.88</v>
      </c>
      <c r="O119" s="38" t="s">
        <v>174</v>
      </c>
      <c r="P119" s="38">
        <v>175.42</v>
      </c>
    </row>
    <row r="120" spans="3:16" hidden="1" x14ac:dyDescent="0.25">
      <c r="C120" s="45" t="s">
        <v>26</v>
      </c>
      <c r="D120" s="38">
        <v>293.23</v>
      </c>
      <c r="O120" s="38" t="s">
        <v>118</v>
      </c>
      <c r="P120" s="38">
        <v>171.04</v>
      </c>
    </row>
    <row r="121" spans="3:16" hidden="1" x14ac:dyDescent="0.25">
      <c r="C121" s="45" t="s">
        <v>48</v>
      </c>
      <c r="D121" s="38">
        <v>238.46</v>
      </c>
      <c r="O121" s="38" t="s">
        <v>37</v>
      </c>
      <c r="P121" s="38">
        <v>165.17</v>
      </c>
    </row>
    <row r="122" spans="3:16" hidden="1" x14ac:dyDescent="0.25">
      <c r="C122" s="45" t="s">
        <v>170</v>
      </c>
      <c r="D122" s="38">
        <v>234.23</v>
      </c>
      <c r="O122" s="38" t="s">
        <v>34</v>
      </c>
      <c r="P122" s="38">
        <v>161.54</v>
      </c>
    </row>
    <row r="123" spans="3:16" hidden="1" x14ac:dyDescent="0.25">
      <c r="C123" s="45" t="s">
        <v>164</v>
      </c>
      <c r="D123" s="38">
        <v>222.84</v>
      </c>
      <c r="O123" s="38" t="s">
        <v>77</v>
      </c>
      <c r="P123" s="38">
        <v>159.07</v>
      </c>
    </row>
    <row r="124" spans="3:16" hidden="1" x14ac:dyDescent="0.25">
      <c r="C124" s="45" t="s">
        <v>128</v>
      </c>
      <c r="D124" s="38">
        <v>216.08</v>
      </c>
      <c r="O124" s="38" t="s">
        <v>44</v>
      </c>
      <c r="P124" s="38">
        <v>157.99</v>
      </c>
    </row>
    <row r="125" spans="3:16" hidden="1" x14ac:dyDescent="0.25">
      <c r="C125" s="45" t="s">
        <v>85</v>
      </c>
      <c r="D125" s="38">
        <v>193.77</v>
      </c>
      <c r="O125" s="38" t="s">
        <v>129</v>
      </c>
      <c r="P125" s="38">
        <v>149.16</v>
      </c>
    </row>
    <row r="126" spans="3:16" hidden="1" x14ac:dyDescent="0.25">
      <c r="C126" s="45" t="s">
        <v>108</v>
      </c>
      <c r="D126" s="38">
        <v>182.33</v>
      </c>
      <c r="O126" s="38" t="s">
        <v>54</v>
      </c>
      <c r="P126" s="38">
        <v>147.63</v>
      </c>
    </row>
    <row r="127" spans="3:16" hidden="1" x14ac:dyDescent="0.25">
      <c r="C127" s="45" t="s">
        <v>17</v>
      </c>
      <c r="D127" s="38">
        <v>178.59</v>
      </c>
      <c r="O127" s="38" t="s">
        <v>135</v>
      </c>
      <c r="P127" s="38">
        <v>147.11000000000001</v>
      </c>
    </row>
    <row r="128" spans="3:16" hidden="1" x14ac:dyDescent="0.25">
      <c r="C128" s="45" t="s">
        <v>93</v>
      </c>
      <c r="D128" s="38">
        <v>167.49</v>
      </c>
      <c r="O128" s="38" t="s">
        <v>146</v>
      </c>
      <c r="P128" s="38">
        <v>145.38999999999999</v>
      </c>
    </row>
    <row r="129" spans="3:16" hidden="1" x14ac:dyDescent="0.25">
      <c r="C129" s="45" t="s">
        <v>139</v>
      </c>
      <c r="D129" s="38">
        <v>167.43</v>
      </c>
      <c r="O129" s="38" t="s">
        <v>128</v>
      </c>
      <c r="P129" s="38">
        <v>140.84</v>
      </c>
    </row>
    <row r="130" spans="3:16" hidden="1" x14ac:dyDescent="0.25">
      <c r="C130" s="45" t="s">
        <v>79</v>
      </c>
      <c r="D130" s="38">
        <v>157.93</v>
      </c>
      <c r="O130" s="38" t="s">
        <v>111</v>
      </c>
      <c r="P130" s="38">
        <v>135.33000000000001</v>
      </c>
    </row>
    <row r="131" spans="3:16" hidden="1" x14ac:dyDescent="0.25">
      <c r="C131" s="45" t="s">
        <v>143</v>
      </c>
      <c r="D131" s="38">
        <v>145.53</v>
      </c>
      <c r="O131" s="38" t="s">
        <v>39</v>
      </c>
      <c r="P131" s="38">
        <v>133.94</v>
      </c>
    </row>
    <row r="132" spans="3:16" hidden="1" x14ac:dyDescent="0.25">
      <c r="C132" s="45" t="s">
        <v>136</v>
      </c>
      <c r="D132" s="38">
        <v>135.11000000000001</v>
      </c>
      <c r="O132" s="38" t="s">
        <v>84</v>
      </c>
      <c r="P132" s="38">
        <v>131.36000000000001</v>
      </c>
    </row>
    <row r="133" spans="3:16" hidden="1" x14ac:dyDescent="0.25">
      <c r="C133" s="45" t="s">
        <v>37</v>
      </c>
      <c r="D133" s="38">
        <v>131.1</v>
      </c>
      <c r="O133" s="38" t="s">
        <v>95</v>
      </c>
      <c r="P133" s="38">
        <v>127.25</v>
      </c>
    </row>
    <row r="134" spans="3:16" hidden="1" x14ac:dyDescent="0.25">
      <c r="C134" s="45" t="s">
        <v>105</v>
      </c>
      <c r="D134" s="38">
        <v>127.27</v>
      </c>
      <c r="O134" s="38" t="s">
        <v>134</v>
      </c>
      <c r="P134" s="38">
        <v>124.63</v>
      </c>
    </row>
    <row r="135" spans="3:16" hidden="1" x14ac:dyDescent="0.25">
      <c r="C135" s="45" t="s">
        <v>44</v>
      </c>
      <c r="D135" s="38">
        <v>125</v>
      </c>
      <c r="O135" s="38" t="s">
        <v>89</v>
      </c>
      <c r="P135" s="38">
        <v>120.32</v>
      </c>
    </row>
    <row r="136" spans="3:16" hidden="1" x14ac:dyDescent="0.25">
      <c r="C136" s="45" t="s">
        <v>73</v>
      </c>
      <c r="D136" s="38">
        <v>117.75</v>
      </c>
      <c r="O136" s="38" t="s">
        <v>159</v>
      </c>
      <c r="P136" s="38">
        <v>113.56</v>
      </c>
    </row>
    <row r="137" spans="3:16" hidden="1" x14ac:dyDescent="0.25">
      <c r="C137" s="45" t="s">
        <v>138</v>
      </c>
      <c r="D137" s="38">
        <v>109.96</v>
      </c>
      <c r="O137" s="38" t="s">
        <v>139</v>
      </c>
      <c r="P137" s="38">
        <v>113.1</v>
      </c>
    </row>
    <row r="138" spans="3:16" hidden="1" x14ac:dyDescent="0.25">
      <c r="C138" s="45" t="s">
        <v>40</v>
      </c>
      <c r="D138" s="38">
        <v>102.26</v>
      </c>
      <c r="O138" s="38" t="s">
        <v>78</v>
      </c>
      <c r="P138" s="38">
        <v>109.63</v>
      </c>
    </row>
    <row r="139" spans="3:16" hidden="1" x14ac:dyDescent="0.25">
      <c r="C139" s="45" t="s">
        <v>159</v>
      </c>
      <c r="D139" s="38">
        <v>101.78</v>
      </c>
      <c r="O139" s="38" t="s">
        <v>157</v>
      </c>
      <c r="P139" s="38">
        <v>108.6</v>
      </c>
    </row>
    <row r="140" spans="3:16" hidden="1" x14ac:dyDescent="0.25">
      <c r="C140" s="45" t="s">
        <v>157</v>
      </c>
      <c r="D140" s="38">
        <v>101.4</v>
      </c>
      <c r="O140" s="38" t="s">
        <v>126</v>
      </c>
      <c r="P140" s="38">
        <v>105.05</v>
      </c>
    </row>
    <row r="141" spans="3:16" hidden="1" x14ac:dyDescent="0.25">
      <c r="C141" s="45" t="s">
        <v>78</v>
      </c>
      <c r="D141" s="38">
        <v>95.01</v>
      </c>
      <c r="O141" s="38" t="s">
        <v>85</v>
      </c>
      <c r="P141" s="38">
        <v>104.7</v>
      </c>
    </row>
    <row r="142" spans="3:16" hidden="1" x14ac:dyDescent="0.25">
      <c r="C142" s="45" t="s">
        <v>126</v>
      </c>
      <c r="D142" s="38">
        <v>94.03</v>
      </c>
      <c r="O142" s="38" t="s">
        <v>170</v>
      </c>
      <c r="P142" s="38">
        <v>102.85</v>
      </c>
    </row>
    <row r="143" spans="3:16" hidden="1" x14ac:dyDescent="0.25">
      <c r="C143" s="45" t="s">
        <v>174</v>
      </c>
      <c r="D143" s="38">
        <v>93</v>
      </c>
      <c r="O143" s="38" t="s">
        <v>125</v>
      </c>
      <c r="P143" s="38">
        <v>90.19</v>
      </c>
    </row>
    <row r="144" spans="3:16" hidden="1" x14ac:dyDescent="0.25">
      <c r="C144" s="45" t="s">
        <v>109</v>
      </c>
      <c r="D144" s="38">
        <v>90.89</v>
      </c>
      <c r="O144" s="38" t="s">
        <v>43</v>
      </c>
      <c r="P144" s="38">
        <v>87.69</v>
      </c>
    </row>
    <row r="145" spans="3:16" hidden="1" x14ac:dyDescent="0.25">
      <c r="C145" s="45" t="s">
        <v>34</v>
      </c>
      <c r="D145" s="38">
        <v>87.58</v>
      </c>
      <c r="O145" s="38" t="s">
        <v>106</v>
      </c>
      <c r="P145" s="38">
        <v>86.06</v>
      </c>
    </row>
    <row r="146" spans="3:16" hidden="1" x14ac:dyDescent="0.25">
      <c r="C146" s="45" t="s">
        <v>45</v>
      </c>
      <c r="D146" s="38">
        <v>87.15</v>
      </c>
      <c r="O146" s="38" t="s">
        <v>32</v>
      </c>
      <c r="P146" s="38">
        <v>78.27</v>
      </c>
    </row>
    <row r="147" spans="3:16" hidden="1" x14ac:dyDescent="0.25">
      <c r="C147" s="45" t="s">
        <v>155</v>
      </c>
      <c r="D147" s="38">
        <v>86.49</v>
      </c>
      <c r="O147" s="38" t="s">
        <v>86</v>
      </c>
      <c r="P147" s="38">
        <v>77.22</v>
      </c>
    </row>
    <row r="148" spans="3:16" hidden="1" x14ac:dyDescent="0.25">
      <c r="C148" s="45" t="s">
        <v>39</v>
      </c>
      <c r="D148" s="38">
        <v>82.93</v>
      </c>
      <c r="O148" s="38" t="s">
        <v>64</v>
      </c>
      <c r="P148" s="38">
        <v>70.930000000000007</v>
      </c>
    </row>
    <row r="149" spans="3:16" hidden="1" x14ac:dyDescent="0.25">
      <c r="C149" s="45" t="s">
        <v>64</v>
      </c>
      <c r="D149" s="38">
        <v>81.91</v>
      </c>
      <c r="O149" s="38" t="s">
        <v>40</v>
      </c>
      <c r="P149" s="38">
        <v>68.48</v>
      </c>
    </row>
    <row r="150" spans="3:16" hidden="1" x14ac:dyDescent="0.25">
      <c r="C150" s="45" t="s">
        <v>133</v>
      </c>
      <c r="D150" s="38">
        <v>78.95</v>
      </c>
      <c r="O150" s="38" t="s">
        <v>142</v>
      </c>
      <c r="P150" s="38">
        <v>61.39</v>
      </c>
    </row>
    <row r="151" spans="3:16" hidden="1" x14ac:dyDescent="0.25">
      <c r="C151" s="45" t="s">
        <v>106</v>
      </c>
      <c r="D151" s="38">
        <v>77.290000000000006</v>
      </c>
      <c r="O151" s="38" t="s">
        <v>153</v>
      </c>
      <c r="P151" s="38">
        <v>60.85</v>
      </c>
    </row>
    <row r="152" spans="3:16" hidden="1" x14ac:dyDescent="0.25">
      <c r="C152" s="45" t="s">
        <v>36</v>
      </c>
      <c r="D152" s="38">
        <v>73.63</v>
      </c>
      <c r="O152" s="38" t="s">
        <v>101</v>
      </c>
      <c r="P152" s="38">
        <v>59.86</v>
      </c>
    </row>
    <row r="153" spans="3:16" hidden="1" x14ac:dyDescent="0.25">
      <c r="C153" s="45" t="s">
        <v>142</v>
      </c>
      <c r="D153" s="38">
        <v>73.36</v>
      </c>
      <c r="O153" s="38" t="s">
        <v>156</v>
      </c>
      <c r="P153" s="38">
        <v>58.39</v>
      </c>
    </row>
    <row r="154" spans="3:16" hidden="1" x14ac:dyDescent="0.25">
      <c r="C154" s="45" t="s">
        <v>76</v>
      </c>
      <c r="D154" s="38">
        <v>71.66</v>
      </c>
      <c r="O154" s="38" t="s">
        <v>143</v>
      </c>
      <c r="P154" s="38">
        <v>56.82</v>
      </c>
    </row>
    <row r="155" spans="3:16" hidden="1" x14ac:dyDescent="0.25">
      <c r="C155" s="45" t="s">
        <v>43</v>
      </c>
      <c r="D155" s="38">
        <v>68.38</v>
      </c>
      <c r="O155" s="38" t="s">
        <v>16</v>
      </c>
      <c r="P155" s="38">
        <v>52.8</v>
      </c>
    </row>
    <row r="156" spans="3:16" hidden="1" x14ac:dyDescent="0.25">
      <c r="C156" s="45" t="s">
        <v>89</v>
      </c>
      <c r="D156" s="38">
        <v>68.34</v>
      </c>
      <c r="O156" s="38" t="s">
        <v>79</v>
      </c>
      <c r="P156" s="38">
        <v>48.12</v>
      </c>
    </row>
    <row r="157" spans="3:16" hidden="1" x14ac:dyDescent="0.25">
      <c r="C157" s="45" t="s">
        <v>101</v>
      </c>
      <c r="D157" s="38">
        <v>66.42</v>
      </c>
      <c r="O157" s="38" t="s">
        <v>38</v>
      </c>
      <c r="P157" s="38">
        <v>47.92</v>
      </c>
    </row>
    <row r="158" spans="3:16" hidden="1" x14ac:dyDescent="0.25">
      <c r="C158" s="45" t="s">
        <v>57</v>
      </c>
      <c r="D158" s="38">
        <v>56.77</v>
      </c>
      <c r="O158" s="38" t="s">
        <v>73</v>
      </c>
      <c r="P158" s="38">
        <v>46.63</v>
      </c>
    </row>
    <row r="159" spans="3:16" hidden="1" x14ac:dyDescent="0.25">
      <c r="C159" s="45" t="s">
        <v>166</v>
      </c>
      <c r="D159" s="38">
        <v>55.1</v>
      </c>
      <c r="O159" s="38" t="s">
        <v>57</v>
      </c>
      <c r="P159" s="38">
        <v>45.98</v>
      </c>
    </row>
    <row r="160" spans="3:16" hidden="1" x14ac:dyDescent="0.25">
      <c r="C160" s="45" t="s">
        <v>38</v>
      </c>
      <c r="D160" s="38">
        <v>54.01</v>
      </c>
      <c r="O160" s="38" t="s">
        <v>36</v>
      </c>
      <c r="P160" s="38">
        <v>45.95</v>
      </c>
    </row>
    <row r="161" spans="3:16" hidden="1" x14ac:dyDescent="0.25">
      <c r="C161" s="45" t="s">
        <v>67</v>
      </c>
      <c r="D161" s="38">
        <v>51.89</v>
      </c>
      <c r="O161" s="38" t="s">
        <v>165</v>
      </c>
      <c r="P161" s="38">
        <v>45.79</v>
      </c>
    </row>
    <row r="162" spans="3:16" hidden="1" x14ac:dyDescent="0.25">
      <c r="C162" s="45" t="s">
        <v>119</v>
      </c>
      <c r="D162" s="38">
        <v>46.55</v>
      </c>
      <c r="O162" s="38" t="s">
        <v>107</v>
      </c>
      <c r="P162" s="38">
        <v>45.6</v>
      </c>
    </row>
    <row r="163" spans="3:16" hidden="1" x14ac:dyDescent="0.25">
      <c r="C163" s="45" t="s">
        <v>145</v>
      </c>
      <c r="D163" s="38">
        <v>43.63</v>
      </c>
      <c r="O163" s="38" t="s">
        <v>41</v>
      </c>
      <c r="P163" s="38">
        <v>44.07</v>
      </c>
    </row>
    <row r="164" spans="3:16" hidden="1" x14ac:dyDescent="0.25">
      <c r="C164" s="45" t="s">
        <v>86</v>
      </c>
      <c r="D164" s="38">
        <v>42.28</v>
      </c>
      <c r="O164" s="38" t="s">
        <v>72</v>
      </c>
      <c r="P164" s="38">
        <v>42.5</v>
      </c>
    </row>
    <row r="165" spans="3:16" hidden="1" x14ac:dyDescent="0.25">
      <c r="C165" s="45" t="s">
        <v>156</v>
      </c>
      <c r="D165" s="38">
        <v>41.82</v>
      </c>
      <c r="O165" s="38" t="s">
        <v>47</v>
      </c>
      <c r="P165" s="38">
        <v>41.12</v>
      </c>
    </row>
    <row r="166" spans="3:16" hidden="1" x14ac:dyDescent="0.25">
      <c r="C166" s="45" t="s">
        <v>147</v>
      </c>
      <c r="D166" s="38">
        <v>32.96</v>
      </c>
      <c r="O166" s="38" t="s">
        <v>109</v>
      </c>
      <c r="P166" s="38">
        <v>38.57</v>
      </c>
    </row>
    <row r="167" spans="3:16" hidden="1" x14ac:dyDescent="0.25">
      <c r="C167" s="45" t="s">
        <v>72</v>
      </c>
      <c r="D167" s="38">
        <v>30.73</v>
      </c>
      <c r="O167" s="38" t="s">
        <v>69</v>
      </c>
      <c r="P167" s="38">
        <v>38.29</v>
      </c>
    </row>
    <row r="168" spans="3:16" hidden="1" x14ac:dyDescent="0.25">
      <c r="C168" s="45" t="s">
        <v>132</v>
      </c>
      <c r="D168" s="38">
        <v>25.07</v>
      </c>
      <c r="O168" s="38" t="s">
        <v>155</v>
      </c>
      <c r="P168" s="38">
        <v>35.96</v>
      </c>
    </row>
    <row r="169" spans="3:16" hidden="1" x14ac:dyDescent="0.25">
      <c r="C169" s="45" t="s">
        <v>47</v>
      </c>
      <c r="D169" s="38">
        <v>24.21</v>
      </c>
      <c r="O169" s="38" t="s">
        <v>132</v>
      </c>
      <c r="P169" s="38">
        <v>30.28</v>
      </c>
    </row>
    <row r="170" spans="3:16" hidden="1" x14ac:dyDescent="0.25">
      <c r="C170" s="45" t="s">
        <v>82</v>
      </c>
      <c r="D170" s="38">
        <v>24.11</v>
      </c>
      <c r="O170" s="38" t="s">
        <v>96</v>
      </c>
      <c r="P170" s="38">
        <v>30.22</v>
      </c>
    </row>
    <row r="171" spans="3:16" hidden="1" x14ac:dyDescent="0.25">
      <c r="C171" s="45" t="s">
        <v>153</v>
      </c>
      <c r="D171" s="38">
        <v>22.96</v>
      </c>
      <c r="O171" s="38" t="s">
        <v>102</v>
      </c>
      <c r="P171" s="38">
        <v>29.47</v>
      </c>
    </row>
    <row r="172" spans="3:16" hidden="1" x14ac:dyDescent="0.25">
      <c r="C172" s="45" t="s">
        <v>32</v>
      </c>
      <c r="D172" s="38">
        <v>22.86</v>
      </c>
      <c r="O172" s="38" t="s">
        <v>82</v>
      </c>
      <c r="P172" s="38">
        <v>29.3</v>
      </c>
    </row>
    <row r="173" spans="3:16" hidden="1" x14ac:dyDescent="0.25">
      <c r="C173" s="45" t="s">
        <v>102</v>
      </c>
      <c r="D173" s="38">
        <v>22.73</v>
      </c>
      <c r="O173" s="38" t="s">
        <v>17</v>
      </c>
      <c r="P173" s="38">
        <v>25.44</v>
      </c>
    </row>
    <row r="174" spans="3:16" hidden="1" x14ac:dyDescent="0.25">
      <c r="C174" s="45" t="s">
        <v>42</v>
      </c>
      <c r="D174" s="38">
        <v>20.37</v>
      </c>
      <c r="O174" s="38" t="s">
        <v>162</v>
      </c>
      <c r="P174" s="38">
        <v>25.12</v>
      </c>
    </row>
    <row r="175" spans="3:16" hidden="1" x14ac:dyDescent="0.25">
      <c r="C175" s="45" t="s">
        <v>41</v>
      </c>
      <c r="D175" s="38">
        <v>19.28</v>
      </c>
      <c r="O175" s="38" t="s">
        <v>171</v>
      </c>
      <c r="P175" s="38">
        <v>24.86</v>
      </c>
    </row>
    <row r="176" spans="3:16" hidden="1" x14ac:dyDescent="0.25">
      <c r="C176" s="45" t="s">
        <v>141</v>
      </c>
      <c r="D176" s="38">
        <v>18</v>
      </c>
      <c r="O176" s="38" t="s">
        <v>52</v>
      </c>
      <c r="P176" s="38">
        <v>24.18</v>
      </c>
    </row>
    <row r="177" spans="3:16" hidden="1" x14ac:dyDescent="0.25">
      <c r="C177" s="45" t="s">
        <v>96</v>
      </c>
      <c r="D177" s="38">
        <v>17.86</v>
      </c>
      <c r="O177" s="38" t="s">
        <v>147</v>
      </c>
      <c r="P177" s="38">
        <v>23.67</v>
      </c>
    </row>
    <row r="178" spans="3:16" hidden="1" x14ac:dyDescent="0.25">
      <c r="C178" s="45" t="s">
        <v>112</v>
      </c>
      <c r="D178" s="38">
        <v>17.37</v>
      </c>
      <c r="O178" s="38" t="s">
        <v>112</v>
      </c>
      <c r="P178" s="38">
        <v>23.45</v>
      </c>
    </row>
    <row r="179" spans="3:16" hidden="1" x14ac:dyDescent="0.25">
      <c r="C179" s="45" t="s">
        <v>165</v>
      </c>
      <c r="D179" s="38">
        <v>15.79</v>
      </c>
      <c r="O179" s="38" t="s">
        <v>33</v>
      </c>
      <c r="P179" s="38">
        <v>22.59</v>
      </c>
    </row>
    <row r="180" spans="3:16" hidden="1" x14ac:dyDescent="0.25">
      <c r="C180" s="45" t="s">
        <v>110</v>
      </c>
      <c r="D180" s="38">
        <v>15.36</v>
      </c>
      <c r="O180" s="38" t="s">
        <v>127</v>
      </c>
      <c r="P180" s="38">
        <v>20.190000000000001</v>
      </c>
    </row>
    <row r="181" spans="3:16" hidden="1" x14ac:dyDescent="0.25">
      <c r="C181" s="45" t="s">
        <v>127</v>
      </c>
      <c r="D181" s="38">
        <v>15.05</v>
      </c>
      <c r="O181" s="38" t="s">
        <v>45</v>
      </c>
      <c r="P181" s="38">
        <v>19.37</v>
      </c>
    </row>
    <row r="182" spans="3:16" hidden="1" x14ac:dyDescent="0.25">
      <c r="C182" s="45" t="s">
        <v>107</v>
      </c>
      <c r="D182" s="38">
        <v>14.69</v>
      </c>
      <c r="O182" s="38" t="s">
        <v>110</v>
      </c>
      <c r="P182" s="38">
        <v>17.64</v>
      </c>
    </row>
    <row r="183" spans="3:16" hidden="1" x14ac:dyDescent="0.25">
      <c r="C183" s="45" t="s">
        <v>69</v>
      </c>
      <c r="D183" s="38">
        <v>12.55</v>
      </c>
      <c r="O183" s="38" t="s">
        <v>164</v>
      </c>
      <c r="P183" s="38">
        <v>17.329999999999998</v>
      </c>
    </row>
    <row r="184" spans="3:16" hidden="1" x14ac:dyDescent="0.25">
      <c r="C184" s="45" t="s">
        <v>158</v>
      </c>
      <c r="D184" s="38">
        <v>12.53</v>
      </c>
      <c r="O184" s="38" t="s">
        <v>158</v>
      </c>
      <c r="P184" s="38">
        <v>16.95</v>
      </c>
    </row>
    <row r="185" spans="3:16" hidden="1" x14ac:dyDescent="0.25">
      <c r="C185" s="45" t="s">
        <v>131</v>
      </c>
      <c r="D185" s="38">
        <v>9.44</v>
      </c>
      <c r="O185" s="38" t="s">
        <v>81</v>
      </c>
      <c r="P185" s="38">
        <v>16.89</v>
      </c>
    </row>
    <row r="186" spans="3:16" hidden="1" x14ac:dyDescent="0.25">
      <c r="C186" s="45" t="s">
        <v>66</v>
      </c>
      <c r="D186" s="38">
        <v>8.06</v>
      </c>
      <c r="O186" s="38" t="s">
        <v>141</v>
      </c>
      <c r="P186" s="38">
        <v>16.66</v>
      </c>
    </row>
    <row r="187" spans="3:16" hidden="1" x14ac:dyDescent="0.25">
      <c r="C187" s="45" t="s">
        <v>52</v>
      </c>
      <c r="D187" s="38">
        <v>7.84</v>
      </c>
      <c r="O187" s="38" t="s">
        <v>131</v>
      </c>
      <c r="P187" s="38">
        <v>13.7</v>
      </c>
    </row>
    <row r="188" spans="3:16" hidden="1" x14ac:dyDescent="0.25">
      <c r="C188" s="45" t="s">
        <v>149</v>
      </c>
      <c r="D188" s="38">
        <v>5.84</v>
      </c>
      <c r="O188" s="38" t="s">
        <v>66</v>
      </c>
      <c r="P188" s="38">
        <v>13.41</v>
      </c>
    </row>
    <row r="189" spans="3:16" hidden="1" x14ac:dyDescent="0.25">
      <c r="C189" s="45" t="s">
        <v>97</v>
      </c>
      <c r="D189" s="38">
        <v>5.42</v>
      </c>
      <c r="O189" s="38" t="s">
        <v>119</v>
      </c>
      <c r="P189" s="38">
        <v>11.7</v>
      </c>
    </row>
    <row r="190" spans="3:16" hidden="1" x14ac:dyDescent="0.25">
      <c r="C190" s="45" t="s">
        <v>70</v>
      </c>
      <c r="D190" s="38">
        <v>5.14</v>
      </c>
      <c r="O190" s="38" t="s">
        <v>42</v>
      </c>
      <c r="P190" s="38">
        <v>9.5</v>
      </c>
    </row>
    <row r="191" spans="3:16" hidden="1" x14ac:dyDescent="0.25">
      <c r="C191" s="45" t="s">
        <v>81</v>
      </c>
      <c r="D191" s="38">
        <v>4.88</v>
      </c>
      <c r="O191" s="38" t="s">
        <v>149</v>
      </c>
      <c r="P191" s="38">
        <v>9.4</v>
      </c>
    </row>
    <row r="192" spans="3:16" hidden="1" x14ac:dyDescent="0.25">
      <c r="C192" s="45" t="s">
        <v>151</v>
      </c>
      <c r="D192" s="38">
        <v>3.54</v>
      </c>
      <c r="O192" s="38" t="s">
        <v>121</v>
      </c>
      <c r="P192" s="38">
        <v>8.44</v>
      </c>
    </row>
    <row r="193" spans="3:16" hidden="1" x14ac:dyDescent="0.25">
      <c r="C193" s="45" t="s">
        <v>33</v>
      </c>
      <c r="D193" s="38">
        <v>2.84</v>
      </c>
      <c r="O193" s="38" t="s">
        <v>151</v>
      </c>
      <c r="P193" s="38">
        <v>8.1300000000000008</v>
      </c>
    </row>
    <row r="194" spans="3:16" hidden="1" x14ac:dyDescent="0.25">
      <c r="C194" s="45" t="s">
        <v>150</v>
      </c>
      <c r="D194" s="38">
        <v>2.77</v>
      </c>
      <c r="O194" s="38" t="s">
        <v>49</v>
      </c>
      <c r="P194" s="38">
        <v>6.99</v>
      </c>
    </row>
    <row r="195" spans="3:16" hidden="1" x14ac:dyDescent="0.25">
      <c r="C195" s="45" t="s">
        <v>113</v>
      </c>
      <c r="D195" s="38">
        <v>2.75</v>
      </c>
      <c r="O195" s="38" t="s">
        <v>150</v>
      </c>
      <c r="P195" s="38">
        <v>6.58</v>
      </c>
    </row>
    <row r="196" spans="3:16" hidden="1" x14ac:dyDescent="0.25">
      <c r="C196" s="45" t="s">
        <v>122</v>
      </c>
      <c r="D196" s="38">
        <v>1.66</v>
      </c>
      <c r="O196" s="38" t="s">
        <v>70</v>
      </c>
      <c r="P196" s="38">
        <v>6.15</v>
      </c>
    </row>
    <row r="197" spans="3:16" hidden="1" x14ac:dyDescent="0.25">
      <c r="C197" s="45" t="s">
        <v>49</v>
      </c>
      <c r="D197" s="38">
        <v>1.41</v>
      </c>
      <c r="O197" s="38" t="s">
        <v>113</v>
      </c>
      <c r="P197" s="38">
        <v>3.26</v>
      </c>
    </row>
    <row r="198" spans="3:16" hidden="1" x14ac:dyDescent="0.25">
      <c r="C198" s="45" t="s">
        <v>121</v>
      </c>
      <c r="D198" s="38">
        <v>1.4</v>
      </c>
      <c r="O198" s="38" t="s">
        <v>97</v>
      </c>
      <c r="P198" s="38">
        <v>3.17</v>
      </c>
    </row>
    <row r="199" spans="3:16" hidden="1" x14ac:dyDescent="0.25">
      <c r="C199" s="45" t="s">
        <v>117</v>
      </c>
      <c r="D199" s="38">
        <v>1.04</v>
      </c>
      <c r="O199" s="38" t="s">
        <v>145</v>
      </c>
      <c r="P199" s="38">
        <v>3.03</v>
      </c>
    </row>
    <row r="200" spans="3:16" hidden="1" x14ac:dyDescent="0.25">
      <c r="C200" s="45" t="s">
        <v>115</v>
      </c>
      <c r="D200" s="38">
        <v>0.67130000000000001</v>
      </c>
      <c r="O200" s="38" t="s">
        <v>122</v>
      </c>
      <c r="P200" s="38">
        <v>2.2799999999999998</v>
      </c>
    </row>
    <row r="201" spans="3:16" hidden="1" x14ac:dyDescent="0.25">
      <c r="C201" s="45" t="s">
        <v>161</v>
      </c>
      <c r="D201" s="38">
        <v>0.4995</v>
      </c>
      <c r="O201" s="38" t="s">
        <v>117</v>
      </c>
      <c r="P201" s="38">
        <v>0.99209999999999998</v>
      </c>
    </row>
    <row r="202" spans="3:16" hidden="1" x14ac:dyDescent="0.25">
      <c r="C202" s="45" t="s">
        <v>162</v>
      </c>
      <c r="D202" s="38">
        <v>0.1061</v>
      </c>
      <c r="O202" s="38" t="s">
        <v>161</v>
      </c>
      <c r="P202" s="38">
        <v>0.65069999999999995</v>
      </c>
    </row>
    <row r="203" spans="3:16" hidden="1" x14ac:dyDescent="0.25">
      <c r="C203" s="45" t="s">
        <v>68</v>
      </c>
      <c r="D203" s="38">
        <v>0.1002</v>
      </c>
      <c r="O203" s="38" t="s">
        <v>51</v>
      </c>
      <c r="P203" s="38">
        <v>0.57569999999999999</v>
      </c>
    </row>
    <row r="204" spans="3:16" hidden="1" x14ac:dyDescent="0.25">
      <c r="C204" s="45" t="s">
        <v>51</v>
      </c>
      <c r="D204" s="38">
        <v>9.0700000000000003E-2</v>
      </c>
      <c r="O204" s="38" t="s">
        <v>115</v>
      </c>
      <c r="P204" s="38">
        <v>0.2107</v>
      </c>
    </row>
    <row r="205" spans="3:16" hidden="1" x14ac:dyDescent="0.25">
      <c r="O205" s="38" t="s">
        <v>68</v>
      </c>
      <c r="P205" s="38">
        <v>0.10929999999999999</v>
      </c>
    </row>
    <row r="206" spans="3:16" hidden="1" x14ac:dyDescent="0.25"/>
    <row r="207" spans="3:16" hidden="1" x14ac:dyDescent="0.25">
      <c r="O207" s="38" t="s">
        <v>13</v>
      </c>
      <c r="P207" s="38">
        <v>223527</v>
      </c>
    </row>
    <row r="208" spans="3:16" hidden="1" x14ac:dyDescent="0.25">
      <c r="O208" s="38" t="s">
        <v>202</v>
      </c>
      <c r="P208" s="38">
        <v>207012</v>
      </c>
    </row>
    <row r="209" spans="15:16" hidden="1" x14ac:dyDescent="0.25">
      <c r="O209" s="38" t="s">
        <v>203</v>
      </c>
      <c r="P209" s="38">
        <v>11991.1</v>
      </c>
    </row>
    <row r="210" spans="15:16" hidden="1" x14ac:dyDescent="0.25">
      <c r="O210" s="38" t="s">
        <v>204</v>
      </c>
      <c r="P210" s="38">
        <v>65170.2</v>
      </c>
    </row>
    <row r="211" spans="15:16" hidden="1" x14ac:dyDescent="0.25">
      <c r="O211" s="38" t="s">
        <v>205</v>
      </c>
      <c r="P211" s="38">
        <v>138518</v>
      </c>
    </row>
    <row r="212" spans="15:16" hidden="1" x14ac:dyDescent="0.25">
      <c r="O212" s="38" t="s">
        <v>207</v>
      </c>
      <c r="P212" s="38">
        <v>50057.9</v>
      </c>
    </row>
    <row r="213" spans="15:16" hidden="1" x14ac:dyDescent="0.25">
      <c r="O213" s="38" t="s">
        <v>208</v>
      </c>
      <c r="P213" s="38">
        <v>5219.7700000000004</v>
      </c>
    </row>
    <row r="214" spans="15:16" hidden="1" x14ac:dyDescent="0.25">
      <c r="O214" s="38" t="s">
        <v>209</v>
      </c>
      <c r="P214" s="38">
        <v>24844.7</v>
      </c>
    </row>
    <row r="215" spans="15:16" hidden="1" x14ac:dyDescent="0.25">
      <c r="O215" s="38" t="s">
        <v>210</v>
      </c>
      <c r="P215" s="38">
        <v>103694</v>
      </c>
    </row>
    <row r="216" spans="15:16" hidden="1" x14ac:dyDescent="0.25">
      <c r="O216" s="38" t="s">
        <v>211</v>
      </c>
      <c r="P216" s="38">
        <v>17306.2</v>
      </c>
    </row>
    <row r="217" spans="15:16" hidden="1" x14ac:dyDescent="0.25">
      <c r="O217" s="38" t="s">
        <v>212</v>
      </c>
      <c r="P217" s="38">
        <v>2358</v>
      </c>
    </row>
    <row r="218" spans="15:16" hidden="1" x14ac:dyDescent="0.25">
      <c r="O218" s="38" t="s">
        <v>213</v>
      </c>
      <c r="P218" s="38">
        <v>25213.200000000001</v>
      </c>
    </row>
    <row r="219" spans="15:16" hidden="1" x14ac:dyDescent="0.25">
      <c r="O219" s="38" t="s">
        <v>214</v>
      </c>
      <c r="P219" s="38">
        <v>136666</v>
      </c>
    </row>
    <row r="220" spans="15:16" hidden="1" x14ac:dyDescent="0.25">
      <c r="O220" s="38" t="s">
        <v>215</v>
      </c>
      <c r="P220" s="38">
        <v>32900.199999999997</v>
      </c>
    </row>
    <row r="221" spans="15:16" hidden="1" x14ac:dyDescent="0.25">
      <c r="O221" s="38" t="s">
        <v>206</v>
      </c>
      <c r="P221" s="38">
        <v>211263</v>
      </c>
    </row>
    <row r="222" spans="15:16" hidden="1" x14ac:dyDescent="0.25">
      <c r="O222" s="38" t="s">
        <v>11</v>
      </c>
      <c r="P222" s="38">
        <v>0</v>
      </c>
    </row>
    <row r="223" spans="15:16" hidden="1" x14ac:dyDescent="0.25"/>
  </sheetData>
  <sheetProtection algorithmName="SHA-512" hashValue="rGxUUXSDf9nP/HGkPWPgD6ZEd8nIAg78WzpJt1ydSNh9Vyx1PNo2qk+3xaX9utX9kZKhD522uOdUswxe/RUh0Q==" saltValue="ItSIGMNl0WAF41gnOR0lKw==" spinCount="100000" sheet="1" scenarios="1"/>
  <mergeCells count="2">
    <mergeCell ref="B1:Y1"/>
    <mergeCell ref="Z1:AB1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O48"/>
  <sheetViews>
    <sheetView showGridLines="0" showRowColHeaders="0" zoomScale="70" zoomScaleNormal="70" workbookViewId="0">
      <selection sqref="A1:D1"/>
    </sheetView>
  </sheetViews>
  <sheetFormatPr defaultRowHeight="15.75" x14ac:dyDescent="0.25"/>
  <cols>
    <col min="1" max="16384" width="9" style="38"/>
  </cols>
  <sheetData>
    <row r="1" spans="1: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7" spans="1:4" hidden="1" x14ac:dyDescent="0.25"/>
    <row r="38" spans="1:4" hidden="1" x14ac:dyDescent="0.25">
      <c r="A38" s="42" t="s">
        <v>176</v>
      </c>
      <c r="B38" s="42" t="s">
        <v>235</v>
      </c>
    </row>
    <row r="39" spans="1:4" hidden="1" x14ac:dyDescent="0.25">
      <c r="A39" s="39" t="s">
        <v>184</v>
      </c>
      <c r="B39" s="39">
        <v>103694</v>
      </c>
      <c r="C39" s="73">
        <f t="shared" ref="C39:C47" si="0">(IF(ISNUMBER(B39),(IF(B39&lt;100,"&lt;100",IF(B39&lt;200,"&lt;200",IF(B39&lt;500,"&lt;500",IF(B39&lt;1000,"&lt;1,000",IF(B39&lt;10000,(ROUND(B39,-2)),IF(B39&lt;100000,(ROUND(B39,-3)),IF(B39&lt;1000000,(ROUND(B39,-4)),IF(B39&gt;=1000000,(ROUND(B39,-5))))))))))),"-"))</f>
        <v>100000</v>
      </c>
      <c r="D39" s="53">
        <f t="shared" ref="D39:D47" si="1">B39/$B$47</f>
        <v>0.46389921575469628</v>
      </c>
    </row>
    <row r="40" spans="1:4" hidden="1" x14ac:dyDescent="0.25">
      <c r="A40" s="39" t="s">
        <v>185</v>
      </c>
      <c r="B40" s="39">
        <v>32900.199999999997</v>
      </c>
      <c r="C40" s="73">
        <f t="shared" si="0"/>
        <v>33000</v>
      </c>
      <c r="D40" s="53">
        <f t="shared" si="1"/>
        <v>0.14718669333011222</v>
      </c>
    </row>
    <row r="41" spans="1:4" hidden="1" x14ac:dyDescent="0.25">
      <c r="A41" s="39" t="s">
        <v>188</v>
      </c>
      <c r="B41" s="39">
        <v>25213.200000000001</v>
      </c>
      <c r="C41" s="73">
        <f t="shared" si="0"/>
        <v>25000</v>
      </c>
      <c r="D41" s="53">
        <f t="shared" si="1"/>
        <v>0.11279711175831109</v>
      </c>
    </row>
    <row r="42" spans="1:4" hidden="1" x14ac:dyDescent="0.25">
      <c r="A42" s="39" t="s">
        <v>187</v>
      </c>
      <c r="B42" s="39">
        <v>24844.7</v>
      </c>
      <c r="C42" s="73">
        <f t="shared" si="0"/>
        <v>25000</v>
      </c>
      <c r="D42" s="53">
        <f t="shared" si="1"/>
        <v>0.11114854133952498</v>
      </c>
    </row>
    <row r="43" spans="1:4" hidden="1" x14ac:dyDescent="0.25">
      <c r="A43" s="39" t="s">
        <v>189</v>
      </c>
      <c r="B43" s="39">
        <v>17306.2</v>
      </c>
      <c r="C43" s="73">
        <f t="shared" si="0"/>
        <v>17000</v>
      </c>
      <c r="D43" s="53">
        <f t="shared" si="1"/>
        <v>7.7423309040965976E-2</v>
      </c>
    </row>
    <row r="44" spans="1:4" hidden="1" x14ac:dyDescent="0.25">
      <c r="A44" s="39" t="s">
        <v>303</v>
      </c>
      <c r="B44" s="39">
        <v>11991.1</v>
      </c>
      <c r="C44" s="73">
        <f t="shared" si="0"/>
        <v>12000</v>
      </c>
      <c r="D44" s="53">
        <f t="shared" si="1"/>
        <v>5.3644973537872384E-2</v>
      </c>
    </row>
    <row r="45" spans="1:4" hidden="1" x14ac:dyDescent="0.25">
      <c r="A45" s="39" t="s">
        <v>300</v>
      </c>
      <c r="B45" s="39">
        <v>5219.7700000000004</v>
      </c>
      <c r="C45" s="73">
        <f t="shared" si="0"/>
        <v>5200</v>
      </c>
      <c r="D45" s="53">
        <f t="shared" si="1"/>
        <v>2.335185458579948E-2</v>
      </c>
    </row>
    <row r="46" spans="1:4" hidden="1" x14ac:dyDescent="0.25">
      <c r="A46" s="39" t="s">
        <v>186</v>
      </c>
      <c r="B46" s="39">
        <v>2358</v>
      </c>
      <c r="C46" s="73">
        <f t="shared" si="0"/>
        <v>2400</v>
      </c>
      <c r="D46" s="53">
        <f t="shared" si="1"/>
        <v>1.0549061187239125E-2</v>
      </c>
    </row>
    <row r="47" spans="1:4" hidden="1" x14ac:dyDescent="0.25">
      <c r="A47" s="38" t="s">
        <v>301</v>
      </c>
      <c r="B47" s="38">
        <v>223527</v>
      </c>
      <c r="C47" s="73">
        <f t="shared" si="0"/>
        <v>220000</v>
      </c>
      <c r="D47" s="53">
        <f t="shared" si="1"/>
        <v>1</v>
      </c>
    </row>
    <row r="48" spans="1:4" hidden="1" x14ac:dyDescent="0.25"/>
  </sheetData>
  <sheetProtection algorithmName="SHA-512" hashValue="Mnwo0iKamSNkv4MrnQKtnWQdTJ9H7q36VbwOrNe6U/s21jDFVyy6ntIFIEpd7+267sIA3fAy8jHkC5x5EdWAzw==" saltValue="u+jIykVgGl/bL0pd2KWPjw==" spinCount="100000" sheet="1" scenarios="1"/>
  <pageMargins left="0.7" right="0.7" top="0.75" bottom="0.75" header="0.3" footer="0.3"/>
  <pageSetup paperSize="0" orientation="portrait" horizontalDpi="0" verticalDpi="0" copie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7"/>
  <sheetViews>
    <sheetView showGridLines="0" showRowColHeaders="0" zoomScale="70" zoomScaleNormal="70" workbookViewId="0">
      <selection sqref="A1:D1"/>
    </sheetView>
  </sheetViews>
  <sheetFormatPr defaultRowHeight="15.75" x14ac:dyDescent="0.25"/>
  <cols>
    <col min="1" max="16384" width="9" style="38"/>
  </cols>
  <sheetData>
    <row r="1" spans="1: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7" spans="1:4" hidden="1" x14ac:dyDescent="0.25"/>
    <row r="38" spans="1:4" hidden="1" x14ac:dyDescent="0.25">
      <c r="A38" s="42" t="s">
        <v>176</v>
      </c>
      <c r="B38" s="42" t="s">
        <v>235</v>
      </c>
    </row>
    <row r="39" spans="1:4" hidden="1" x14ac:dyDescent="0.25">
      <c r="A39" s="39" t="s">
        <v>99</v>
      </c>
      <c r="B39" s="39">
        <v>15270.1</v>
      </c>
      <c r="C39" s="81">
        <f t="shared" ref="C39:C55" si="0">(IF(ISNUMBER(B39),(IF(B39&lt;100,"&lt;100",IF(B39&lt;200,"&lt;200",IF(B39&lt;500,"&lt;500",IF(B39&lt;1000,"&lt;1,000",IF(B39&lt;10000,(ROUND(B39,-2)),IF(B39&lt;100000,(ROUND(B39,-3)),IF(B39&lt;1000000,(ROUND(B39,-4)),IF(B39&gt;=1000000,(ROUND(B39,-5))))))))))),"-"))</f>
        <v>15000</v>
      </c>
      <c r="D39" s="53">
        <f t="shared" ref="D39:D55" si="1">B39/$B$57</f>
        <v>0.61462203206317645</v>
      </c>
    </row>
    <row r="40" spans="1:4" hidden="1" x14ac:dyDescent="0.25">
      <c r="A40" s="39" t="s">
        <v>173</v>
      </c>
      <c r="B40" s="39">
        <v>2592.34</v>
      </c>
      <c r="C40" s="81">
        <f t="shared" si="0"/>
        <v>2600</v>
      </c>
      <c r="D40" s="53">
        <f t="shared" si="1"/>
        <v>0.10434177108196115</v>
      </c>
    </row>
    <row r="41" spans="1:4" hidden="1" x14ac:dyDescent="0.25">
      <c r="A41" s="39" t="s">
        <v>61</v>
      </c>
      <c r="B41" s="39">
        <v>1819.2</v>
      </c>
      <c r="C41" s="81">
        <f t="shared" si="0"/>
        <v>1800</v>
      </c>
      <c r="D41" s="53">
        <f t="shared" si="1"/>
        <v>7.3222860408859836E-2</v>
      </c>
    </row>
    <row r="42" spans="1:4" hidden="1" x14ac:dyDescent="0.25">
      <c r="A42" s="38" t="s">
        <v>124</v>
      </c>
      <c r="B42" s="38">
        <v>1619.66</v>
      </c>
      <c r="C42" s="81">
        <f t="shared" si="0"/>
        <v>1600</v>
      </c>
      <c r="D42" s="53">
        <f t="shared" si="1"/>
        <v>6.5191368782879247E-2</v>
      </c>
    </row>
    <row r="43" spans="1:4" hidden="1" x14ac:dyDescent="0.25">
      <c r="A43" s="38" t="s">
        <v>160</v>
      </c>
      <c r="B43" s="38">
        <v>1528.61</v>
      </c>
      <c r="C43" s="81">
        <f t="shared" si="0"/>
        <v>1500</v>
      </c>
      <c r="D43" s="53">
        <f t="shared" si="1"/>
        <v>6.1526603259447685E-2</v>
      </c>
    </row>
    <row r="44" spans="1:4" hidden="1" x14ac:dyDescent="0.25">
      <c r="A44" s="38" t="s">
        <v>138</v>
      </c>
      <c r="B44" s="38">
        <v>1197.46</v>
      </c>
      <c r="C44" s="81">
        <f t="shared" si="0"/>
        <v>1200</v>
      </c>
      <c r="D44" s="53">
        <f t="shared" si="1"/>
        <v>4.8197804763188933E-2</v>
      </c>
    </row>
    <row r="45" spans="1:4" hidden="1" x14ac:dyDescent="0.25">
      <c r="A45" s="38" t="s">
        <v>114</v>
      </c>
      <c r="B45" s="38">
        <v>253</v>
      </c>
      <c r="C45" s="81" t="str">
        <f t="shared" si="0"/>
        <v>&lt;500</v>
      </c>
      <c r="D45" s="53">
        <f t="shared" si="1"/>
        <v>1.018325840118818E-2</v>
      </c>
    </row>
    <row r="46" spans="1:4" hidden="1" x14ac:dyDescent="0.25">
      <c r="A46" s="39" t="s">
        <v>108</v>
      </c>
      <c r="B46" s="39">
        <v>186.38</v>
      </c>
      <c r="C46" s="81" t="str">
        <f t="shared" si="0"/>
        <v>&lt;200</v>
      </c>
      <c r="D46" s="53">
        <f t="shared" si="1"/>
        <v>7.5018011889859803E-3</v>
      </c>
    </row>
    <row r="47" spans="1:4" hidden="1" x14ac:dyDescent="0.25">
      <c r="A47" s="39" t="s">
        <v>54</v>
      </c>
      <c r="B47" s="39">
        <v>147.63</v>
      </c>
      <c r="C47" s="81" t="str">
        <f t="shared" si="0"/>
        <v>&lt;200</v>
      </c>
      <c r="D47" s="53">
        <f t="shared" si="1"/>
        <v>5.9421124022427316E-3</v>
      </c>
    </row>
    <row r="48" spans="1:4" hidden="1" x14ac:dyDescent="0.25">
      <c r="A48" s="38" t="s">
        <v>135</v>
      </c>
      <c r="B48" s="38">
        <v>147.11000000000001</v>
      </c>
      <c r="C48" s="81" t="str">
        <f t="shared" si="0"/>
        <v>&lt;200</v>
      </c>
      <c r="D48" s="53">
        <f t="shared" si="1"/>
        <v>5.9211823849754678E-3</v>
      </c>
    </row>
    <row r="49" spans="1:4" hidden="1" x14ac:dyDescent="0.25">
      <c r="A49" s="38" t="s">
        <v>162</v>
      </c>
      <c r="B49" s="38">
        <v>25.12</v>
      </c>
      <c r="C49" s="81" t="str">
        <f t="shared" si="0"/>
        <v>&lt;100</v>
      </c>
      <c r="D49" s="53">
        <f t="shared" si="1"/>
        <v>1.0110808341416882E-3</v>
      </c>
    </row>
    <row r="50" spans="1:4" hidden="1" x14ac:dyDescent="0.25">
      <c r="A50" s="39" t="s">
        <v>81</v>
      </c>
      <c r="B50" s="39">
        <v>16.89</v>
      </c>
      <c r="C50" s="81" t="str">
        <f t="shared" si="0"/>
        <v>&lt;100</v>
      </c>
      <c r="D50" s="53">
        <f t="shared" si="1"/>
        <v>6.7982306085402524E-4</v>
      </c>
    </row>
    <row r="51" spans="1:4" hidden="1" x14ac:dyDescent="0.25">
      <c r="A51" s="38" t="s">
        <v>141</v>
      </c>
      <c r="B51" s="38">
        <v>16.66</v>
      </c>
      <c r="C51" s="81" t="str">
        <f t="shared" si="0"/>
        <v>&lt;100</v>
      </c>
      <c r="D51" s="53">
        <f t="shared" si="1"/>
        <v>6.7056555321658141E-4</v>
      </c>
    </row>
    <row r="52" spans="1:4" hidden="1" x14ac:dyDescent="0.25">
      <c r="A52" s="38" t="s">
        <v>149</v>
      </c>
      <c r="B52" s="38">
        <v>9.4</v>
      </c>
      <c r="C52" s="81" t="str">
        <f t="shared" si="0"/>
        <v>&lt;100</v>
      </c>
      <c r="D52" s="53">
        <f t="shared" si="1"/>
        <v>3.7835031213900752E-4</v>
      </c>
    </row>
    <row r="53" spans="1:4" hidden="1" x14ac:dyDescent="0.25">
      <c r="A53" s="38" t="s">
        <v>121</v>
      </c>
      <c r="B53" s="38">
        <v>8.44</v>
      </c>
      <c r="C53" s="81" t="str">
        <f t="shared" si="0"/>
        <v>&lt;100</v>
      </c>
      <c r="D53" s="53">
        <f t="shared" si="1"/>
        <v>3.3971028026098121E-4</v>
      </c>
    </row>
    <row r="54" spans="1:4" hidden="1" x14ac:dyDescent="0.25">
      <c r="A54" s="39" t="s">
        <v>338</v>
      </c>
      <c r="B54" s="39">
        <v>6.15</v>
      </c>
      <c r="C54" s="81" t="str">
        <f t="shared" si="0"/>
        <v>&lt;100</v>
      </c>
      <c r="D54" s="53">
        <f t="shared" si="1"/>
        <v>2.4753770421860599E-4</v>
      </c>
    </row>
    <row r="55" spans="1:4" hidden="1" x14ac:dyDescent="0.25">
      <c r="A55" s="39" t="s">
        <v>51</v>
      </c>
      <c r="B55" s="39">
        <v>0.57569999999999999</v>
      </c>
      <c r="C55" s="81" t="str">
        <f t="shared" si="0"/>
        <v>&lt;100</v>
      </c>
      <c r="D55" s="53">
        <f t="shared" si="1"/>
        <v>2.3171944116853895E-5</v>
      </c>
    </row>
    <row r="56" spans="1:4" hidden="1" x14ac:dyDescent="0.25">
      <c r="D56" s="53"/>
    </row>
    <row r="57" spans="1:4" hidden="1" x14ac:dyDescent="0.25">
      <c r="A57" s="38" t="s">
        <v>335</v>
      </c>
      <c r="B57" s="38">
        <v>24844.7</v>
      </c>
      <c r="D57" s="53">
        <f>B57/$B$57</f>
        <v>1</v>
      </c>
    </row>
  </sheetData>
  <sheetProtection algorithmName="SHA-512" hashValue="Meas7HhEnUKw6OoGMPaC5zfe6J3/HInC3v1NQIyR+TVNusttXUM+N2Gls6FbuxCZN+F+6WW4z3hA6fjJJ9axcA==" saltValue="K6RlHKlpQfN+leztfVgfmw==" spinCount="100000" sheet="1" scenarios="1"/>
  <sortState ref="A38:D56">
    <sortCondition descending="1" ref="B39"/>
  </sortState>
  <pageMargins left="0.7" right="0.7" top="0.75" bottom="0.75" header="0.3" footer="0.3"/>
  <pageSetup paperSize="0" orientation="portrait" horizontalDpi="0" verticalDpi="0" copie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49"/>
  <sheetViews>
    <sheetView showGridLines="0" showRowColHeaders="0" zoomScale="70" zoomScaleNormal="70" workbookViewId="0"/>
  </sheetViews>
  <sheetFormatPr defaultRowHeight="15.75" x14ac:dyDescent="0.25"/>
  <cols>
    <col min="1" max="16384" width="9" style="38"/>
  </cols>
  <sheetData>
    <row r="1" spans="1:5" ht="15.75" customHeight="1" x14ac:dyDescent="0.3">
      <c r="A1" s="43"/>
    </row>
    <row r="3" spans="1:5" x14ac:dyDescent="0.25">
      <c r="E3" s="42"/>
    </row>
    <row r="29" spans="1:1" x14ac:dyDescent="0.25">
      <c r="A29" s="46" t="s">
        <v>198</v>
      </c>
    </row>
    <row r="35" spans="1:4" hidden="1" x14ac:dyDescent="0.25">
      <c r="A35" s="42" t="s">
        <v>2</v>
      </c>
      <c r="B35" s="42" t="s">
        <v>239</v>
      </c>
      <c r="C35" s="42" t="s">
        <v>240</v>
      </c>
      <c r="D35" s="42" t="s">
        <v>238</v>
      </c>
    </row>
    <row r="36" spans="1:4" hidden="1" x14ac:dyDescent="0.25">
      <c r="A36" s="38">
        <v>2001</v>
      </c>
      <c r="B36" s="39">
        <v>6343.77</v>
      </c>
      <c r="C36" s="39">
        <v>28264.400000000001</v>
      </c>
      <c r="D36" s="39">
        <v>46762.5</v>
      </c>
    </row>
    <row r="37" spans="1:4" hidden="1" x14ac:dyDescent="0.25">
      <c r="A37" s="38">
        <v>2002</v>
      </c>
      <c r="B37" s="39">
        <v>6628.11</v>
      </c>
      <c r="C37" s="39">
        <v>30023</v>
      </c>
      <c r="D37" s="39">
        <v>50295.1</v>
      </c>
    </row>
    <row r="38" spans="1:4" hidden="1" x14ac:dyDescent="0.25">
      <c r="A38" s="38">
        <v>2003</v>
      </c>
      <c r="B38" s="39">
        <v>6813.5</v>
      </c>
      <c r="C38" s="39">
        <v>31879.1</v>
      </c>
      <c r="D38" s="39">
        <v>53671.1</v>
      </c>
    </row>
    <row r="39" spans="1:4" hidden="1" x14ac:dyDescent="0.25">
      <c r="A39" s="38">
        <v>2004</v>
      </c>
      <c r="B39" s="39">
        <v>7132.54</v>
      </c>
      <c r="C39" s="39">
        <v>32128.7</v>
      </c>
      <c r="D39" s="39">
        <v>53760.5</v>
      </c>
    </row>
    <row r="40" spans="1:4" hidden="1" x14ac:dyDescent="0.25">
      <c r="A40" s="38">
        <v>2005</v>
      </c>
      <c r="B40" s="39">
        <v>7264.33</v>
      </c>
      <c r="C40" s="39">
        <v>31903</v>
      </c>
      <c r="D40" s="39">
        <v>53450</v>
      </c>
    </row>
    <row r="41" spans="1:4" hidden="1" x14ac:dyDescent="0.25">
      <c r="A41" s="38">
        <v>2006</v>
      </c>
      <c r="B41" s="39">
        <v>7562.38</v>
      </c>
      <c r="C41" s="39">
        <v>31446.799999999999</v>
      </c>
      <c r="D41" s="39">
        <v>52796.1</v>
      </c>
    </row>
    <row r="42" spans="1:4" hidden="1" x14ac:dyDescent="0.25">
      <c r="A42" s="38">
        <v>2007</v>
      </c>
      <c r="B42" s="39">
        <v>7811.67</v>
      </c>
      <c r="C42" s="39">
        <v>30680</v>
      </c>
      <c r="D42" s="39">
        <v>51791.4</v>
      </c>
    </row>
    <row r="43" spans="1:4" hidden="1" x14ac:dyDescent="0.25">
      <c r="A43" s="38">
        <v>2008</v>
      </c>
      <c r="B43" s="39">
        <v>7897.71</v>
      </c>
      <c r="C43" s="39">
        <v>28932.3</v>
      </c>
      <c r="D43" s="39">
        <v>49001.8</v>
      </c>
    </row>
    <row r="44" spans="1:4" hidden="1" x14ac:dyDescent="0.25">
      <c r="A44" s="38">
        <v>2009</v>
      </c>
      <c r="B44" s="39">
        <v>7753.66</v>
      </c>
      <c r="C44" s="39">
        <v>28515.4</v>
      </c>
      <c r="D44" s="39">
        <v>49237.8</v>
      </c>
    </row>
    <row r="45" spans="1:4" hidden="1" x14ac:dyDescent="0.25">
      <c r="A45" s="38">
        <v>2010</v>
      </c>
      <c r="B45" s="39">
        <v>7748.81</v>
      </c>
      <c r="C45" s="39">
        <v>27926.1</v>
      </c>
      <c r="D45" s="39">
        <v>49006.2</v>
      </c>
    </row>
    <row r="46" spans="1:4" hidden="1" x14ac:dyDescent="0.25">
      <c r="A46" s="38">
        <v>2011</v>
      </c>
      <c r="B46" s="39">
        <v>7569.52</v>
      </c>
      <c r="C46" s="39">
        <v>27211.4</v>
      </c>
      <c r="D46" s="39">
        <v>48542.7</v>
      </c>
    </row>
    <row r="47" spans="1:4" hidden="1" x14ac:dyDescent="0.25">
      <c r="A47" s="38">
        <v>2012</v>
      </c>
      <c r="B47" s="39">
        <v>7438.61</v>
      </c>
      <c r="C47" s="39">
        <v>26428.2</v>
      </c>
      <c r="D47" s="39">
        <v>47709.599999999999</v>
      </c>
    </row>
    <row r="48" spans="1:4" hidden="1" x14ac:dyDescent="0.25">
      <c r="A48" s="38">
        <v>2013</v>
      </c>
      <c r="B48" s="39">
        <v>7300.53</v>
      </c>
      <c r="C48" s="39">
        <v>25516.9</v>
      </c>
      <c r="D48" s="39">
        <v>46634.2</v>
      </c>
    </row>
    <row r="49" spans="1:4" hidden="1" x14ac:dyDescent="0.25">
      <c r="A49" s="38">
        <v>2014</v>
      </c>
      <c r="B49" s="38">
        <v>7301.52</v>
      </c>
      <c r="C49" s="38">
        <v>24844.7</v>
      </c>
      <c r="D49" s="38">
        <v>45761.2</v>
      </c>
    </row>
  </sheetData>
  <sheetProtection algorithmName="SHA-512" hashValue="5qczqIhGSPOgv0cfZJOKUKn+fewGOaY4ol0FxVLPa642pV/FTi5Usj5XMbsNz2V9TrCtKbSogJipWyQ041l27Q==" saltValue="xJO5srd0nP/b0cGS4p/T5Q==" spinCount="100000" sheet="1" scenarios="1"/>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6"/>
  <sheetViews>
    <sheetView showRowColHeaders="0" zoomScale="70" zoomScaleNormal="70" workbookViewId="0">
      <selection sqref="A1:D1"/>
    </sheetView>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28"/>
    </row>
    <row r="29" spans="1:15" x14ac:dyDescent="0.25">
      <c r="A29" s="27" t="s">
        <v>219</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229</v>
      </c>
      <c r="B32" s="1">
        <v>2.9398599999999999</v>
      </c>
      <c r="C32" s="1">
        <v>3.0297199999999997</v>
      </c>
      <c r="D32" s="1">
        <v>3.0946500000000001</v>
      </c>
      <c r="E32" s="1">
        <v>3.2186500000000002</v>
      </c>
      <c r="F32" s="1">
        <v>3.31582</v>
      </c>
      <c r="G32" s="1">
        <v>3.4280500000000003</v>
      </c>
      <c r="H32" s="1">
        <v>3.5262600000000002</v>
      </c>
      <c r="I32" s="1">
        <v>3.4573100000000001</v>
      </c>
      <c r="J32" s="1">
        <v>3.2923100000000001</v>
      </c>
      <c r="K32" s="1">
        <v>3.1992099999999999</v>
      </c>
      <c r="L32" s="1">
        <v>3.1830100000000003</v>
      </c>
      <c r="M32" s="1">
        <v>3.1197699999999999</v>
      </c>
      <c r="N32" s="1">
        <v>3.0854699999999999</v>
      </c>
      <c r="O32" s="1">
        <v>2.9954299999999998</v>
      </c>
    </row>
    <row r="33" spans="1:15" hidden="1" x14ac:dyDescent="0.25">
      <c r="A33" s="1" t="s">
        <v>230</v>
      </c>
      <c r="B33" s="1">
        <v>0.228406</v>
      </c>
      <c r="C33" s="1">
        <v>0.27374400000000004</v>
      </c>
      <c r="D33" s="1">
        <v>0.31714800000000004</v>
      </c>
      <c r="E33" s="1">
        <v>0.350497</v>
      </c>
      <c r="F33" s="1">
        <v>0.37948399999999999</v>
      </c>
      <c r="G33" s="1">
        <v>0.40642800000000001</v>
      </c>
      <c r="H33" s="1">
        <v>0.43434699999999998</v>
      </c>
      <c r="I33" s="1">
        <v>0.45726499999999998</v>
      </c>
      <c r="J33" s="1">
        <v>0.474194</v>
      </c>
      <c r="K33" s="1">
        <v>0.48921599999999998</v>
      </c>
      <c r="L33" s="1">
        <v>0.50626700000000002</v>
      </c>
      <c r="M33" s="1">
        <v>0.52332299999999998</v>
      </c>
      <c r="N33" s="1">
        <v>0.53832399999999991</v>
      </c>
      <c r="O33" s="1">
        <v>0.54138599999999992</v>
      </c>
    </row>
    <row r="34" spans="1:15" hidden="1" x14ac:dyDescent="0.25">
      <c r="A34" s="1" t="s">
        <v>231</v>
      </c>
      <c r="B34" s="1">
        <v>5.0140400000000002E-2</v>
      </c>
      <c r="C34" s="1">
        <v>7.1589E-2</v>
      </c>
      <c r="D34" s="1">
        <v>0.10227899999999999</v>
      </c>
      <c r="E34" s="1">
        <v>0.140322</v>
      </c>
      <c r="F34" s="1">
        <v>0.18596299999999999</v>
      </c>
      <c r="G34" s="1">
        <v>0.229382</v>
      </c>
      <c r="H34" s="1">
        <v>0.27066299999999999</v>
      </c>
      <c r="I34" s="1">
        <v>0.30601999999999996</v>
      </c>
      <c r="J34" s="1">
        <v>0.33237</v>
      </c>
      <c r="K34" s="1">
        <v>0.35433700000000001</v>
      </c>
      <c r="L34" s="1">
        <v>0.376278</v>
      </c>
      <c r="M34" s="1">
        <v>0.39919499999999997</v>
      </c>
      <c r="N34" s="1">
        <v>0.41508200000000001</v>
      </c>
      <c r="O34" s="1">
        <v>0.42801699999999998</v>
      </c>
    </row>
    <row r="35" spans="1:15" hidden="1" x14ac:dyDescent="0.25">
      <c r="A35" s="1" t="s">
        <v>232</v>
      </c>
      <c r="B35" s="1">
        <v>0.97759799999999997</v>
      </c>
      <c r="C35" s="1">
        <v>0.99961800000000001</v>
      </c>
      <c r="D35" s="1">
        <v>1.02166</v>
      </c>
      <c r="E35" s="1">
        <v>1.0397100000000001</v>
      </c>
      <c r="F35" s="1">
        <v>1.0517799999999999</v>
      </c>
      <c r="G35" s="1">
        <v>1.03088</v>
      </c>
      <c r="H35" s="1">
        <v>0.9959690000000001</v>
      </c>
      <c r="I35" s="1">
        <v>0.95404899999999992</v>
      </c>
      <c r="J35" s="1">
        <v>0.9080410000000001</v>
      </c>
      <c r="K35" s="1">
        <v>0.91609099999999999</v>
      </c>
      <c r="L35" s="1">
        <v>0.95418199999999997</v>
      </c>
      <c r="M35" s="1">
        <v>0.9422910000000001</v>
      </c>
      <c r="N35" s="1">
        <v>0.93835299999999999</v>
      </c>
      <c r="O35" s="1">
        <v>0.91144899999999995</v>
      </c>
    </row>
    <row r="36" spans="1:15" hidden="1" x14ac:dyDescent="0.25">
      <c r="A36" s="1" t="s">
        <v>233</v>
      </c>
      <c r="B36" s="1">
        <v>7.5281499999999992</v>
      </c>
      <c r="C36" s="1">
        <v>7.9432</v>
      </c>
      <c r="D36" s="1">
        <v>8.2062299999999997</v>
      </c>
      <c r="E36" s="1">
        <v>8.2672099999999986</v>
      </c>
      <c r="F36" s="1">
        <v>8.1481899999999996</v>
      </c>
      <c r="G36" s="1">
        <v>7.7132800000000001</v>
      </c>
      <c r="H36" s="1">
        <v>7.1834300000000004</v>
      </c>
      <c r="I36" s="1">
        <v>6.7106400000000006</v>
      </c>
      <c r="J36" s="1">
        <v>6.1688900000000002</v>
      </c>
      <c r="K36" s="1">
        <v>5.9681300000000004</v>
      </c>
      <c r="L36" s="1">
        <v>6.0263599999999995</v>
      </c>
      <c r="M36" s="1">
        <v>5.9306400000000004</v>
      </c>
      <c r="N36" s="1">
        <v>5.8217499999999998</v>
      </c>
      <c r="O36" s="1">
        <v>5.6422799999999995</v>
      </c>
    </row>
  </sheetData>
  <sheetProtection algorithmName="SHA-512" hashValue="Wnc0uGbDyNA1loaJKud+eaImSlKytpF7ZrT9ZxHRD/6P7qTRxuuui/s9UOCAj6sLJc+5Q66Y15QA2AngGVEUVw==" saltValue="vRMcvy9AOXgjU4mKCyitbA==" spinCount="100000" sheet="1" scenarios="1"/>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204"/>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93" t="s">
        <v>332</v>
      </c>
      <c r="B1" s="93"/>
      <c r="C1" s="93"/>
      <c r="D1" s="93"/>
      <c r="E1" s="93"/>
      <c r="F1" s="93"/>
      <c r="G1" s="93"/>
      <c r="H1" s="93"/>
      <c r="I1" s="93"/>
      <c r="J1" s="93"/>
      <c r="K1" s="93"/>
      <c r="L1" s="93"/>
      <c r="M1" s="93"/>
      <c r="N1" s="93"/>
      <c r="O1" s="93"/>
      <c r="P1" s="93"/>
      <c r="Q1" s="93"/>
      <c r="R1" s="93"/>
      <c r="S1" s="93"/>
      <c r="T1" s="93"/>
    </row>
    <row r="31" spans="1:19" ht="15.75" customHeight="1" x14ac:dyDescent="0.25">
      <c r="A31" s="34" t="s">
        <v>234</v>
      </c>
      <c r="I31" s="35"/>
      <c r="J31" s="35"/>
      <c r="K31" s="35"/>
      <c r="L31" s="35"/>
      <c r="M31" s="35"/>
      <c r="N31" s="35"/>
      <c r="O31" s="35"/>
      <c r="P31" s="35"/>
      <c r="Q31" s="35"/>
      <c r="R31" s="35"/>
      <c r="S31" s="35"/>
    </row>
    <row r="38" spans="1:10" hidden="1" x14ac:dyDescent="0.25"/>
    <row r="39" spans="1:10" ht="18.75" hidden="1" x14ac:dyDescent="0.3">
      <c r="B39" s="36" t="s">
        <v>176</v>
      </c>
      <c r="C39" s="36">
        <v>2000</v>
      </c>
      <c r="D39" s="36"/>
      <c r="G39" s="36" t="s">
        <v>176</v>
      </c>
      <c r="H39" s="36">
        <v>2014</v>
      </c>
    </row>
    <row r="40" spans="1:10" hidden="1" x14ac:dyDescent="0.25">
      <c r="A40" s="1">
        <v>1</v>
      </c>
      <c r="B40" s="1" t="s">
        <v>30</v>
      </c>
      <c r="C40" s="1">
        <v>2777</v>
      </c>
      <c r="D40" s="80">
        <f t="shared" ref="D40:D61" si="0">(IF(ISNUMBER(C40),(IF(C40&lt;100,"&lt;100",IF(C40&lt;200,"&lt;200",IF(C40&lt;500,"&lt;500",IF(C40&lt;1000,"&lt;1,000",IF(C40&lt;10000,(ROUND(C40,-2)),IF(C40&lt;100000,(ROUND(C40,-3)),IF(C40&lt;1000000,(ROUND(C40,-4)),IF(C40&gt;=1000000,(ROUND(C40,-5))))))))))),"-"))</f>
        <v>2800</v>
      </c>
      <c r="E40" s="9">
        <f>C40/$C$61</f>
        <v>0.13083196313902487</v>
      </c>
      <c r="G40" s="1" t="s">
        <v>130</v>
      </c>
      <c r="H40" s="1">
        <v>7097</v>
      </c>
      <c r="I40" s="80">
        <f t="shared" ref="I40:I59" si="1">(IF(ISNUMBER(H40),(IF(H40&lt;100,"&lt;100",IF(H40&lt;200,"&lt;200",IF(H40&lt;500,"&lt;500",IF(H40&lt;1000,"&lt;1,000",IF(H40&lt;10000,(ROUND(H40,-2)),IF(H40&lt;100000,(ROUND(H40,-3)),IF(H40&lt;1000000,(ROUND(H40,-4)),IF(H40&gt;=1000000,(ROUND(H40,-5))))))))))),"-"))</f>
        <v>7100</v>
      </c>
      <c r="J40" s="9">
        <f>H40/$H$61</f>
        <v>0.11862596466126329</v>
      </c>
    </row>
    <row r="41" spans="1:10" hidden="1" x14ac:dyDescent="0.25">
      <c r="A41" s="1">
        <v>2</v>
      </c>
      <c r="B41" s="1" t="s">
        <v>19</v>
      </c>
      <c r="C41" s="1">
        <v>1728</v>
      </c>
      <c r="D41" s="80">
        <f t="shared" si="0"/>
        <v>1700</v>
      </c>
      <c r="E41" s="9">
        <f t="shared" ref="E41:E61" si="2">C41/$C$61</f>
        <v>8.1410742637463077E-2</v>
      </c>
      <c r="G41" s="1" t="s">
        <v>27</v>
      </c>
      <c r="H41" s="1">
        <v>6382</v>
      </c>
      <c r="I41" s="80">
        <f t="shared" si="1"/>
        <v>6400</v>
      </c>
      <c r="J41" s="9">
        <f t="shared" ref="J41:J61" si="3">H41/$H$61</f>
        <v>0.10667477898663975</v>
      </c>
    </row>
    <row r="42" spans="1:10" hidden="1" x14ac:dyDescent="0.25">
      <c r="A42" s="1">
        <v>3</v>
      </c>
      <c r="B42" s="1" t="s">
        <v>27</v>
      </c>
      <c r="C42" s="1">
        <v>1634</v>
      </c>
      <c r="D42" s="80">
        <f t="shared" si="0"/>
        <v>1600</v>
      </c>
      <c r="E42" s="9">
        <f t="shared" si="2"/>
        <v>7.698214899861959E-2</v>
      </c>
      <c r="G42" s="1" t="s">
        <v>98</v>
      </c>
      <c r="H42" s="1">
        <v>5250.05</v>
      </c>
      <c r="I42" s="80">
        <f t="shared" si="1"/>
        <v>5300</v>
      </c>
      <c r="J42" s="9">
        <f t="shared" si="3"/>
        <v>8.7754296994485753E-2</v>
      </c>
    </row>
    <row r="43" spans="1:10" hidden="1" x14ac:dyDescent="0.25">
      <c r="A43" s="1">
        <v>4</v>
      </c>
      <c r="B43" s="1" t="s">
        <v>31</v>
      </c>
      <c r="C43" s="1">
        <v>1459</v>
      </c>
      <c r="D43" s="80">
        <f t="shared" si="0"/>
        <v>1500</v>
      </c>
      <c r="E43" s="9">
        <f t="shared" si="2"/>
        <v>6.8737426798645043E-2</v>
      </c>
      <c r="G43" s="1" t="s">
        <v>19</v>
      </c>
      <c r="H43" s="1">
        <v>4624</v>
      </c>
      <c r="I43" s="80">
        <f t="shared" si="1"/>
        <v>4600</v>
      </c>
      <c r="J43" s="9">
        <f t="shared" si="3"/>
        <v>7.7289905677565371E-2</v>
      </c>
    </row>
    <row r="44" spans="1:10" hidden="1" x14ac:dyDescent="0.25">
      <c r="A44" s="1">
        <v>5</v>
      </c>
      <c r="B44" s="1" t="s">
        <v>98</v>
      </c>
      <c r="C44" s="1">
        <v>1446.518</v>
      </c>
      <c r="D44" s="80">
        <f t="shared" si="0"/>
        <v>1400</v>
      </c>
      <c r="E44" s="9">
        <f t="shared" si="2"/>
        <v>6.8149366098644568E-2</v>
      </c>
      <c r="G44" s="1" t="s">
        <v>31</v>
      </c>
      <c r="H44" s="1">
        <v>3803</v>
      </c>
      <c r="I44" s="80">
        <f t="shared" si="1"/>
        <v>3800</v>
      </c>
      <c r="J44" s="9">
        <f t="shared" si="3"/>
        <v>6.3566935832997648E-2</v>
      </c>
    </row>
    <row r="45" spans="1:10" hidden="1" x14ac:dyDescent="0.25">
      <c r="A45" s="1">
        <v>6</v>
      </c>
      <c r="B45" s="1" t="s">
        <v>130</v>
      </c>
      <c r="C45" s="1">
        <v>1421</v>
      </c>
      <c r="D45" s="80">
        <f t="shared" si="0"/>
        <v>1400</v>
      </c>
      <c r="E45" s="9">
        <f t="shared" si="2"/>
        <v>6.6947144263793418E-2</v>
      </c>
      <c r="G45" s="1" t="s">
        <v>175</v>
      </c>
      <c r="H45" s="1">
        <v>3528</v>
      </c>
      <c r="I45" s="80">
        <f t="shared" si="1"/>
        <v>3500</v>
      </c>
      <c r="J45" s="9">
        <f t="shared" si="3"/>
        <v>5.8970325958142437E-2</v>
      </c>
    </row>
    <row r="46" spans="1:10" hidden="1" x14ac:dyDescent="0.25">
      <c r="A46" s="1">
        <v>7</v>
      </c>
      <c r="B46" s="1" t="s">
        <v>80</v>
      </c>
      <c r="C46" s="1">
        <v>1215</v>
      </c>
      <c r="D46" s="80">
        <f t="shared" si="0"/>
        <v>1200</v>
      </c>
      <c r="E46" s="9">
        <f t="shared" si="2"/>
        <v>5.7241928416966223E-2</v>
      </c>
      <c r="G46" s="1" t="s">
        <v>18</v>
      </c>
      <c r="H46" s="1">
        <v>3420</v>
      </c>
      <c r="I46" s="80">
        <f t="shared" si="1"/>
        <v>3400</v>
      </c>
      <c r="J46" s="9">
        <f t="shared" si="3"/>
        <v>5.7165111898199304E-2</v>
      </c>
    </row>
    <row r="47" spans="1:10" hidden="1" x14ac:dyDescent="0.25">
      <c r="A47" s="1">
        <v>8</v>
      </c>
      <c r="B47" s="1" t="s">
        <v>175</v>
      </c>
      <c r="C47" s="1">
        <v>1135</v>
      </c>
      <c r="D47" s="80">
        <f t="shared" si="0"/>
        <v>1100</v>
      </c>
      <c r="E47" s="9">
        <f t="shared" si="2"/>
        <v>5.3472912554120712E-2</v>
      </c>
      <c r="G47" s="1" t="s">
        <v>30</v>
      </c>
      <c r="H47" s="1">
        <v>3045</v>
      </c>
      <c r="I47" s="80">
        <f t="shared" si="1"/>
        <v>3000</v>
      </c>
      <c r="J47" s="9">
        <f t="shared" si="3"/>
        <v>5.0897007523396744E-2</v>
      </c>
    </row>
    <row r="48" spans="1:10" hidden="1" x14ac:dyDescent="0.25">
      <c r="A48" s="1">
        <v>9</v>
      </c>
      <c r="B48" s="1" t="s">
        <v>22</v>
      </c>
      <c r="C48" s="1">
        <v>926</v>
      </c>
      <c r="D48" s="80" t="str">
        <f t="shared" si="0"/>
        <v>&lt;1,000</v>
      </c>
      <c r="E48" s="9">
        <f t="shared" si="2"/>
        <v>4.3626358612436807E-2</v>
      </c>
      <c r="G48" s="1" t="s">
        <v>22</v>
      </c>
      <c r="H48" s="1">
        <v>2815</v>
      </c>
      <c r="I48" s="80">
        <f t="shared" si="1"/>
        <v>2800</v>
      </c>
      <c r="J48" s="9">
        <f t="shared" si="3"/>
        <v>4.7052570173517848E-2</v>
      </c>
    </row>
    <row r="49" spans="1:10" hidden="1" x14ac:dyDescent="0.25">
      <c r="A49" s="1">
        <v>10</v>
      </c>
      <c r="B49" s="1" t="s">
        <v>18</v>
      </c>
      <c r="C49" s="1">
        <v>827</v>
      </c>
      <c r="D49" s="80" t="str">
        <f t="shared" si="0"/>
        <v>&lt;1,000</v>
      </c>
      <c r="E49" s="9">
        <f t="shared" si="2"/>
        <v>3.896220148216549E-2</v>
      </c>
      <c r="G49" s="1" t="s">
        <v>23</v>
      </c>
      <c r="H49" s="1">
        <v>2705</v>
      </c>
      <c r="I49" s="80">
        <f t="shared" si="1"/>
        <v>2700</v>
      </c>
      <c r="J49" s="9">
        <f t="shared" si="3"/>
        <v>4.5213926223575764E-2</v>
      </c>
    </row>
    <row r="50" spans="1:10" hidden="1" x14ac:dyDescent="0.25">
      <c r="A50" s="1">
        <v>11</v>
      </c>
      <c r="B50" s="1" t="s">
        <v>71</v>
      </c>
      <c r="C50" s="1">
        <v>770</v>
      </c>
      <c r="D50" s="80" t="str">
        <f t="shared" si="0"/>
        <v>&lt;1,000</v>
      </c>
      <c r="E50" s="9">
        <f t="shared" si="2"/>
        <v>3.6276777679888059E-2</v>
      </c>
      <c r="G50" s="1" t="s">
        <v>80</v>
      </c>
      <c r="H50" s="1">
        <v>1755</v>
      </c>
      <c r="I50" s="80">
        <f t="shared" si="1"/>
        <v>1800</v>
      </c>
      <c r="J50" s="9">
        <f t="shared" si="3"/>
        <v>2.9334728474075956E-2</v>
      </c>
    </row>
    <row r="51" spans="1:10" hidden="1" x14ac:dyDescent="0.25">
      <c r="A51" s="1">
        <v>12</v>
      </c>
      <c r="B51" s="1" t="s">
        <v>23</v>
      </c>
      <c r="C51" s="1">
        <v>530</v>
      </c>
      <c r="D51" s="80" t="str">
        <f t="shared" si="0"/>
        <v>&lt;1,000</v>
      </c>
      <c r="E51" s="9">
        <f t="shared" si="2"/>
        <v>2.4969730091351523E-2</v>
      </c>
      <c r="G51" s="1" t="s">
        <v>71</v>
      </c>
      <c r="H51" s="1">
        <v>1449</v>
      </c>
      <c r="I51" s="80">
        <f t="shared" si="1"/>
        <v>1400</v>
      </c>
      <c r="J51" s="9">
        <f t="shared" si="3"/>
        <v>2.4219955304237071E-2</v>
      </c>
    </row>
    <row r="52" spans="1:10" hidden="1" x14ac:dyDescent="0.25">
      <c r="A52" s="1">
        <v>13</v>
      </c>
      <c r="B52" s="1" t="s">
        <v>173</v>
      </c>
      <c r="C52" s="1">
        <v>425.08440000000002</v>
      </c>
      <c r="D52" s="80" t="str">
        <f t="shared" si="0"/>
        <v>&lt;500</v>
      </c>
      <c r="E52" s="9">
        <f t="shared" si="2"/>
        <v>2.0026873083102088E-2</v>
      </c>
      <c r="G52" s="1" t="s">
        <v>55</v>
      </c>
      <c r="H52" s="1">
        <v>1380</v>
      </c>
      <c r="I52" s="80">
        <f t="shared" si="1"/>
        <v>1400</v>
      </c>
      <c r="J52" s="9">
        <f t="shared" si="3"/>
        <v>2.3066624099273403E-2</v>
      </c>
    </row>
    <row r="53" spans="1:10" hidden="1" x14ac:dyDescent="0.25">
      <c r="A53" s="1">
        <v>14</v>
      </c>
      <c r="B53" s="1" t="s">
        <v>65</v>
      </c>
      <c r="C53" s="1">
        <v>356</v>
      </c>
      <c r="D53" s="80" t="str">
        <f t="shared" si="0"/>
        <v>&lt;500</v>
      </c>
      <c r="E53" s="9">
        <f t="shared" si="2"/>
        <v>1.6772120589662532E-2</v>
      </c>
      <c r="G53" s="1" t="s">
        <v>65</v>
      </c>
      <c r="H53" s="1">
        <v>1129</v>
      </c>
      <c r="I53" s="80">
        <f t="shared" si="1"/>
        <v>1100</v>
      </c>
      <c r="J53" s="9">
        <f t="shared" si="3"/>
        <v>1.8871172904405559E-2</v>
      </c>
    </row>
    <row r="54" spans="1:10" hidden="1" x14ac:dyDescent="0.25">
      <c r="A54" s="1">
        <v>15</v>
      </c>
      <c r="B54" s="1" t="s">
        <v>55</v>
      </c>
      <c r="C54" s="1">
        <v>351</v>
      </c>
      <c r="D54" s="80" t="str">
        <f t="shared" si="0"/>
        <v>&lt;500</v>
      </c>
      <c r="E54" s="9">
        <f t="shared" si="2"/>
        <v>1.6536557098234688E-2</v>
      </c>
      <c r="G54" s="1" t="s">
        <v>59</v>
      </c>
      <c r="H54" s="1">
        <v>608</v>
      </c>
      <c r="I54" s="80" t="str">
        <f t="shared" si="1"/>
        <v>&lt;1,000</v>
      </c>
      <c r="J54" s="9">
        <f t="shared" si="3"/>
        <v>1.0162686559679876E-2</v>
      </c>
    </row>
    <row r="55" spans="1:10" hidden="1" x14ac:dyDescent="0.25">
      <c r="A55" s="1">
        <v>16</v>
      </c>
      <c r="B55" s="1" t="s">
        <v>53</v>
      </c>
      <c r="C55" s="1">
        <v>341</v>
      </c>
      <c r="D55" s="80" t="str">
        <f t="shared" si="0"/>
        <v>&lt;500</v>
      </c>
      <c r="E55" s="9">
        <f t="shared" si="2"/>
        <v>1.6065430115378997E-2</v>
      </c>
      <c r="G55" s="1" t="s">
        <v>88</v>
      </c>
      <c r="H55" s="1">
        <v>589</v>
      </c>
      <c r="I55" s="80" t="str">
        <f t="shared" si="1"/>
        <v>&lt;1,000</v>
      </c>
      <c r="J55" s="9">
        <f t="shared" si="3"/>
        <v>9.8451026046898794E-3</v>
      </c>
    </row>
    <row r="56" spans="1:10" hidden="1" x14ac:dyDescent="0.25">
      <c r="A56" s="1">
        <v>17</v>
      </c>
      <c r="B56" s="1" t="s">
        <v>25</v>
      </c>
      <c r="C56" s="1">
        <v>267</v>
      </c>
      <c r="D56" s="80" t="str">
        <f t="shared" si="0"/>
        <v>&lt;500</v>
      </c>
      <c r="E56" s="9">
        <f t="shared" si="2"/>
        <v>1.2579090442246898E-2</v>
      </c>
      <c r="G56" s="1" t="s">
        <v>58</v>
      </c>
      <c r="H56" s="1">
        <v>561</v>
      </c>
      <c r="I56" s="80" t="str">
        <f t="shared" si="1"/>
        <v>&lt;1,000</v>
      </c>
      <c r="J56" s="9">
        <f t="shared" si="3"/>
        <v>9.3770841447046224E-3</v>
      </c>
    </row>
    <row r="57" spans="1:10" hidden="1" x14ac:dyDescent="0.25">
      <c r="A57" s="1">
        <v>18</v>
      </c>
      <c r="B57" s="1" t="s">
        <v>50</v>
      </c>
      <c r="C57" s="1">
        <v>263</v>
      </c>
      <c r="D57" s="80" t="str">
        <f t="shared" si="0"/>
        <v>&lt;500</v>
      </c>
      <c r="E57" s="9">
        <f t="shared" si="2"/>
        <v>1.2390639649104623E-2</v>
      </c>
      <c r="G57" s="1" t="s">
        <v>25</v>
      </c>
      <c r="H57" s="1">
        <v>548</v>
      </c>
      <c r="I57" s="80" t="str">
        <f t="shared" si="1"/>
        <v>&lt;1,000</v>
      </c>
      <c r="J57" s="9">
        <f t="shared" si="3"/>
        <v>9.1597898597114667E-3</v>
      </c>
    </row>
    <row r="58" spans="1:10" hidden="1" x14ac:dyDescent="0.25">
      <c r="A58" s="1">
        <v>19</v>
      </c>
      <c r="B58" s="1" t="s">
        <v>169</v>
      </c>
      <c r="C58" s="1">
        <v>214</v>
      </c>
      <c r="D58" s="80" t="str">
        <f t="shared" si="0"/>
        <v>&lt;500</v>
      </c>
      <c r="E58" s="9">
        <f t="shared" si="2"/>
        <v>1.0082117433111746E-2</v>
      </c>
      <c r="G58" s="1" t="s">
        <v>53</v>
      </c>
      <c r="H58" s="1">
        <v>477</v>
      </c>
      <c r="I58" s="80" t="str">
        <f t="shared" si="1"/>
        <v>&lt;500</v>
      </c>
      <c r="J58" s="9">
        <f t="shared" si="3"/>
        <v>7.9730287647488494E-3</v>
      </c>
    </row>
    <row r="59" spans="1:10" hidden="1" x14ac:dyDescent="0.25">
      <c r="A59" s="1">
        <v>20</v>
      </c>
      <c r="B59" s="1" t="s">
        <v>54</v>
      </c>
      <c r="C59" s="1">
        <v>206</v>
      </c>
      <c r="D59" s="80" t="str">
        <f t="shared" si="0"/>
        <v>&lt;500</v>
      </c>
      <c r="E59" s="9">
        <f t="shared" si="2"/>
        <v>9.7052158468271948E-3</v>
      </c>
      <c r="G59" s="1" t="s">
        <v>14</v>
      </c>
      <c r="H59" s="1">
        <v>471</v>
      </c>
      <c r="I59" s="80" t="str">
        <f t="shared" si="1"/>
        <v>&lt;500</v>
      </c>
      <c r="J59" s="9">
        <f t="shared" si="3"/>
        <v>7.8727390947520084E-3</v>
      </c>
    </row>
    <row r="60" spans="1:10" hidden="1" x14ac:dyDescent="0.25">
      <c r="B60" s="1" t="s">
        <v>200</v>
      </c>
      <c r="C60" s="23">
        <f>SUM(C63:C204)</f>
        <v>2934.125</v>
      </c>
      <c r="D60" s="80">
        <f t="shared" si="0"/>
        <v>2900</v>
      </c>
      <c r="E60" s="9">
        <f t="shared" si="2"/>
        <v>0.13823454585714487</v>
      </c>
      <c r="G60" s="1" t="s">
        <v>303</v>
      </c>
      <c r="H60" s="1">
        <f>SUM(H63:H204)</f>
        <v>8190.6759999999986</v>
      </c>
      <c r="I60" s="80">
        <f>(IF(ISNUMBER(H60),(IF(H60&lt;100,"&lt;100",IF(H60&lt;200,"&lt;200",IF(H60&lt;500,"&lt;500",IF(H60&lt;1000,"&lt;1,000",IF(H60&lt;10000,(ROUND(H60,-2)),IF(H60&lt;100000,(ROUND(H60,-3)),IF(H60&lt;1000000,(ROUND(H60,-4)),IF(H60&gt;=1000000,(ROUND(H60,-5))))))))))),"-"))</f>
        <v>8200</v>
      </c>
      <c r="J60" s="9">
        <f t="shared" si="3"/>
        <v>0.13690669884850742</v>
      </c>
    </row>
    <row r="61" spans="1:10" hidden="1" x14ac:dyDescent="0.25">
      <c r="B61" s="1" t="s">
        <v>13</v>
      </c>
      <c r="C61" s="1">
        <v>21225.7</v>
      </c>
      <c r="D61" s="80">
        <f t="shared" si="0"/>
        <v>21000</v>
      </c>
      <c r="E61" s="9">
        <f t="shared" si="2"/>
        <v>1</v>
      </c>
      <c r="G61" s="1" t="s">
        <v>13</v>
      </c>
      <c r="H61" s="1">
        <v>59826.7</v>
      </c>
      <c r="I61" s="80">
        <f>(IF(ISNUMBER(H61),(IF(H61&lt;100,"&lt;100",IF(H61&lt;200,"&lt;200",IF(H61&lt;500,"&lt;500",IF(H61&lt;1000,"&lt;1,000",IF(H61&lt;10000,(ROUND(H61,-2)),IF(H61&lt;100000,(ROUND(H61,-3)),IF(H61&lt;1000000,(ROUND(H61,-4)),IF(H61&gt;=1000000,(ROUND(H61,-5))))))))))),"-"))</f>
        <v>60000</v>
      </c>
      <c r="J61" s="9">
        <f t="shared" si="3"/>
        <v>1</v>
      </c>
    </row>
    <row r="62" spans="1:10" hidden="1" x14ac:dyDescent="0.25">
      <c r="D62" s="23"/>
      <c r="E62" s="23"/>
      <c r="I62" s="7"/>
    </row>
    <row r="63" spans="1:10" hidden="1" x14ac:dyDescent="0.25">
      <c r="B63" s="1" t="s">
        <v>88</v>
      </c>
      <c r="C63" s="1">
        <v>195</v>
      </c>
      <c r="G63" s="1" t="s">
        <v>20</v>
      </c>
      <c r="H63" s="1">
        <v>430</v>
      </c>
    </row>
    <row r="64" spans="1:10" hidden="1" x14ac:dyDescent="0.25">
      <c r="B64" s="1" t="s">
        <v>160</v>
      </c>
      <c r="C64" s="1">
        <v>170</v>
      </c>
      <c r="G64" s="1" t="s">
        <v>99</v>
      </c>
      <c r="H64" s="1">
        <v>401</v>
      </c>
    </row>
    <row r="65" spans="2:8" hidden="1" x14ac:dyDescent="0.25">
      <c r="B65" s="1" t="s">
        <v>120</v>
      </c>
      <c r="C65" s="1">
        <v>159</v>
      </c>
      <c r="G65" s="1" t="s">
        <v>15</v>
      </c>
      <c r="H65" s="1">
        <v>400</v>
      </c>
    </row>
    <row r="66" spans="2:8" hidden="1" x14ac:dyDescent="0.25">
      <c r="B66" s="1" t="s">
        <v>116</v>
      </c>
      <c r="C66" s="1">
        <v>143</v>
      </c>
      <c r="G66" s="1" t="s">
        <v>116</v>
      </c>
      <c r="H66" s="1">
        <v>382</v>
      </c>
    </row>
    <row r="67" spans="2:8" hidden="1" x14ac:dyDescent="0.25">
      <c r="B67" s="1" t="s">
        <v>58</v>
      </c>
      <c r="C67" s="1">
        <v>137</v>
      </c>
      <c r="G67" s="1" t="s">
        <v>16</v>
      </c>
      <c r="H67" s="1">
        <v>369</v>
      </c>
    </row>
    <row r="68" spans="2:8" hidden="1" x14ac:dyDescent="0.25">
      <c r="B68" s="1" t="s">
        <v>63</v>
      </c>
      <c r="C68" s="1">
        <v>131</v>
      </c>
      <c r="G68" s="1" t="s">
        <v>50</v>
      </c>
      <c r="H68" s="1">
        <v>365</v>
      </c>
    </row>
    <row r="69" spans="2:8" hidden="1" x14ac:dyDescent="0.25">
      <c r="B69" s="1" t="s">
        <v>59</v>
      </c>
      <c r="C69" s="1">
        <v>124</v>
      </c>
      <c r="G69" s="1" t="s">
        <v>28</v>
      </c>
      <c r="H69" s="1">
        <v>346</v>
      </c>
    </row>
    <row r="70" spans="2:8" hidden="1" x14ac:dyDescent="0.25">
      <c r="B70" s="1" t="s">
        <v>15</v>
      </c>
      <c r="C70" s="1">
        <v>114</v>
      </c>
      <c r="G70" s="1" t="s">
        <v>24</v>
      </c>
      <c r="H70" s="1">
        <v>310</v>
      </c>
    </row>
    <row r="71" spans="2:8" hidden="1" x14ac:dyDescent="0.25">
      <c r="B71" s="1" t="s">
        <v>94</v>
      </c>
      <c r="C71" s="1">
        <v>112</v>
      </c>
      <c r="G71" s="1" t="s">
        <v>63</v>
      </c>
      <c r="H71" s="1">
        <v>301</v>
      </c>
    </row>
    <row r="72" spans="2:8" hidden="1" x14ac:dyDescent="0.25">
      <c r="B72" s="1" t="s">
        <v>137</v>
      </c>
      <c r="C72" s="1">
        <v>96</v>
      </c>
      <c r="G72" s="1" t="s">
        <v>29</v>
      </c>
      <c r="H72" s="1">
        <v>300</v>
      </c>
    </row>
    <row r="73" spans="2:8" hidden="1" x14ac:dyDescent="0.25">
      <c r="B73" s="1" t="s">
        <v>16</v>
      </c>
      <c r="C73" s="1">
        <v>80</v>
      </c>
      <c r="G73" s="1" t="s">
        <v>91</v>
      </c>
      <c r="H73" s="1">
        <v>290</v>
      </c>
    </row>
    <row r="74" spans="2:8" hidden="1" x14ac:dyDescent="0.25">
      <c r="B74" s="1" t="s">
        <v>14</v>
      </c>
      <c r="C74" s="1">
        <v>79</v>
      </c>
      <c r="G74" s="1" t="s">
        <v>163</v>
      </c>
      <c r="H74" s="1">
        <v>289</v>
      </c>
    </row>
    <row r="75" spans="2:8" hidden="1" x14ac:dyDescent="0.25">
      <c r="B75" s="1" t="s">
        <v>62</v>
      </c>
      <c r="C75" s="1">
        <v>73</v>
      </c>
      <c r="G75" s="1" t="s">
        <v>94</v>
      </c>
      <c r="H75" s="1">
        <v>274</v>
      </c>
    </row>
    <row r="76" spans="2:8" hidden="1" x14ac:dyDescent="0.25">
      <c r="B76" s="1" t="s">
        <v>167</v>
      </c>
      <c r="C76" s="1">
        <v>69</v>
      </c>
      <c r="G76" s="1" t="s">
        <v>129</v>
      </c>
      <c r="H76" s="1">
        <v>240</v>
      </c>
    </row>
    <row r="77" spans="2:8" hidden="1" x14ac:dyDescent="0.25">
      <c r="B77" s="1" t="s">
        <v>124</v>
      </c>
      <c r="C77" s="1">
        <v>65</v>
      </c>
      <c r="G77" s="1" t="s">
        <v>173</v>
      </c>
      <c r="H77" s="1">
        <v>240</v>
      </c>
    </row>
    <row r="78" spans="2:8" hidden="1" x14ac:dyDescent="0.25">
      <c r="B78" s="1" t="s">
        <v>163</v>
      </c>
      <c r="C78" s="1">
        <v>65</v>
      </c>
      <c r="G78" s="1" t="s">
        <v>46</v>
      </c>
      <c r="H78" s="1">
        <v>193</v>
      </c>
    </row>
    <row r="79" spans="2:8" hidden="1" x14ac:dyDescent="0.25">
      <c r="B79" s="1" t="s">
        <v>29</v>
      </c>
      <c r="C79" s="1">
        <v>64</v>
      </c>
      <c r="G79" s="1" t="s">
        <v>124</v>
      </c>
      <c r="H79" s="1">
        <v>182</v>
      </c>
    </row>
    <row r="80" spans="2:8" hidden="1" x14ac:dyDescent="0.25">
      <c r="B80" s="1" t="s">
        <v>20</v>
      </c>
      <c r="C80" s="1">
        <v>61</v>
      </c>
      <c r="G80" s="1" t="s">
        <v>54</v>
      </c>
      <c r="H80" s="1">
        <v>161</v>
      </c>
    </row>
    <row r="81" spans="2:8" hidden="1" x14ac:dyDescent="0.25">
      <c r="B81" s="1" t="s">
        <v>74</v>
      </c>
      <c r="C81" s="1">
        <v>60</v>
      </c>
      <c r="G81" s="1" t="s">
        <v>21</v>
      </c>
      <c r="H81" s="1">
        <v>148</v>
      </c>
    </row>
    <row r="82" spans="2:8" hidden="1" x14ac:dyDescent="0.25">
      <c r="B82" s="1" t="s">
        <v>95</v>
      </c>
      <c r="C82" s="1">
        <v>59</v>
      </c>
      <c r="G82" s="1" t="s">
        <v>169</v>
      </c>
      <c r="H82" s="1">
        <v>138</v>
      </c>
    </row>
    <row r="83" spans="2:8" hidden="1" x14ac:dyDescent="0.25">
      <c r="B83" s="1" t="s">
        <v>91</v>
      </c>
      <c r="C83" s="1">
        <v>53</v>
      </c>
      <c r="G83" s="1" t="s">
        <v>62</v>
      </c>
      <c r="H83" s="1">
        <v>129</v>
      </c>
    </row>
    <row r="84" spans="2:8" hidden="1" x14ac:dyDescent="0.25">
      <c r="B84" s="1" t="s">
        <v>129</v>
      </c>
      <c r="C84" s="1">
        <v>51</v>
      </c>
      <c r="G84" s="1" t="s">
        <v>74</v>
      </c>
      <c r="H84" s="1">
        <v>122</v>
      </c>
    </row>
    <row r="85" spans="2:8" hidden="1" x14ac:dyDescent="0.25">
      <c r="B85" s="1" t="s">
        <v>24</v>
      </c>
      <c r="C85" s="1">
        <v>50</v>
      </c>
      <c r="G85" s="1" t="s">
        <v>160</v>
      </c>
      <c r="H85" s="1">
        <v>115</v>
      </c>
    </row>
    <row r="86" spans="2:8" hidden="1" x14ac:dyDescent="0.25">
      <c r="B86" s="1" t="s">
        <v>61</v>
      </c>
      <c r="C86" s="1">
        <v>45</v>
      </c>
      <c r="G86" s="1" t="s">
        <v>61</v>
      </c>
      <c r="H86" s="1">
        <v>114</v>
      </c>
    </row>
    <row r="87" spans="2:8" hidden="1" x14ac:dyDescent="0.25">
      <c r="B87" s="1" t="s">
        <v>46</v>
      </c>
      <c r="C87" s="1">
        <v>38</v>
      </c>
      <c r="G87" s="1" t="s">
        <v>120</v>
      </c>
      <c r="H87" s="1">
        <v>108</v>
      </c>
    </row>
    <row r="88" spans="2:8" hidden="1" x14ac:dyDescent="0.25">
      <c r="B88" s="1" t="s">
        <v>146</v>
      </c>
      <c r="C88" s="1">
        <v>34</v>
      </c>
      <c r="G88" s="1" t="s">
        <v>144</v>
      </c>
      <c r="H88" s="1">
        <v>108</v>
      </c>
    </row>
    <row r="89" spans="2:8" hidden="1" x14ac:dyDescent="0.25">
      <c r="B89" s="1" t="s">
        <v>144</v>
      </c>
      <c r="C89" s="1">
        <v>33</v>
      </c>
      <c r="G89" s="1" t="s">
        <v>111</v>
      </c>
      <c r="H89" s="1">
        <v>106</v>
      </c>
    </row>
    <row r="90" spans="2:8" hidden="1" x14ac:dyDescent="0.25">
      <c r="B90" s="1" t="s">
        <v>99</v>
      </c>
      <c r="C90" s="1">
        <v>31.069500000000001</v>
      </c>
      <c r="G90" s="1" t="s">
        <v>167</v>
      </c>
      <c r="H90" s="1">
        <v>104</v>
      </c>
    </row>
    <row r="91" spans="2:8" hidden="1" x14ac:dyDescent="0.25">
      <c r="B91" s="1" t="s">
        <v>83</v>
      </c>
      <c r="C91" s="1">
        <v>31</v>
      </c>
      <c r="G91" s="1" t="s">
        <v>26</v>
      </c>
      <c r="H91" s="1">
        <v>103</v>
      </c>
    </row>
    <row r="92" spans="2:8" hidden="1" x14ac:dyDescent="0.25">
      <c r="B92" s="1" t="s">
        <v>35</v>
      </c>
      <c r="C92" s="1">
        <v>27</v>
      </c>
      <c r="G92" s="1" t="s">
        <v>84</v>
      </c>
      <c r="H92" s="1">
        <v>92</v>
      </c>
    </row>
    <row r="93" spans="2:8" hidden="1" x14ac:dyDescent="0.25">
      <c r="B93" s="1" t="s">
        <v>21</v>
      </c>
      <c r="C93" s="1">
        <v>26</v>
      </c>
      <c r="G93" s="1" t="s">
        <v>137</v>
      </c>
      <c r="H93" s="1">
        <v>82</v>
      </c>
    </row>
    <row r="94" spans="2:8" hidden="1" x14ac:dyDescent="0.25">
      <c r="B94" s="1" t="s">
        <v>172</v>
      </c>
      <c r="C94" s="1">
        <v>26</v>
      </c>
      <c r="G94" s="1" t="s">
        <v>148</v>
      </c>
      <c r="H94" s="1">
        <v>78</v>
      </c>
    </row>
    <row r="95" spans="2:8" hidden="1" x14ac:dyDescent="0.25">
      <c r="B95" s="1" t="s">
        <v>28</v>
      </c>
      <c r="C95" s="1">
        <v>21</v>
      </c>
      <c r="G95" s="1" t="s">
        <v>154</v>
      </c>
      <c r="H95" s="1">
        <v>76</v>
      </c>
    </row>
    <row r="96" spans="2:8" hidden="1" x14ac:dyDescent="0.25">
      <c r="B96" s="1" t="s">
        <v>114</v>
      </c>
      <c r="C96" s="1">
        <v>20.746600000000001</v>
      </c>
      <c r="G96" s="1" t="s">
        <v>92</v>
      </c>
      <c r="H96" s="1">
        <v>72</v>
      </c>
    </row>
    <row r="97" spans="2:8" hidden="1" x14ac:dyDescent="0.25">
      <c r="B97" s="1" t="s">
        <v>152</v>
      </c>
      <c r="C97" s="1">
        <v>19</v>
      </c>
      <c r="G97" s="1" t="s">
        <v>135</v>
      </c>
      <c r="H97" s="1">
        <v>68</v>
      </c>
    </row>
    <row r="98" spans="2:8" hidden="1" x14ac:dyDescent="0.25">
      <c r="B98" s="1" t="s">
        <v>84</v>
      </c>
      <c r="C98" s="1">
        <v>18</v>
      </c>
      <c r="G98" s="1" t="s">
        <v>146</v>
      </c>
      <c r="H98" s="1">
        <v>67</v>
      </c>
    </row>
    <row r="99" spans="2:8" hidden="1" x14ac:dyDescent="0.25">
      <c r="B99" s="1" t="s">
        <v>103</v>
      </c>
      <c r="C99" s="1">
        <v>18</v>
      </c>
      <c r="G99" s="1" t="s">
        <v>95</v>
      </c>
      <c r="H99" s="1">
        <v>66</v>
      </c>
    </row>
    <row r="100" spans="2:8" hidden="1" x14ac:dyDescent="0.25">
      <c r="B100" s="1" t="s">
        <v>104</v>
      </c>
      <c r="C100" s="1">
        <v>18</v>
      </c>
      <c r="G100" s="1" t="s">
        <v>17</v>
      </c>
      <c r="H100" s="1">
        <v>64</v>
      </c>
    </row>
    <row r="101" spans="2:8" hidden="1" x14ac:dyDescent="0.25">
      <c r="B101" s="1" t="s">
        <v>90</v>
      </c>
      <c r="C101" s="1">
        <v>17.165700000000001</v>
      </c>
      <c r="G101" s="1" t="s">
        <v>172</v>
      </c>
      <c r="H101" s="1">
        <v>64</v>
      </c>
    </row>
    <row r="102" spans="2:8" hidden="1" x14ac:dyDescent="0.25">
      <c r="B102" s="1" t="s">
        <v>128</v>
      </c>
      <c r="C102" s="1">
        <v>17</v>
      </c>
      <c r="G102" s="1" t="s">
        <v>118</v>
      </c>
      <c r="H102" s="1">
        <v>38</v>
      </c>
    </row>
    <row r="103" spans="2:8" hidden="1" x14ac:dyDescent="0.25">
      <c r="B103" s="1" t="s">
        <v>111</v>
      </c>
      <c r="C103" s="1">
        <v>15</v>
      </c>
      <c r="G103" s="1" t="s">
        <v>85</v>
      </c>
      <c r="H103" s="1">
        <v>37</v>
      </c>
    </row>
    <row r="104" spans="2:8" hidden="1" x14ac:dyDescent="0.25">
      <c r="B104" s="1" t="s">
        <v>154</v>
      </c>
      <c r="C104" s="1">
        <v>15</v>
      </c>
      <c r="G104" s="1" t="s">
        <v>90</v>
      </c>
      <c r="H104" s="1">
        <v>36</v>
      </c>
    </row>
    <row r="105" spans="2:8" hidden="1" x14ac:dyDescent="0.25">
      <c r="B105" s="1" t="s">
        <v>60</v>
      </c>
      <c r="C105" s="1">
        <v>14</v>
      </c>
      <c r="G105" s="1" t="s">
        <v>125</v>
      </c>
      <c r="H105" s="1">
        <v>31</v>
      </c>
    </row>
    <row r="106" spans="2:8" hidden="1" x14ac:dyDescent="0.25">
      <c r="B106" s="1" t="s">
        <v>17</v>
      </c>
      <c r="C106" s="1">
        <v>13</v>
      </c>
      <c r="G106" s="1" t="s">
        <v>35</v>
      </c>
      <c r="H106" s="1">
        <v>29</v>
      </c>
    </row>
    <row r="107" spans="2:8" hidden="1" x14ac:dyDescent="0.25">
      <c r="B107" s="1" t="s">
        <v>140</v>
      </c>
      <c r="C107" s="1">
        <v>13</v>
      </c>
      <c r="G107" s="1" t="s">
        <v>73</v>
      </c>
      <c r="H107" s="1">
        <v>29</v>
      </c>
    </row>
    <row r="108" spans="2:8" hidden="1" x14ac:dyDescent="0.25">
      <c r="B108" s="1" t="s">
        <v>56</v>
      </c>
      <c r="C108" s="1">
        <v>12</v>
      </c>
      <c r="G108" s="1" t="s">
        <v>104</v>
      </c>
      <c r="H108" s="1">
        <v>28</v>
      </c>
    </row>
    <row r="109" spans="2:8" hidden="1" x14ac:dyDescent="0.25">
      <c r="B109" s="1" t="s">
        <v>168</v>
      </c>
      <c r="C109" s="1">
        <v>12</v>
      </c>
      <c r="G109" s="1" t="s">
        <v>75</v>
      </c>
      <c r="H109" s="1">
        <v>26</v>
      </c>
    </row>
    <row r="110" spans="2:8" hidden="1" x14ac:dyDescent="0.25">
      <c r="B110" s="1" t="s">
        <v>75</v>
      </c>
      <c r="C110" s="1">
        <v>11</v>
      </c>
      <c r="G110" s="1" t="s">
        <v>114</v>
      </c>
      <c r="H110" s="1">
        <v>25</v>
      </c>
    </row>
    <row r="111" spans="2:8" hidden="1" x14ac:dyDescent="0.25">
      <c r="B111" s="1" t="s">
        <v>77</v>
      </c>
      <c r="C111" s="1">
        <v>10</v>
      </c>
      <c r="G111" s="1" t="s">
        <v>78</v>
      </c>
      <c r="H111" s="1">
        <v>24</v>
      </c>
    </row>
    <row r="112" spans="2:8" hidden="1" x14ac:dyDescent="0.25">
      <c r="B112" s="1" t="s">
        <v>134</v>
      </c>
      <c r="C112" s="1">
        <v>9.8345000000000002</v>
      </c>
      <c r="G112" s="1" t="s">
        <v>171</v>
      </c>
      <c r="H112" s="1">
        <v>22</v>
      </c>
    </row>
    <row r="113" spans="2:8" hidden="1" x14ac:dyDescent="0.25">
      <c r="B113" s="1" t="s">
        <v>118</v>
      </c>
      <c r="C113" s="1">
        <v>9</v>
      </c>
      <c r="G113" s="1" t="s">
        <v>133</v>
      </c>
      <c r="H113" s="1">
        <v>20</v>
      </c>
    </row>
    <row r="114" spans="2:8" hidden="1" x14ac:dyDescent="0.25">
      <c r="B114" s="1" t="s">
        <v>26</v>
      </c>
      <c r="C114" s="1">
        <v>9</v>
      </c>
      <c r="G114" s="1" t="s">
        <v>159</v>
      </c>
      <c r="H114" s="1">
        <v>20</v>
      </c>
    </row>
    <row r="115" spans="2:8" hidden="1" x14ac:dyDescent="0.25">
      <c r="B115" s="1" t="s">
        <v>87</v>
      </c>
      <c r="C115" s="1">
        <v>8</v>
      </c>
      <c r="G115" s="1" t="s">
        <v>168</v>
      </c>
      <c r="H115" s="1">
        <v>19.278099999999998</v>
      </c>
    </row>
    <row r="116" spans="2:8" hidden="1" x14ac:dyDescent="0.25">
      <c r="B116" s="1" t="s">
        <v>123</v>
      </c>
      <c r="C116" s="1">
        <v>7.6664000000000003</v>
      </c>
      <c r="G116" s="1" t="s">
        <v>138</v>
      </c>
      <c r="H116" s="1">
        <v>18</v>
      </c>
    </row>
    <row r="117" spans="2:8" hidden="1" x14ac:dyDescent="0.25">
      <c r="B117" s="1" t="s">
        <v>135</v>
      </c>
      <c r="C117" s="1">
        <v>7</v>
      </c>
      <c r="G117" s="1" t="s">
        <v>48</v>
      </c>
      <c r="H117" s="1">
        <v>16</v>
      </c>
    </row>
    <row r="118" spans="2:8" hidden="1" x14ac:dyDescent="0.25">
      <c r="B118" s="1" t="s">
        <v>125</v>
      </c>
      <c r="C118" s="1">
        <v>6.0101000000000004</v>
      </c>
      <c r="G118" s="1" t="s">
        <v>128</v>
      </c>
      <c r="H118" s="1">
        <v>15</v>
      </c>
    </row>
    <row r="119" spans="2:8" hidden="1" x14ac:dyDescent="0.25">
      <c r="B119" s="1" t="s">
        <v>92</v>
      </c>
      <c r="C119" s="1">
        <v>6</v>
      </c>
      <c r="G119" s="1" t="s">
        <v>83</v>
      </c>
      <c r="H119" s="1">
        <v>14</v>
      </c>
    </row>
    <row r="120" spans="2:8" hidden="1" x14ac:dyDescent="0.25">
      <c r="B120" s="1" t="s">
        <v>148</v>
      </c>
      <c r="C120" s="1">
        <v>5.3952999999999998</v>
      </c>
      <c r="G120" s="1" t="s">
        <v>123</v>
      </c>
      <c r="H120" s="1">
        <v>14</v>
      </c>
    </row>
    <row r="121" spans="2:8" hidden="1" x14ac:dyDescent="0.25">
      <c r="B121" s="1" t="s">
        <v>164</v>
      </c>
      <c r="C121" s="1">
        <v>4.8025000000000002</v>
      </c>
      <c r="G121" s="1" t="s">
        <v>60</v>
      </c>
      <c r="H121" s="1">
        <v>13.929500000000001</v>
      </c>
    </row>
    <row r="122" spans="2:8" hidden="1" x14ac:dyDescent="0.25">
      <c r="B122" s="1" t="s">
        <v>143</v>
      </c>
      <c r="C122" s="1">
        <v>4.4139999999999997</v>
      </c>
      <c r="G122" s="1" t="s">
        <v>108</v>
      </c>
      <c r="H122" s="1">
        <v>13</v>
      </c>
    </row>
    <row r="123" spans="2:8" hidden="1" x14ac:dyDescent="0.25">
      <c r="B123" s="1" t="s">
        <v>48</v>
      </c>
      <c r="C123" s="1">
        <v>4.3482000000000003</v>
      </c>
      <c r="G123" s="1" t="s">
        <v>56</v>
      </c>
      <c r="H123" s="1">
        <v>11</v>
      </c>
    </row>
    <row r="124" spans="2:8" hidden="1" x14ac:dyDescent="0.25">
      <c r="B124" s="1" t="s">
        <v>139</v>
      </c>
      <c r="C124" s="1">
        <v>3.7034000000000002</v>
      </c>
      <c r="G124" s="1" t="s">
        <v>77</v>
      </c>
      <c r="H124" s="1">
        <v>10</v>
      </c>
    </row>
    <row r="125" spans="2:8" hidden="1" x14ac:dyDescent="0.25">
      <c r="B125" s="1" t="s">
        <v>170</v>
      </c>
      <c r="C125" s="1">
        <v>3.1431</v>
      </c>
      <c r="G125" s="1" t="s">
        <v>100</v>
      </c>
      <c r="H125" s="1">
        <v>9</v>
      </c>
    </row>
    <row r="126" spans="2:8" hidden="1" x14ac:dyDescent="0.25">
      <c r="B126" s="1" t="s">
        <v>44</v>
      </c>
      <c r="C126" s="1">
        <v>3.1015000000000001</v>
      </c>
      <c r="G126" s="1" t="s">
        <v>136</v>
      </c>
      <c r="H126" s="1">
        <v>9</v>
      </c>
    </row>
    <row r="127" spans="2:8" hidden="1" x14ac:dyDescent="0.25">
      <c r="B127" s="1" t="s">
        <v>171</v>
      </c>
      <c r="C127" s="1">
        <v>3.0604</v>
      </c>
      <c r="G127" s="1" t="s">
        <v>103</v>
      </c>
      <c r="H127" s="1">
        <v>8.6698000000000004</v>
      </c>
    </row>
    <row r="128" spans="2:8" hidden="1" x14ac:dyDescent="0.25">
      <c r="B128" s="1" t="s">
        <v>108</v>
      </c>
      <c r="C128" s="1">
        <v>3.0061</v>
      </c>
      <c r="G128" s="1" t="s">
        <v>87</v>
      </c>
      <c r="H128" s="1">
        <v>8.2294</v>
      </c>
    </row>
    <row r="129" spans="2:8" hidden="1" x14ac:dyDescent="0.25">
      <c r="B129" s="1" t="s">
        <v>73</v>
      </c>
      <c r="C129" s="1">
        <v>3</v>
      </c>
      <c r="G129" s="1" t="s">
        <v>93</v>
      </c>
      <c r="H129" s="1">
        <v>8</v>
      </c>
    </row>
    <row r="130" spans="2:8" hidden="1" x14ac:dyDescent="0.25">
      <c r="B130" s="1" t="s">
        <v>100</v>
      </c>
      <c r="C130" s="1">
        <v>2.9967999999999999</v>
      </c>
      <c r="G130" s="1" t="s">
        <v>134</v>
      </c>
      <c r="H130" s="1">
        <v>8</v>
      </c>
    </row>
    <row r="131" spans="2:8" hidden="1" x14ac:dyDescent="0.25">
      <c r="B131" s="1" t="s">
        <v>136</v>
      </c>
      <c r="C131" s="1">
        <v>2.8860999999999999</v>
      </c>
      <c r="G131" s="1" t="s">
        <v>174</v>
      </c>
      <c r="H131" s="1">
        <v>8</v>
      </c>
    </row>
    <row r="132" spans="2:8" hidden="1" x14ac:dyDescent="0.25">
      <c r="B132" s="1" t="s">
        <v>85</v>
      </c>
      <c r="C132" s="1">
        <v>2.8729</v>
      </c>
      <c r="G132" s="1" t="s">
        <v>32</v>
      </c>
      <c r="H132" s="1">
        <v>7</v>
      </c>
    </row>
    <row r="133" spans="2:8" hidden="1" x14ac:dyDescent="0.25">
      <c r="B133" s="1" t="s">
        <v>157</v>
      </c>
      <c r="C133" s="1">
        <v>2.8565</v>
      </c>
      <c r="G133" s="1" t="s">
        <v>166</v>
      </c>
      <c r="H133" s="1">
        <v>6.4710999999999999</v>
      </c>
    </row>
    <row r="134" spans="2:8" hidden="1" x14ac:dyDescent="0.25">
      <c r="B134" s="1" t="s">
        <v>64</v>
      </c>
      <c r="C134" s="1">
        <v>2.7728000000000002</v>
      </c>
      <c r="G134" s="1" t="s">
        <v>152</v>
      </c>
      <c r="H134" s="1">
        <v>6.4692999999999996</v>
      </c>
    </row>
    <row r="135" spans="2:8" hidden="1" x14ac:dyDescent="0.25">
      <c r="B135" s="1" t="s">
        <v>174</v>
      </c>
      <c r="C135" s="1">
        <v>2.5758999999999999</v>
      </c>
      <c r="G135" s="1" t="s">
        <v>140</v>
      </c>
      <c r="H135" s="1">
        <v>5.2318999999999996</v>
      </c>
    </row>
    <row r="136" spans="2:8" hidden="1" x14ac:dyDescent="0.25">
      <c r="B136" s="1" t="s">
        <v>37</v>
      </c>
      <c r="C136" s="1">
        <v>2.5301</v>
      </c>
      <c r="G136" s="1" t="s">
        <v>34</v>
      </c>
      <c r="H136" s="1">
        <v>5</v>
      </c>
    </row>
    <row r="137" spans="2:8" hidden="1" x14ac:dyDescent="0.25">
      <c r="B137" s="1" t="s">
        <v>126</v>
      </c>
      <c r="C137" s="1">
        <v>2.2824</v>
      </c>
      <c r="G137" s="1" t="s">
        <v>76</v>
      </c>
      <c r="H137" s="1">
        <v>5</v>
      </c>
    </row>
    <row r="138" spans="2:8" hidden="1" x14ac:dyDescent="0.25">
      <c r="B138" s="1" t="s">
        <v>40</v>
      </c>
      <c r="C138" s="1">
        <v>2.2200000000000002</v>
      </c>
      <c r="G138" s="1" t="s">
        <v>106</v>
      </c>
      <c r="H138" s="1">
        <v>5</v>
      </c>
    </row>
    <row r="139" spans="2:8" hidden="1" x14ac:dyDescent="0.25">
      <c r="B139" s="1" t="s">
        <v>138</v>
      </c>
      <c r="C139" s="1">
        <v>2.1781000000000001</v>
      </c>
      <c r="G139" s="1" t="s">
        <v>41</v>
      </c>
      <c r="H139" s="1">
        <v>4</v>
      </c>
    </row>
    <row r="140" spans="2:8" hidden="1" x14ac:dyDescent="0.25">
      <c r="B140" s="1" t="s">
        <v>93</v>
      </c>
      <c r="C140" s="1">
        <v>2.0411000000000001</v>
      </c>
      <c r="G140" s="1" t="s">
        <v>119</v>
      </c>
      <c r="H140" s="1">
        <v>4</v>
      </c>
    </row>
    <row r="141" spans="2:8" hidden="1" x14ac:dyDescent="0.25">
      <c r="B141" s="1" t="s">
        <v>79</v>
      </c>
      <c r="C141" s="1">
        <v>2.0137999999999998</v>
      </c>
      <c r="G141" s="1" t="s">
        <v>143</v>
      </c>
      <c r="H141" s="1">
        <v>4</v>
      </c>
    </row>
    <row r="142" spans="2:8" hidden="1" x14ac:dyDescent="0.25">
      <c r="B142" s="1" t="s">
        <v>45</v>
      </c>
      <c r="C142" s="1">
        <v>2.0064000000000002</v>
      </c>
      <c r="G142" s="1" t="s">
        <v>67</v>
      </c>
      <c r="H142" s="1">
        <v>3.7303999999999999</v>
      </c>
    </row>
    <row r="143" spans="2:8" hidden="1" x14ac:dyDescent="0.25">
      <c r="B143" s="1" t="s">
        <v>57</v>
      </c>
      <c r="C143" s="1">
        <v>1.5901999999999998</v>
      </c>
      <c r="G143" s="1" t="s">
        <v>44</v>
      </c>
      <c r="H143" s="1">
        <v>3.0581999999999998</v>
      </c>
    </row>
    <row r="144" spans="2:8" hidden="1" x14ac:dyDescent="0.25">
      <c r="B144" s="1" t="s">
        <v>159</v>
      </c>
      <c r="C144" s="1">
        <v>1.5186999999999999</v>
      </c>
      <c r="G144" s="1" t="s">
        <v>37</v>
      </c>
      <c r="H144" s="1">
        <v>3.0207000000000002</v>
      </c>
    </row>
    <row r="145" spans="2:8" hidden="1" x14ac:dyDescent="0.25">
      <c r="B145" s="1" t="s">
        <v>38</v>
      </c>
      <c r="C145" s="1">
        <v>1.4652000000000001</v>
      </c>
      <c r="G145" s="1" t="s">
        <v>89</v>
      </c>
      <c r="H145" s="1">
        <v>3.0105</v>
      </c>
    </row>
    <row r="146" spans="2:8" hidden="1" x14ac:dyDescent="0.25">
      <c r="B146" s="1" t="s">
        <v>89</v>
      </c>
      <c r="C146" s="1">
        <v>1.4426999999999999</v>
      </c>
      <c r="G146" s="1" t="s">
        <v>64</v>
      </c>
      <c r="H146" s="1">
        <v>3</v>
      </c>
    </row>
    <row r="147" spans="2:8" hidden="1" x14ac:dyDescent="0.25">
      <c r="B147" s="1" t="s">
        <v>132</v>
      </c>
      <c r="C147" s="1">
        <v>1.2675000000000001</v>
      </c>
      <c r="G147" s="1" t="s">
        <v>155</v>
      </c>
      <c r="H147" s="1">
        <v>3</v>
      </c>
    </row>
    <row r="148" spans="2:8" hidden="1" x14ac:dyDescent="0.25">
      <c r="B148" s="1" t="s">
        <v>105</v>
      </c>
      <c r="C148" s="1">
        <v>1.2650000000000001</v>
      </c>
      <c r="G148" s="1" t="s">
        <v>164</v>
      </c>
      <c r="H148" s="1">
        <v>3</v>
      </c>
    </row>
    <row r="149" spans="2:8" hidden="1" x14ac:dyDescent="0.25">
      <c r="B149" s="1" t="s">
        <v>133</v>
      </c>
      <c r="C149" s="1">
        <v>1.2454000000000001</v>
      </c>
      <c r="G149" s="1" t="s">
        <v>39</v>
      </c>
      <c r="H149" s="1">
        <v>2.9306999999999999</v>
      </c>
    </row>
    <row r="150" spans="2:8" hidden="1" x14ac:dyDescent="0.25">
      <c r="B150" s="1" t="s">
        <v>156</v>
      </c>
      <c r="C150" s="1">
        <v>1.2328000000000001</v>
      </c>
      <c r="G150" s="1" t="s">
        <v>142</v>
      </c>
      <c r="H150" s="1">
        <v>2.9184999999999999</v>
      </c>
    </row>
    <row r="151" spans="2:8" hidden="1" x14ac:dyDescent="0.25">
      <c r="B151" s="1" t="s">
        <v>34</v>
      </c>
      <c r="C151" s="1">
        <v>1.2181999999999999</v>
      </c>
      <c r="G151" s="1" t="s">
        <v>43</v>
      </c>
      <c r="H151" s="1">
        <v>2.6595</v>
      </c>
    </row>
    <row r="152" spans="2:8" hidden="1" x14ac:dyDescent="0.25">
      <c r="B152" s="1" t="s">
        <v>102</v>
      </c>
      <c r="C152" s="1">
        <v>1.2006000000000001</v>
      </c>
      <c r="G152" s="1" t="s">
        <v>139</v>
      </c>
      <c r="H152" s="1">
        <v>2.2545999999999999</v>
      </c>
    </row>
    <row r="153" spans="2:8" hidden="1" x14ac:dyDescent="0.25">
      <c r="B153" s="1" t="s">
        <v>32</v>
      </c>
      <c r="C153" s="1">
        <v>1.1766999999999999</v>
      </c>
      <c r="G153" s="1" t="s">
        <v>126</v>
      </c>
      <c r="H153" s="1">
        <v>2.1076000000000001</v>
      </c>
    </row>
    <row r="154" spans="2:8" hidden="1" x14ac:dyDescent="0.25">
      <c r="B154" s="1" t="s">
        <v>78</v>
      </c>
      <c r="C154" s="1">
        <v>1.1562999999999999</v>
      </c>
      <c r="G154" s="1" t="s">
        <v>170</v>
      </c>
      <c r="H154" s="1">
        <v>2.1044999999999998</v>
      </c>
    </row>
    <row r="155" spans="2:8" hidden="1" x14ac:dyDescent="0.25">
      <c r="B155" s="1" t="s">
        <v>155</v>
      </c>
      <c r="C155" s="1">
        <v>1.1522000000000001</v>
      </c>
      <c r="G155" s="1" t="s">
        <v>157</v>
      </c>
      <c r="H155" s="1">
        <v>2.0691000000000002</v>
      </c>
    </row>
    <row r="156" spans="2:8" hidden="1" x14ac:dyDescent="0.25">
      <c r="B156" s="1" t="s">
        <v>76</v>
      </c>
      <c r="C156" s="1">
        <v>1.1424000000000001</v>
      </c>
      <c r="G156" s="1" t="s">
        <v>145</v>
      </c>
      <c r="H156" s="1">
        <v>1.911</v>
      </c>
    </row>
    <row r="157" spans="2:8" hidden="1" x14ac:dyDescent="0.25">
      <c r="B157" s="1" t="s">
        <v>106</v>
      </c>
      <c r="C157" s="1">
        <v>1.0951</v>
      </c>
      <c r="G157" s="1" t="s">
        <v>57</v>
      </c>
      <c r="H157" s="1">
        <v>1.9104000000000001</v>
      </c>
    </row>
    <row r="158" spans="2:8" hidden="1" x14ac:dyDescent="0.25">
      <c r="B158" s="1" t="s">
        <v>109</v>
      </c>
      <c r="C158" s="1">
        <v>1.0343</v>
      </c>
      <c r="G158" s="1" t="s">
        <v>107</v>
      </c>
      <c r="H158" s="1">
        <v>1.9001999999999999</v>
      </c>
    </row>
    <row r="159" spans="2:8" hidden="1" x14ac:dyDescent="0.25">
      <c r="B159" s="1" t="s">
        <v>142</v>
      </c>
      <c r="C159" s="1">
        <v>1.0201</v>
      </c>
      <c r="G159" s="1" t="s">
        <v>132</v>
      </c>
      <c r="H159" s="1">
        <v>1.6959</v>
      </c>
    </row>
    <row r="160" spans="2:8" hidden="1" x14ac:dyDescent="0.25">
      <c r="B160" s="1" t="s">
        <v>101</v>
      </c>
      <c r="C160" s="1">
        <v>0.99580000000000002</v>
      </c>
      <c r="G160" s="1" t="s">
        <v>40</v>
      </c>
      <c r="H160" s="1">
        <v>1.6358000000000001</v>
      </c>
    </row>
    <row r="161" spans="2:8" hidden="1" x14ac:dyDescent="0.25">
      <c r="B161" s="1" t="s">
        <v>67</v>
      </c>
      <c r="C161" s="1">
        <v>0.95510000000000006</v>
      </c>
      <c r="G161" s="1" t="s">
        <v>45</v>
      </c>
      <c r="H161" s="1">
        <v>1.6289</v>
      </c>
    </row>
    <row r="162" spans="2:8" hidden="1" x14ac:dyDescent="0.25">
      <c r="B162" s="1" t="s">
        <v>145</v>
      </c>
      <c r="C162" s="1">
        <v>0.92159999999999997</v>
      </c>
      <c r="G162" s="1" t="s">
        <v>47</v>
      </c>
      <c r="H162" s="1">
        <v>1.6166</v>
      </c>
    </row>
    <row r="163" spans="2:8" hidden="1" x14ac:dyDescent="0.25">
      <c r="B163" s="1" t="s">
        <v>72</v>
      </c>
      <c r="C163" s="1">
        <v>0.88900000000000001</v>
      </c>
      <c r="G163" s="1" t="s">
        <v>153</v>
      </c>
      <c r="H163" s="1">
        <v>1.3895</v>
      </c>
    </row>
    <row r="164" spans="2:8" hidden="1" x14ac:dyDescent="0.25">
      <c r="B164" s="1" t="s">
        <v>147</v>
      </c>
      <c r="C164" s="1">
        <v>0.83739999999999992</v>
      </c>
      <c r="G164" s="1" t="s">
        <v>86</v>
      </c>
      <c r="H164" s="1">
        <v>1.3174000000000001</v>
      </c>
    </row>
    <row r="165" spans="2:8" hidden="1" x14ac:dyDescent="0.25">
      <c r="B165" s="1" t="s">
        <v>166</v>
      </c>
      <c r="C165" s="1">
        <v>0.78359999999999996</v>
      </c>
      <c r="G165" s="1" t="s">
        <v>36</v>
      </c>
      <c r="H165" s="1">
        <v>1.2929999999999999</v>
      </c>
    </row>
    <row r="166" spans="2:8" hidden="1" x14ac:dyDescent="0.25">
      <c r="B166" s="1" t="s">
        <v>119</v>
      </c>
      <c r="C166" s="1">
        <v>0.76550000000000007</v>
      </c>
      <c r="G166" s="1" t="s">
        <v>79</v>
      </c>
      <c r="H166" s="1">
        <v>1.1594</v>
      </c>
    </row>
    <row r="167" spans="2:8" hidden="1" x14ac:dyDescent="0.25">
      <c r="B167" s="1" t="s">
        <v>39</v>
      </c>
      <c r="C167" s="1">
        <v>0.74309999999999998</v>
      </c>
      <c r="G167" s="1" t="s">
        <v>156</v>
      </c>
      <c r="H167" s="1">
        <v>1.0386</v>
      </c>
    </row>
    <row r="168" spans="2:8" hidden="1" x14ac:dyDescent="0.25">
      <c r="B168" s="1" t="s">
        <v>141</v>
      </c>
      <c r="C168" s="1">
        <v>0.68640000000000001</v>
      </c>
      <c r="G168" s="1" t="s">
        <v>101</v>
      </c>
      <c r="H168" s="1">
        <v>1.0202</v>
      </c>
    </row>
    <row r="169" spans="2:8" hidden="1" x14ac:dyDescent="0.25">
      <c r="B169" s="1" t="s">
        <v>86</v>
      </c>
      <c r="C169" s="1">
        <v>0.63350000000000006</v>
      </c>
      <c r="G169" s="1" t="s">
        <v>165</v>
      </c>
      <c r="H169" s="1">
        <v>1.0165999999999999</v>
      </c>
    </row>
    <row r="170" spans="2:8" hidden="1" x14ac:dyDescent="0.25">
      <c r="B170" s="1" t="s">
        <v>43</v>
      </c>
      <c r="C170" s="1">
        <v>0.63239999999999996</v>
      </c>
      <c r="G170" s="1" t="s">
        <v>38</v>
      </c>
      <c r="H170" s="1">
        <v>0.89979999999999993</v>
      </c>
    </row>
    <row r="171" spans="2:8" hidden="1" x14ac:dyDescent="0.25">
      <c r="B171" s="1" t="s">
        <v>36</v>
      </c>
      <c r="C171" s="1">
        <v>0.63190000000000002</v>
      </c>
      <c r="G171" s="1" t="s">
        <v>109</v>
      </c>
      <c r="H171" s="1">
        <v>0.88500000000000001</v>
      </c>
    </row>
    <row r="172" spans="2:8" hidden="1" x14ac:dyDescent="0.25">
      <c r="B172" s="1" t="s">
        <v>158</v>
      </c>
      <c r="C172" s="1">
        <v>0.50090000000000001</v>
      </c>
      <c r="G172" s="1" t="s">
        <v>158</v>
      </c>
      <c r="H172" s="1">
        <v>0.85220000000000007</v>
      </c>
    </row>
    <row r="173" spans="2:8" hidden="1" x14ac:dyDescent="0.25">
      <c r="B173" s="1" t="s">
        <v>82</v>
      </c>
      <c r="C173" s="1">
        <v>0.49830000000000002</v>
      </c>
      <c r="G173" s="1" t="s">
        <v>105</v>
      </c>
      <c r="H173" s="1">
        <v>0.8165</v>
      </c>
    </row>
    <row r="174" spans="2:8" hidden="1" x14ac:dyDescent="0.25">
      <c r="B174" s="1" t="s">
        <v>110</v>
      </c>
      <c r="C174" s="1">
        <v>0.46750000000000003</v>
      </c>
      <c r="G174" s="1" t="s">
        <v>72</v>
      </c>
      <c r="H174" s="1">
        <v>0.74890000000000001</v>
      </c>
    </row>
    <row r="175" spans="2:8" hidden="1" x14ac:dyDescent="0.25">
      <c r="B175" s="1" t="s">
        <v>42</v>
      </c>
      <c r="C175" s="1">
        <v>0.45090000000000002</v>
      </c>
      <c r="G175" s="1" t="s">
        <v>70</v>
      </c>
      <c r="H175" s="1">
        <v>0.61880000000000002</v>
      </c>
    </row>
    <row r="176" spans="2:8" hidden="1" x14ac:dyDescent="0.25">
      <c r="B176" s="1" t="s">
        <v>41</v>
      </c>
      <c r="C176" s="1">
        <v>0.41809999999999997</v>
      </c>
      <c r="G176" s="1" t="s">
        <v>33</v>
      </c>
      <c r="H176" s="1">
        <v>0.60929999999999995</v>
      </c>
    </row>
    <row r="177" spans="2:8" hidden="1" x14ac:dyDescent="0.25">
      <c r="B177" s="1" t="s">
        <v>153</v>
      </c>
      <c r="C177" s="1">
        <v>0.36099999999999999</v>
      </c>
      <c r="G177" s="1" t="s">
        <v>147</v>
      </c>
      <c r="H177" s="1">
        <v>0.60929999999999995</v>
      </c>
    </row>
    <row r="178" spans="2:8" hidden="1" x14ac:dyDescent="0.25">
      <c r="B178" s="1" t="s">
        <v>127</v>
      </c>
      <c r="C178" s="1">
        <v>0.35339999999999999</v>
      </c>
      <c r="G178" s="1" t="s">
        <v>69</v>
      </c>
      <c r="H178" s="1">
        <v>0.58800000000000008</v>
      </c>
    </row>
    <row r="179" spans="2:8" hidden="1" x14ac:dyDescent="0.25">
      <c r="B179" s="1" t="s">
        <v>165</v>
      </c>
      <c r="C179" s="1">
        <v>0.25590000000000002</v>
      </c>
      <c r="G179" s="1" t="s">
        <v>42</v>
      </c>
      <c r="H179" s="1">
        <v>0.58779999999999999</v>
      </c>
    </row>
    <row r="180" spans="2:8" hidden="1" x14ac:dyDescent="0.25">
      <c r="B180" s="1" t="s">
        <v>96</v>
      </c>
      <c r="C180" s="1">
        <v>0.25159999999999999</v>
      </c>
      <c r="G180" s="1" t="s">
        <v>110</v>
      </c>
      <c r="H180" s="1">
        <v>0.58279999999999998</v>
      </c>
    </row>
    <row r="181" spans="2:8" hidden="1" x14ac:dyDescent="0.25">
      <c r="B181" s="1" t="s">
        <v>112</v>
      </c>
      <c r="C181" s="1">
        <v>0.2482</v>
      </c>
      <c r="G181" s="1" t="s">
        <v>149</v>
      </c>
      <c r="H181" s="1">
        <v>0.53349999999999997</v>
      </c>
    </row>
    <row r="182" spans="2:8" hidden="1" x14ac:dyDescent="0.25">
      <c r="B182" s="1" t="s">
        <v>131</v>
      </c>
      <c r="C182" s="1">
        <v>0.19839999999999999</v>
      </c>
      <c r="G182" s="1" t="s">
        <v>82</v>
      </c>
      <c r="H182" s="1">
        <v>0.53339999999999999</v>
      </c>
    </row>
    <row r="183" spans="2:8" hidden="1" x14ac:dyDescent="0.25">
      <c r="B183" s="1" t="s">
        <v>107</v>
      </c>
      <c r="C183" s="1">
        <v>0.17730000000000001</v>
      </c>
      <c r="G183" s="1" t="s">
        <v>112</v>
      </c>
      <c r="H183" s="1">
        <v>0.50339999999999996</v>
      </c>
    </row>
    <row r="184" spans="2:8" hidden="1" x14ac:dyDescent="0.25">
      <c r="B184" s="1" t="s">
        <v>69</v>
      </c>
      <c r="C184" s="1">
        <v>0.1726</v>
      </c>
      <c r="G184" s="1" t="s">
        <v>102</v>
      </c>
      <c r="H184" s="1">
        <v>0.41880000000000001</v>
      </c>
    </row>
    <row r="185" spans="2:8" hidden="1" x14ac:dyDescent="0.25">
      <c r="B185" s="1" t="s">
        <v>149</v>
      </c>
      <c r="C185" s="1">
        <v>0.17199999999999999</v>
      </c>
      <c r="G185" s="1" t="s">
        <v>96</v>
      </c>
      <c r="H185" s="1">
        <v>0.4138</v>
      </c>
    </row>
    <row r="186" spans="2:8" hidden="1" x14ac:dyDescent="0.25">
      <c r="B186" s="1" t="s">
        <v>97</v>
      </c>
      <c r="C186" s="1">
        <v>0.17149999999999999</v>
      </c>
      <c r="G186" s="1" t="s">
        <v>141</v>
      </c>
      <c r="H186" s="1">
        <v>0.39610000000000001</v>
      </c>
    </row>
    <row r="187" spans="2:8" hidden="1" x14ac:dyDescent="0.25">
      <c r="B187" s="1" t="s">
        <v>47</v>
      </c>
      <c r="C187" s="1">
        <v>0.15629999999999999</v>
      </c>
      <c r="G187" s="1" t="s">
        <v>162</v>
      </c>
      <c r="H187" s="1">
        <v>0.38919999999999999</v>
      </c>
    </row>
    <row r="188" spans="2:8" hidden="1" x14ac:dyDescent="0.25">
      <c r="B188" s="1" t="s">
        <v>81</v>
      </c>
      <c r="C188" s="1">
        <v>0.13350000000000001</v>
      </c>
      <c r="G188" s="1" t="s">
        <v>52</v>
      </c>
      <c r="H188" s="1">
        <v>0.38650000000000001</v>
      </c>
    </row>
    <row r="189" spans="2:8" hidden="1" x14ac:dyDescent="0.25">
      <c r="B189" s="1" t="s">
        <v>66</v>
      </c>
      <c r="C189" s="1">
        <v>0.1173</v>
      </c>
      <c r="G189" s="1" t="s">
        <v>81</v>
      </c>
      <c r="H189" s="1">
        <v>0.38579999999999998</v>
      </c>
    </row>
    <row r="190" spans="2:8" hidden="1" x14ac:dyDescent="0.25">
      <c r="B190" s="1" t="s">
        <v>52</v>
      </c>
      <c r="C190" s="1">
        <v>9.64E-2</v>
      </c>
      <c r="G190" s="1" t="s">
        <v>150</v>
      </c>
      <c r="H190" s="1">
        <v>0.35340000000000005</v>
      </c>
    </row>
    <row r="191" spans="2:8" hidden="1" x14ac:dyDescent="0.25">
      <c r="B191" s="1" t="s">
        <v>151</v>
      </c>
      <c r="C191" s="1">
        <v>8.950000000000001E-2</v>
      </c>
      <c r="G191" s="1" t="s">
        <v>127</v>
      </c>
      <c r="H191" s="1">
        <v>0.34439999999999998</v>
      </c>
    </row>
    <row r="192" spans="2:8" hidden="1" x14ac:dyDescent="0.25">
      <c r="B192" s="1" t="s">
        <v>150</v>
      </c>
      <c r="C192" s="1">
        <v>7.5900000000000009E-2</v>
      </c>
      <c r="G192" s="1" t="s">
        <v>151</v>
      </c>
      <c r="H192" s="1">
        <v>0.31090000000000001</v>
      </c>
    </row>
    <row r="193" spans="2:8" hidden="1" x14ac:dyDescent="0.25">
      <c r="B193" s="1" t="s">
        <v>70</v>
      </c>
      <c r="C193" s="1">
        <v>7.1899999999999992E-2</v>
      </c>
      <c r="G193" s="1" t="s">
        <v>66</v>
      </c>
      <c r="H193" s="1">
        <v>0.25509999999999999</v>
      </c>
    </row>
    <row r="194" spans="2:8" hidden="1" x14ac:dyDescent="0.25">
      <c r="B194" s="1" t="s">
        <v>113</v>
      </c>
      <c r="C194" s="1">
        <v>7.17E-2</v>
      </c>
      <c r="G194" s="1" t="s">
        <v>131</v>
      </c>
      <c r="H194" s="1">
        <v>0.23900000000000002</v>
      </c>
    </row>
    <row r="195" spans="2:8" hidden="1" x14ac:dyDescent="0.25">
      <c r="B195" s="1" t="s">
        <v>115</v>
      </c>
      <c r="C195" s="1">
        <v>4.3200000000000002E-2</v>
      </c>
      <c r="G195" s="1" t="s">
        <v>49</v>
      </c>
      <c r="H195" s="1">
        <v>0.17800000000000002</v>
      </c>
    </row>
    <row r="196" spans="2:8" hidden="1" x14ac:dyDescent="0.25">
      <c r="B196" s="1" t="s">
        <v>121</v>
      </c>
      <c r="C196" s="1">
        <v>3.7900000000000003E-2</v>
      </c>
      <c r="G196" s="1" t="s">
        <v>121</v>
      </c>
      <c r="H196" s="1">
        <v>0.12959999999999999</v>
      </c>
    </row>
    <row r="197" spans="2:8" hidden="1" x14ac:dyDescent="0.25">
      <c r="B197" s="1" t="s">
        <v>33</v>
      </c>
      <c r="C197" s="1">
        <v>3.6900000000000002E-2</v>
      </c>
      <c r="G197" s="1" t="s">
        <v>97</v>
      </c>
      <c r="H197" s="1">
        <v>0.12939999999999999</v>
      </c>
    </row>
    <row r="198" spans="2:8" hidden="1" x14ac:dyDescent="0.25">
      <c r="B198" s="1" t="s">
        <v>117</v>
      </c>
      <c r="C198" s="1">
        <v>2.6599999999999999E-2</v>
      </c>
      <c r="G198" s="1" t="s">
        <v>113</v>
      </c>
      <c r="H198" s="1">
        <v>0.10999999999999999</v>
      </c>
    </row>
    <row r="199" spans="2:8" hidden="1" x14ac:dyDescent="0.25">
      <c r="B199" s="1" t="s">
        <v>122</v>
      </c>
      <c r="C199" s="1">
        <v>2.3400000000000001E-2</v>
      </c>
      <c r="G199" s="1" t="s">
        <v>122</v>
      </c>
      <c r="H199" s="1">
        <v>7.1000000000000008E-2</v>
      </c>
    </row>
    <row r="200" spans="2:8" hidden="1" x14ac:dyDescent="0.25">
      <c r="B200" s="1" t="s">
        <v>49</v>
      </c>
      <c r="C200" s="1">
        <v>2.0799999999999999E-2</v>
      </c>
      <c r="G200" s="1" t="s">
        <v>115</v>
      </c>
      <c r="H200" s="1">
        <v>3.1399999999999997E-2</v>
      </c>
    </row>
    <row r="201" spans="2:8" hidden="1" x14ac:dyDescent="0.25">
      <c r="B201" s="1" t="s">
        <v>68</v>
      </c>
      <c r="C201" s="1">
        <v>1.61E-2</v>
      </c>
      <c r="G201" s="1" t="s">
        <v>117</v>
      </c>
      <c r="H201" s="1">
        <v>3.1399999999999997E-2</v>
      </c>
    </row>
    <row r="202" spans="2:8" hidden="1" x14ac:dyDescent="0.25">
      <c r="B202" s="1" t="s">
        <v>161</v>
      </c>
      <c r="C202" s="1">
        <v>8.0999999999999996E-3</v>
      </c>
      <c r="G202" s="1" t="s">
        <v>161</v>
      </c>
      <c r="H202" s="1">
        <v>3.0100000000000002E-2</v>
      </c>
    </row>
    <row r="203" spans="2:8" hidden="1" x14ac:dyDescent="0.25">
      <c r="B203" s="1" t="s">
        <v>162</v>
      </c>
      <c r="C203" s="1">
        <v>2.0999999999999999E-3</v>
      </c>
      <c r="G203" s="1" t="s">
        <v>68</v>
      </c>
      <c r="H203" s="1">
        <v>1.3600000000000001E-2</v>
      </c>
    </row>
    <row r="204" spans="2:8" hidden="1" x14ac:dyDescent="0.25">
      <c r="B204" s="1" t="s">
        <v>51</v>
      </c>
      <c r="C204" s="1">
        <v>8.9999999999999998E-4</v>
      </c>
      <c r="G204" s="1" t="s">
        <v>51</v>
      </c>
      <c r="H204" s="1">
        <v>1.2900000000000002E-2</v>
      </c>
    </row>
  </sheetData>
  <sheetProtection algorithmName="SHA-512" hashValue="AHX9/Efw8kybS0WIYqqCq5qdrHCY8zFJ7VcYwyRPwkpEdSYTLVYjcNHoisc5dv9oCIT8WReK3FXgXdFX9Pj1Ng==" saltValue="/zexUM7viJ4HVQjHj8i5SA==" spinCount="100000" sheet="1" scenarios="1"/>
  <mergeCells count="1">
    <mergeCell ref="A1:T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3"/>
  <sheetViews>
    <sheetView showGridLines="0" showRowColHeaders="0" zoomScale="70" zoomScaleNormal="70" workbookViewId="0"/>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86" t="s">
        <v>218</v>
      </c>
    </row>
    <row r="38" spans="1:32" hidden="1" x14ac:dyDescent="0.25">
      <c r="B38" s="9"/>
      <c r="C38" s="9"/>
      <c r="D38" s="9"/>
      <c r="G38" s="9"/>
      <c r="K38" s="9"/>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340</v>
      </c>
      <c r="B40" s="8">
        <v>6051.57</v>
      </c>
      <c r="C40" s="8">
        <v>6343.77</v>
      </c>
      <c r="D40" s="8">
        <v>6628.11</v>
      </c>
      <c r="E40" s="8">
        <v>6813.5</v>
      </c>
      <c r="F40" s="8">
        <v>7132.54</v>
      </c>
      <c r="G40" s="8">
        <v>7264.33</v>
      </c>
      <c r="H40" s="8">
        <v>7562.38</v>
      </c>
      <c r="I40" s="8">
        <v>7811.67</v>
      </c>
      <c r="J40" s="8">
        <v>7897.71</v>
      </c>
      <c r="K40" s="8">
        <v>7753.66</v>
      </c>
      <c r="L40" s="8">
        <v>7748.81</v>
      </c>
      <c r="M40" s="8">
        <v>7569.52</v>
      </c>
      <c r="N40" s="8">
        <v>7438.61</v>
      </c>
      <c r="O40" s="8">
        <v>7300.53</v>
      </c>
      <c r="P40" s="8">
        <v>7301.52</v>
      </c>
      <c r="Q40" s="8"/>
      <c r="R40" s="8"/>
      <c r="S40" s="8"/>
      <c r="T40" s="8"/>
      <c r="U40" s="8"/>
      <c r="V40" s="8"/>
      <c r="W40" s="8"/>
      <c r="X40" s="8"/>
      <c r="Y40" s="8"/>
      <c r="Z40" s="8"/>
      <c r="AA40" s="8"/>
      <c r="AB40" s="8"/>
      <c r="AC40" s="8"/>
      <c r="AD40" s="8"/>
      <c r="AE40" s="8"/>
    </row>
    <row r="41" spans="1:32" hidden="1" x14ac:dyDescent="0.25">
      <c r="A41" s="1" t="s">
        <v>341</v>
      </c>
      <c r="C41" s="8"/>
      <c r="D41" s="8"/>
      <c r="E41" s="8"/>
      <c r="F41" s="8"/>
      <c r="G41" s="8"/>
      <c r="H41" s="8"/>
      <c r="I41" s="8"/>
      <c r="J41" s="8"/>
      <c r="K41" s="8"/>
      <c r="L41" s="8"/>
      <c r="M41" s="8"/>
      <c r="N41" s="8"/>
      <c r="O41" s="8"/>
      <c r="P41" s="8">
        <v>7301.52</v>
      </c>
      <c r="Q41" s="8">
        <f>(($P$40/$N$40)^(1/2))*P41</f>
        <v>7233.9253689437255</v>
      </c>
      <c r="R41" s="8">
        <f>(($P$40/$N$40)^(1/2))*Q41</f>
        <v>7166.9565026799364</v>
      </c>
      <c r="S41" s="8">
        <f t="shared" ref="S41:AF41" si="0">(($P$40/$N$40)^(1/2))*R41</f>
        <v>7100.607608121677</v>
      </c>
      <c r="T41" s="8">
        <f t="shared" si="0"/>
        <v>7034.8729458121352</v>
      </c>
      <c r="U41" s="8">
        <f t="shared" si="0"/>
        <v>6969.7468294281571</v>
      </c>
      <c r="V41" s="8">
        <f t="shared" si="0"/>
        <v>6905.2236252883558</v>
      </c>
      <c r="W41" s="8">
        <f t="shared" si="0"/>
        <v>6841.2977518657754</v>
      </c>
      <c r="X41" s="8">
        <f t="shared" si="0"/>
        <v>6777.9636793050631</v>
      </c>
      <c r="Y41" s="8">
        <f t="shared" si="0"/>
        <v>6715.215928944117</v>
      </c>
      <c r="Z41" s="8">
        <f t="shared" si="0"/>
        <v>6653.0490728401555</v>
      </c>
      <c r="AA41" s="8">
        <f t="shared" si="0"/>
        <v>6591.4577333001798</v>
      </c>
      <c r="AB41" s="8">
        <f t="shared" si="0"/>
        <v>6530.4365824157812</v>
      </c>
      <c r="AC41" s="8">
        <f t="shared" si="0"/>
        <v>6469.9803416022523</v>
      </c>
      <c r="AD41" s="8">
        <f t="shared" si="0"/>
        <v>6410.0837811419706</v>
      </c>
      <c r="AE41" s="8">
        <f t="shared" si="0"/>
        <v>6350.7417197320037</v>
      </c>
      <c r="AF41" s="8">
        <f t="shared" si="0"/>
        <v>6291.9490240359055</v>
      </c>
    </row>
    <row r="42" spans="1:32" hidden="1" x14ac:dyDescent="0.25">
      <c r="B42" s="9">
        <f>(K40-B40)/B40</f>
        <v>0.28126420086027265</v>
      </c>
      <c r="C42" s="8">
        <f>(K40-B40)/9</f>
        <v>189.12111111111113</v>
      </c>
      <c r="P42" s="9">
        <f>(P40-K40)/K40</f>
        <v>-5.8313106326560546E-2</v>
      </c>
      <c r="Q42" s="1">
        <f>(P40-K40)/5</f>
        <v>-90.427999999999884</v>
      </c>
    </row>
    <row r="43" spans="1:32" hidden="1" x14ac:dyDescent="0.25">
      <c r="F43" s="9"/>
      <c r="Q43" s="8"/>
    </row>
  </sheetData>
  <sheetProtection algorithmName="SHA-512" hashValue="prAzTG0Z/Jf0cOSAUP+ptNhFpiKdJM6oUdq8qvOScOC1nBY1RQ1712oShMWWAYXrijcXNFMKXzT9POQ4asKqsQ==" saltValue="cHvxYCBEDCmbkB6Wi4XIjg=="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O48"/>
  <sheetViews>
    <sheetView showGridLines="0" showRowColHeaders="0" zoomScale="70" zoomScaleNormal="70" workbookViewId="0">
      <selection sqref="A1:D1"/>
    </sheetView>
  </sheetViews>
  <sheetFormatPr defaultRowHeight="15.75" x14ac:dyDescent="0.25"/>
  <cols>
    <col min="1" max="16384" width="9" style="38"/>
  </cols>
  <sheetData>
    <row r="1" spans="1:1" ht="15.75" customHeight="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8" spans="1:4" ht="15.75" hidden="1" customHeight="1" x14ac:dyDescent="0.25">
      <c r="A38" s="42" t="s">
        <v>176</v>
      </c>
      <c r="B38" s="42" t="s">
        <v>235</v>
      </c>
    </row>
    <row r="39" spans="1:4" ht="15.75" hidden="1" customHeight="1" x14ac:dyDescent="0.25">
      <c r="A39" s="39" t="s">
        <v>184</v>
      </c>
      <c r="B39" s="38">
        <v>35137</v>
      </c>
      <c r="C39" s="73">
        <f t="shared" ref="C39:C48" si="0">(IF(ISNUMBER(B39),(IF(B39&lt;100,"&lt;100",IF(B39&lt;200,"&lt;200",IF(B39&lt;500,"&lt;500",IF(B39&lt;1000,"&lt;1,000",IF(B39&lt;10000,(ROUND(B39,-2)),IF(B39&lt;100000,(ROUND(B39,-3)),IF(B39&lt;1000000,(ROUND(B39,-4)),IF(B39&gt;=1000000,(ROUND(B39,-5))))))))))),"-"))</f>
        <v>35000</v>
      </c>
      <c r="D39" s="53">
        <f t="shared" ref="D39:D46" si="1">B39/$B$48</f>
        <v>0.58731302244649963</v>
      </c>
    </row>
    <row r="40" spans="1:4" ht="15.75" hidden="1" customHeight="1" x14ac:dyDescent="0.25">
      <c r="A40" s="39" t="s">
        <v>185</v>
      </c>
      <c r="B40" s="38">
        <v>15871.82</v>
      </c>
      <c r="C40" s="73">
        <f t="shared" si="0"/>
        <v>16000</v>
      </c>
      <c r="D40" s="53">
        <f t="shared" si="1"/>
        <v>0.26529659834154318</v>
      </c>
    </row>
    <row r="41" spans="1:4" ht="15.75" hidden="1" customHeight="1" x14ac:dyDescent="0.25">
      <c r="A41" s="39" t="s">
        <v>188</v>
      </c>
      <c r="B41" s="38">
        <v>5315.08</v>
      </c>
      <c r="C41" s="73">
        <f t="shared" si="0"/>
        <v>5300</v>
      </c>
      <c r="D41" s="53">
        <f t="shared" si="1"/>
        <v>8.8841269867801498E-2</v>
      </c>
    </row>
    <row r="42" spans="1:4" ht="15.75" hidden="1" customHeight="1" x14ac:dyDescent="0.25">
      <c r="A42" s="39" t="s">
        <v>189</v>
      </c>
      <c r="B42" s="38">
        <v>1427.6170000000002</v>
      </c>
      <c r="C42" s="73">
        <f t="shared" si="0"/>
        <v>1400</v>
      </c>
      <c r="D42" s="53">
        <f t="shared" si="1"/>
        <v>2.3862539635313335E-2</v>
      </c>
    </row>
    <row r="43" spans="1:4" ht="15.75" hidden="1" customHeight="1" x14ac:dyDescent="0.25">
      <c r="A43" s="39" t="s">
        <v>187</v>
      </c>
      <c r="B43" s="38">
        <v>1339.4659999999999</v>
      </c>
      <c r="C43" s="73">
        <f t="shared" si="0"/>
        <v>1300</v>
      </c>
      <c r="D43" s="53">
        <f t="shared" si="1"/>
        <v>2.2389100518664742E-2</v>
      </c>
    </row>
    <row r="44" spans="1:4" ht="15.75" hidden="1" customHeight="1" x14ac:dyDescent="0.25">
      <c r="A44" s="39" t="s">
        <v>300</v>
      </c>
      <c r="B44" s="38">
        <v>284.62900000000002</v>
      </c>
      <c r="C44" s="73" t="str">
        <f t="shared" si="0"/>
        <v>&lt;500</v>
      </c>
      <c r="D44" s="82">
        <f t="shared" si="1"/>
        <v>4.7575580802551379E-3</v>
      </c>
    </row>
    <row r="45" spans="1:4" ht="15.75" hidden="1" customHeight="1" x14ac:dyDescent="0.25">
      <c r="A45" s="39" t="s">
        <v>303</v>
      </c>
      <c r="B45" s="38">
        <v>236.95740000000001</v>
      </c>
      <c r="C45" s="73" t="str">
        <f t="shared" si="0"/>
        <v>&lt;500</v>
      </c>
      <c r="D45" s="53">
        <f t="shared" si="1"/>
        <v>3.9607299082182372E-3</v>
      </c>
    </row>
    <row r="46" spans="1:4" ht="15.75" hidden="1" customHeight="1" x14ac:dyDescent="0.25">
      <c r="A46" s="39" t="s">
        <v>186</v>
      </c>
      <c r="B46" s="38">
        <v>214.148</v>
      </c>
      <c r="C46" s="73" t="str">
        <f t="shared" si="0"/>
        <v>&lt;500</v>
      </c>
      <c r="D46" s="53">
        <f t="shared" si="1"/>
        <v>3.5794720417472469E-3</v>
      </c>
    </row>
    <row r="47" spans="1:4" ht="15.75" hidden="1" customHeight="1" x14ac:dyDescent="0.25">
      <c r="C47" s="73"/>
    </row>
    <row r="48" spans="1:4" ht="15.75" hidden="1" customHeight="1" x14ac:dyDescent="0.25">
      <c r="A48" s="38" t="s">
        <v>13</v>
      </c>
      <c r="B48" s="38">
        <v>59826.7</v>
      </c>
      <c r="C48" s="73">
        <f t="shared" si="0"/>
        <v>60000</v>
      </c>
      <c r="D48" s="53">
        <f>B48/$B$48</f>
        <v>1</v>
      </c>
    </row>
  </sheetData>
  <sheetProtection algorithmName="SHA-512" hashValue="pPJDh3WUTwabWt5BSuuigrYKkavA2Hc5nuRAOhWHFvOdvvj4NMVXlgheBGe9yDxZqRJIn65dAojsU6ZRTJ9r1w==" saltValue="VMLZ/VHN6bvDOFhwrSmQcA==" spinCount="100000" sheet="1" scenarios="1"/>
  <pageMargins left="0.7" right="0.7" top="0.75" bottom="0.75" header="0.3" footer="0.3"/>
  <pageSetup paperSize="0" orientation="portrait" horizontalDpi="0" verticalDpi="0" copie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58"/>
  <sheetViews>
    <sheetView showGridLines="0" showRowColHeaders="0" zoomScale="70" zoomScaleNormal="70" workbookViewId="0">
      <selection sqref="A1:D1"/>
    </sheetView>
  </sheetViews>
  <sheetFormatPr defaultRowHeight="15.75" x14ac:dyDescent="0.25"/>
  <cols>
    <col min="1" max="16384" width="9" style="38"/>
  </cols>
  <sheetData>
    <row r="1" spans="1:1" ht="15.75" customHeight="1" x14ac:dyDescent="0.25">
      <c r="A1" s="37"/>
    </row>
    <row r="12" spans="1:1" x14ac:dyDescent="0.25">
      <c r="A12" s="39"/>
    </row>
    <row r="13" spans="1:1" x14ac:dyDescent="0.25">
      <c r="A13" s="39"/>
    </row>
    <row r="14" spans="1:1" x14ac:dyDescent="0.25">
      <c r="A14" s="39"/>
    </row>
    <row r="15" spans="1:1" x14ac:dyDescent="0.25">
      <c r="A15" s="39"/>
    </row>
    <row r="29" spans="5:15" x14ac:dyDescent="0.25">
      <c r="E29" s="40"/>
      <c r="F29" s="40"/>
      <c r="G29" s="40"/>
      <c r="H29" s="40"/>
      <c r="I29" s="40"/>
      <c r="J29" s="40"/>
      <c r="K29" s="40"/>
      <c r="L29" s="40"/>
      <c r="M29" s="40"/>
      <c r="N29" s="40"/>
      <c r="O29" s="40"/>
    </row>
    <row r="33" spans="1:4" x14ac:dyDescent="0.25">
      <c r="A33" s="41" t="s">
        <v>234</v>
      </c>
    </row>
    <row r="38" spans="1:4" hidden="1" x14ac:dyDescent="0.25">
      <c r="A38" s="42" t="s">
        <v>176</v>
      </c>
      <c r="B38" s="42" t="s">
        <v>235</v>
      </c>
    </row>
    <row r="39" spans="1:4" hidden="1" x14ac:dyDescent="0.25">
      <c r="A39" s="38" t="s">
        <v>99</v>
      </c>
      <c r="B39" s="38">
        <v>401</v>
      </c>
      <c r="C39" s="73" t="str">
        <f t="shared" ref="C39:C57" si="0">(IF(ISNUMBER(B39),(IF(B39&lt;100,"&lt;100",IF(B39&lt;200,"&lt;200",IF(B39&lt;500,"&lt;500",IF(B39&lt;1000,"&lt;1,000",IF(B39&lt;10000,(ROUND(B39,-2)),IF(B39&lt;100000,(ROUND(B39,-3)),IF(B39&lt;1000000,(ROUND(B39,-4)),IF(B39&gt;=1000000,(ROUND(B39,-5))))))))))),"-"))</f>
        <v>&lt;500</v>
      </c>
      <c r="D39" s="53">
        <f>B39/$B$57</f>
        <v>0.29937303373135266</v>
      </c>
    </row>
    <row r="40" spans="1:4" hidden="1" x14ac:dyDescent="0.25">
      <c r="A40" s="38" t="s">
        <v>173</v>
      </c>
      <c r="B40" s="38">
        <v>240</v>
      </c>
      <c r="C40" s="73" t="str">
        <f t="shared" si="0"/>
        <v>&lt;500</v>
      </c>
      <c r="D40" s="53">
        <f t="shared" ref="D40:D57" si="1">B40/$B$57</f>
        <v>0.17917588053746794</v>
      </c>
    </row>
    <row r="41" spans="1:4" hidden="1" x14ac:dyDescent="0.25">
      <c r="A41" s="38" t="s">
        <v>124</v>
      </c>
      <c r="B41" s="38">
        <v>182</v>
      </c>
      <c r="C41" s="73" t="str">
        <f t="shared" si="0"/>
        <v>&lt;200</v>
      </c>
      <c r="D41" s="53">
        <f t="shared" si="1"/>
        <v>0.13587504274091319</v>
      </c>
    </row>
    <row r="42" spans="1:4" hidden="1" x14ac:dyDescent="0.25">
      <c r="A42" s="38" t="s">
        <v>54</v>
      </c>
      <c r="B42" s="38">
        <v>161</v>
      </c>
      <c r="C42" s="73" t="str">
        <f t="shared" si="0"/>
        <v>&lt;200</v>
      </c>
      <c r="D42" s="53">
        <f t="shared" si="1"/>
        <v>0.12019715319388474</v>
      </c>
    </row>
    <row r="43" spans="1:4" hidden="1" x14ac:dyDescent="0.25">
      <c r="A43" s="38" t="s">
        <v>160</v>
      </c>
      <c r="B43" s="38">
        <v>115</v>
      </c>
      <c r="C43" s="73" t="str">
        <f t="shared" si="0"/>
        <v>&lt;200</v>
      </c>
      <c r="D43" s="53">
        <f t="shared" si="1"/>
        <v>8.585510942420338E-2</v>
      </c>
    </row>
    <row r="44" spans="1:4" hidden="1" x14ac:dyDescent="0.25">
      <c r="A44" s="38" t="s">
        <v>61</v>
      </c>
      <c r="B44" s="38">
        <v>114</v>
      </c>
      <c r="C44" s="73" t="str">
        <f t="shared" si="0"/>
        <v>&lt;200</v>
      </c>
      <c r="D44" s="53">
        <f t="shared" si="1"/>
        <v>8.5108543255297264E-2</v>
      </c>
    </row>
    <row r="45" spans="1:4" hidden="1" x14ac:dyDescent="0.25">
      <c r="A45" s="38" t="s">
        <v>135</v>
      </c>
      <c r="B45" s="38">
        <v>68</v>
      </c>
      <c r="C45" s="73" t="str">
        <f t="shared" si="0"/>
        <v>&lt;100</v>
      </c>
      <c r="D45" s="53">
        <f t="shared" si="1"/>
        <v>5.0766499485615915E-2</v>
      </c>
    </row>
    <row r="46" spans="1:4" hidden="1" x14ac:dyDescent="0.25">
      <c r="A46" s="38" t="s">
        <v>114</v>
      </c>
      <c r="B46" s="38">
        <v>25</v>
      </c>
      <c r="C46" s="73" t="str">
        <f t="shared" si="0"/>
        <v>&lt;100</v>
      </c>
      <c r="D46" s="53">
        <f t="shared" si="1"/>
        <v>1.8664154222652909E-2</v>
      </c>
    </row>
    <row r="47" spans="1:4" hidden="1" x14ac:dyDescent="0.25">
      <c r="A47" s="38" t="s">
        <v>138</v>
      </c>
      <c r="B47" s="38">
        <v>18</v>
      </c>
      <c r="C47" s="73" t="str">
        <f t="shared" si="0"/>
        <v>&lt;100</v>
      </c>
      <c r="D47" s="53">
        <f t="shared" si="1"/>
        <v>1.3438191040310094E-2</v>
      </c>
    </row>
    <row r="48" spans="1:4" hidden="1" x14ac:dyDescent="0.25">
      <c r="A48" s="38" t="s">
        <v>108</v>
      </c>
      <c r="B48" s="38">
        <v>13</v>
      </c>
      <c r="C48" s="73" t="str">
        <f t="shared" si="0"/>
        <v>&lt;100</v>
      </c>
      <c r="D48" s="53">
        <f t="shared" si="1"/>
        <v>9.7053601957795121E-3</v>
      </c>
    </row>
    <row r="49" spans="1:4" hidden="1" x14ac:dyDescent="0.25">
      <c r="A49" s="38" t="s">
        <v>70</v>
      </c>
      <c r="B49" s="38">
        <v>0.61880000000000002</v>
      </c>
      <c r="C49" s="73" t="str">
        <f t="shared" si="0"/>
        <v>&lt;100</v>
      </c>
      <c r="D49" s="53">
        <f t="shared" si="1"/>
        <v>4.6197514531910483E-4</v>
      </c>
    </row>
    <row r="50" spans="1:4" hidden="1" x14ac:dyDescent="0.25">
      <c r="A50" s="38" t="s">
        <v>149</v>
      </c>
      <c r="B50" s="38">
        <v>0.53349999999999997</v>
      </c>
      <c r="C50" s="73" t="str">
        <f t="shared" si="0"/>
        <v>&lt;100</v>
      </c>
      <c r="D50" s="53">
        <f t="shared" si="1"/>
        <v>3.9829305111141309E-4</v>
      </c>
    </row>
    <row r="51" spans="1:4" hidden="1" x14ac:dyDescent="0.25">
      <c r="A51" s="38" t="s">
        <v>141</v>
      </c>
      <c r="B51" s="38">
        <v>0.39610000000000001</v>
      </c>
      <c r="C51" s="73" t="str">
        <f t="shared" si="0"/>
        <v>&lt;100</v>
      </c>
      <c r="D51" s="53">
        <f t="shared" si="1"/>
        <v>2.957148595037127E-4</v>
      </c>
    </row>
    <row r="52" spans="1:4" hidden="1" x14ac:dyDescent="0.25">
      <c r="A52" s="38" t="s">
        <v>162</v>
      </c>
      <c r="B52" s="38">
        <v>0.38919999999999999</v>
      </c>
      <c r="C52" s="73" t="str">
        <f t="shared" si="0"/>
        <v>&lt;100</v>
      </c>
      <c r="D52" s="53">
        <f t="shared" si="1"/>
        <v>2.9056355293826048E-4</v>
      </c>
    </row>
    <row r="53" spans="1:4" hidden="1" x14ac:dyDescent="0.25">
      <c r="A53" s="38" t="s">
        <v>81</v>
      </c>
      <c r="B53" s="38">
        <v>0.38579999999999998</v>
      </c>
      <c r="C53" s="73" t="str">
        <f t="shared" si="0"/>
        <v>&lt;100</v>
      </c>
      <c r="D53" s="53">
        <f t="shared" si="1"/>
        <v>2.8802522796397969E-4</v>
      </c>
    </row>
    <row r="54" spans="1:4" hidden="1" x14ac:dyDescent="0.25">
      <c r="A54" s="38" t="s">
        <v>121</v>
      </c>
      <c r="B54" s="38">
        <v>0.12959999999999999</v>
      </c>
      <c r="C54" s="73" t="str">
        <f t="shared" si="0"/>
        <v>&lt;100</v>
      </c>
      <c r="D54" s="53">
        <f t="shared" si="1"/>
        <v>9.6754975490232674E-5</v>
      </c>
    </row>
    <row r="55" spans="1:4" hidden="1" x14ac:dyDescent="0.25">
      <c r="A55" s="38" t="s">
        <v>51</v>
      </c>
      <c r="B55" s="38">
        <v>1.2900000000000002E-2</v>
      </c>
      <c r="C55" s="73" t="str">
        <f t="shared" si="0"/>
        <v>&lt;100</v>
      </c>
      <c r="D55" s="53">
        <f t="shared" si="1"/>
        <v>9.6307035788889018E-6</v>
      </c>
    </row>
    <row r="56" spans="1:4" hidden="1" x14ac:dyDescent="0.25">
      <c r="C56" s="73"/>
      <c r="D56" s="53"/>
    </row>
    <row r="57" spans="1:4" hidden="1" x14ac:dyDescent="0.25">
      <c r="A57" s="38" t="s">
        <v>335</v>
      </c>
      <c r="B57" s="38">
        <v>1339.4659999999999</v>
      </c>
      <c r="C57" s="73">
        <f t="shared" si="0"/>
        <v>1300</v>
      </c>
      <c r="D57" s="53">
        <f t="shared" si="1"/>
        <v>1</v>
      </c>
    </row>
    <row r="58" spans="1:4" hidden="1" x14ac:dyDescent="0.25"/>
  </sheetData>
  <sheetProtection algorithmName="SHA-512" hashValue="oInPCUAcp+Do4iNfelk5hO1wIGP5J7Wi5yHsaAwg435CpVGCOqiyySVt5tJX4H8O56+WFDQUcbLS1OdeWePY3Q==" saltValue="WhZ3af3DjuGeKtogjwJfDA==" spinCount="100000" sheet="1" scenarios="1"/>
  <sortState ref="A38:D46">
    <sortCondition descending="1" ref="B39"/>
  </sortState>
  <pageMargins left="0.7" right="0.7" top="0.75" bottom="0.75" header="0.3" footer="0.3"/>
  <pageSetup paperSize="0" orientation="portrait" horizontalDpi="0" verticalDpi="0" copie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6"/>
  <sheetViews>
    <sheetView showRowColHeaders="0" zoomScale="80" zoomScaleNormal="80" workbookViewId="0">
      <selection sqref="A1:D1"/>
    </sheetView>
  </sheetViews>
  <sheetFormatPr defaultRowHeight="15.75" x14ac:dyDescent="0.25"/>
  <cols>
    <col min="1" max="2" width="9" style="1"/>
    <col min="3" max="3" width="27.625" style="1" bestFit="1" customWidth="1"/>
    <col min="4" max="16384" width="9" style="1"/>
  </cols>
  <sheetData>
    <row r="30" spans="1:11" x14ac:dyDescent="0.25">
      <c r="A30" s="97" t="s">
        <v>259</v>
      </c>
      <c r="B30" s="97"/>
      <c r="C30" s="97"/>
      <c r="D30" s="97"/>
      <c r="E30" s="97"/>
      <c r="F30" s="97"/>
      <c r="G30" s="97"/>
      <c r="H30" s="97"/>
      <c r="I30" s="97"/>
      <c r="J30" s="97"/>
      <c r="K30" s="97"/>
    </row>
    <row r="31" spans="1:11" x14ac:dyDescent="0.25">
      <c r="A31" s="97" t="s">
        <v>305</v>
      </c>
      <c r="B31" s="97"/>
      <c r="C31" s="97"/>
      <c r="D31" s="97"/>
      <c r="E31" s="97"/>
      <c r="F31" s="97"/>
      <c r="G31" s="97"/>
      <c r="H31" s="97"/>
      <c r="I31" s="97"/>
      <c r="J31" s="97"/>
      <c r="K31" s="97"/>
    </row>
    <row r="32" spans="1:11" x14ac:dyDescent="0.25">
      <c r="A32" s="98"/>
      <c r="B32" s="98"/>
      <c r="C32" s="98"/>
      <c r="D32" s="98"/>
      <c r="E32" s="98"/>
      <c r="F32" s="98"/>
      <c r="G32" s="98"/>
      <c r="H32" s="98"/>
      <c r="I32" s="98"/>
      <c r="J32" s="98"/>
      <c r="K32" s="98"/>
    </row>
    <row r="33" spans="1:11" x14ac:dyDescent="0.25">
      <c r="A33" s="98"/>
      <c r="B33" s="98"/>
      <c r="C33" s="98"/>
      <c r="D33" s="98"/>
      <c r="E33" s="98"/>
      <c r="F33" s="98"/>
      <c r="G33" s="98"/>
      <c r="H33" s="98"/>
      <c r="I33" s="98"/>
      <c r="J33" s="98"/>
      <c r="K33" s="98"/>
    </row>
    <row r="34" spans="1:11" ht="16.5" customHeight="1" x14ac:dyDescent="0.25"/>
    <row r="35" spans="1:11" hidden="1" x14ac:dyDescent="0.25">
      <c r="B35" s="1" t="s">
        <v>190</v>
      </c>
      <c r="C35" s="1" t="s">
        <v>187</v>
      </c>
      <c r="D35" s="1" t="s">
        <v>184</v>
      </c>
      <c r="E35" s="1" t="s">
        <v>189</v>
      </c>
      <c r="F35" s="1" t="s">
        <v>186</v>
      </c>
      <c r="G35" s="1" t="s">
        <v>188</v>
      </c>
      <c r="H35" s="1" t="s">
        <v>185</v>
      </c>
    </row>
    <row r="36" spans="1:11" hidden="1" x14ac:dyDescent="0.25">
      <c r="A36" s="1">
        <v>1</v>
      </c>
      <c r="B36" s="9">
        <v>3.968253968253968E-2</v>
      </c>
      <c r="C36" s="9">
        <v>0.62307807135393345</v>
      </c>
      <c r="D36" s="9">
        <v>0.60278525990028087</v>
      </c>
      <c r="E36" s="9">
        <v>0.19784172661870503</v>
      </c>
      <c r="F36" s="9">
        <v>0.40206185567010311</v>
      </c>
      <c r="G36" s="9">
        <v>2.0618556701030927E-2</v>
      </c>
      <c r="H36" s="9">
        <v>0.25966850828729282</v>
      </c>
      <c r="I36" s="9"/>
    </row>
    <row r="37" spans="1:11" hidden="1" x14ac:dyDescent="0.25">
      <c r="A37" s="1">
        <v>2</v>
      </c>
      <c r="B37" s="9">
        <v>5.1150895140664966E-3</v>
      </c>
      <c r="C37" s="9">
        <v>0</v>
      </c>
      <c r="D37" s="9">
        <v>0.31535898212662827</v>
      </c>
      <c r="E37" s="9">
        <v>0.32432432432432434</v>
      </c>
      <c r="F37" s="9">
        <v>3.272727272727273E-2</v>
      </c>
      <c r="G37" s="9">
        <v>0.29411764705882354</v>
      </c>
      <c r="H37" s="9">
        <v>0.39178541492036884</v>
      </c>
      <c r="I37" s="9"/>
    </row>
    <row r="38" spans="1:11" hidden="1" x14ac:dyDescent="0.25">
      <c r="A38" s="1">
        <v>3</v>
      </c>
      <c r="B38" s="9">
        <v>0.69741697416974169</v>
      </c>
      <c r="C38" s="9">
        <v>4.6627872276932256E-2</v>
      </c>
      <c r="D38" s="9">
        <v>0.18292682926829268</v>
      </c>
      <c r="E38" s="9">
        <v>0.11835973904939422</v>
      </c>
      <c r="F38" s="9">
        <v>0.13186813186813187</v>
      </c>
      <c r="G38" s="9">
        <v>2.1126760563380281E-2</v>
      </c>
      <c r="H38" s="9">
        <v>0.19642624233728967</v>
      </c>
      <c r="I38" s="9"/>
    </row>
    <row r="39" spans="1:11" hidden="1" x14ac:dyDescent="0.25">
      <c r="A39" s="1">
        <v>4</v>
      </c>
      <c r="B39" s="9">
        <v>0.15011093197873226</v>
      </c>
      <c r="C39" s="9">
        <v>5.3478086047446721E-2</v>
      </c>
      <c r="D39" s="9">
        <v>0.50912576969875745</v>
      </c>
      <c r="E39" s="9">
        <v>0.27711602697422322</v>
      </c>
      <c r="F39" s="9">
        <v>8.771929824561403E-2</v>
      </c>
      <c r="G39" s="9">
        <v>0</v>
      </c>
      <c r="H39" s="9">
        <v>0.56848772763262079</v>
      </c>
      <c r="I39" s="9"/>
    </row>
    <row r="40" spans="1:11" hidden="1" x14ac:dyDescent="0.25">
      <c r="A40" s="1">
        <v>5</v>
      </c>
      <c r="B40" s="9">
        <v>0.22826359880389877</v>
      </c>
      <c r="C40" s="9">
        <v>2.5952140208965285E-2</v>
      </c>
      <c r="D40" s="9"/>
      <c r="E40" s="9">
        <v>9.7560975609756101E-2</v>
      </c>
      <c r="F40" s="9">
        <v>0.21848739495798319</v>
      </c>
      <c r="G40" s="9">
        <v>0.42601828761429761</v>
      </c>
      <c r="H40" s="9">
        <v>4.7935316199826737E-2</v>
      </c>
      <c r="I40" s="9"/>
    </row>
    <row r="41" spans="1:11" hidden="1" x14ac:dyDescent="0.25">
      <c r="A41" s="1">
        <v>6</v>
      </c>
      <c r="B41" s="9">
        <v>0.13392857142857142</v>
      </c>
      <c r="C41" s="9">
        <v>5.8139534883720929E-2</v>
      </c>
      <c r="D41" s="9"/>
      <c r="E41" s="9">
        <v>0.2469528351881293</v>
      </c>
      <c r="F41" s="9">
        <v>7.2675790467201504E-2</v>
      </c>
      <c r="G41" s="9">
        <v>5.9171597633136092E-2</v>
      </c>
      <c r="H41" s="9">
        <v>0</v>
      </c>
      <c r="I41" s="9"/>
    </row>
    <row r="42" spans="1:11" hidden="1" x14ac:dyDescent="0.25">
      <c r="A42" s="1">
        <v>7</v>
      </c>
      <c r="B42" s="9">
        <v>0.38613861386138615</v>
      </c>
      <c r="C42" s="9">
        <v>0.94856309870887134</v>
      </c>
      <c r="D42" s="9"/>
      <c r="E42" s="9">
        <v>0.13968481375358166</v>
      </c>
      <c r="F42" s="9"/>
      <c r="G42" s="9"/>
      <c r="H42" s="9">
        <v>0.2431237721021611</v>
      </c>
      <c r="I42" s="9"/>
    </row>
    <row r="43" spans="1:11" hidden="1" x14ac:dyDescent="0.25">
      <c r="A43" s="1">
        <v>8</v>
      </c>
      <c r="B43" s="9">
        <v>0.56164383561643838</v>
      </c>
      <c r="C43" s="9">
        <v>0.20895522388059701</v>
      </c>
      <c r="D43" s="9"/>
      <c r="E43" s="9">
        <v>0.22583600549702246</v>
      </c>
      <c r="F43" s="9"/>
      <c r="G43" s="9"/>
      <c r="H43" s="9">
        <v>0.12952665129526653</v>
      </c>
      <c r="I43" s="9"/>
    </row>
    <row r="44" spans="1:11" hidden="1" x14ac:dyDescent="0.25">
      <c r="A44" s="1">
        <v>9</v>
      </c>
      <c r="B44" s="9">
        <v>0.15958635217516198</v>
      </c>
      <c r="C44" s="9"/>
      <c r="D44" s="9"/>
      <c r="E44" s="9">
        <v>0.30539682539682539</v>
      </c>
      <c r="F44" s="9"/>
      <c r="G44" s="9"/>
      <c r="H44" s="9"/>
      <c r="I44" s="9"/>
    </row>
    <row r="45" spans="1:11" hidden="1" x14ac:dyDescent="0.25">
      <c r="A45" s="1">
        <v>10</v>
      </c>
      <c r="B45" s="9">
        <v>0.18779342723004694</v>
      </c>
      <c r="C45" s="9"/>
      <c r="D45" s="9"/>
      <c r="E45" s="9">
        <v>0.15384615384615385</v>
      </c>
      <c r="F45" s="9"/>
      <c r="G45" s="9"/>
      <c r="H45" s="9"/>
      <c r="I45" s="9"/>
    </row>
    <row r="46" spans="1:11" hidden="1" x14ac:dyDescent="0.25">
      <c r="A46" s="1">
        <v>11</v>
      </c>
      <c r="B46" s="9">
        <v>0.95258620689655171</v>
      </c>
      <c r="C46" s="9"/>
      <c r="D46" s="9"/>
      <c r="E46" s="9">
        <v>0.1339366515837104</v>
      </c>
      <c r="F46" s="9"/>
      <c r="G46" s="9"/>
      <c r="H46" s="9"/>
      <c r="I46" s="9"/>
    </row>
    <row r="47" spans="1:11" hidden="1" x14ac:dyDescent="0.25">
      <c r="A47" s="1">
        <v>12</v>
      </c>
      <c r="B47" s="9">
        <v>8.9333333333333334E-2</v>
      </c>
      <c r="C47" s="9"/>
      <c r="D47" s="9"/>
      <c r="E47" s="9"/>
      <c r="F47" s="9"/>
      <c r="G47" s="9"/>
      <c r="H47" s="9"/>
      <c r="I47" s="9"/>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258</v>
      </c>
      <c r="C55" s="1" t="s">
        <v>261</v>
      </c>
      <c r="D55" s="1" t="s">
        <v>262</v>
      </c>
      <c r="E55" s="1" t="s">
        <v>263</v>
      </c>
      <c r="F55" s="1" t="s">
        <v>264</v>
      </c>
      <c r="G55" s="1" t="s">
        <v>265</v>
      </c>
      <c r="H55" s="1" t="s">
        <v>266</v>
      </c>
      <c r="I55" s="1" t="s">
        <v>267</v>
      </c>
      <c r="J55" s="1" t="s">
        <v>268</v>
      </c>
      <c r="K55" s="1" t="s">
        <v>269</v>
      </c>
      <c r="L55" s="1" t="s">
        <v>270</v>
      </c>
      <c r="M55" s="1" t="s">
        <v>271</v>
      </c>
      <c r="N55" s="1" t="s">
        <v>272</v>
      </c>
      <c r="O55" s="1" t="s">
        <v>273</v>
      </c>
      <c r="P55" s="1" t="s">
        <v>268</v>
      </c>
      <c r="Q55" s="1" t="s">
        <v>269</v>
      </c>
      <c r="R55" s="1" t="s">
        <v>270</v>
      </c>
      <c r="S55" s="1" t="s">
        <v>271</v>
      </c>
      <c r="T55" s="1" t="s">
        <v>272</v>
      </c>
      <c r="U55" s="1" t="s">
        <v>273</v>
      </c>
    </row>
    <row r="56" spans="2:21" hidden="1" x14ac:dyDescent="0.25">
      <c r="B56" s="96" t="s">
        <v>190</v>
      </c>
      <c r="C56" s="1" t="s">
        <v>36</v>
      </c>
      <c r="D56" s="9">
        <f t="shared" ref="D56:D87" si="0">SUM(M56:N56)/SUM(S56:T56)</f>
        <v>3.968253968253968E-2</v>
      </c>
      <c r="E56" s="1">
        <v>2014</v>
      </c>
      <c r="F56" s="58">
        <v>41640</v>
      </c>
      <c r="G56" s="58">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96"/>
      <c r="C57" s="1" t="s">
        <v>274</v>
      </c>
      <c r="D57" s="9">
        <f t="shared" si="0"/>
        <v>5.1150895140664966E-3</v>
      </c>
      <c r="E57" s="1" t="s">
        <v>275</v>
      </c>
      <c r="F57" s="58">
        <v>41640</v>
      </c>
      <c r="G57" s="58">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96"/>
      <c r="C58" s="1" t="s">
        <v>43</v>
      </c>
      <c r="D58" s="9">
        <f t="shared" si="0"/>
        <v>0.69741697416974169</v>
      </c>
      <c r="E58" s="1">
        <v>2014</v>
      </c>
      <c r="F58" s="58">
        <v>41640</v>
      </c>
      <c r="G58" s="58">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96"/>
      <c r="C59" s="1" t="s">
        <v>276</v>
      </c>
      <c r="D59" s="9">
        <f t="shared" si="0"/>
        <v>0.15011093197873226</v>
      </c>
      <c r="E59" s="1" t="s">
        <v>275</v>
      </c>
      <c r="F59" s="58">
        <v>41640</v>
      </c>
      <c r="G59" s="58">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96"/>
      <c r="C60" s="1" t="s">
        <v>277</v>
      </c>
      <c r="D60" s="9">
        <f t="shared" si="0"/>
        <v>0.22826359880389877</v>
      </c>
      <c r="E60" s="1" t="s">
        <v>275</v>
      </c>
      <c r="F60" s="58">
        <v>41640</v>
      </c>
      <c r="G60" s="58">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96"/>
      <c r="C61" s="1" t="s">
        <v>278</v>
      </c>
      <c r="D61" s="9">
        <f t="shared" si="0"/>
        <v>0.13392857142857142</v>
      </c>
      <c r="E61" s="1" t="s">
        <v>275</v>
      </c>
      <c r="F61" s="58">
        <v>41640</v>
      </c>
      <c r="G61" s="58">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96"/>
      <c r="C62" s="1" t="s">
        <v>106</v>
      </c>
      <c r="D62" s="9">
        <f t="shared" si="0"/>
        <v>0.38613861386138615</v>
      </c>
      <c r="E62" s="1">
        <v>2014</v>
      </c>
      <c r="F62" s="58">
        <v>41640</v>
      </c>
      <c r="G62" s="58">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96"/>
      <c r="C63" s="1" t="s">
        <v>107</v>
      </c>
      <c r="D63" s="9">
        <f t="shared" si="0"/>
        <v>0.56164383561643838</v>
      </c>
      <c r="E63" s="1">
        <v>2014</v>
      </c>
      <c r="F63" s="58">
        <v>41640</v>
      </c>
      <c r="G63" s="58">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96"/>
      <c r="C64" s="1" t="s">
        <v>122</v>
      </c>
      <c r="D64" s="9">
        <f t="shared" si="0"/>
        <v>0.15958635217516198</v>
      </c>
      <c r="E64" s="1">
        <v>2014</v>
      </c>
      <c r="F64" s="58">
        <v>41640</v>
      </c>
      <c r="G64" s="58">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96"/>
      <c r="C65" s="1" t="s">
        <v>142</v>
      </c>
      <c r="D65" s="9">
        <f t="shared" si="0"/>
        <v>0.18779342723004694</v>
      </c>
      <c r="E65" s="1">
        <v>2014</v>
      </c>
      <c r="F65" s="58">
        <v>41640</v>
      </c>
      <c r="G65" s="58">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96"/>
      <c r="C66" s="1" t="s">
        <v>143</v>
      </c>
      <c r="D66" s="9">
        <f t="shared" si="0"/>
        <v>0.95258620689655171</v>
      </c>
      <c r="E66" s="1">
        <v>2014</v>
      </c>
      <c r="F66" s="58">
        <v>41640</v>
      </c>
      <c r="G66" s="58">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96"/>
      <c r="C67" s="1" t="s">
        <v>159</v>
      </c>
      <c r="D67" s="9">
        <f t="shared" si="0"/>
        <v>8.9333333333333334E-2</v>
      </c>
      <c r="E67" s="1">
        <v>2014</v>
      </c>
      <c r="F67" s="58">
        <v>41640</v>
      </c>
      <c r="G67" s="58">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96" t="s">
        <v>187</v>
      </c>
      <c r="C68" s="1" t="s">
        <v>61</v>
      </c>
      <c r="D68" s="9">
        <f t="shared" si="0"/>
        <v>0.62307807135393345</v>
      </c>
      <c r="E68" s="1">
        <v>2014</v>
      </c>
      <c r="F68" s="58">
        <v>41640</v>
      </c>
      <c r="G68" s="58">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96"/>
      <c r="C69" s="1" t="s">
        <v>248</v>
      </c>
      <c r="D69" s="9">
        <f t="shared" si="0"/>
        <v>0</v>
      </c>
      <c r="E69" s="1">
        <v>2014</v>
      </c>
      <c r="F69" s="58">
        <v>41640</v>
      </c>
      <c r="G69" s="58">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96"/>
      <c r="C70" s="1" t="s">
        <v>279</v>
      </c>
      <c r="D70" s="9">
        <f t="shared" si="0"/>
        <v>4.6627872276932256E-2</v>
      </c>
      <c r="E70" s="1" t="s">
        <v>275</v>
      </c>
      <c r="F70" s="58">
        <v>41640</v>
      </c>
      <c r="G70" s="58">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96"/>
      <c r="C71" s="1" t="s">
        <v>280</v>
      </c>
      <c r="D71" s="9">
        <f t="shared" si="0"/>
        <v>5.3478086047446721E-2</v>
      </c>
      <c r="E71" s="1" t="s">
        <v>275</v>
      </c>
      <c r="F71" s="58">
        <v>41640</v>
      </c>
      <c r="G71" s="58">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96"/>
      <c r="C72" s="1" t="s">
        <v>138</v>
      </c>
      <c r="D72" s="9">
        <f t="shared" si="0"/>
        <v>2.5952140208965285E-2</v>
      </c>
      <c r="E72" s="1">
        <v>2014</v>
      </c>
      <c r="F72" s="58">
        <v>41640</v>
      </c>
      <c r="G72" s="58">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96"/>
      <c r="C73" s="1" t="s">
        <v>281</v>
      </c>
      <c r="D73" s="9">
        <f t="shared" si="0"/>
        <v>5.8139534883720929E-2</v>
      </c>
      <c r="E73" s="1" t="s">
        <v>275</v>
      </c>
      <c r="F73" s="58">
        <v>41640</v>
      </c>
      <c r="G73" s="58">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96"/>
      <c r="C74" s="1" t="s">
        <v>160</v>
      </c>
      <c r="D74" s="9">
        <f t="shared" si="0"/>
        <v>0.94856309870887134</v>
      </c>
      <c r="E74" s="1">
        <v>2014</v>
      </c>
      <c r="F74" s="58">
        <v>41548</v>
      </c>
      <c r="G74" s="58">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96"/>
      <c r="C75" s="1" t="s">
        <v>162</v>
      </c>
      <c r="D75" s="9">
        <f t="shared" si="0"/>
        <v>0.20895522388059701</v>
      </c>
      <c r="E75" s="1">
        <v>2014</v>
      </c>
      <c r="F75" s="58">
        <v>41640</v>
      </c>
      <c r="G75" s="58">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96" t="s">
        <v>184</v>
      </c>
      <c r="C76" s="1" t="s">
        <v>15</v>
      </c>
      <c r="D76" s="9">
        <f t="shared" si="0"/>
        <v>0.60278525990028087</v>
      </c>
      <c r="E76" s="1">
        <v>2014</v>
      </c>
      <c r="F76" s="58">
        <v>41640</v>
      </c>
      <c r="G76" s="58">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96"/>
      <c r="C77" s="1" t="s">
        <v>16</v>
      </c>
      <c r="D77" s="9">
        <f t="shared" si="0"/>
        <v>0.31535898212662827</v>
      </c>
      <c r="E77" s="1">
        <v>2014</v>
      </c>
      <c r="F77" s="58">
        <v>41640</v>
      </c>
      <c r="G77" s="58">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96"/>
      <c r="C78" s="1" t="s">
        <v>119</v>
      </c>
      <c r="D78" s="9">
        <f t="shared" si="0"/>
        <v>0.18292682926829268</v>
      </c>
      <c r="E78" s="1">
        <v>2014</v>
      </c>
      <c r="F78" s="58">
        <v>41640</v>
      </c>
      <c r="G78" s="58">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96"/>
      <c r="C79" s="1" t="s">
        <v>175</v>
      </c>
      <c r="D79" s="9">
        <f t="shared" si="0"/>
        <v>0.50912576969875745</v>
      </c>
      <c r="E79" s="1">
        <v>2014</v>
      </c>
      <c r="F79" s="58">
        <v>41640</v>
      </c>
      <c r="G79" s="58">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96" t="s">
        <v>260</v>
      </c>
      <c r="C80" s="1" t="s">
        <v>89</v>
      </c>
      <c r="D80" s="9">
        <f t="shared" si="0"/>
        <v>6.5875284910607235E-2</v>
      </c>
      <c r="E80" s="1">
        <v>2014</v>
      </c>
      <c r="F80" s="58">
        <v>41640</v>
      </c>
      <c r="G80" s="58">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96"/>
      <c r="C81" s="1" t="s">
        <v>96</v>
      </c>
      <c r="D81" s="9">
        <f t="shared" si="0"/>
        <v>1.2195121951219513E-2</v>
      </c>
      <c r="E81" s="1">
        <v>2014</v>
      </c>
      <c r="F81" s="58">
        <v>41640</v>
      </c>
      <c r="G81" s="58">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96"/>
      <c r="C82" s="1" t="s">
        <v>112</v>
      </c>
      <c r="D82" s="9">
        <f t="shared" si="0"/>
        <v>1.5527853864261712E-2</v>
      </c>
      <c r="E82" s="1">
        <v>2014</v>
      </c>
      <c r="F82" s="58">
        <v>41640</v>
      </c>
      <c r="G82" s="58">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96"/>
      <c r="C83" s="1" t="s">
        <v>282</v>
      </c>
      <c r="D83" s="9">
        <f t="shared" si="0"/>
        <v>0.24523327815584575</v>
      </c>
      <c r="E83" s="1" t="s">
        <v>275</v>
      </c>
      <c r="F83" s="58">
        <v>41640</v>
      </c>
      <c r="G83" s="58">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96"/>
      <c r="C84" s="1" t="s">
        <v>283</v>
      </c>
      <c r="D84" s="9">
        <f t="shared" si="0"/>
        <v>0</v>
      </c>
      <c r="E84" s="1" t="s">
        <v>275</v>
      </c>
      <c r="F84" s="58">
        <v>41640</v>
      </c>
      <c r="G84" s="58">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96"/>
      <c r="C85" s="1" t="s">
        <v>284</v>
      </c>
      <c r="D85" s="9">
        <f t="shared" si="0"/>
        <v>0.52148156388844469</v>
      </c>
      <c r="E85" s="1" t="s">
        <v>275</v>
      </c>
      <c r="F85" s="58">
        <v>41640</v>
      </c>
      <c r="G85" s="58">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96"/>
      <c r="C86" s="1" t="s">
        <v>139</v>
      </c>
      <c r="D86" s="9">
        <f t="shared" si="0"/>
        <v>0.25449101796407186</v>
      </c>
      <c r="E86" s="1">
        <v>2014</v>
      </c>
      <c r="F86" s="58">
        <v>41640</v>
      </c>
      <c r="G86" s="58">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96"/>
      <c r="C87" s="1" t="s">
        <v>285</v>
      </c>
      <c r="D87" s="9">
        <f t="shared" si="0"/>
        <v>5.2572089477696295E-2</v>
      </c>
      <c r="E87" s="1" t="s">
        <v>275</v>
      </c>
      <c r="F87" s="58">
        <v>41640</v>
      </c>
      <c r="G87" s="58">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96" t="s">
        <v>189</v>
      </c>
      <c r="C88" s="1" t="s">
        <v>286</v>
      </c>
      <c r="D88" s="9">
        <f t="shared" ref="D88:D118" si="4">SUM(M88:N88)/SUM(S88:T88)</f>
        <v>0.19784172661870503</v>
      </c>
      <c r="E88" s="1">
        <v>2014</v>
      </c>
      <c r="F88" s="58">
        <v>41640</v>
      </c>
      <c r="G88" s="58">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96"/>
      <c r="C89" s="1" t="s">
        <v>42</v>
      </c>
      <c r="D89" s="9">
        <f t="shared" si="4"/>
        <v>0.32432432432432434</v>
      </c>
      <c r="E89" s="1">
        <v>2014</v>
      </c>
      <c r="F89" s="58">
        <v>41640</v>
      </c>
      <c r="G89" s="58">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96"/>
      <c r="C90" s="1" t="s">
        <v>48</v>
      </c>
      <c r="D90" s="9">
        <f t="shared" si="4"/>
        <v>0.11835973904939422</v>
      </c>
      <c r="E90" s="1">
        <v>2014</v>
      </c>
      <c r="F90" s="58">
        <v>41640</v>
      </c>
      <c r="G90" s="58">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96"/>
      <c r="C91" s="1" t="s">
        <v>50</v>
      </c>
      <c r="D91" s="9">
        <f t="shared" si="4"/>
        <v>0.27711602697422322</v>
      </c>
      <c r="E91" s="1">
        <v>2014</v>
      </c>
      <c r="F91" s="58">
        <v>41640</v>
      </c>
      <c r="G91" s="58">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96"/>
      <c r="C92" s="1" t="s">
        <v>67</v>
      </c>
      <c r="D92" s="9">
        <f t="shared" si="4"/>
        <v>9.7560975609756101E-2</v>
      </c>
      <c r="E92" s="1">
        <v>2014</v>
      </c>
      <c r="F92" s="58">
        <v>36892</v>
      </c>
      <c r="G92" s="58">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96"/>
      <c r="C93" s="1" t="s">
        <v>287</v>
      </c>
      <c r="D93" s="9">
        <f t="shared" si="4"/>
        <v>0.2469528351881293</v>
      </c>
      <c r="E93" s="1">
        <v>2014</v>
      </c>
      <c r="F93" s="58">
        <v>41640</v>
      </c>
      <c r="G93" s="58">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96"/>
      <c r="C94" s="1" t="s">
        <v>288</v>
      </c>
      <c r="D94" s="9">
        <f t="shared" si="4"/>
        <v>0.13968481375358166</v>
      </c>
      <c r="E94" s="1" t="s">
        <v>275</v>
      </c>
      <c r="F94" s="58">
        <v>41913</v>
      </c>
      <c r="G94" s="58">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96"/>
      <c r="C95" s="1" t="s">
        <v>289</v>
      </c>
      <c r="D95" s="9">
        <f t="shared" si="4"/>
        <v>0.22583600549702246</v>
      </c>
      <c r="E95" s="1" t="s">
        <v>275</v>
      </c>
      <c r="F95" s="58">
        <v>37408</v>
      </c>
      <c r="G95" s="58">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96"/>
      <c r="C96" s="1" t="s">
        <v>120</v>
      </c>
      <c r="D96" s="9">
        <f t="shared" si="4"/>
        <v>0.30539682539682539</v>
      </c>
      <c r="E96" s="1">
        <v>2014</v>
      </c>
      <c r="F96" s="58">
        <v>41640</v>
      </c>
      <c r="G96" s="58">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96"/>
      <c r="C97" s="1" t="s">
        <v>128</v>
      </c>
      <c r="D97" s="9">
        <f t="shared" si="4"/>
        <v>0.15384615384615385</v>
      </c>
      <c r="E97" s="1">
        <v>2014</v>
      </c>
      <c r="F97" s="58">
        <v>41640</v>
      </c>
      <c r="G97" s="58">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96"/>
      <c r="C98" s="1" t="s">
        <v>136</v>
      </c>
      <c r="D98" s="9">
        <f t="shared" si="4"/>
        <v>0.1339366515837104</v>
      </c>
      <c r="E98" s="1">
        <v>2014</v>
      </c>
      <c r="F98" s="58">
        <v>41640</v>
      </c>
      <c r="G98" s="58">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96" t="s">
        <v>186</v>
      </c>
      <c r="C99" s="1" t="s">
        <v>34</v>
      </c>
      <c r="D99" s="9">
        <f t="shared" si="4"/>
        <v>0.40206185567010311</v>
      </c>
      <c r="E99" s="1">
        <v>2014</v>
      </c>
      <c r="F99" s="58">
        <v>41640</v>
      </c>
      <c r="G99" s="58">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96"/>
      <c r="C100" s="1" t="s">
        <v>73</v>
      </c>
      <c r="D100" s="9">
        <f t="shared" si="4"/>
        <v>3.272727272727273E-2</v>
      </c>
      <c r="E100" s="1">
        <v>2014</v>
      </c>
      <c r="F100" s="58">
        <v>41640</v>
      </c>
      <c r="G100" s="58">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96"/>
      <c r="C101" s="1" t="s">
        <v>290</v>
      </c>
      <c r="D101" s="9">
        <f t="shared" si="4"/>
        <v>0.13186813186813187</v>
      </c>
      <c r="E101" s="1">
        <v>2014</v>
      </c>
      <c r="F101" s="58">
        <v>41539</v>
      </c>
      <c r="G101" s="58">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96"/>
      <c r="C102" s="1" t="s">
        <v>110</v>
      </c>
      <c r="D102" s="9">
        <f t="shared" si="4"/>
        <v>8.771929824561403E-2</v>
      </c>
      <c r="E102" s="1">
        <v>2014</v>
      </c>
      <c r="F102" s="58">
        <v>41640</v>
      </c>
      <c r="G102" s="58">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96"/>
      <c r="C103" s="1" t="s">
        <v>132</v>
      </c>
      <c r="D103" s="9">
        <f t="shared" si="4"/>
        <v>0.21848739495798319</v>
      </c>
      <c r="E103" s="1">
        <v>2014</v>
      </c>
      <c r="F103" s="58">
        <v>41640</v>
      </c>
      <c r="G103" s="58">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96"/>
      <c r="C104" s="1" t="s">
        <v>291</v>
      </c>
      <c r="D104" s="9">
        <f t="shared" si="4"/>
        <v>7.2675790467201504E-2</v>
      </c>
      <c r="E104" s="1" t="s">
        <v>275</v>
      </c>
      <c r="F104" s="58">
        <v>41670</v>
      </c>
      <c r="G104" s="58">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96" t="s">
        <v>188</v>
      </c>
      <c r="C105" s="1" t="s">
        <v>32</v>
      </c>
      <c r="D105" s="9">
        <f t="shared" si="4"/>
        <v>2.0618556701030927E-2</v>
      </c>
      <c r="E105" s="1">
        <v>2014</v>
      </c>
      <c r="F105" s="58">
        <v>41640</v>
      </c>
      <c r="G105" s="58">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96"/>
      <c r="C106" s="1" t="s">
        <v>41</v>
      </c>
      <c r="D106" s="9">
        <f t="shared" si="4"/>
        <v>0.29411764705882354</v>
      </c>
      <c r="E106" s="1">
        <v>2014</v>
      </c>
      <c r="F106" s="58">
        <v>41640</v>
      </c>
      <c r="G106" s="58">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96"/>
      <c r="C107" s="1" t="s">
        <v>47</v>
      </c>
      <c r="D107" s="9">
        <f t="shared" si="4"/>
        <v>2.1126760563380281E-2</v>
      </c>
      <c r="E107" s="1">
        <v>2014</v>
      </c>
      <c r="F107" s="58">
        <v>41640</v>
      </c>
      <c r="G107" s="58">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96"/>
      <c r="C108" s="1" t="s">
        <v>292</v>
      </c>
      <c r="D108" s="9">
        <f t="shared" si="4"/>
        <v>0</v>
      </c>
      <c r="E108" s="1" t="s">
        <v>275</v>
      </c>
      <c r="F108" s="58">
        <v>41640</v>
      </c>
      <c r="G108" s="58">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96"/>
      <c r="C109" s="1" t="s">
        <v>293</v>
      </c>
      <c r="D109" s="9">
        <f t="shared" si="4"/>
        <v>0.42601828761429761</v>
      </c>
      <c r="E109" s="1" t="s">
        <v>275</v>
      </c>
      <c r="F109" s="58">
        <v>41640</v>
      </c>
      <c r="G109" s="58">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96"/>
      <c r="C110" s="1" t="s">
        <v>153</v>
      </c>
      <c r="D110" s="9">
        <f t="shared" si="4"/>
        <v>5.9171597633136092E-2</v>
      </c>
      <c r="E110" s="1">
        <v>2014</v>
      </c>
      <c r="F110" s="58">
        <v>41640</v>
      </c>
      <c r="G110" s="58">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96" t="s">
        <v>185</v>
      </c>
      <c r="C111" s="1" t="s">
        <v>294</v>
      </c>
      <c r="D111" s="9">
        <f t="shared" si="4"/>
        <v>0.25966850828729282</v>
      </c>
      <c r="E111" s="1">
        <v>2014</v>
      </c>
      <c r="F111" s="58">
        <v>41640</v>
      </c>
      <c r="G111" s="58">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96"/>
      <c r="C112" s="1" t="s">
        <v>295</v>
      </c>
      <c r="D112" s="9">
        <f t="shared" si="4"/>
        <v>0.39178541492036884</v>
      </c>
      <c r="E112" s="1">
        <v>2014</v>
      </c>
      <c r="F112" s="58">
        <v>41640</v>
      </c>
      <c r="G112" s="58">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96"/>
      <c r="C113" s="1" t="s">
        <v>296</v>
      </c>
      <c r="D113" s="9">
        <f t="shared" si="4"/>
        <v>0.19642624233728967</v>
      </c>
      <c r="E113" s="1" t="s">
        <v>275</v>
      </c>
      <c r="F113" s="58">
        <v>41640</v>
      </c>
      <c r="G113" s="58">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96"/>
      <c r="C114" s="1" t="s">
        <v>84</v>
      </c>
      <c r="D114" s="9">
        <f t="shared" si="4"/>
        <v>0.56848772763262079</v>
      </c>
      <c r="E114" s="1">
        <v>2014</v>
      </c>
      <c r="F114" s="58">
        <v>41640</v>
      </c>
      <c r="G114" s="58">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96"/>
      <c r="C115" s="1" t="s">
        <v>297</v>
      </c>
      <c r="D115" s="9">
        <f t="shared" si="4"/>
        <v>4.7935316199826737E-2</v>
      </c>
      <c r="E115" s="1" t="s">
        <v>275</v>
      </c>
      <c r="F115" s="58">
        <v>41640</v>
      </c>
      <c r="G115" s="58">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96"/>
      <c r="C116" s="1" t="s">
        <v>298</v>
      </c>
      <c r="D116" s="9">
        <f t="shared" si="4"/>
        <v>0</v>
      </c>
      <c r="E116" s="1" t="s">
        <v>275</v>
      </c>
      <c r="F116" s="58">
        <v>41640</v>
      </c>
      <c r="G116" s="58">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96"/>
      <c r="C117" s="1" t="s">
        <v>146</v>
      </c>
      <c r="D117" s="9">
        <f t="shared" si="4"/>
        <v>0.2431237721021611</v>
      </c>
      <c r="E117" s="1">
        <v>2014</v>
      </c>
      <c r="F117" s="58">
        <v>41640</v>
      </c>
      <c r="G117" s="58">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96"/>
      <c r="C118" s="1" t="s">
        <v>163</v>
      </c>
      <c r="D118" s="9">
        <f t="shared" si="4"/>
        <v>0.12952665129526653</v>
      </c>
      <c r="E118" s="1">
        <v>2014</v>
      </c>
      <c r="F118" s="58">
        <v>41640</v>
      </c>
      <c r="G118" s="58">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299</v>
      </c>
      <c r="D119" s="9">
        <f>SUM(L56:L79,L88:L118)/SUM(R56:R79,R88:R118)</f>
        <v>0.40782835432336517</v>
      </c>
      <c r="R119" s="1">
        <f>SUM(R56:R118)</f>
        <v>264690.52859999996</v>
      </c>
    </row>
    <row r="120" spans="2:21" hidden="1" x14ac:dyDescent="0.25">
      <c r="D120" s="7">
        <f>MEDIAN(D56:D79,D88:D118)</f>
        <v>0.18292682926829268</v>
      </c>
      <c r="L120" s="1">
        <f>SUM(R56:R79,R88:R118)</f>
        <v>263804.61009999999</v>
      </c>
      <c r="R120" s="1">
        <v>2003854</v>
      </c>
    </row>
    <row r="121" spans="2:21" hidden="1" x14ac:dyDescent="0.25">
      <c r="L121" s="1">
        <f>791593+980157</f>
        <v>1771750</v>
      </c>
      <c r="R121" s="9">
        <f>R119/R120</f>
        <v>0.13209072547201542</v>
      </c>
    </row>
    <row r="122" spans="2:21" hidden="1" x14ac:dyDescent="0.25">
      <c r="L122" s="9">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9">
        <v>0</v>
      </c>
    </row>
    <row r="130" spans="4:5" hidden="1" x14ac:dyDescent="0.25">
      <c r="D130" s="9">
        <v>0</v>
      </c>
    </row>
    <row r="131" spans="4:5" hidden="1" x14ac:dyDescent="0.25">
      <c r="D131" s="9">
        <v>0</v>
      </c>
    </row>
    <row r="132" spans="4:5" hidden="1" x14ac:dyDescent="0.25">
      <c r="D132" s="9">
        <v>5.1150895140664966E-3</v>
      </c>
    </row>
    <row r="133" spans="4:5" hidden="1" x14ac:dyDescent="0.25">
      <c r="D133" s="9">
        <v>2.0618556701030927E-2</v>
      </c>
    </row>
    <row r="134" spans="4:5" hidden="1" x14ac:dyDescent="0.25">
      <c r="D134" s="9">
        <v>2.1126760563380281E-2</v>
      </c>
    </row>
    <row r="135" spans="4:5" hidden="1" x14ac:dyDescent="0.25">
      <c r="D135" s="9">
        <v>2.5952140208965285E-2</v>
      </c>
    </row>
    <row r="136" spans="4:5" hidden="1" x14ac:dyDescent="0.25">
      <c r="D136" s="9">
        <v>3.272727272727273E-2</v>
      </c>
    </row>
    <row r="137" spans="4:5" hidden="1" x14ac:dyDescent="0.25">
      <c r="D137" s="9">
        <v>3.968253968253968E-2</v>
      </c>
    </row>
    <row r="138" spans="4:5" hidden="1" x14ac:dyDescent="0.25">
      <c r="D138" s="9">
        <v>4.6627872276932256E-2</v>
      </c>
    </row>
    <row r="139" spans="4:5" hidden="1" x14ac:dyDescent="0.25">
      <c r="D139" s="9">
        <v>4.7935316199826737E-2</v>
      </c>
    </row>
    <row r="140" spans="4:5" hidden="1" x14ac:dyDescent="0.25">
      <c r="D140" s="9">
        <v>5.3478086047446721E-2</v>
      </c>
    </row>
    <row r="141" spans="4:5" hidden="1" x14ac:dyDescent="0.25">
      <c r="D141" s="9">
        <v>5.8139534883720929E-2</v>
      </c>
    </row>
    <row r="142" spans="4:5" hidden="1" x14ac:dyDescent="0.25">
      <c r="D142" s="9">
        <v>5.9171597633136092E-2</v>
      </c>
    </row>
    <row r="143" spans="4:5" hidden="1" x14ac:dyDescent="0.25">
      <c r="D143" s="9">
        <v>7.2675790467201504E-2</v>
      </c>
      <c r="E143" s="1" t="s">
        <v>306</v>
      </c>
    </row>
    <row r="144" spans="4:5" hidden="1" x14ac:dyDescent="0.25">
      <c r="D144" s="9">
        <v>8.771929824561403E-2</v>
      </c>
    </row>
    <row r="145" spans="4:5" hidden="1" x14ac:dyDescent="0.25">
      <c r="D145" s="9">
        <v>8.9333333333333334E-2</v>
      </c>
    </row>
    <row r="146" spans="4:5" hidden="1" x14ac:dyDescent="0.25">
      <c r="D146" s="9">
        <v>9.7560975609756101E-2</v>
      </c>
    </row>
    <row r="147" spans="4:5" hidden="1" x14ac:dyDescent="0.25">
      <c r="D147" s="9">
        <v>0.11835973904939422</v>
      </c>
    </row>
    <row r="148" spans="4:5" hidden="1" x14ac:dyDescent="0.25">
      <c r="D148" s="9">
        <v>0.12952665129526653</v>
      </c>
    </row>
    <row r="149" spans="4:5" hidden="1" x14ac:dyDescent="0.25">
      <c r="D149" s="9">
        <v>0.13186813186813187</v>
      </c>
    </row>
    <row r="150" spans="4:5" hidden="1" x14ac:dyDescent="0.25">
      <c r="D150" s="9">
        <v>0.13392857142857142</v>
      </c>
    </row>
    <row r="151" spans="4:5" hidden="1" x14ac:dyDescent="0.25">
      <c r="D151" s="9">
        <v>0.1339366515837104</v>
      </c>
    </row>
    <row r="152" spans="4:5" hidden="1" x14ac:dyDescent="0.25">
      <c r="D152" s="9">
        <v>0.13968481375358166</v>
      </c>
    </row>
    <row r="153" spans="4:5" hidden="1" x14ac:dyDescent="0.25">
      <c r="D153" s="9">
        <v>0.15011093197873226</v>
      </c>
    </row>
    <row r="154" spans="4:5" hidden="1" x14ac:dyDescent="0.25">
      <c r="D154" s="9">
        <v>0.15384615384615385</v>
      </c>
    </row>
    <row r="155" spans="4:5" hidden="1" x14ac:dyDescent="0.25">
      <c r="D155" s="9">
        <v>0.15958635217516198</v>
      </c>
    </row>
    <row r="156" spans="4:5" hidden="1" x14ac:dyDescent="0.25">
      <c r="D156" s="9">
        <v>0.18292682926829268</v>
      </c>
    </row>
    <row r="157" spans="4:5" hidden="1" x14ac:dyDescent="0.25">
      <c r="D157" s="7">
        <v>0.18292682926829268</v>
      </c>
      <c r="E157" s="1" t="s">
        <v>307</v>
      </c>
    </row>
    <row r="158" spans="4:5" hidden="1" x14ac:dyDescent="0.25">
      <c r="D158" s="9">
        <v>0.18779342723004694</v>
      </c>
    </row>
    <row r="159" spans="4:5" hidden="1" x14ac:dyDescent="0.25">
      <c r="D159" s="9">
        <v>0.19642624233728967</v>
      </c>
    </row>
    <row r="160" spans="4:5" hidden="1" x14ac:dyDescent="0.25">
      <c r="D160" s="9">
        <v>0.19784172661870503</v>
      </c>
    </row>
    <row r="161" spans="4:5" hidden="1" x14ac:dyDescent="0.25">
      <c r="D161" s="9">
        <v>0.20895522388059701</v>
      </c>
    </row>
    <row r="162" spans="4:5" hidden="1" x14ac:dyDescent="0.25">
      <c r="D162" s="9">
        <v>0.21848739495798319</v>
      </c>
    </row>
    <row r="163" spans="4:5" hidden="1" x14ac:dyDescent="0.25">
      <c r="D163" s="9">
        <v>0.22583600549702246</v>
      </c>
    </row>
    <row r="164" spans="4:5" hidden="1" x14ac:dyDescent="0.25">
      <c r="D164" s="9">
        <v>0.22826359880389877</v>
      </c>
    </row>
    <row r="165" spans="4:5" hidden="1" x14ac:dyDescent="0.25">
      <c r="D165" s="9">
        <v>0.2431237721021611</v>
      </c>
    </row>
    <row r="166" spans="4:5" hidden="1" x14ac:dyDescent="0.25">
      <c r="D166" s="9">
        <v>0.2469528351881293</v>
      </c>
    </row>
    <row r="167" spans="4:5" hidden="1" x14ac:dyDescent="0.25">
      <c r="D167" s="9">
        <v>0.25966850828729282</v>
      </c>
    </row>
    <row r="168" spans="4:5" hidden="1" x14ac:dyDescent="0.25">
      <c r="D168" s="9">
        <v>0.27711602697422322</v>
      </c>
    </row>
    <row r="169" spans="4:5" hidden="1" x14ac:dyDescent="0.25">
      <c r="D169" s="9">
        <v>0.29411764705882354</v>
      </c>
    </row>
    <row r="170" spans="4:5" hidden="1" x14ac:dyDescent="0.25">
      <c r="D170" s="9">
        <v>0.30539682539682539</v>
      </c>
    </row>
    <row r="171" spans="4:5" hidden="1" x14ac:dyDescent="0.25">
      <c r="D171" s="9">
        <v>0.31535898212662827</v>
      </c>
      <c r="E171" s="1" t="s">
        <v>308</v>
      </c>
    </row>
    <row r="172" spans="4:5" hidden="1" x14ac:dyDescent="0.25">
      <c r="D172" s="9">
        <v>0.32432432432432434</v>
      </c>
    </row>
    <row r="173" spans="4:5" hidden="1" x14ac:dyDescent="0.25">
      <c r="D173" s="9">
        <v>0.38613861386138615</v>
      </c>
    </row>
    <row r="174" spans="4:5" hidden="1" x14ac:dyDescent="0.25">
      <c r="D174" s="9">
        <v>0.39178541492036884</v>
      </c>
    </row>
    <row r="175" spans="4:5" hidden="1" x14ac:dyDescent="0.25">
      <c r="D175" s="9">
        <v>0.40206185567010311</v>
      </c>
    </row>
    <row r="176" spans="4:5" hidden="1" x14ac:dyDescent="0.25">
      <c r="D176" s="9">
        <v>0.40782835432336517</v>
      </c>
    </row>
    <row r="177" spans="4:4" hidden="1" x14ac:dyDescent="0.25">
      <c r="D177" s="9">
        <v>0.42601828761429761</v>
      </c>
    </row>
    <row r="178" spans="4:4" hidden="1" x14ac:dyDescent="0.25">
      <c r="D178" s="9">
        <v>0.50912576969875745</v>
      </c>
    </row>
    <row r="179" spans="4:4" hidden="1" x14ac:dyDescent="0.25">
      <c r="D179" s="9">
        <v>0.56164383561643838</v>
      </c>
    </row>
    <row r="180" spans="4:4" hidden="1" x14ac:dyDescent="0.25">
      <c r="D180" s="9">
        <v>0.56848772763262079</v>
      </c>
    </row>
    <row r="181" spans="4:4" hidden="1" x14ac:dyDescent="0.25">
      <c r="D181" s="9">
        <v>0.60278525990028087</v>
      </c>
    </row>
    <row r="182" spans="4:4" hidden="1" x14ac:dyDescent="0.25">
      <c r="D182" s="9">
        <v>0.62307807135393345</v>
      </c>
    </row>
    <row r="183" spans="4:4" hidden="1" x14ac:dyDescent="0.25">
      <c r="D183" s="9">
        <v>0.69741697416974169</v>
      </c>
    </row>
    <row r="184" spans="4:4" hidden="1" x14ac:dyDescent="0.25">
      <c r="D184" s="9">
        <v>0.94856309870887134</v>
      </c>
    </row>
    <row r="185" spans="4:4" hidden="1" x14ac:dyDescent="0.25">
      <c r="D185" s="9">
        <v>0.95258620689655171</v>
      </c>
    </row>
    <row r="186" spans="4:4" hidden="1" x14ac:dyDescent="0.25"/>
  </sheetData>
  <sheetProtection algorithmName="SHA-512" hashValue="Rbv27OO/rDmkRwnQIA2HtM0Yv1vM2P00TF1x3YckSVxYjMMyDOal0Y0UWDLBKNuJwqMj8iJ4ghTIpdpfxLvgUw==" saltValue="qT368TdvnPfCQJ2z0C3RiA=="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row r="30" spans="1:1" x14ac:dyDescent="0.25">
      <c r="A30" s="1" t="s">
        <v>316</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row r="30" spans="1:1" x14ac:dyDescent="0.25">
      <c r="A30" s="1" t="s">
        <v>318</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row r="30" spans="1:1" x14ac:dyDescent="0.25">
      <c r="A30" s="1" t="s">
        <v>318</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T126"/>
  <sheetViews>
    <sheetView showGridLines="0" showRowColHeaders="0" zoomScale="70" zoomScaleNormal="70" workbookViewId="0">
      <selection sqref="A1:D1"/>
    </sheetView>
  </sheetViews>
  <sheetFormatPr defaultRowHeight="15.75" x14ac:dyDescent="0.25"/>
  <cols>
    <col min="1" max="16384" width="9" style="1"/>
  </cols>
  <sheetData>
    <row r="34" spans="1:14" x14ac:dyDescent="0.25">
      <c r="A34" s="1" t="s">
        <v>218</v>
      </c>
    </row>
    <row r="35" spans="1:14" x14ac:dyDescent="0.25">
      <c r="A35" s="1" t="s">
        <v>343</v>
      </c>
    </row>
    <row r="38" spans="1:14" x14ac:dyDescent="0.25">
      <c r="I38" s="84"/>
    </row>
    <row r="39" spans="1:14" hidden="1" x14ac:dyDescent="0.25">
      <c r="I39" s="84"/>
    </row>
    <row r="40" spans="1:14" ht="15.75" hidden="1" customHeight="1" x14ac:dyDescent="0.25">
      <c r="B40" s="1">
        <v>2009</v>
      </c>
      <c r="C40" s="1">
        <v>2014</v>
      </c>
      <c r="D40" s="1" t="s">
        <v>183</v>
      </c>
      <c r="E40" s="1" t="s">
        <v>216</v>
      </c>
      <c r="I40" s="84"/>
    </row>
    <row r="41" spans="1:14" ht="15.75" hidden="1" customHeight="1" x14ac:dyDescent="0.25">
      <c r="A41" s="1" t="s">
        <v>99</v>
      </c>
      <c r="B41" s="1">
        <v>3364</v>
      </c>
      <c r="C41" s="1">
        <v>4531</v>
      </c>
      <c r="D41" s="9">
        <f t="shared" ref="D41:D46" si="0">((C41-B41)/B41)*-1</f>
        <v>-0.34690844233055884</v>
      </c>
      <c r="E41" s="7">
        <f t="shared" ref="E41:E46" si="1">1-D41</f>
        <v>1.3469084423305588</v>
      </c>
      <c r="I41" s="84"/>
      <c r="J41" s="21"/>
      <c r="K41" s="21"/>
      <c r="L41" s="21"/>
      <c r="M41" s="21"/>
      <c r="N41" s="9"/>
    </row>
    <row r="42" spans="1:14" ht="15.75" hidden="1" customHeight="1" x14ac:dyDescent="0.25">
      <c r="A42" s="1" t="s">
        <v>173</v>
      </c>
      <c r="B42" s="1">
        <v>471</v>
      </c>
      <c r="C42" s="1">
        <v>325</v>
      </c>
      <c r="D42" s="9">
        <f t="shared" si="0"/>
        <v>0.30997876857749468</v>
      </c>
      <c r="E42" s="7">
        <f t="shared" si="1"/>
        <v>0.69002123142250538</v>
      </c>
      <c r="I42" s="84"/>
      <c r="J42" s="21"/>
      <c r="K42" s="21"/>
      <c r="L42" s="21"/>
      <c r="M42" s="21"/>
      <c r="N42" s="9"/>
    </row>
    <row r="43" spans="1:14" ht="15.75" hidden="1" customHeight="1" x14ac:dyDescent="0.25">
      <c r="A43" s="1" t="s">
        <v>135</v>
      </c>
      <c r="B43" s="1">
        <v>638</v>
      </c>
      <c r="C43" s="1">
        <v>394</v>
      </c>
      <c r="D43" s="9">
        <f t="shared" si="0"/>
        <v>0.38244514106583072</v>
      </c>
      <c r="E43" s="7">
        <f t="shared" si="1"/>
        <v>0.61755485893416928</v>
      </c>
      <c r="I43" s="84"/>
      <c r="J43" s="21"/>
      <c r="K43" s="21"/>
      <c r="L43" s="21"/>
      <c r="M43" s="21"/>
      <c r="N43" s="9"/>
    </row>
    <row r="44" spans="1:14" ht="15.75" hidden="1" customHeight="1" x14ac:dyDescent="0.25">
      <c r="A44" s="1" t="s">
        <v>124</v>
      </c>
      <c r="B44" s="1">
        <v>1435</v>
      </c>
      <c r="C44" s="1">
        <v>667</v>
      </c>
      <c r="D44" s="9">
        <f t="shared" si="0"/>
        <v>0.53519163763066202</v>
      </c>
      <c r="E44" s="7">
        <f t="shared" si="1"/>
        <v>0.46480836236933798</v>
      </c>
      <c r="I44" s="71"/>
      <c r="J44" s="21"/>
      <c r="K44" s="21"/>
      <c r="L44" s="21"/>
      <c r="M44" s="21"/>
      <c r="N44" s="9"/>
    </row>
    <row r="45" spans="1:14" ht="15.75" hidden="1" customHeight="1" x14ac:dyDescent="0.25">
      <c r="A45" s="1" t="s">
        <v>160</v>
      </c>
      <c r="B45" s="1">
        <v>280</v>
      </c>
      <c r="C45" s="1">
        <v>121</v>
      </c>
      <c r="D45" s="9">
        <f t="shared" si="0"/>
        <v>0.56785714285714284</v>
      </c>
      <c r="E45" s="7">
        <f t="shared" si="1"/>
        <v>0.43214285714285716</v>
      </c>
      <c r="I45" s="71"/>
      <c r="J45" s="21"/>
      <c r="K45" s="21"/>
      <c r="L45" s="21"/>
      <c r="M45" s="21"/>
      <c r="N45" s="9"/>
    </row>
    <row r="46" spans="1:14" ht="15.75" hidden="1" customHeight="1" x14ac:dyDescent="0.25">
      <c r="A46" s="1" t="s">
        <v>54</v>
      </c>
      <c r="B46" s="1">
        <v>402</v>
      </c>
      <c r="C46" s="1">
        <v>155</v>
      </c>
      <c r="D46" s="9">
        <f t="shared" si="0"/>
        <v>0.61442786069651745</v>
      </c>
      <c r="E46" s="7">
        <f t="shared" si="1"/>
        <v>0.38557213930348255</v>
      </c>
      <c r="I46" s="84"/>
      <c r="J46" s="21"/>
      <c r="K46" s="21"/>
      <c r="L46" s="21"/>
      <c r="M46" s="21"/>
      <c r="N46" s="9"/>
    </row>
    <row r="47" spans="1:14" ht="15.75" customHeight="1" x14ac:dyDescent="0.25">
      <c r="I47" s="71"/>
      <c r="J47" s="21"/>
      <c r="K47" s="21"/>
      <c r="L47" s="21"/>
      <c r="M47" s="21"/>
      <c r="N47" s="9"/>
    </row>
    <row r="48" spans="1:14" ht="15.75" customHeight="1" x14ac:dyDescent="0.25">
      <c r="D48" s="9"/>
      <c r="E48" s="7"/>
      <c r="I48" s="71"/>
      <c r="J48" s="21"/>
      <c r="K48" s="21"/>
      <c r="L48" s="21"/>
      <c r="M48" s="21"/>
      <c r="N48" s="9"/>
    </row>
    <row r="49" spans="1:20" ht="15.75" customHeight="1" x14ac:dyDescent="0.25">
      <c r="D49" s="9"/>
      <c r="E49" s="7"/>
      <c r="I49" s="84"/>
      <c r="J49" s="21"/>
      <c r="K49" s="21"/>
      <c r="L49" s="21"/>
      <c r="M49" s="21"/>
      <c r="N49" s="9"/>
    </row>
    <row r="50" spans="1:20" ht="15.75" customHeight="1" x14ac:dyDescent="0.25">
      <c r="D50" s="9"/>
      <c r="E50" s="7"/>
      <c r="I50" s="84"/>
      <c r="J50" s="21"/>
      <c r="K50" s="21"/>
      <c r="L50" s="21"/>
      <c r="M50" s="21"/>
      <c r="N50" s="9"/>
    </row>
    <row r="51" spans="1:20" ht="15.75" customHeight="1" x14ac:dyDescent="0.25">
      <c r="D51" s="9"/>
      <c r="E51" s="7"/>
      <c r="I51" s="84"/>
      <c r="K51" s="21"/>
      <c r="L51" s="21"/>
      <c r="M51" s="21"/>
      <c r="N51" s="9"/>
    </row>
    <row r="52" spans="1:20" ht="15.75" customHeight="1" x14ac:dyDescent="0.25">
      <c r="D52" s="9"/>
      <c r="E52" s="7"/>
      <c r="I52" s="84"/>
      <c r="K52" s="21"/>
      <c r="L52" s="21"/>
      <c r="M52" s="21"/>
      <c r="N52" s="9"/>
    </row>
    <row r="53" spans="1:20" ht="15.75" customHeight="1" x14ac:dyDescent="0.25">
      <c r="D53" s="9"/>
      <c r="E53" s="7"/>
      <c r="I53" s="71"/>
      <c r="K53" s="21"/>
      <c r="L53" s="21"/>
      <c r="M53" s="21"/>
      <c r="N53" s="9"/>
    </row>
    <row r="54" spans="1:20" ht="15.75" customHeight="1" x14ac:dyDescent="0.25">
      <c r="D54" s="9"/>
      <c r="E54" s="7"/>
      <c r="I54" s="84"/>
      <c r="J54" s="21"/>
      <c r="K54" s="21"/>
      <c r="L54" s="21"/>
      <c r="M54" s="21"/>
      <c r="N54" s="9"/>
    </row>
    <row r="55" spans="1:20" ht="15.75" customHeight="1" x14ac:dyDescent="0.25">
      <c r="D55" s="9"/>
      <c r="E55" s="7"/>
      <c r="I55" s="71"/>
      <c r="J55" s="21"/>
      <c r="K55" s="21"/>
      <c r="L55" s="21"/>
      <c r="M55" s="21"/>
      <c r="N55" s="9"/>
    </row>
    <row r="56" spans="1:20" ht="15.75" customHeight="1" x14ac:dyDescent="0.25">
      <c r="I56" s="71"/>
      <c r="J56" s="21"/>
      <c r="K56" s="21"/>
      <c r="L56" s="21"/>
      <c r="M56" s="21"/>
      <c r="N56" s="9"/>
    </row>
    <row r="57" spans="1:20" ht="15.75" customHeight="1" x14ac:dyDescent="0.25">
      <c r="I57" s="71"/>
      <c r="J57" s="21"/>
      <c r="K57" s="21"/>
      <c r="L57" s="21"/>
      <c r="M57" s="21"/>
      <c r="N57" s="9"/>
    </row>
    <row r="58" spans="1:20" ht="15.75" customHeight="1" x14ac:dyDescent="0.25">
      <c r="I58" s="71"/>
      <c r="J58" s="21"/>
      <c r="K58" s="21"/>
      <c r="L58" s="21"/>
      <c r="M58" s="21"/>
      <c r="N58" s="9"/>
    </row>
    <row r="59" spans="1:20" x14ac:dyDescent="0.25">
      <c r="I59" s="84"/>
      <c r="J59" s="21"/>
      <c r="K59" s="21"/>
      <c r="L59" s="21"/>
      <c r="M59" s="21"/>
      <c r="N59" s="21"/>
      <c r="O59" s="21"/>
      <c r="P59" s="20"/>
      <c r="R59" s="9"/>
      <c r="S59" s="7"/>
      <c r="T59" s="7"/>
    </row>
    <row r="60" spans="1:20" x14ac:dyDescent="0.25">
      <c r="I60" s="71"/>
      <c r="J60" s="21"/>
    </row>
    <row r="61" spans="1:20" x14ac:dyDescent="0.25">
      <c r="I61" s="71"/>
      <c r="J61" s="21"/>
    </row>
    <row r="62" spans="1:20" x14ac:dyDescent="0.25">
      <c r="A62" s="88"/>
      <c r="I62" s="71"/>
    </row>
    <row r="63" spans="1:20" x14ac:dyDescent="0.25">
      <c r="A63" s="88"/>
      <c r="I63" s="84"/>
    </row>
    <row r="64" spans="1:20" x14ac:dyDescent="0.25">
      <c r="A64" s="52"/>
      <c r="I64" s="84"/>
    </row>
    <row r="65" spans="1:9" x14ac:dyDescent="0.25">
      <c r="A65" s="88"/>
      <c r="I65" s="71"/>
    </row>
    <row r="66" spans="1:9" x14ac:dyDescent="0.25">
      <c r="A66" s="88"/>
      <c r="I66" s="71"/>
    </row>
    <row r="67" spans="1:9" x14ac:dyDescent="0.25">
      <c r="A67" s="52"/>
      <c r="I67" s="71"/>
    </row>
    <row r="68" spans="1:9" x14ac:dyDescent="0.25">
      <c r="A68" s="88"/>
      <c r="I68" s="71"/>
    </row>
    <row r="69" spans="1:9" x14ac:dyDescent="0.25">
      <c r="A69" s="88"/>
      <c r="I69" s="84"/>
    </row>
    <row r="70" spans="1:9" x14ac:dyDescent="0.25">
      <c r="A70" s="52"/>
    </row>
    <row r="71" spans="1:9" x14ac:dyDescent="0.25">
      <c r="A71" s="88"/>
    </row>
    <row r="72" spans="1:9" x14ac:dyDescent="0.25">
      <c r="A72" s="88"/>
    </row>
    <row r="73" spans="1:9" x14ac:dyDescent="0.25">
      <c r="A73" s="52"/>
    </row>
    <row r="74" spans="1:9" x14ac:dyDescent="0.25">
      <c r="A74" s="88"/>
    </row>
    <row r="75" spans="1:9" x14ac:dyDescent="0.25">
      <c r="A75" s="88"/>
    </row>
    <row r="76" spans="1:9" x14ac:dyDescent="0.25">
      <c r="A76" s="52"/>
    </row>
    <row r="77" spans="1:9" x14ac:dyDescent="0.25">
      <c r="A77" s="88"/>
    </row>
    <row r="78" spans="1:9" x14ac:dyDescent="0.25">
      <c r="A78" s="88"/>
    </row>
    <row r="79" spans="1:9" x14ac:dyDescent="0.25">
      <c r="A79" s="52"/>
    </row>
    <row r="80" spans="1:9" x14ac:dyDescent="0.25">
      <c r="A80" s="88"/>
    </row>
    <row r="81" spans="1:1" x14ac:dyDescent="0.25">
      <c r="A81" s="88"/>
    </row>
    <row r="82" spans="1:1" x14ac:dyDescent="0.25">
      <c r="A82" s="52"/>
    </row>
    <row r="83" spans="1:1" x14ac:dyDescent="0.25">
      <c r="A83" s="88"/>
    </row>
    <row r="84" spans="1:1" x14ac:dyDescent="0.25">
      <c r="A84" s="88"/>
    </row>
    <row r="85" spans="1:1" x14ac:dyDescent="0.25">
      <c r="A85" s="52"/>
    </row>
    <row r="86" spans="1:1" x14ac:dyDescent="0.25">
      <c r="A86" s="88"/>
    </row>
    <row r="87" spans="1:1" x14ac:dyDescent="0.25">
      <c r="A87" s="88"/>
    </row>
    <row r="88" spans="1:1" x14ac:dyDescent="0.25">
      <c r="A88" s="52"/>
    </row>
    <row r="89" spans="1:1" x14ac:dyDescent="0.25">
      <c r="A89" s="88"/>
    </row>
    <row r="90" spans="1:1" x14ac:dyDescent="0.25">
      <c r="A90" s="88"/>
    </row>
    <row r="91" spans="1:1" x14ac:dyDescent="0.25">
      <c r="A91" s="52"/>
    </row>
    <row r="92" spans="1:1" x14ac:dyDescent="0.25">
      <c r="A92" s="88"/>
    </row>
    <row r="93" spans="1:1" x14ac:dyDescent="0.25">
      <c r="A93" s="88"/>
    </row>
    <row r="94" spans="1:1" x14ac:dyDescent="0.25">
      <c r="A94" s="52"/>
    </row>
    <row r="95" spans="1:1" x14ac:dyDescent="0.25">
      <c r="A95" s="88"/>
    </row>
    <row r="96" spans="1:1" x14ac:dyDescent="0.25">
      <c r="A96" s="88"/>
    </row>
    <row r="97" spans="1:1" x14ac:dyDescent="0.25">
      <c r="A97" s="52"/>
    </row>
    <row r="98" spans="1:1" x14ac:dyDescent="0.25">
      <c r="A98" s="88"/>
    </row>
    <row r="99" spans="1:1" x14ac:dyDescent="0.25">
      <c r="A99" s="88"/>
    </row>
    <row r="100" spans="1:1" x14ac:dyDescent="0.25">
      <c r="A100" s="52"/>
    </row>
    <row r="101" spans="1:1" x14ac:dyDescent="0.25">
      <c r="A101" s="88"/>
    </row>
    <row r="102" spans="1:1" x14ac:dyDescent="0.25">
      <c r="A102" s="88"/>
    </row>
    <row r="103" spans="1:1" x14ac:dyDescent="0.25">
      <c r="A103" s="52"/>
    </row>
    <row r="104" spans="1:1" x14ac:dyDescent="0.25">
      <c r="A104" s="88"/>
    </row>
    <row r="105" spans="1:1" x14ac:dyDescent="0.25">
      <c r="A105" s="88"/>
    </row>
    <row r="106" spans="1:1" x14ac:dyDescent="0.25">
      <c r="A106" s="52"/>
    </row>
    <row r="107" spans="1:1" x14ac:dyDescent="0.25">
      <c r="A107" s="88"/>
    </row>
    <row r="108" spans="1:1" x14ac:dyDescent="0.25">
      <c r="A108" s="88"/>
    </row>
    <row r="109" spans="1:1" x14ac:dyDescent="0.25">
      <c r="A109" s="52"/>
    </row>
    <row r="110" spans="1:1" x14ac:dyDescent="0.25">
      <c r="A110" s="88"/>
    </row>
    <row r="111" spans="1:1" x14ac:dyDescent="0.25">
      <c r="A111" s="88"/>
    </row>
    <row r="112" spans="1:1" x14ac:dyDescent="0.25">
      <c r="A112" s="52"/>
    </row>
    <row r="113" spans="1:1" x14ac:dyDescent="0.25">
      <c r="A113" s="88"/>
    </row>
    <row r="114" spans="1:1" x14ac:dyDescent="0.25">
      <c r="A114" s="88"/>
    </row>
    <row r="115" spans="1:1" x14ac:dyDescent="0.25">
      <c r="A115" s="52"/>
    </row>
    <row r="116" spans="1:1" x14ac:dyDescent="0.25">
      <c r="A116" s="88"/>
    </row>
    <row r="117" spans="1:1" x14ac:dyDescent="0.25">
      <c r="A117" s="88"/>
    </row>
    <row r="118" spans="1:1" x14ac:dyDescent="0.25">
      <c r="A118" s="52"/>
    </row>
    <row r="119" spans="1:1" x14ac:dyDescent="0.25">
      <c r="A119" s="88"/>
    </row>
    <row r="120" spans="1:1" x14ac:dyDescent="0.25">
      <c r="A120" s="88"/>
    </row>
    <row r="121" spans="1:1" x14ac:dyDescent="0.25">
      <c r="A121" s="52"/>
    </row>
    <row r="122" spans="1:1" x14ac:dyDescent="0.25">
      <c r="A122" s="88"/>
    </row>
    <row r="123" spans="1:1" x14ac:dyDescent="0.25">
      <c r="A123" s="88"/>
    </row>
    <row r="124" spans="1:1" x14ac:dyDescent="0.25">
      <c r="A124" s="52"/>
    </row>
    <row r="125" spans="1:1" x14ac:dyDescent="0.25">
      <c r="A125" s="88"/>
    </row>
    <row r="126" spans="1:1" x14ac:dyDescent="0.25">
      <c r="A126" s="88"/>
    </row>
  </sheetData>
  <sheetProtection algorithmName="SHA-512" hashValue="lsypjcClVVMDOoKqHmt7FfYJ52dV0oXpQEQYRQ2VEiWEwITuCMeQRo8C0/bcjmA10PuR5Eh9ToRv6uskajnh7Q==" saltValue="AKKkERJ1yg2jWYjWD9NtIw==" spinCount="100000" sheet="1" scenarios="1"/>
  <sortState ref="G38:I72">
    <sortCondition ref="G38:G72"/>
    <sortCondition ref="H38:H72"/>
  </sortState>
  <mergeCells count="22">
    <mergeCell ref="A116:A117"/>
    <mergeCell ref="A119:A120"/>
    <mergeCell ref="A122:A123"/>
    <mergeCell ref="A125:A126"/>
    <mergeCell ref="A98:A99"/>
    <mergeCell ref="A101:A102"/>
    <mergeCell ref="A104:A105"/>
    <mergeCell ref="A107:A108"/>
    <mergeCell ref="A110:A111"/>
    <mergeCell ref="A113:A114"/>
    <mergeCell ref="A95:A96"/>
    <mergeCell ref="A62:A63"/>
    <mergeCell ref="A65:A66"/>
    <mergeCell ref="A68:A69"/>
    <mergeCell ref="A71:A72"/>
    <mergeCell ref="A74:A75"/>
    <mergeCell ref="A77:A78"/>
    <mergeCell ref="A80:A81"/>
    <mergeCell ref="A83:A84"/>
    <mergeCell ref="A86:A87"/>
    <mergeCell ref="A89:A90"/>
    <mergeCell ref="A92:A93"/>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70" zoomScaleNormal="70" workbookViewId="0">
      <selection sqref="A1:D1"/>
    </sheetView>
  </sheetViews>
  <sheetFormatPr defaultRowHeight="15.75" x14ac:dyDescent="0.25"/>
  <cols>
    <col min="1" max="1" width="5.5" style="1" bestFit="1" customWidth="1"/>
    <col min="2" max="2" width="8.25" style="1" customWidth="1"/>
    <col min="3" max="3" width="11.375" style="10" bestFit="1" customWidth="1"/>
    <col min="4" max="4" width="13" style="10" bestFit="1" customWidth="1"/>
    <col min="5" max="5" width="7.75" style="10" bestFit="1" customWidth="1"/>
    <col min="6" max="6" width="8.75" style="10" bestFit="1" customWidth="1"/>
    <col min="7" max="7" width="10" style="10" bestFit="1" customWidth="1"/>
    <col min="8" max="8" width="11.375" style="10" bestFit="1" customWidth="1"/>
    <col min="9" max="9" width="16.875" style="10" bestFit="1" customWidth="1"/>
    <col min="10" max="10" width="17.125" style="10" bestFit="1" customWidth="1"/>
    <col min="11" max="11" width="18.25" style="10" bestFit="1" customWidth="1"/>
    <col min="12" max="12" width="21.75" style="10" bestFit="1" customWidth="1"/>
    <col min="13" max="15" width="16.875" style="10" bestFit="1" customWidth="1"/>
    <col min="16" max="16" width="18.875" style="10" bestFit="1" customWidth="1"/>
    <col min="17" max="17" width="22.875" style="10" bestFit="1" customWidth="1"/>
    <col min="18" max="18" width="23" style="10" bestFit="1" customWidth="1"/>
    <col min="19" max="19" width="15.875" style="1" bestFit="1" customWidth="1"/>
    <col min="20" max="16384" width="9" style="1"/>
  </cols>
  <sheetData>
    <row r="32" spans="1:11" x14ac:dyDescent="0.25">
      <c r="A32" s="89" t="s">
        <v>218</v>
      </c>
      <c r="B32" s="89"/>
      <c r="C32" s="89"/>
      <c r="D32" s="89"/>
      <c r="E32" s="89"/>
      <c r="F32" s="89"/>
      <c r="G32" s="89"/>
      <c r="H32" s="89"/>
      <c r="I32" s="89"/>
      <c r="J32" s="89"/>
      <c r="K32" s="89"/>
    </row>
    <row r="33" spans="1:18" x14ac:dyDescent="0.25">
      <c r="A33" s="89" t="s">
        <v>257</v>
      </c>
      <c r="B33" s="89"/>
      <c r="C33" s="89"/>
      <c r="D33" s="89"/>
      <c r="E33" s="89"/>
      <c r="F33" s="89"/>
      <c r="G33" s="89"/>
      <c r="H33" s="89"/>
      <c r="I33" s="89"/>
      <c r="J33" s="89"/>
      <c r="K33" s="89"/>
    </row>
    <row r="34" spans="1:18" x14ac:dyDescent="0.25">
      <c r="A34" s="89"/>
      <c r="B34" s="89"/>
      <c r="C34" s="89"/>
      <c r="D34" s="89"/>
      <c r="E34" s="89"/>
      <c r="F34" s="89"/>
      <c r="G34" s="89"/>
      <c r="H34" s="89"/>
      <c r="I34" s="89"/>
      <c r="J34" s="89"/>
      <c r="K34" s="89"/>
    </row>
    <row r="35" spans="1:18" ht="33" hidden="1" customHeight="1" x14ac:dyDescent="0.25">
      <c r="A35" s="54" t="s">
        <v>2</v>
      </c>
      <c r="B35" s="54" t="s">
        <v>3</v>
      </c>
      <c r="C35" s="54" t="s">
        <v>0</v>
      </c>
      <c r="D35" s="54" t="s">
        <v>10</v>
      </c>
      <c r="F35" s="54"/>
      <c r="K35" s="1"/>
      <c r="L35" s="1"/>
      <c r="M35" s="1"/>
      <c r="N35" s="1"/>
      <c r="O35" s="1"/>
      <c r="P35" s="1"/>
      <c r="Q35" s="1"/>
      <c r="R35" s="1"/>
    </row>
    <row r="36" spans="1:18" hidden="1" x14ac:dyDescent="0.25">
      <c r="A36" s="54">
        <v>2000</v>
      </c>
      <c r="B36" s="54" t="s">
        <v>335</v>
      </c>
      <c r="C36" s="30">
        <v>6051.57</v>
      </c>
      <c r="D36" s="10">
        <v>2.2513105843759047E-3</v>
      </c>
      <c r="F36" s="54"/>
      <c r="K36" s="1"/>
      <c r="L36" s="1"/>
      <c r="M36" s="1"/>
      <c r="N36" s="1"/>
      <c r="O36" s="1"/>
      <c r="P36" s="1"/>
      <c r="Q36" s="1"/>
      <c r="R36" s="1"/>
    </row>
    <row r="37" spans="1:18" hidden="1" x14ac:dyDescent="0.25">
      <c r="A37" s="54">
        <v>2001</v>
      </c>
      <c r="B37" s="54" t="s">
        <v>335</v>
      </c>
      <c r="C37" s="30">
        <v>6343.77</v>
      </c>
      <c r="D37" s="10">
        <v>2.6360533009977464E-3</v>
      </c>
      <c r="F37" s="54"/>
      <c r="K37" s="1"/>
      <c r="L37" s="1"/>
      <c r="M37" s="1"/>
      <c r="N37" s="1"/>
      <c r="O37" s="1"/>
      <c r="P37" s="1"/>
      <c r="Q37" s="1"/>
      <c r="R37" s="1"/>
    </row>
    <row r="38" spans="1:18" hidden="1" x14ac:dyDescent="0.25">
      <c r="A38" s="54">
        <v>2002</v>
      </c>
      <c r="B38" s="54" t="s">
        <v>335</v>
      </c>
      <c r="C38" s="30">
        <v>6628.11</v>
      </c>
      <c r="D38" s="10">
        <v>2.9121665252788715E-3</v>
      </c>
      <c r="F38" s="54"/>
      <c r="K38" s="1"/>
      <c r="L38" s="1"/>
      <c r="M38" s="1"/>
      <c r="N38" s="1"/>
      <c r="O38" s="1"/>
      <c r="P38" s="1"/>
      <c r="Q38" s="1"/>
      <c r="R38" s="1"/>
    </row>
    <row r="39" spans="1:18" hidden="1" x14ac:dyDescent="0.25">
      <c r="A39" s="54">
        <v>2003</v>
      </c>
      <c r="B39" s="54" t="s">
        <v>335</v>
      </c>
      <c r="C39" s="30">
        <v>6813.5</v>
      </c>
      <c r="D39" s="10">
        <v>6.5321961275718501E-2</v>
      </c>
      <c r="F39" s="54"/>
      <c r="K39" s="1"/>
      <c r="L39" s="1"/>
      <c r="M39" s="1"/>
      <c r="N39" s="1"/>
      <c r="O39" s="1"/>
      <c r="P39" s="1"/>
      <c r="Q39" s="1"/>
      <c r="R39" s="1"/>
    </row>
    <row r="40" spans="1:18" hidden="1" x14ac:dyDescent="0.25">
      <c r="A40" s="54">
        <v>2004</v>
      </c>
      <c r="B40" s="54" t="s">
        <v>335</v>
      </c>
      <c r="C40" s="30">
        <v>7132.54</v>
      </c>
      <c r="D40" s="10">
        <v>9.4806027942424931E-2</v>
      </c>
      <c r="F40" s="54"/>
      <c r="K40" s="1"/>
      <c r="L40" s="1"/>
      <c r="M40" s="1"/>
      <c r="N40" s="1"/>
      <c r="O40" s="1"/>
      <c r="P40" s="1"/>
      <c r="Q40" s="1"/>
      <c r="R40" s="1"/>
    </row>
    <row r="41" spans="1:18" hidden="1" x14ac:dyDescent="0.25">
      <c r="A41" s="54">
        <v>2005</v>
      </c>
      <c r="B41" s="54" t="s">
        <v>335</v>
      </c>
      <c r="C41" s="30">
        <v>7264.33</v>
      </c>
      <c r="D41" s="10">
        <v>0.12504975454424838</v>
      </c>
      <c r="F41" s="54"/>
      <c r="K41" s="1"/>
      <c r="L41" s="1"/>
      <c r="M41" s="1"/>
      <c r="N41" s="1"/>
      <c r="O41" s="1"/>
      <c r="P41" s="1"/>
      <c r="Q41" s="1"/>
      <c r="R41" s="1"/>
    </row>
    <row r="42" spans="1:18" hidden="1" x14ac:dyDescent="0.25">
      <c r="A42" s="54">
        <v>2006</v>
      </c>
      <c r="B42" s="54" t="s">
        <v>335</v>
      </c>
      <c r="C42" s="30">
        <v>7562.38</v>
      </c>
      <c r="D42" s="10">
        <v>0.15865889373929379</v>
      </c>
      <c r="F42" s="54"/>
      <c r="K42" s="1"/>
      <c r="L42" s="1"/>
      <c r="M42" s="1"/>
      <c r="N42" s="1"/>
      <c r="O42" s="1"/>
      <c r="P42" s="1"/>
      <c r="Q42" s="1"/>
      <c r="R42" s="1"/>
    </row>
    <row r="43" spans="1:18" hidden="1" x14ac:dyDescent="0.25">
      <c r="A43" s="54">
        <v>2007</v>
      </c>
      <c r="B43" s="54" t="s">
        <v>335</v>
      </c>
      <c r="C43" s="30">
        <v>7811.67</v>
      </c>
      <c r="D43" s="10">
        <v>0.19407982943211621</v>
      </c>
      <c r="F43" s="54"/>
      <c r="K43" s="1"/>
      <c r="L43" s="1"/>
      <c r="M43" s="1"/>
      <c r="N43" s="1"/>
      <c r="O43" s="1"/>
      <c r="P43" s="1"/>
      <c r="Q43" s="1"/>
      <c r="R43" s="1"/>
    </row>
    <row r="44" spans="1:18" hidden="1" x14ac:dyDescent="0.25">
      <c r="A44" s="54">
        <v>2008</v>
      </c>
      <c r="B44" s="54" t="s">
        <v>335</v>
      </c>
      <c r="C44" s="30">
        <v>7897.71</v>
      </c>
      <c r="D44" s="10">
        <v>0.28392518280692652</v>
      </c>
      <c r="F44" s="54"/>
      <c r="K44" s="1"/>
      <c r="L44" s="1"/>
      <c r="M44" s="1"/>
      <c r="N44" s="1"/>
      <c r="O44" s="1"/>
      <c r="P44" s="1"/>
      <c r="Q44" s="1"/>
      <c r="R44" s="1"/>
    </row>
    <row r="45" spans="1:18" hidden="1" x14ac:dyDescent="0.25">
      <c r="A45" s="54">
        <v>2009</v>
      </c>
      <c r="B45" s="54" t="s">
        <v>335</v>
      </c>
      <c r="C45" s="30">
        <v>7753.66</v>
      </c>
      <c r="D45" s="10">
        <v>0.35011004551813224</v>
      </c>
      <c r="F45" s="54"/>
      <c r="K45" s="1"/>
      <c r="L45" s="1"/>
      <c r="M45" s="1"/>
      <c r="N45" s="1"/>
      <c r="O45" s="1"/>
      <c r="P45" s="1"/>
      <c r="Q45" s="1"/>
      <c r="R45" s="1"/>
    </row>
    <row r="46" spans="1:18" hidden="1" x14ac:dyDescent="0.25">
      <c r="A46" s="54">
        <v>2010</v>
      </c>
      <c r="B46" s="54" t="s">
        <v>335</v>
      </c>
      <c r="C46" s="30">
        <v>7748.81</v>
      </c>
      <c r="D46" s="10">
        <v>0.38680335574890568</v>
      </c>
      <c r="F46" s="54"/>
      <c r="K46" s="1"/>
      <c r="L46" s="1"/>
      <c r="M46" s="1"/>
      <c r="N46" s="1"/>
      <c r="O46" s="1"/>
      <c r="P46" s="1"/>
      <c r="Q46" s="1"/>
      <c r="R46" s="1"/>
    </row>
    <row r="47" spans="1:18" hidden="1" x14ac:dyDescent="0.25">
      <c r="A47" s="54">
        <v>2011</v>
      </c>
      <c r="B47" s="54" t="s">
        <v>335</v>
      </c>
      <c r="C47" s="30">
        <v>7569.52</v>
      </c>
      <c r="D47" s="10">
        <v>0.40525513776203614</v>
      </c>
      <c r="F47" s="54"/>
      <c r="K47" s="1"/>
      <c r="L47" s="1"/>
      <c r="M47" s="1"/>
      <c r="N47" s="1"/>
      <c r="O47" s="1"/>
      <c r="P47" s="1"/>
      <c r="Q47" s="1"/>
      <c r="R47" s="1"/>
    </row>
    <row r="48" spans="1:18" hidden="1" x14ac:dyDescent="0.25">
      <c r="A48" s="54">
        <v>2012</v>
      </c>
      <c r="B48" s="54" t="s">
        <v>335</v>
      </c>
      <c r="C48" s="30">
        <v>7438.61</v>
      </c>
      <c r="D48" s="10">
        <v>0.41452541370305712</v>
      </c>
      <c r="F48" s="54"/>
      <c r="K48" s="1"/>
      <c r="L48" s="1"/>
      <c r="M48" s="1"/>
      <c r="N48" s="1"/>
      <c r="O48" s="1"/>
      <c r="P48" s="1"/>
      <c r="Q48" s="1"/>
      <c r="R48" s="1"/>
    </row>
    <row r="49" spans="1:21" hidden="1" x14ac:dyDescent="0.25">
      <c r="A49" s="54">
        <v>2013</v>
      </c>
      <c r="B49" s="54" t="s">
        <v>335</v>
      </c>
      <c r="C49" s="30">
        <v>7300.53</v>
      </c>
      <c r="D49" s="10">
        <v>0.41991237646925378</v>
      </c>
      <c r="F49" s="54"/>
      <c r="K49" s="1"/>
      <c r="L49" s="1"/>
      <c r="M49" s="1"/>
      <c r="N49" s="1"/>
      <c r="O49" s="1"/>
      <c r="P49" s="1"/>
      <c r="Q49" s="1"/>
      <c r="R49" s="1"/>
    </row>
    <row r="50" spans="1:21" hidden="1" x14ac:dyDescent="0.25">
      <c r="A50" s="54">
        <v>2014</v>
      </c>
      <c r="B50" s="54" t="s">
        <v>335</v>
      </c>
      <c r="C50" s="30">
        <v>7301.52</v>
      </c>
      <c r="D50" s="10">
        <v>0.46681772039730124</v>
      </c>
      <c r="F50" s="54"/>
      <c r="K50" s="1"/>
      <c r="L50" s="1"/>
      <c r="M50" s="1"/>
      <c r="N50" s="1"/>
      <c r="O50" s="1"/>
      <c r="P50" s="1"/>
      <c r="Q50" s="1"/>
      <c r="R50" s="1"/>
    </row>
    <row r="51" spans="1:21" hidden="1" x14ac:dyDescent="0.25">
      <c r="I51" s="1"/>
      <c r="J51" s="1"/>
      <c r="K51" s="1"/>
      <c r="L51" s="1"/>
      <c r="M51" s="1"/>
      <c r="N51" s="1"/>
      <c r="O51" s="1"/>
      <c r="P51" s="1"/>
      <c r="Q51" s="1"/>
      <c r="R51" s="1"/>
      <c r="T51" s="17"/>
      <c r="U51" s="17"/>
    </row>
    <row r="52" spans="1:21" hidden="1" x14ac:dyDescent="0.25">
      <c r="A52" s="10"/>
      <c r="B52" s="10"/>
      <c r="I52" s="1"/>
      <c r="J52" s="1"/>
      <c r="K52" s="1"/>
      <c r="L52" s="1"/>
      <c r="M52" s="1"/>
      <c r="N52" s="1"/>
      <c r="O52" s="1"/>
      <c r="P52" s="1"/>
      <c r="Q52" s="1"/>
      <c r="R52" s="1"/>
      <c r="T52" s="17"/>
      <c r="U52" s="17"/>
    </row>
    <row r="53" spans="1:21" ht="21" customHeight="1" x14ac:dyDescent="0.25">
      <c r="A53" s="10"/>
      <c r="B53" s="10"/>
      <c r="K53" s="15"/>
      <c r="L53" s="15"/>
      <c r="M53" s="16"/>
      <c r="N53" s="16"/>
      <c r="P53" s="16"/>
      <c r="T53" s="17"/>
      <c r="U53" s="17"/>
    </row>
    <row r="54" spans="1:21" x14ac:dyDescent="0.25">
      <c r="A54" s="10"/>
      <c r="B54" s="10"/>
      <c r="H54" s="15"/>
      <c r="K54" s="15"/>
      <c r="L54" s="15"/>
      <c r="M54" s="16"/>
      <c r="N54" s="16"/>
      <c r="P54" s="16"/>
      <c r="T54" s="17"/>
      <c r="U54" s="17"/>
    </row>
    <row r="55" spans="1:21" ht="16.5" customHeight="1" x14ac:dyDescent="0.25">
      <c r="A55" s="10"/>
      <c r="B55" s="10"/>
      <c r="H55" s="15"/>
      <c r="K55" s="15"/>
      <c r="L55" s="15"/>
      <c r="M55" s="16"/>
      <c r="N55" s="16"/>
      <c r="P55" s="16"/>
      <c r="T55" s="17"/>
      <c r="U55" s="17"/>
    </row>
    <row r="56" spans="1:21" x14ac:dyDescent="0.25">
      <c r="A56" s="10"/>
      <c r="B56" s="10"/>
      <c r="H56" s="15"/>
      <c r="K56" s="15"/>
      <c r="L56" s="15"/>
      <c r="M56" s="16"/>
      <c r="N56" s="16"/>
      <c r="P56" s="16"/>
      <c r="T56" s="17"/>
      <c r="U56" s="17"/>
    </row>
    <row r="57" spans="1:21" x14ac:dyDescent="0.25">
      <c r="A57" s="10"/>
      <c r="B57" s="10"/>
    </row>
    <row r="58" spans="1:21" x14ac:dyDescent="0.25">
      <c r="A58" s="10"/>
      <c r="B58" s="10"/>
    </row>
    <row r="59" spans="1:21" x14ac:dyDescent="0.25">
      <c r="A59" s="10"/>
      <c r="B59" s="10"/>
    </row>
    <row r="60" spans="1:21" x14ac:dyDescent="0.25">
      <c r="A60" s="10"/>
      <c r="B60" s="10"/>
    </row>
    <row r="61" spans="1:21" x14ac:dyDescent="0.25">
      <c r="A61" s="10"/>
      <c r="B61" s="10"/>
    </row>
  </sheetData>
  <sheetProtection algorithmName="SHA-512" hashValue="eGwqG967ismHJvPs0cjHL6QKeKr74jLO3XTF372U5xNtOTZwFWU2W/jp77hWEMPA7etpXtv9cRZpEApZI3x9Mw==" saltValue="Jrr8xOF0glJ8KuPxj5hnvw==" spinCount="100000" sheet="1" scenarios="1"/>
  <mergeCells count="3">
    <mergeCell ref="A32:K32"/>
    <mergeCell ref="A34:K34"/>
    <mergeCell ref="A33:K33"/>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49"/>
  <sheetViews>
    <sheetView showGridLines="0" showRowColHeaders="0" zoomScale="70" zoomScaleNormal="70" workbookViewId="0">
      <selection sqref="A1:D1"/>
    </sheetView>
  </sheetViews>
  <sheetFormatPr defaultRowHeight="15.75" x14ac:dyDescent="0.25"/>
  <cols>
    <col min="1" max="1" width="9" style="4"/>
    <col min="2" max="10" width="9.25" style="4" bestFit="1" customWidth="1"/>
    <col min="11" max="14" width="9.5" style="4" bestFit="1" customWidth="1"/>
    <col min="15" max="16" width="10.25" style="4" bestFit="1" customWidth="1"/>
    <col min="17" max="17" width="11.125" style="4" bestFit="1" customWidth="1"/>
    <col min="18" max="19" width="10.125" style="4" customWidth="1"/>
    <col min="20" max="21" width="9.125" style="4" bestFit="1" customWidth="1"/>
    <col min="22" max="16384" width="9" style="4"/>
  </cols>
  <sheetData>
    <row r="1" spans="1:13" s="1" customFormat="1" x14ac:dyDescent="0.25">
      <c r="A1"/>
      <c r="B1"/>
      <c r="C1"/>
      <c r="D1"/>
      <c r="E1"/>
      <c r="F1"/>
      <c r="G1"/>
      <c r="H1"/>
      <c r="I1"/>
      <c r="J1"/>
      <c r="K1"/>
      <c r="L1"/>
      <c r="M1"/>
    </row>
    <row r="2" spans="1:13" s="1" customFormat="1" x14ac:dyDescent="0.25">
      <c r="A2"/>
      <c r="B2"/>
      <c r="C2"/>
      <c r="D2"/>
      <c r="E2"/>
      <c r="F2"/>
      <c r="G2"/>
      <c r="H2"/>
      <c r="I2"/>
      <c r="J2"/>
      <c r="K2"/>
      <c r="L2"/>
      <c r="M2"/>
    </row>
    <row r="3" spans="1:13" s="1" customFormat="1" x14ac:dyDescent="0.25">
      <c r="A3"/>
      <c r="B3"/>
      <c r="C3"/>
      <c r="D3"/>
      <c r="E3"/>
      <c r="F3"/>
      <c r="G3"/>
      <c r="H3"/>
      <c r="I3"/>
      <c r="J3"/>
      <c r="K3"/>
      <c r="L3"/>
      <c r="M3"/>
    </row>
    <row r="4" spans="1:13" s="1" customFormat="1" x14ac:dyDescent="0.25">
      <c r="A4"/>
      <c r="B4"/>
      <c r="C4"/>
      <c r="D4"/>
      <c r="E4"/>
      <c r="F4"/>
      <c r="G4"/>
      <c r="H4"/>
      <c r="I4"/>
      <c r="J4"/>
      <c r="K4"/>
      <c r="L4"/>
      <c r="M4"/>
    </row>
    <row r="5" spans="1:13" s="1" customFormat="1" x14ac:dyDescent="0.25">
      <c r="A5"/>
      <c r="B5"/>
      <c r="C5"/>
      <c r="D5"/>
      <c r="E5"/>
      <c r="F5"/>
      <c r="G5"/>
      <c r="H5"/>
      <c r="I5"/>
      <c r="J5"/>
      <c r="K5"/>
      <c r="L5"/>
      <c r="M5"/>
    </row>
    <row r="6" spans="1:13" s="1" customFormat="1" x14ac:dyDescent="0.25">
      <c r="A6"/>
      <c r="B6"/>
      <c r="C6"/>
      <c r="D6"/>
      <c r="E6"/>
      <c r="F6"/>
      <c r="G6"/>
      <c r="H6"/>
      <c r="I6"/>
      <c r="J6"/>
      <c r="K6"/>
      <c r="L6"/>
      <c r="M6"/>
    </row>
    <row r="7" spans="1:13" s="1" customFormat="1" x14ac:dyDescent="0.25">
      <c r="A7"/>
      <c r="B7"/>
      <c r="C7"/>
      <c r="D7"/>
      <c r="E7"/>
      <c r="F7"/>
      <c r="G7"/>
      <c r="H7"/>
      <c r="I7"/>
      <c r="J7"/>
      <c r="K7"/>
      <c r="L7"/>
      <c r="M7"/>
    </row>
    <row r="8" spans="1:13" s="1" customFormat="1" x14ac:dyDescent="0.25">
      <c r="A8"/>
      <c r="B8"/>
      <c r="C8"/>
      <c r="D8"/>
      <c r="E8"/>
      <c r="F8"/>
      <c r="G8"/>
      <c r="H8"/>
      <c r="I8"/>
      <c r="J8"/>
      <c r="K8"/>
      <c r="L8"/>
      <c r="M8"/>
    </row>
    <row r="9" spans="1:13" s="1" customFormat="1" x14ac:dyDescent="0.25">
      <c r="A9"/>
      <c r="B9"/>
      <c r="C9"/>
      <c r="D9"/>
      <c r="E9"/>
      <c r="F9"/>
      <c r="G9"/>
      <c r="H9"/>
      <c r="I9"/>
      <c r="J9"/>
      <c r="K9"/>
      <c r="L9"/>
      <c r="M9"/>
    </row>
    <row r="10" spans="1:13" s="1" customFormat="1" x14ac:dyDescent="0.25">
      <c r="A10"/>
      <c r="B10"/>
      <c r="C10"/>
      <c r="D10"/>
      <c r="E10"/>
      <c r="F10"/>
      <c r="G10"/>
      <c r="H10"/>
      <c r="I10"/>
      <c r="J10"/>
      <c r="K10"/>
      <c r="L10"/>
      <c r="M10"/>
    </row>
    <row r="11" spans="1:13" s="1" customFormat="1" x14ac:dyDescent="0.25">
      <c r="A11"/>
      <c r="B11"/>
      <c r="C11"/>
      <c r="D11"/>
      <c r="E11"/>
      <c r="F11"/>
      <c r="G11"/>
      <c r="H11"/>
      <c r="I11"/>
      <c r="J11"/>
      <c r="K11"/>
      <c r="L11"/>
      <c r="M11"/>
    </row>
    <row r="12" spans="1:13" s="1" customFormat="1" x14ac:dyDescent="0.25">
      <c r="A12"/>
      <c r="B12"/>
      <c r="C12"/>
      <c r="D12"/>
      <c r="E12"/>
      <c r="F12"/>
      <c r="G12"/>
      <c r="H12"/>
      <c r="I12"/>
      <c r="J12"/>
      <c r="K12"/>
      <c r="L12"/>
      <c r="M12"/>
    </row>
    <row r="13" spans="1:13" s="1" customFormat="1" x14ac:dyDescent="0.25">
      <c r="A13"/>
      <c r="B13"/>
      <c r="C13"/>
      <c r="D13"/>
      <c r="E13"/>
      <c r="F13"/>
      <c r="G13"/>
      <c r="H13"/>
      <c r="I13"/>
      <c r="J13"/>
      <c r="K13"/>
      <c r="L13"/>
      <c r="M13"/>
    </row>
    <row r="14" spans="1:13" s="1" customFormat="1" x14ac:dyDescent="0.25">
      <c r="A14"/>
      <c r="B14"/>
      <c r="C14"/>
      <c r="D14"/>
      <c r="E14"/>
      <c r="F14"/>
      <c r="G14"/>
      <c r="H14"/>
      <c r="I14"/>
      <c r="J14"/>
      <c r="K14"/>
      <c r="L14"/>
      <c r="M14"/>
    </row>
    <row r="15" spans="1:13" s="1" customFormat="1" x14ac:dyDescent="0.25">
      <c r="A15"/>
      <c r="B15"/>
      <c r="C15"/>
      <c r="D15"/>
      <c r="E15"/>
      <c r="F15"/>
      <c r="G15"/>
      <c r="H15"/>
      <c r="I15"/>
      <c r="J15"/>
      <c r="K15"/>
      <c r="L15"/>
      <c r="M15"/>
    </row>
    <row r="16" spans="1:13" s="1" customFormat="1" x14ac:dyDescent="0.25">
      <c r="A16"/>
      <c r="B16"/>
      <c r="C16"/>
      <c r="D16"/>
      <c r="E16"/>
      <c r="F16"/>
      <c r="G16"/>
      <c r="H16"/>
      <c r="I16"/>
      <c r="J16"/>
      <c r="K16"/>
      <c r="L16"/>
      <c r="M16"/>
    </row>
    <row r="17" spans="1:21" s="1" customFormat="1" x14ac:dyDescent="0.25">
      <c r="A17"/>
      <c r="B17"/>
      <c r="C17"/>
      <c r="D17"/>
      <c r="E17"/>
      <c r="F17"/>
      <c r="G17"/>
      <c r="H17"/>
      <c r="I17"/>
      <c r="J17"/>
      <c r="K17"/>
      <c r="L17"/>
      <c r="M17"/>
    </row>
    <row r="18" spans="1:21" s="1" customFormat="1" x14ac:dyDescent="0.25">
      <c r="A18"/>
      <c r="B18"/>
      <c r="C18"/>
      <c r="D18"/>
      <c r="E18"/>
      <c r="F18"/>
      <c r="G18"/>
      <c r="H18"/>
      <c r="I18"/>
      <c r="J18"/>
      <c r="K18"/>
      <c r="L18"/>
      <c r="M18"/>
    </row>
    <row r="19" spans="1:21" s="1" customFormat="1" x14ac:dyDescent="0.25">
      <c r="A19"/>
      <c r="B19"/>
      <c r="C19"/>
      <c r="D19"/>
      <c r="E19"/>
      <c r="F19"/>
      <c r="G19"/>
      <c r="H19"/>
      <c r="I19"/>
      <c r="J19"/>
      <c r="K19"/>
      <c r="L19"/>
      <c r="M19"/>
    </row>
    <row r="20" spans="1:21" s="1" customFormat="1" x14ac:dyDescent="0.25">
      <c r="A20"/>
      <c r="B20"/>
      <c r="C20"/>
      <c r="D20"/>
      <c r="E20"/>
      <c r="F20"/>
      <c r="G20"/>
      <c r="H20"/>
      <c r="I20"/>
      <c r="J20"/>
      <c r="K20"/>
      <c r="L20"/>
      <c r="M20"/>
    </row>
    <row r="21" spans="1:21" s="1" customFormat="1" x14ac:dyDescent="0.25">
      <c r="A21"/>
      <c r="B21"/>
      <c r="C21"/>
      <c r="D21"/>
      <c r="E21"/>
      <c r="F21"/>
      <c r="G21"/>
      <c r="H21"/>
      <c r="I21"/>
      <c r="J21"/>
      <c r="K21"/>
      <c r="L21"/>
      <c r="M21"/>
    </row>
    <row r="22" spans="1:21" s="1" customFormat="1" x14ac:dyDescent="0.25">
      <c r="A22"/>
      <c r="B22"/>
      <c r="C22"/>
      <c r="D22"/>
      <c r="E22"/>
      <c r="F22"/>
      <c r="G22"/>
      <c r="H22"/>
      <c r="I22"/>
      <c r="J22"/>
      <c r="K22"/>
      <c r="L22"/>
      <c r="M22"/>
    </row>
    <row r="23" spans="1:21" s="1" customFormat="1" x14ac:dyDescent="0.25">
      <c r="A23"/>
      <c r="B23"/>
      <c r="C23"/>
      <c r="D23"/>
      <c r="E23"/>
      <c r="F23"/>
      <c r="G23"/>
      <c r="H23"/>
      <c r="I23"/>
      <c r="J23"/>
      <c r="K23"/>
      <c r="L23"/>
      <c r="M23"/>
    </row>
    <row r="24" spans="1:21" s="1" customFormat="1" x14ac:dyDescent="0.25">
      <c r="A24"/>
      <c r="B24"/>
      <c r="C24"/>
      <c r="D24"/>
      <c r="E24"/>
      <c r="F24"/>
      <c r="G24"/>
      <c r="H24"/>
      <c r="I24"/>
      <c r="J24"/>
      <c r="K24"/>
      <c r="L24"/>
      <c r="M24"/>
    </row>
    <row r="25" spans="1:21" s="1" customFormat="1" x14ac:dyDescent="0.25">
      <c r="A25"/>
      <c r="B25"/>
      <c r="C25"/>
      <c r="D25"/>
      <c r="E25"/>
      <c r="F25"/>
      <c r="G25"/>
      <c r="H25"/>
      <c r="I25"/>
      <c r="J25"/>
      <c r="K25"/>
      <c r="L25"/>
      <c r="M25"/>
    </row>
    <row r="26" spans="1:21" s="1" customFormat="1" x14ac:dyDescent="0.25">
      <c r="A26"/>
      <c r="B26"/>
      <c r="C26"/>
      <c r="D26"/>
      <c r="E26"/>
      <c r="F26"/>
      <c r="G26"/>
      <c r="H26"/>
      <c r="I26"/>
      <c r="J26"/>
      <c r="K26"/>
      <c r="L26"/>
      <c r="M26"/>
    </row>
    <row r="27" spans="1:21" s="1" customFormat="1" x14ac:dyDescent="0.25">
      <c r="A27"/>
      <c r="B27"/>
      <c r="C27"/>
      <c r="D27"/>
      <c r="E27"/>
      <c r="F27"/>
      <c r="G27"/>
      <c r="H27"/>
      <c r="I27"/>
      <c r="J27"/>
      <c r="K27"/>
      <c r="L27"/>
      <c r="M27"/>
    </row>
    <row r="28" spans="1:21" s="1" customFormat="1" x14ac:dyDescent="0.25">
      <c r="A28"/>
      <c r="B28"/>
      <c r="C28"/>
      <c r="D28"/>
      <c r="E28"/>
      <c r="F28"/>
    </row>
    <row r="29" spans="1:21" s="1" customFormat="1" x14ac:dyDescent="0.25">
      <c r="A29" s="2" t="s">
        <v>252</v>
      </c>
    </row>
    <row r="31" spans="1:21" x14ac:dyDescent="0.25">
      <c r="A31" s="3"/>
      <c r="B31" s="3"/>
      <c r="C31" s="3"/>
      <c r="D31" s="3"/>
      <c r="E31" s="3"/>
      <c r="F31" s="3"/>
      <c r="G31" s="3"/>
      <c r="H31" s="3"/>
      <c r="I31" s="3"/>
      <c r="J31" s="3"/>
      <c r="K31" s="3"/>
      <c r="L31" s="3"/>
      <c r="M31" s="3"/>
      <c r="N31" s="3"/>
      <c r="O31" s="3"/>
      <c r="P31" s="3"/>
      <c r="Q31" s="3"/>
      <c r="R31" s="3"/>
      <c r="S31" s="3"/>
      <c r="T31" s="3"/>
      <c r="U31" s="3"/>
    </row>
    <row r="32" spans="1:21" x14ac:dyDescent="0.25">
      <c r="A32" s="3"/>
      <c r="B32" s="3"/>
      <c r="C32" s="3"/>
      <c r="D32" s="3"/>
      <c r="E32" s="3"/>
      <c r="F32" s="3"/>
      <c r="G32" s="3"/>
      <c r="H32" s="3"/>
      <c r="I32" s="3"/>
      <c r="J32" s="3"/>
      <c r="K32" s="3"/>
      <c r="L32" s="3"/>
      <c r="M32" s="3"/>
      <c r="N32" s="3"/>
      <c r="O32" s="3"/>
      <c r="P32" s="3"/>
      <c r="Q32" s="3"/>
      <c r="R32" s="3"/>
      <c r="S32" s="3"/>
      <c r="T32" s="3"/>
      <c r="U32" s="3"/>
    </row>
    <row r="33" spans="1:33" hidden="1" x14ac:dyDescent="0.25">
      <c r="A33" s="3"/>
      <c r="B33" s="3">
        <v>2000</v>
      </c>
      <c r="C33" s="3">
        <v>2001</v>
      </c>
      <c r="D33" s="3">
        <v>2002</v>
      </c>
      <c r="E33" s="3">
        <v>2003</v>
      </c>
      <c r="F33" s="3">
        <v>2004</v>
      </c>
      <c r="G33" s="3">
        <v>2005</v>
      </c>
      <c r="H33" s="3">
        <v>2006</v>
      </c>
      <c r="I33" s="3">
        <v>2007</v>
      </c>
      <c r="J33" s="3">
        <v>2008</v>
      </c>
      <c r="K33" s="3">
        <v>2009</v>
      </c>
      <c r="L33" s="3">
        <v>2010</v>
      </c>
      <c r="M33" s="3">
        <v>2011</v>
      </c>
      <c r="N33" s="3">
        <v>2012</v>
      </c>
      <c r="O33" s="3">
        <v>2013</v>
      </c>
      <c r="P33" s="3">
        <v>2014</v>
      </c>
      <c r="Q33" s="3"/>
      <c r="R33" s="3"/>
      <c r="S33" s="3"/>
      <c r="T33" s="3"/>
      <c r="U33" s="3"/>
      <c r="V33" s="3"/>
      <c r="W33" s="3"/>
      <c r="X33" s="3"/>
      <c r="Y33" s="3"/>
      <c r="AC33" s="3"/>
      <c r="AD33" s="3"/>
      <c r="AE33" s="3"/>
      <c r="AF33" s="3"/>
      <c r="AG33" s="3"/>
    </row>
    <row r="34" spans="1:33" hidden="1" x14ac:dyDescent="0.25">
      <c r="A34" s="3" t="s">
        <v>220</v>
      </c>
      <c r="B34" s="5">
        <v>0.278067640396782</v>
      </c>
      <c r="C34" s="5">
        <v>0.27870376472345604</v>
      </c>
      <c r="D34" s="5">
        <v>0.27967181149419468</v>
      </c>
      <c r="E34" s="5">
        <v>0.2754355471118477</v>
      </c>
      <c r="F34" s="5">
        <v>0.27395292734739035</v>
      </c>
      <c r="G34" s="5">
        <v>0.26768165936933352</v>
      </c>
      <c r="H34" s="5">
        <v>0.26122803503343095</v>
      </c>
      <c r="I34" s="5">
        <v>0.25551075532534123</v>
      </c>
      <c r="J34" s="5">
        <v>0.24681858112438376</v>
      </c>
      <c r="K34" s="5">
        <v>0.23736527459341319</v>
      </c>
      <c r="L34" s="5">
        <v>0.23194398701773083</v>
      </c>
      <c r="M34" s="5">
        <v>0.22265557431736746</v>
      </c>
      <c r="N34" s="5">
        <v>0.21459553041997895</v>
      </c>
      <c r="O34" s="5">
        <v>0.20698265961519377</v>
      </c>
      <c r="P34" s="5">
        <v>0.20477137232688178</v>
      </c>
      <c r="Q34" s="5"/>
      <c r="R34" s="5"/>
      <c r="S34" s="5"/>
      <c r="T34" s="5"/>
      <c r="U34" s="5"/>
      <c r="V34" s="5"/>
      <c r="W34" s="5"/>
      <c r="X34" s="6"/>
      <c r="Y34" s="6"/>
    </row>
    <row r="35" spans="1:33" x14ac:dyDescent="0.25">
      <c r="A35" s="3"/>
      <c r="B35" s="5"/>
      <c r="C35" s="5"/>
      <c r="D35" s="5"/>
      <c r="E35" s="5"/>
      <c r="F35" s="5"/>
      <c r="G35" s="5"/>
      <c r="H35" s="5"/>
      <c r="I35" s="5"/>
      <c r="J35" s="5"/>
      <c r="K35" s="5"/>
      <c r="L35" s="5"/>
      <c r="M35" s="5"/>
      <c r="N35" s="5"/>
      <c r="O35" s="5"/>
      <c r="P35" s="5"/>
      <c r="Q35" s="5"/>
      <c r="R35" s="5"/>
      <c r="S35" s="5"/>
      <c r="T35" s="5"/>
      <c r="U35" s="5"/>
      <c r="V35" s="5"/>
      <c r="W35" s="5"/>
      <c r="X35" s="5"/>
      <c r="Y35" s="5"/>
    </row>
    <row r="36" spans="1:33" x14ac:dyDescent="0.25">
      <c r="A36" s="3"/>
      <c r="B36" s="3"/>
      <c r="C36" s="3"/>
      <c r="D36" s="3"/>
      <c r="E36" s="3"/>
      <c r="F36" s="3"/>
      <c r="G36" s="3"/>
      <c r="H36" s="3"/>
      <c r="I36" s="3"/>
      <c r="J36" s="3"/>
      <c r="K36" s="3"/>
      <c r="L36" s="3"/>
      <c r="M36" s="3"/>
      <c r="N36" s="3"/>
      <c r="O36" s="3"/>
      <c r="P36" s="3"/>
      <c r="Q36" s="3"/>
      <c r="R36" s="3"/>
      <c r="S36" s="3"/>
      <c r="T36" s="3"/>
      <c r="U36" s="3"/>
      <c r="W36" s="3"/>
      <c r="X36" s="3"/>
      <c r="Y36" s="3"/>
    </row>
    <row r="39" spans="1:33" x14ac:dyDescent="0.25">
      <c r="A39" s="3"/>
      <c r="B39" s="3"/>
      <c r="C39" s="3"/>
      <c r="D39" s="3"/>
      <c r="E39" s="3"/>
      <c r="F39" s="3"/>
      <c r="G39" s="3"/>
      <c r="H39" s="3"/>
      <c r="I39" s="3"/>
      <c r="J39" s="3"/>
      <c r="K39" s="3"/>
      <c r="L39" s="3"/>
      <c r="M39" s="3"/>
      <c r="N39" s="3"/>
      <c r="O39" s="3"/>
      <c r="P39" s="3"/>
      <c r="Q39" s="3"/>
      <c r="R39" s="3"/>
      <c r="S39" s="3"/>
      <c r="T39" s="3"/>
      <c r="U39" s="3"/>
    </row>
    <row r="40" spans="1:33" x14ac:dyDescent="0.25">
      <c r="A40" s="3"/>
      <c r="B40" s="3"/>
      <c r="C40" s="3"/>
      <c r="D40" s="3"/>
      <c r="E40" s="3"/>
      <c r="F40" s="3"/>
      <c r="G40" s="3"/>
      <c r="H40" s="3"/>
      <c r="I40" s="3"/>
      <c r="J40" s="3"/>
      <c r="K40" s="3"/>
      <c r="L40" s="3"/>
      <c r="M40" s="3"/>
      <c r="N40" s="3"/>
      <c r="O40" s="3"/>
      <c r="P40" s="3"/>
      <c r="Q40" s="3"/>
      <c r="R40" s="3"/>
      <c r="S40" s="3"/>
      <c r="T40" s="3"/>
      <c r="U40" s="3"/>
    </row>
    <row r="41" spans="1:33" x14ac:dyDescent="0.25">
      <c r="A41" s="3"/>
      <c r="B41" s="3"/>
      <c r="C41" s="3"/>
      <c r="D41" s="3"/>
      <c r="E41" s="3"/>
      <c r="F41" s="3"/>
      <c r="G41" s="3"/>
      <c r="H41" s="3"/>
      <c r="I41" s="3"/>
      <c r="J41" s="3"/>
      <c r="K41" s="3"/>
      <c r="L41" s="3"/>
      <c r="M41" s="3"/>
      <c r="N41" s="3"/>
      <c r="O41" s="3"/>
      <c r="P41" s="3"/>
      <c r="Q41" s="3"/>
      <c r="R41" s="3"/>
      <c r="S41" s="3"/>
      <c r="T41" s="3"/>
      <c r="U41" s="3"/>
    </row>
    <row r="42" spans="1:33" x14ac:dyDescent="0.25">
      <c r="A42" s="3"/>
      <c r="B42" s="3"/>
      <c r="C42" s="3"/>
      <c r="D42" s="3"/>
      <c r="E42" s="3"/>
      <c r="F42" s="3"/>
      <c r="G42" s="3"/>
      <c r="H42" s="3"/>
      <c r="I42" s="3"/>
      <c r="J42" s="3"/>
      <c r="K42" s="3"/>
      <c r="L42" s="3"/>
      <c r="M42" s="3"/>
      <c r="N42" s="3"/>
      <c r="O42" s="3"/>
      <c r="P42" s="3"/>
      <c r="Q42" s="3"/>
    </row>
    <row r="43" spans="1:33" x14ac:dyDescent="0.25">
      <c r="A43" s="3"/>
      <c r="B43" s="3"/>
      <c r="C43" s="3"/>
      <c r="D43" s="3"/>
      <c r="E43" s="3"/>
      <c r="F43" s="3"/>
      <c r="G43" s="3"/>
      <c r="H43" s="3"/>
      <c r="I43" s="3"/>
      <c r="J43" s="3"/>
      <c r="K43" s="3"/>
      <c r="L43" s="3"/>
      <c r="M43" s="3"/>
      <c r="N43" s="3"/>
      <c r="O43" s="3"/>
      <c r="P43" s="3"/>
      <c r="Q43" s="3"/>
    </row>
    <row r="44" spans="1:33" x14ac:dyDescent="0.25">
      <c r="A44" s="3"/>
      <c r="B44" s="3"/>
      <c r="C44" s="3"/>
      <c r="D44" s="3"/>
      <c r="E44" s="3"/>
      <c r="F44" s="3"/>
      <c r="G44" s="3"/>
      <c r="H44" s="3"/>
      <c r="I44" s="3"/>
      <c r="J44" s="3"/>
      <c r="K44" s="3"/>
      <c r="L44" s="3"/>
      <c r="M44" s="3"/>
      <c r="N44" s="3"/>
      <c r="O44" s="3"/>
      <c r="P44" s="3"/>
      <c r="Q44" s="3"/>
    </row>
    <row r="45" spans="1:33" x14ac:dyDescent="0.25">
      <c r="A45" s="3"/>
      <c r="B45" s="3"/>
      <c r="C45" s="3"/>
      <c r="D45" s="3"/>
      <c r="E45" s="3"/>
      <c r="F45" s="3"/>
      <c r="G45" s="3"/>
      <c r="H45" s="3"/>
      <c r="I45" s="3"/>
      <c r="J45" s="3"/>
      <c r="K45" s="3"/>
      <c r="L45" s="3"/>
      <c r="M45" s="3"/>
      <c r="N45" s="3"/>
      <c r="O45" s="3"/>
      <c r="P45" s="3"/>
      <c r="Q45" s="3"/>
    </row>
    <row r="46" spans="1:33" x14ac:dyDescent="0.25">
      <c r="A46" s="3"/>
      <c r="B46" s="3"/>
      <c r="C46" s="3"/>
      <c r="D46" s="3"/>
      <c r="E46" s="3"/>
      <c r="F46" s="3"/>
      <c r="G46" s="3"/>
      <c r="H46" s="3"/>
      <c r="I46" s="3"/>
      <c r="J46" s="3"/>
      <c r="K46" s="3"/>
      <c r="L46" s="3"/>
      <c r="M46" s="3"/>
      <c r="N46" s="3"/>
      <c r="O46" s="3"/>
      <c r="P46" s="3"/>
      <c r="Q46" s="3"/>
    </row>
    <row r="47" spans="1:33" x14ac:dyDescent="0.25">
      <c r="A47" s="3"/>
      <c r="B47" s="3"/>
      <c r="C47" s="3"/>
      <c r="D47" s="3"/>
      <c r="E47" s="3"/>
      <c r="F47" s="3"/>
      <c r="G47" s="3"/>
      <c r="H47" s="3"/>
      <c r="I47" s="3"/>
      <c r="J47" s="3"/>
      <c r="K47" s="3"/>
      <c r="L47" s="3"/>
      <c r="M47" s="3"/>
      <c r="N47" s="3"/>
      <c r="O47" s="3"/>
      <c r="P47" s="3"/>
      <c r="Q47" s="3"/>
    </row>
    <row r="48" spans="1:33"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sheetData>
  <sheetProtection algorithmName="SHA-512" hashValue="Yz9P6VUNccyS/pgfsez0edlnpjyd3HjlH5Rwok2r3Ng9nmZSX6gOiZULBhyhErvqGYQX/wjB07LyNdX4+7e4xg==" saltValue="zBvu2t+HGI7gRI7156Zdzw==" spinCount="100000" sheet="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22"/>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90" t="s">
        <v>326</v>
      </c>
      <c r="B1" s="90"/>
      <c r="C1" s="90"/>
      <c r="D1" s="90"/>
      <c r="E1" s="90"/>
      <c r="F1" s="90"/>
      <c r="G1" s="90"/>
      <c r="H1" s="90"/>
      <c r="I1" s="90"/>
      <c r="J1" s="90"/>
      <c r="K1" s="90"/>
      <c r="L1" s="90"/>
      <c r="M1" s="90"/>
      <c r="N1" s="90"/>
      <c r="O1" s="90"/>
      <c r="P1" s="90"/>
      <c r="Q1" s="90"/>
      <c r="R1" s="90"/>
      <c r="S1" s="90"/>
      <c r="T1" s="90"/>
      <c r="U1" s="90"/>
      <c r="V1" s="90"/>
      <c r="W1" s="90"/>
      <c r="X1" s="90"/>
      <c r="Y1" s="91" t="s">
        <v>251</v>
      </c>
      <c r="Z1" s="91"/>
      <c r="AA1" s="91"/>
    </row>
    <row r="2" spans="1:27" ht="15.75" customHeight="1" x14ac:dyDescent="0.25">
      <c r="A2" s="90"/>
      <c r="B2" s="90"/>
      <c r="C2" s="90"/>
      <c r="D2" s="90"/>
      <c r="E2" s="90"/>
      <c r="F2" s="90"/>
      <c r="G2" s="90"/>
      <c r="H2" s="90"/>
      <c r="I2" s="90"/>
      <c r="J2" s="90"/>
      <c r="K2" s="90"/>
      <c r="L2" s="90"/>
      <c r="M2" s="90"/>
      <c r="N2" s="90"/>
      <c r="O2" s="90"/>
      <c r="P2" s="90"/>
      <c r="Q2" s="90"/>
      <c r="R2" s="90"/>
      <c r="S2" s="90"/>
      <c r="T2" s="90"/>
      <c r="U2" s="90"/>
      <c r="V2" s="90"/>
      <c r="W2" s="90"/>
      <c r="X2" s="90"/>
      <c r="Y2" s="91"/>
      <c r="Z2" s="91"/>
      <c r="AA2" s="91"/>
    </row>
    <row r="3" spans="1:27" ht="15.75" customHeight="1" x14ac:dyDescent="0.25">
      <c r="X3" s="33"/>
      <c r="Y3" s="91"/>
      <c r="Z3" s="91"/>
      <c r="AA3" s="91"/>
    </row>
    <row r="4" spans="1:27" ht="15.75" customHeight="1" x14ac:dyDescent="0.25">
      <c r="X4" s="33"/>
      <c r="Y4" s="91"/>
      <c r="Z4" s="91"/>
      <c r="AA4" s="91"/>
    </row>
    <row r="5" spans="1:27" ht="15.75" customHeight="1" x14ac:dyDescent="0.25">
      <c r="X5" s="33"/>
      <c r="Y5" s="91"/>
      <c r="Z5" s="91"/>
      <c r="AA5" s="91"/>
    </row>
    <row r="6" spans="1:27" ht="15.75" customHeight="1" x14ac:dyDescent="0.25">
      <c r="X6" s="33"/>
      <c r="Y6" s="91"/>
      <c r="Z6" s="91"/>
      <c r="AA6" s="91"/>
    </row>
    <row r="7" spans="1:27" ht="15.75" customHeight="1" x14ac:dyDescent="0.25">
      <c r="X7" s="33"/>
      <c r="Y7" s="91"/>
      <c r="Z7" s="91"/>
      <c r="AA7" s="91"/>
    </row>
    <row r="8" spans="1:27" ht="15.75" customHeight="1" x14ac:dyDescent="0.25">
      <c r="X8" s="33"/>
      <c r="Y8" s="91"/>
      <c r="Z8" s="91"/>
      <c r="AA8" s="91"/>
    </row>
    <row r="9" spans="1:27" ht="15.75" customHeight="1" x14ac:dyDescent="0.25">
      <c r="X9" s="33"/>
      <c r="Y9" s="91"/>
      <c r="Z9" s="91"/>
      <c r="AA9" s="91"/>
    </row>
    <row r="10" spans="1:27" ht="15.75" customHeight="1" x14ac:dyDescent="0.25">
      <c r="X10" s="33"/>
      <c r="Y10" s="91"/>
      <c r="Z10" s="91"/>
      <c r="AA10" s="91"/>
    </row>
    <row r="11" spans="1:27" ht="15.75" customHeight="1" x14ac:dyDescent="0.25">
      <c r="X11" s="33"/>
      <c r="Y11" s="91"/>
      <c r="Z11" s="91"/>
      <c r="AA11" s="91"/>
    </row>
    <row r="12" spans="1:27" ht="15.75" customHeight="1" x14ac:dyDescent="0.25">
      <c r="X12" s="33"/>
      <c r="Y12" s="91"/>
      <c r="Z12" s="91"/>
      <c r="AA12" s="91"/>
    </row>
    <row r="13" spans="1:27" ht="15.75" customHeight="1" x14ac:dyDescent="0.25">
      <c r="X13" s="33"/>
      <c r="Y13" s="91"/>
      <c r="Z13" s="91"/>
      <c r="AA13" s="91"/>
    </row>
    <row r="34" spans="1:17" ht="18.75" x14ac:dyDescent="0.25">
      <c r="A34" s="28" t="s">
        <v>198</v>
      </c>
    </row>
    <row r="35" spans="1:17" x14ac:dyDescent="0.25">
      <c r="A35" s="34" t="s">
        <v>234</v>
      </c>
    </row>
    <row r="38" spans="1:17" ht="15.75" hidden="1" customHeight="1" x14ac:dyDescent="0.25"/>
    <row r="39" spans="1:17" ht="15.75" hidden="1" customHeight="1" x14ac:dyDescent="0.25">
      <c r="B39" s="22">
        <v>2000</v>
      </c>
      <c r="G39" s="22">
        <v>2014</v>
      </c>
    </row>
    <row r="40" spans="1:17" ht="15.75" hidden="1" customHeight="1" x14ac:dyDescent="0.25">
      <c r="B40" s="29" t="s">
        <v>176</v>
      </c>
      <c r="C40" s="29" t="s">
        <v>319</v>
      </c>
      <c r="G40" s="29" t="s">
        <v>176</v>
      </c>
      <c r="H40" s="29" t="s">
        <v>319</v>
      </c>
    </row>
    <row r="41" spans="1:17" ht="15.75" hidden="1" customHeight="1" x14ac:dyDescent="0.25">
      <c r="A41" s="1">
        <v>1</v>
      </c>
      <c r="B41" s="1" t="s">
        <v>19</v>
      </c>
      <c r="C41" s="1">
        <v>207283</v>
      </c>
      <c r="D41" s="31">
        <f t="shared" ref="D41:D62" si="0">(IF(ISNUMBER(C41),(IF(C41&lt;100,"&lt;100",IF(C41&lt;200,"&lt;200",IF(C41&lt;500,"&lt;500",IF(C41&lt;1000,"&lt;1,000",IF(C41&lt;10000,(ROUND(C41,-2)),IF(C41&lt;100000,(ROUND(C41,-3)),IF(C41&lt;1000000,(ROUND(C41,-4)),IF(C41&gt;=1000000,(ROUND(C41,-5))))))))))),"-"))</f>
        <v>210000</v>
      </c>
      <c r="E41" s="9">
        <f t="shared" ref="E41:E62" si="1">C41/$C$62</f>
        <v>0.10323012794015847</v>
      </c>
      <c r="F41" s="1">
        <v>1</v>
      </c>
      <c r="G41" s="1" t="s">
        <v>130</v>
      </c>
      <c r="H41" s="1">
        <v>379278</v>
      </c>
      <c r="I41" s="31">
        <f t="shared" ref="I41:I62" si="2">(IF(ISNUMBER(H41),(IF(H41&lt;100,"&lt;100",IF(H41&lt;200,"&lt;200",IF(H41&lt;500,"&lt;500",IF(H41&lt;1000,"&lt;1,000",IF(H41&lt;10000,(ROUND(H41,-2)),IF(H41&lt;100000,(ROUND(H41,-3)),IF(H41&lt;1000000,(ROUND(H41,-4)),IF(H41&gt;=1000000,(ROUND(H41,-5))))))))))),"-"))</f>
        <v>380000</v>
      </c>
      <c r="J41" s="9">
        <f>H41/$H$62</f>
        <v>0.14581894795118838</v>
      </c>
      <c r="O41" s="31"/>
      <c r="Q41" s="31"/>
    </row>
    <row r="42" spans="1:17" ht="15.75" hidden="1" customHeight="1" x14ac:dyDescent="0.25">
      <c r="A42" s="1">
        <v>2</v>
      </c>
      <c r="B42" s="1" t="s">
        <v>130</v>
      </c>
      <c r="C42" s="1">
        <v>185628</v>
      </c>
      <c r="D42" s="31">
        <f t="shared" si="0"/>
        <v>190000</v>
      </c>
      <c r="E42" s="9">
        <f t="shared" si="1"/>
        <v>9.2445604266996023E-2</v>
      </c>
      <c r="F42" s="1">
        <v>2</v>
      </c>
      <c r="G42" s="1" t="s">
        <v>27</v>
      </c>
      <c r="H42" s="1">
        <v>338224</v>
      </c>
      <c r="I42" s="31">
        <f t="shared" si="2"/>
        <v>340000</v>
      </c>
      <c r="J42" s="9">
        <f t="shared" ref="J42:J62" si="3">H42/$H$62</f>
        <v>0.13003514006043781</v>
      </c>
      <c r="O42" s="31"/>
      <c r="Q42" s="31"/>
    </row>
    <row r="43" spans="1:17" ht="15.75" hidden="1" customHeight="1" x14ac:dyDescent="0.25">
      <c r="A43" s="1">
        <v>3</v>
      </c>
      <c r="B43" s="1" t="s">
        <v>30</v>
      </c>
      <c r="C43" s="1">
        <v>169184</v>
      </c>
      <c r="D43" s="31">
        <f t="shared" si="0"/>
        <v>170000</v>
      </c>
      <c r="E43" s="9">
        <f t="shared" si="1"/>
        <v>8.4256238888031201E-2</v>
      </c>
      <c r="F43" s="1">
        <v>3</v>
      </c>
      <c r="G43" s="1" t="s">
        <v>23</v>
      </c>
      <c r="H43" s="1">
        <v>164439</v>
      </c>
      <c r="I43" s="31">
        <f t="shared" si="2"/>
        <v>160000</v>
      </c>
      <c r="J43" s="9">
        <f t="shared" si="3"/>
        <v>6.3220967159037605E-2</v>
      </c>
      <c r="O43" s="31"/>
      <c r="Q43" s="31"/>
    </row>
    <row r="44" spans="1:17" ht="15.75" hidden="1" customHeight="1" x14ac:dyDescent="0.25">
      <c r="A44" s="1">
        <v>4</v>
      </c>
      <c r="B44" s="1" t="s">
        <v>31</v>
      </c>
      <c r="C44" s="1">
        <v>158683</v>
      </c>
      <c r="D44" s="31">
        <f t="shared" si="0"/>
        <v>160000</v>
      </c>
      <c r="E44" s="9">
        <f t="shared" si="1"/>
        <v>7.9026579082356802E-2</v>
      </c>
      <c r="F44" s="1">
        <v>4</v>
      </c>
      <c r="G44" s="1" t="s">
        <v>19</v>
      </c>
      <c r="H44" s="1">
        <v>159731</v>
      </c>
      <c r="I44" s="31">
        <f t="shared" si="2"/>
        <v>160000</v>
      </c>
      <c r="J44" s="9">
        <f t="shared" si="3"/>
        <v>6.1410908028388861E-2</v>
      </c>
      <c r="Q44" s="31"/>
    </row>
    <row r="45" spans="1:17" ht="15.75" hidden="1" customHeight="1" x14ac:dyDescent="0.25">
      <c r="A45" s="1">
        <v>5</v>
      </c>
      <c r="B45" s="1" t="s">
        <v>27</v>
      </c>
      <c r="C45" s="1">
        <v>154485</v>
      </c>
      <c r="D45" s="31">
        <f t="shared" si="0"/>
        <v>150000</v>
      </c>
      <c r="E45" s="9">
        <f t="shared" si="1"/>
        <v>7.6935910397067681E-2</v>
      </c>
      <c r="F45" s="1">
        <v>5</v>
      </c>
      <c r="G45" s="1" t="s">
        <v>30</v>
      </c>
      <c r="H45" s="1">
        <v>147394</v>
      </c>
      <c r="I45" s="31">
        <f t="shared" si="2"/>
        <v>150000</v>
      </c>
      <c r="J45" s="9">
        <f t="shared" si="3"/>
        <v>5.6667768798394476E-2</v>
      </c>
      <c r="O45" s="31"/>
      <c r="Q45" s="31"/>
    </row>
    <row r="46" spans="1:17" ht="15.75" hidden="1" customHeight="1" x14ac:dyDescent="0.25">
      <c r="A46" s="1">
        <v>6</v>
      </c>
      <c r="B46" s="1" t="s">
        <v>175</v>
      </c>
      <c r="C46" s="1">
        <v>154008</v>
      </c>
      <c r="D46" s="31">
        <f t="shared" si="0"/>
        <v>150000</v>
      </c>
      <c r="E46" s="9">
        <f t="shared" si="1"/>
        <v>7.6698357047167043E-2</v>
      </c>
      <c r="F46" s="1">
        <v>6</v>
      </c>
      <c r="G46" s="1" t="s">
        <v>175</v>
      </c>
      <c r="H46" s="1">
        <v>146824</v>
      </c>
      <c r="I46" s="31">
        <f t="shared" si="2"/>
        <v>150000</v>
      </c>
      <c r="J46" s="9">
        <f t="shared" si="3"/>
        <v>5.6448624001353316E-2</v>
      </c>
      <c r="O46" s="31"/>
      <c r="Q46" s="31"/>
    </row>
    <row r="47" spans="1:17" ht="15.75" hidden="1" customHeight="1" x14ac:dyDescent="0.25">
      <c r="A47" s="1">
        <v>7</v>
      </c>
      <c r="B47" s="1" t="s">
        <v>18</v>
      </c>
      <c r="C47" s="1">
        <v>149547</v>
      </c>
      <c r="D47" s="31">
        <f t="shared" si="0"/>
        <v>150000</v>
      </c>
      <c r="E47" s="9">
        <f t="shared" si="1"/>
        <v>7.447671030941698E-2</v>
      </c>
      <c r="F47" s="1">
        <v>7</v>
      </c>
      <c r="G47" s="1" t="s">
        <v>31</v>
      </c>
      <c r="H47" s="1">
        <v>142721</v>
      </c>
      <c r="I47" s="31">
        <f t="shared" si="2"/>
        <v>140000</v>
      </c>
      <c r="J47" s="9">
        <f t="shared" si="3"/>
        <v>5.4871165927213167E-2</v>
      </c>
      <c r="O47" s="31"/>
      <c r="Q47" s="31"/>
    </row>
    <row r="48" spans="1:17" ht="15.75" hidden="1" customHeight="1" x14ac:dyDescent="0.25">
      <c r="A48" s="1">
        <v>8</v>
      </c>
      <c r="B48" s="1" t="s">
        <v>22</v>
      </c>
      <c r="C48" s="1">
        <v>115547</v>
      </c>
      <c r="D48" s="31">
        <f t="shared" si="0"/>
        <v>120000</v>
      </c>
      <c r="E48" s="9">
        <f t="shared" si="1"/>
        <v>5.7544186417127746E-2</v>
      </c>
      <c r="F48" s="1">
        <v>8</v>
      </c>
      <c r="G48" s="1" t="s">
        <v>98</v>
      </c>
      <c r="H48" s="1">
        <v>134898</v>
      </c>
      <c r="I48" s="31">
        <f t="shared" si="2"/>
        <v>130000</v>
      </c>
      <c r="J48" s="9">
        <f t="shared" si="3"/>
        <v>5.1863499703962292E-2</v>
      </c>
      <c r="O48" s="31"/>
      <c r="Q48" s="31"/>
    </row>
    <row r="49" spans="1:17" ht="15.75" hidden="1" customHeight="1" x14ac:dyDescent="0.25">
      <c r="A49" s="1">
        <v>9</v>
      </c>
      <c r="B49" s="1" t="s">
        <v>80</v>
      </c>
      <c r="C49" s="1">
        <v>82863</v>
      </c>
      <c r="D49" s="31">
        <f t="shared" si="0"/>
        <v>83000</v>
      </c>
      <c r="E49" s="9">
        <f t="shared" si="1"/>
        <v>4.126705080255183E-2</v>
      </c>
      <c r="F49" s="1">
        <v>9</v>
      </c>
      <c r="G49" s="1" t="s">
        <v>22</v>
      </c>
      <c r="H49" s="1">
        <v>133075</v>
      </c>
      <c r="I49" s="31">
        <f t="shared" si="2"/>
        <v>130000</v>
      </c>
      <c r="J49" s="9">
        <f t="shared" si="3"/>
        <v>5.1162620817986788E-2</v>
      </c>
      <c r="O49" s="31"/>
      <c r="Q49" s="31"/>
    </row>
    <row r="50" spans="1:17" ht="15.75" hidden="1" customHeight="1" x14ac:dyDescent="0.25">
      <c r="A50" s="1">
        <v>10</v>
      </c>
      <c r="B50" s="1" t="s">
        <v>98</v>
      </c>
      <c r="C50" s="1">
        <v>71386</v>
      </c>
      <c r="D50" s="31">
        <f t="shared" si="0"/>
        <v>71000</v>
      </c>
      <c r="E50" s="9">
        <f t="shared" si="1"/>
        <v>3.555132795808702E-2</v>
      </c>
      <c r="F50" s="1">
        <v>10</v>
      </c>
      <c r="G50" s="1" t="s">
        <v>18</v>
      </c>
      <c r="H50" s="1">
        <v>106811</v>
      </c>
      <c r="I50" s="31">
        <f t="shared" si="2"/>
        <v>110000</v>
      </c>
      <c r="J50" s="9">
        <f t="shared" si="3"/>
        <v>4.1065043713620041E-2</v>
      </c>
      <c r="O50" s="31"/>
      <c r="Q50" s="31"/>
    </row>
    <row r="51" spans="1:17" ht="15.75" hidden="1" customHeight="1" x14ac:dyDescent="0.25">
      <c r="A51" s="1">
        <v>11</v>
      </c>
      <c r="B51" s="1" t="s">
        <v>23</v>
      </c>
      <c r="C51" s="1">
        <v>67555</v>
      </c>
      <c r="D51" s="31">
        <f t="shared" si="0"/>
        <v>68000</v>
      </c>
      <c r="E51" s="9">
        <f t="shared" si="1"/>
        <v>3.3643430927752904E-2</v>
      </c>
      <c r="F51" s="1">
        <v>11</v>
      </c>
      <c r="G51" s="1" t="s">
        <v>80</v>
      </c>
      <c r="H51" s="1">
        <v>104354</v>
      </c>
      <c r="I51" s="31">
        <f t="shared" si="2"/>
        <v>100000</v>
      </c>
      <c r="J51" s="9">
        <f t="shared" si="3"/>
        <v>4.0120414299005772E-2</v>
      </c>
      <c r="O51" s="31"/>
      <c r="Q51" s="31"/>
    </row>
    <row r="52" spans="1:17" ht="15.75" hidden="1" customHeight="1" x14ac:dyDescent="0.25">
      <c r="A52" s="1">
        <v>12</v>
      </c>
      <c r="B52" s="1" t="s">
        <v>71</v>
      </c>
      <c r="C52" s="1">
        <v>56679</v>
      </c>
      <c r="D52" s="31">
        <f t="shared" si="0"/>
        <v>57000</v>
      </c>
      <c r="E52" s="9">
        <f t="shared" si="1"/>
        <v>2.8227015343854737E-2</v>
      </c>
      <c r="F52" s="1">
        <v>12</v>
      </c>
      <c r="G52" s="1" t="s">
        <v>71</v>
      </c>
      <c r="H52" s="1">
        <v>58666</v>
      </c>
      <c r="I52" s="31">
        <f t="shared" si="2"/>
        <v>59000</v>
      </c>
      <c r="J52" s="9">
        <f t="shared" si="3"/>
        <v>2.2554997654766207E-2</v>
      </c>
      <c r="O52" s="31"/>
      <c r="Q52" s="31"/>
    </row>
    <row r="53" spans="1:17" ht="15.75" hidden="1" customHeight="1" x14ac:dyDescent="0.25">
      <c r="A53" s="1">
        <v>13</v>
      </c>
      <c r="B53" s="1" t="s">
        <v>55</v>
      </c>
      <c r="C53" s="1">
        <v>40968</v>
      </c>
      <c r="D53" s="31">
        <f t="shared" si="0"/>
        <v>41000</v>
      </c>
      <c r="E53" s="9">
        <f t="shared" si="1"/>
        <v>2.0402695259391326E-2</v>
      </c>
      <c r="F53" s="1">
        <v>13</v>
      </c>
      <c r="G53" s="1" t="s">
        <v>55</v>
      </c>
      <c r="H53" s="1">
        <v>58009</v>
      </c>
      <c r="I53" s="31">
        <f t="shared" si="2"/>
        <v>58000</v>
      </c>
      <c r="J53" s="9">
        <f t="shared" si="3"/>
        <v>2.2302404441334554E-2</v>
      </c>
      <c r="O53" s="31"/>
      <c r="Q53" s="31"/>
    </row>
    <row r="54" spans="1:17" ht="15.75" hidden="1" customHeight="1" x14ac:dyDescent="0.25">
      <c r="A54" s="1">
        <v>14</v>
      </c>
      <c r="B54" s="1" t="s">
        <v>65</v>
      </c>
      <c r="C54" s="1">
        <v>40269</v>
      </c>
      <c r="D54" s="31">
        <f t="shared" si="0"/>
        <v>40000</v>
      </c>
      <c r="E54" s="9">
        <f t="shared" si="1"/>
        <v>2.0054582488782204E-2</v>
      </c>
      <c r="F54" s="1">
        <v>14</v>
      </c>
      <c r="G54" s="1" t="s">
        <v>65</v>
      </c>
      <c r="H54" s="1">
        <v>42207</v>
      </c>
      <c r="I54" s="31">
        <f t="shared" si="2"/>
        <v>42000</v>
      </c>
      <c r="J54" s="9">
        <f t="shared" si="3"/>
        <v>1.6227095524063637E-2</v>
      </c>
      <c r="O54" s="31"/>
      <c r="Q54" s="31"/>
    </row>
    <row r="55" spans="1:17" ht="15.75" hidden="1" customHeight="1" x14ac:dyDescent="0.25">
      <c r="A55" s="1">
        <v>15</v>
      </c>
      <c r="B55" s="1" t="s">
        <v>25</v>
      </c>
      <c r="C55" s="1">
        <v>31938</v>
      </c>
      <c r="D55" s="31">
        <f t="shared" si="0"/>
        <v>32000</v>
      </c>
      <c r="E55" s="9">
        <f t="shared" si="1"/>
        <v>1.5905616119762746E-2</v>
      </c>
      <c r="F55" s="1">
        <v>15</v>
      </c>
      <c r="G55" s="1" t="s">
        <v>14</v>
      </c>
      <c r="H55" s="1">
        <v>32259</v>
      </c>
      <c r="I55" s="31">
        <f t="shared" si="2"/>
        <v>32000</v>
      </c>
      <c r="J55" s="9">
        <f t="shared" si="3"/>
        <v>1.2402442118861063E-2</v>
      </c>
      <c r="O55" s="31"/>
      <c r="Q55" s="31"/>
    </row>
    <row r="56" spans="1:17" ht="15.75" hidden="1" customHeight="1" x14ac:dyDescent="0.25">
      <c r="A56" s="1">
        <v>16</v>
      </c>
      <c r="B56" s="1" t="s">
        <v>53</v>
      </c>
      <c r="C56" s="1">
        <v>25914</v>
      </c>
      <c r="D56" s="31">
        <f t="shared" si="0"/>
        <v>26000</v>
      </c>
      <c r="E56" s="9">
        <f t="shared" si="1"/>
        <v>1.2905571298375973E-2</v>
      </c>
      <c r="F56" s="1">
        <v>16</v>
      </c>
      <c r="G56" s="1" t="s">
        <v>59</v>
      </c>
      <c r="H56" s="1">
        <v>28747</v>
      </c>
      <c r="I56" s="31">
        <f t="shared" si="2"/>
        <v>29000</v>
      </c>
      <c r="J56" s="9">
        <f t="shared" si="3"/>
        <v>1.1052202597442542E-2</v>
      </c>
      <c r="O56" s="31"/>
      <c r="Q56" s="31"/>
    </row>
    <row r="57" spans="1:17" ht="15.75" hidden="1" customHeight="1" x14ac:dyDescent="0.25">
      <c r="A57" s="1">
        <v>17</v>
      </c>
      <c r="B57" s="1" t="s">
        <v>88</v>
      </c>
      <c r="C57" s="1">
        <v>20593</v>
      </c>
      <c r="D57" s="31">
        <f t="shared" si="0"/>
        <v>21000</v>
      </c>
      <c r="E57" s="9">
        <f t="shared" si="1"/>
        <v>1.0255631309232708E-2</v>
      </c>
      <c r="F57" s="1">
        <v>17</v>
      </c>
      <c r="G57" s="1" t="s">
        <v>25</v>
      </c>
      <c r="H57" s="1">
        <v>22092</v>
      </c>
      <c r="I57" s="31">
        <f t="shared" si="2"/>
        <v>22000</v>
      </c>
      <c r="J57" s="9">
        <f t="shared" si="3"/>
        <v>8.493590975847936E-3</v>
      </c>
      <c r="O57" s="31"/>
      <c r="Q57" s="31"/>
    </row>
    <row r="58" spans="1:17" ht="15.75" hidden="1" customHeight="1" x14ac:dyDescent="0.25">
      <c r="A58" s="1">
        <v>18</v>
      </c>
      <c r="B58" s="1" t="s">
        <v>15</v>
      </c>
      <c r="C58" s="1">
        <v>18572</v>
      </c>
      <c r="D58" s="31">
        <f t="shared" si="0"/>
        <v>19000</v>
      </c>
      <c r="E58" s="9">
        <f t="shared" si="1"/>
        <v>9.2491421684586916E-3</v>
      </c>
      <c r="F58" s="1">
        <v>18</v>
      </c>
      <c r="G58" s="1" t="s">
        <v>88</v>
      </c>
      <c r="H58" s="1">
        <v>21223</v>
      </c>
      <c r="I58" s="31">
        <f t="shared" si="2"/>
        <v>21000</v>
      </c>
      <c r="J58" s="9">
        <f t="shared" si="3"/>
        <v>8.159491276499219E-3</v>
      </c>
      <c r="O58" s="31"/>
      <c r="Q58" s="31"/>
    </row>
    <row r="59" spans="1:17" ht="15.75" hidden="1" customHeight="1" x14ac:dyDescent="0.25">
      <c r="A59" s="1">
        <v>19</v>
      </c>
      <c r="B59" s="1" t="s">
        <v>58</v>
      </c>
      <c r="C59" s="1">
        <v>18532</v>
      </c>
      <c r="D59" s="31">
        <f t="shared" si="0"/>
        <v>19000</v>
      </c>
      <c r="E59" s="9">
        <f t="shared" si="1"/>
        <v>9.2292215521148219E-3</v>
      </c>
      <c r="F59" s="1">
        <v>19</v>
      </c>
      <c r="G59" s="1" t="s">
        <v>99</v>
      </c>
      <c r="H59" s="1">
        <v>19417</v>
      </c>
      <c r="I59" s="31">
        <f t="shared" si="2"/>
        <v>19000</v>
      </c>
      <c r="J59" s="9">
        <f t="shared" si="3"/>
        <v>7.4651482879793309E-3</v>
      </c>
      <c r="O59" s="31"/>
      <c r="Q59" s="31"/>
    </row>
    <row r="60" spans="1:17" ht="15.75" hidden="1" customHeight="1" x14ac:dyDescent="0.25">
      <c r="A60" s="1">
        <v>20</v>
      </c>
      <c r="B60" s="1" t="s">
        <v>59</v>
      </c>
      <c r="C60" s="1">
        <v>15792</v>
      </c>
      <c r="D60" s="31">
        <f t="shared" si="0"/>
        <v>16000</v>
      </c>
      <c r="E60" s="9">
        <f t="shared" si="1"/>
        <v>7.8646593325597501E-3</v>
      </c>
      <c r="F60" s="1">
        <v>20</v>
      </c>
      <c r="G60" s="1" t="s">
        <v>20</v>
      </c>
      <c r="H60" s="1">
        <v>19299</v>
      </c>
      <c r="I60" s="31">
        <f t="shared" si="2"/>
        <v>19000</v>
      </c>
      <c r="J60" s="9">
        <f t="shared" si="3"/>
        <v>7.4197814703462484E-3</v>
      </c>
      <c r="O60" s="31"/>
      <c r="Q60" s="31"/>
    </row>
    <row r="61" spans="1:17" ht="15.75" hidden="1" customHeight="1" x14ac:dyDescent="0.25">
      <c r="B61" s="1" t="s">
        <v>303</v>
      </c>
      <c r="C61" s="1">
        <f>SUM(C64:C205)</f>
        <v>222540.65290000004</v>
      </c>
      <c r="D61" s="31">
        <f t="shared" si="0"/>
        <v>220000</v>
      </c>
      <c r="E61" s="9">
        <f t="shared" si="1"/>
        <v>0.11082867418337926</v>
      </c>
      <c r="G61" s="1" t="s">
        <v>303</v>
      </c>
      <c r="H61" s="1">
        <f>SUM(H64:H205)</f>
        <v>341351.77169999998</v>
      </c>
      <c r="I61" s="31">
        <f t="shared" si="2"/>
        <v>340000</v>
      </c>
      <c r="J61" s="9">
        <f t="shared" si="3"/>
        <v>0.13123765741901253</v>
      </c>
      <c r="O61" s="31"/>
      <c r="Q61" s="31"/>
    </row>
    <row r="62" spans="1:17" ht="15.75" hidden="1" customHeight="1" x14ac:dyDescent="0.25">
      <c r="B62" s="1" t="s">
        <v>13</v>
      </c>
      <c r="C62" s="1">
        <v>2007970</v>
      </c>
      <c r="D62" s="31">
        <f t="shared" si="0"/>
        <v>2000000</v>
      </c>
      <c r="E62" s="9">
        <f t="shared" si="1"/>
        <v>1</v>
      </c>
      <c r="G62" s="1" t="s">
        <v>13</v>
      </c>
      <c r="H62" s="1">
        <v>2601020</v>
      </c>
      <c r="I62" s="31">
        <f t="shared" si="2"/>
        <v>2600000</v>
      </c>
      <c r="J62" s="9">
        <f t="shared" si="3"/>
        <v>1</v>
      </c>
    </row>
    <row r="63" spans="1:17" ht="15.75" hidden="1" customHeight="1" x14ac:dyDescent="0.25"/>
    <row r="64" spans="1:17" ht="15.75" hidden="1" customHeight="1" x14ac:dyDescent="0.25">
      <c r="B64" s="1" t="s">
        <v>116</v>
      </c>
      <c r="C64" s="1">
        <v>15199</v>
      </c>
      <c r="G64" s="1" t="s">
        <v>28</v>
      </c>
      <c r="H64" s="1">
        <v>18944</v>
      </c>
    </row>
    <row r="65" spans="2:8" ht="15.75" hidden="1" customHeight="1" x14ac:dyDescent="0.25">
      <c r="B65" s="1" t="s">
        <v>16</v>
      </c>
      <c r="C65" s="1">
        <v>13731</v>
      </c>
      <c r="G65" s="1" t="s">
        <v>29</v>
      </c>
      <c r="H65" s="1">
        <v>18525</v>
      </c>
    </row>
    <row r="66" spans="2:8" ht="15.75" hidden="1" customHeight="1" x14ac:dyDescent="0.25">
      <c r="B66" s="1" t="s">
        <v>94</v>
      </c>
      <c r="C66" s="1">
        <v>12661</v>
      </c>
      <c r="G66" s="1" t="s">
        <v>116</v>
      </c>
      <c r="H66" s="1">
        <v>17803</v>
      </c>
    </row>
    <row r="67" spans="2:8" ht="15.75" hidden="1" customHeight="1" x14ac:dyDescent="0.25">
      <c r="B67" s="1" t="s">
        <v>50</v>
      </c>
      <c r="C67" s="1">
        <v>12328</v>
      </c>
      <c r="G67" s="1" t="s">
        <v>15</v>
      </c>
      <c r="H67" s="1">
        <v>16129</v>
      </c>
    </row>
    <row r="68" spans="2:8" ht="15.75" hidden="1" customHeight="1" x14ac:dyDescent="0.25">
      <c r="B68" s="1" t="s">
        <v>63</v>
      </c>
      <c r="C68" s="1">
        <v>12302</v>
      </c>
      <c r="G68" s="1" t="s">
        <v>24</v>
      </c>
      <c r="H68" s="1">
        <v>16126</v>
      </c>
    </row>
    <row r="69" spans="2:8" ht="15.75" hidden="1" customHeight="1" x14ac:dyDescent="0.25">
      <c r="B69" s="1" t="s">
        <v>20</v>
      </c>
      <c r="C69" s="1">
        <v>12025</v>
      </c>
      <c r="G69" s="1" t="s">
        <v>58</v>
      </c>
      <c r="H69" s="1">
        <v>14848</v>
      </c>
    </row>
    <row r="70" spans="2:8" ht="15.75" hidden="1" customHeight="1" x14ac:dyDescent="0.25">
      <c r="B70" s="1" t="s">
        <v>14</v>
      </c>
      <c r="C70" s="1">
        <v>11418</v>
      </c>
      <c r="G70" s="1" t="s">
        <v>16</v>
      </c>
      <c r="H70" s="1">
        <v>14331</v>
      </c>
    </row>
    <row r="71" spans="2:8" ht="15.75" hidden="1" customHeight="1" x14ac:dyDescent="0.25">
      <c r="B71" s="1" t="s">
        <v>29</v>
      </c>
      <c r="C71" s="1">
        <v>10469</v>
      </c>
      <c r="G71" s="1" t="s">
        <v>53</v>
      </c>
      <c r="H71" s="1">
        <v>12746</v>
      </c>
    </row>
    <row r="72" spans="2:8" ht="15.75" hidden="1" customHeight="1" x14ac:dyDescent="0.25">
      <c r="B72" s="1" t="s">
        <v>91</v>
      </c>
      <c r="C72" s="1">
        <v>9922</v>
      </c>
      <c r="G72" s="1" t="s">
        <v>50</v>
      </c>
      <c r="H72" s="1">
        <v>12667</v>
      </c>
    </row>
    <row r="73" spans="2:8" ht="15.75" hidden="1" customHeight="1" x14ac:dyDescent="0.25">
      <c r="B73" s="1" t="s">
        <v>24</v>
      </c>
      <c r="C73" s="1">
        <v>8755</v>
      </c>
      <c r="G73" s="1" t="s">
        <v>163</v>
      </c>
      <c r="H73" s="1">
        <v>11869</v>
      </c>
    </row>
    <row r="74" spans="2:8" ht="15.75" hidden="1" customHeight="1" x14ac:dyDescent="0.25">
      <c r="B74" s="1" t="s">
        <v>163</v>
      </c>
      <c r="C74" s="1">
        <v>8505</v>
      </c>
      <c r="G74" s="1" t="s">
        <v>124</v>
      </c>
      <c r="H74" s="1">
        <v>10956</v>
      </c>
    </row>
    <row r="75" spans="2:8" ht="15.75" hidden="1" customHeight="1" x14ac:dyDescent="0.25">
      <c r="B75" s="1" t="s">
        <v>129</v>
      </c>
      <c r="C75" s="1">
        <v>6010</v>
      </c>
      <c r="G75" s="1" t="s">
        <v>91</v>
      </c>
      <c r="H75" s="1">
        <v>10851</v>
      </c>
    </row>
    <row r="76" spans="2:8" ht="15.75" hidden="1" customHeight="1" x14ac:dyDescent="0.25">
      <c r="B76" s="1" t="s">
        <v>120</v>
      </c>
      <c r="C76" s="1">
        <v>5847</v>
      </c>
      <c r="G76" s="1" t="s">
        <v>63</v>
      </c>
      <c r="H76" s="1">
        <v>10674</v>
      </c>
    </row>
    <row r="77" spans="2:8" ht="15.75" hidden="1" customHeight="1" x14ac:dyDescent="0.25">
      <c r="B77" s="1" t="s">
        <v>28</v>
      </c>
      <c r="C77" s="1">
        <v>5154</v>
      </c>
      <c r="G77" s="1" t="s">
        <v>129</v>
      </c>
      <c r="H77" s="1">
        <v>9055</v>
      </c>
    </row>
    <row r="78" spans="2:8" ht="15.75" hidden="1" customHeight="1" x14ac:dyDescent="0.25">
      <c r="B78" s="1" t="s">
        <v>46</v>
      </c>
      <c r="C78" s="1">
        <v>4889</v>
      </c>
      <c r="G78" s="1" t="s">
        <v>94</v>
      </c>
      <c r="H78" s="1">
        <v>8367</v>
      </c>
    </row>
    <row r="79" spans="2:8" ht="15.75" hidden="1" customHeight="1" x14ac:dyDescent="0.25">
      <c r="B79" s="1" t="s">
        <v>54</v>
      </c>
      <c r="C79" s="1">
        <v>4528</v>
      </c>
      <c r="G79" s="1" t="s">
        <v>46</v>
      </c>
      <c r="H79" s="1">
        <v>7776</v>
      </c>
    </row>
    <row r="80" spans="2:8" ht="15.75" hidden="1" customHeight="1" x14ac:dyDescent="0.25">
      <c r="B80" s="1" t="s">
        <v>95</v>
      </c>
      <c r="C80" s="1">
        <v>4204</v>
      </c>
      <c r="G80" s="1" t="s">
        <v>160</v>
      </c>
      <c r="H80" s="1">
        <v>6875</v>
      </c>
    </row>
    <row r="81" spans="2:8" ht="15.75" hidden="1" customHeight="1" x14ac:dyDescent="0.25">
      <c r="B81" s="1" t="s">
        <v>62</v>
      </c>
      <c r="C81" s="1">
        <v>4130</v>
      </c>
      <c r="G81" s="1" t="s">
        <v>167</v>
      </c>
      <c r="H81" s="1">
        <v>6759</v>
      </c>
    </row>
    <row r="82" spans="2:8" ht="15.75" hidden="1" customHeight="1" x14ac:dyDescent="0.25">
      <c r="B82" s="1" t="s">
        <v>74</v>
      </c>
      <c r="C82" s="1">
        <v>3952</v>
      </c>
      <c r="G82" s="1" t="s">
        <v>61</v>
      </c>
      <c r="H82" s="1">
        <v>6558</v>
      </c>
    </row>
    <row r="83" spans="2:8" ht="15.75" hidden="1" customHeight="1" x14ac:dyDescent="0.25">
      <c r="B83" s="1" t="s">
        <v>160</v>
      </c>
      <c r="C83" s="1">
        <v>3806</v>
      </c>
      <c r="G83" s="1" t="s">
        <v>54</v>
      </c>
      <c r="H83" s="1">
        <v>5968</v>
      </c>
    </row>
    <row r="84" spans="2:8" ht="15.75" hidden="1" customHeight="1" x14ac:dyDescent="0.25">
      <c r="B84" s="1" t="s">
        <v>124</v>
      </c>
      <c r="C84" s="1">
        <v>3749</v>
      </c>
      <c r="G84" s="1" t="s">
        <v>144</v>
      </c>
      <c r="H84" s="1">
        <v>5378</v>
      </c>
    </row>
    <row r="85" spans="2:8" ht="15.75" hidden="1" customHeight="1" x14ac:dyDescent="0.25">
      <c r="B85" s="1" t="s">
        <v>137</v>
      </c>
      <c r="C85" s="1">
        <v>3729</v>
      </c>
      <c r="G85" s="1" t="s">
        <v>173</v>
      </c>
      <c r="H85" s="1">
        <v>5339</v>
      </c>
    </row>
    <row r="86" spans="2:8" ht="15.75" hidden="1" customHeight="1" x14ac:dyDescent="0.25">
      <c r="B86" s="1" t="s">
        <v>21</v>
      </c>
      <c r="C86" s="1">
        <v>3444</v>
      </c>
      <c r="G86" s="1" t="s">
        <v>92</v>
      </c>
      <c r="H86" s="1">
        <v>5326</v>
      </c>
    </row>
    <row r="87" spans="2:8" ht="15.75" hidden="1" customHeight="1" x14ac:dyDescent="0.25">
      <c r="B87" s="1" t="s">
        <v>169</v>
      </c>
      <c r="C87" s="1">
        <v>3355</v>
      </c>
      <c r="G87" s="1" t="s">
        <v>26</v>
      </c>
      <c r="H87" s="1">
        <v>5210</v>
      </c>
    </row>
    <row r="88" spans="2:8" ht="15.75" hidden="1" customHeight="1" x14ac:dyDescent="0.25">
      <c r="B88" s="1" t="s">
        <v>111</v>
      </c>
      <c r="C88" s="1">
        <v>2749</v>
      </c>
      <c r="G88" s="1" t="s">
        <v>21</v>
      </c>
      <c r="H88" s="1">
        <v>4482</v>
      </c>
    </row>
    <row r="89" spans="2:8" ht="15.75" hidden="1" customHeight="1" x14ac:dyDescent="0.25">
      <c r="B89" s="1" t="s">
        <v>61</v>
      </c>
      <c r="C89" s="1">
        <v>2606</v>
      </c>
      <c r="G89" s="1" t="s">
        <v>154</v>
      </c>
      <c r="H89" s="1">
        <v>4340</v>
      </c>
    </row>
    <row r="90" spans="2:8" ht="15.75" hidden="1" customHeight="1" x14ac:dyDescent="0.25">
      <c r="B90" s="1" t="s">
        <v>26</v>
      </c>
      <c r="C90" s="1">
        <v>2604</v>
      </c>
      <c r="G90" s="1" t="s">
        <v>148</v>
      </c>
      <c r="H90" s="1">
        <v>4316</v>
      </c>
    </row>
    <row r="91" spans="2:8" ht="15.75" hidden="1" customHeight="1" x14ac:dyDescent="0.25">
      <c r="B91" s="1" t="s">
        <v>84</v>
      </c>
      <c r="C91" s="1">
        <v>2532</v>
      </c>
      <c r="G91" s="1" t="s">
        <v>135</v>
      </c>
      <c r="H91" s="1">
        <v>4311</v>
      </c>
    </row>
    <row r="92" spans="2:8" ht="15.75" hidden="1" customHeight="1" x14ac:dyDescent="0.25">
      <c r="B92" s="1" t="s">
        <v>17</v>
      </c>
      <c r="C92" s="1">
        <v>2174</v>
      </c>
      <c r="G92" s="1" t="s">
        <v>84</v>
      </c>
      <c r="H92" s="1">
        <v>3961</v>
      </c>
    </row>
    <row r="93" spans="2:8" ht="15.75" hidden="1" customHeight="1" x14ac:dyDescent="0.25">
      <c r="B93" s="1" t="s">
        <v>135</v>
      </c>
      <c r="C93" s="1">
        <v>1882</v>
      </c>
      <c r="G93" s="1" t="s">
        <v>111</v>
      </c>
      <c r="H93" s="1">
        <v>3873</v>
      </c>
    </row>
    <row r="94" spans="2:8" ht="15.75" hidden="1" customHeight="1" x14ac:dyDescent="0.25">
      <c r="B94" s="1" t="s">
        <v>167</v>
      </c>
      <c r="C94" s="1">
        <v>1630</v>
      </c>
      <c r="G94" s="1" t="s">
        <v>146</v>
      </c>
      <c r="H94" s="1">
        <v>3695</v>
      </c>
    </row>
    <row r="95" spans="2:8" ht="15.75" hidden="1" customHeight="1" x14ac:dyDescent="0.25">
      <c r="B95" s="1" t="s">
        <v>146</v>
      </c>
      <c r="C95" s="1">
        <v>1478</v>
      </c>
      <c r="G95" s="1" t="s">
        <v>74</v>
      </c>
      <c r="H95" s="1">
        <v>3155</v>
      </c>
    </row>
    <row r="96" spans="2:8" ht="15.75" hidden="1" customHeight="1" x14ac:dyDescent="0.25">
      <c r="B96" s="1" t="s">
        <v>92</v>
      </c>
      <c r="C96" s="1">
        <v>1405</v>
      </c>
      <c r="G96" s="1" t="s">
        <v>172</v>
      </c>
      <c r="H96" s="1">
        <v>3041</v>
      </c>
    </row>
    <row r="97" spans="2:8" ht="15.75" hidden="1" customHeight="1" x14ac:dyDescent="0.25">
      <c r="B97" s="1" t="s">
        <v>144</v>
      </c>
      <c r="C97" s="1">
        <v>1267</v>
      </c>
      <c r="G97" s="1" t="s">
        <v>120</v>
      </c>
      <c r="H97" s="1">
        <v>2900</v>
      </c>
    </row>
    <row r="98" spans="2:8" ht="15.75" hidden="1" customHeight="1" x14ac:dyDescent="0.25">
      <c r="B98" s="1" t="s">
        <v>148</v>
      </c>
      <c r="C98" s="1">
        <v>1186</v>
      </c>
      <c r="G98" s="1" t="s">
        <v>78</v>
      </c>
      <c r="H98" s="1">
        <v>2851</v>
      </c>
    </row>
    <row r="99" spans="2:8" ht="15.75" hidden="1" customHeight="1" x14ac:dyDescent="0.25">
      <c r="B99" s="1" t="s">
        <v>154</v>
      </c>
      <c r="C99" s="1">
        <v>1110</v>
      </c>
      <c r="G99" s="1" t="s">
        <v>90</v>
      </c>
      <c r="H99" s="1">
        <v>2798</v>
      </c>
    </row>
    <row r="100" spans="2:8" ht="15.75" hidden="1" customHeight="1" x14ac:dyDescent="0.25">
      <c r="B100" s="1" t="s">
        <v>35</v>
      </c>
      <c r="C100" s="1">
        <v>952</v>
      </c>
      <c r="G100" s="1" t="s">
        <v>85</v>
      </c>
      <c r="H100" s="1">
        <v>2368</v>
      </c>
    </row>
    <row r="101" spans="2:8" ht="15.75" hidden="1" customHeight="1" x14ac:dyDescent="0.25">
      <c r="B101" s="1" t="s">
        <v>152</v>
      </c>
      <c r="C101" s="1">
        <v>914</v>
      </c>
      <c r="G101" s="1" t="s">
        <v>62</v>
      </c>
      <c r="H101" s="1">
        <v>2358</v>
      </c>
    </row>
    <row r="102" spans="2:8" ht="15.75" hidden="1" customHeight="1" x14ac:dyDescent="0.25">
      <c r="B102" s="1" t="s">
        <v>75</v>
      </c>
      <c r="C102" s="1">
        <v>880</v>
      </c>
      <c r="G102" s="1" t="s">
        <v>17</v>
      </c>
      <c r="H102" s="1">
        <v>2303</v>
      </c>
    </row>
    <row r="103" spans="2:8" ht="15.75" hidden="1" customHeight="1" x14ac:dyDescent="0.25">
      <c r="B103" s="1" t="s">
        <v>104</v>
      </c>
      <c r="C103" s="1">
        <v>866</v>
      </c>
      <c r="G103" s="1" t="s">
        <v>137</v>
      </c>
      <c r="H103" s="1">
        <v>2248</v>
      </c>
    </row>
    <row r="104" spans="2:8" ht="15.75" hidden="1" customHeight="1" x14ac:dyDescent="0.25">
      <c r="B104" s="1" t="s">
        <v>73</v>
      </c>
      <c r="C104" s="1">
        <v>860</v>
      </c>
      <c r="G104" s="1" t="s">
        <v>133</v>
      </c>
      <c r="H104" s="1">
        <v>2096</v>
      </c>
    </row>
    <row r="105" spans="2:8" ht="15.75" hidden="1" customHeight="1" x14ac:dyDescent="0.25">
      <c r="B105" s="1" t="s">
        <v>172</v>
      </c>
      <c r="C105" s="1">
        <v>859</v>
      </c>
      <c r="G105" s="1" t="s">
        <v>171</v>
      </c>
      <c r="H105" s="1">
        <v>1982</v>
      </c>
    </row>
    <row r="106" spans="2:8" ht="15.75" hidden="1" customHeight="1" x14ac:dyDescent="0.25">
      <c r="B106" s="1" t="s">
        <v>118</v>
      </c>
      <c r="C106" s="1">
        <v>801</v>
      </c>
      <c r="G106" s="1" t="s">
        <v>125</v>
      </c>
      <c r="H106" s="1">
        <v>1968</v>
      </c>
    </row>
    <row r="107" spans="2:8" ht="15.75" hidden="1" customHeight="1" x14ac:dyDescent="0.25">
      <c r="B107" s="1" t="s">
        <v>128</v>
      </c>
      <c r="C107" s="1">
        <v>682</v>
      </c>
      <c r="G107" s="1" t="s">
        <v>95</v>
      </c>
      <c r="H107" s="1">
        <v>1876</v>
      </c>
    </row>
    <row r="108" spans="2:8" ht="15.75" hidden="1" customHeight="1" x14ac:dyDescent="0.25">
      <c r="B108" s="1" t="s">
        <v>85</v>
      </c>
      <c r="C108" s="1">
        <v>680</v>
      </c>
      <c r="G108" s="1" t="s">
        <v>35</v>
      </c>
      <c r="H108" s="1">
        <v>1846</v>
      </c>
    </row>
    <row r="109" spans="2:8" ht="15.75" hidden="1" customHeight="1" x14ac:dyDescent="0.25">
      <c r="B109" s="1" t="s">
        <v>114</v>
      </c>
      <c r="C109" s="1">
        <v>604</v>
      </c>
      <c r="G109" s="1" t="s">
        <v>118</v>
      </c>
      <c r="H109" s="1">
        <v>1758</v>
      </c>
    </row>
    <row r="110" spans="2:8" ht="15.75" hidden="1" customHeight="1" x14ac:dyDescent="0.25">
      <c r="B110" s="1" t="s">
        <v>90</v>
      </c>
      <c r="C110" s="1">
        <v>510</v>
      </c>
      <c r="G110" s="1" t="s">
        <v>169</v>
      </c>
      <c r="H110" s="1">
        <v>1448</v>
      </c>
    </row>
    <row r="111" spans="2:8" ht="15.75" hidden="1" customHeight="1" x14ac:dyDescent="0.25">
      <c r="B111" s="1" t="s">
        <v>159</v>
      </c>
      <c r="C111" s="1">
        <v>485</v>
      </c>
      <c r="G111" s="1" t="s">
        <v>73</v>
      </c>
      <c r="H111" s="1">
        <v>1144</v>
      </c>
    </row>
    <row r="112" spans="2:8" ht="15.75" hidden="1" customHeight="1" x14ac:dyDescent="0.25">
      <c r="B112" s="1" t="s">
        <v>77</v>
      </c>
      <c r="C112" s="1">
        <v>452</v>
      </c>
      <c r="G112" s="1" t="s">
        <v>159</v>
      </c>
      <c r="H112" s="1">
        <v>1069</v>
      </c>
    </row>
    <row r="113" spans="2:8" ht="15.75" hidden="1" customHeight="1" x14ac:dyDescent="0.25">
      <c r="B113" s="1" t="s">
        <v>173</v>
      </c>
      <c r="C113" s="1">
        <v>389</v>
      </c>
      <c r="G113" s="1" t="s">
        <v>108</v>
      </c>
      <c r="H113" s="1">
        <v>901</v>
      </c>
    </row>
    <row r="114" spans="2:8" ht="15.75" hidden="1" customHeight="1" x14ac:dyDescent="0.25">
      <c r="B114" s="1" t="s">
        <v>171</v>
      </c>
      <c r="C114" s="1">
        <v>386</v>
      </c>
      <c r="G114" s="1" t="s">
        <v>100</v>
      </c>
      <c r="H114" s="1">
        <v>879</v>
      </c>
    </row>
    <row r="115" spans="2:8" ht="15.75" hidden="1" customHeight="1" x14ac:dyDescent="0.25">
      <c r="B115" s="1" t="s">
        <v>99</v>
      </c>
      <c r="C115" s="1">
        <v>384</v>
      </c>
      <c r="G115" s="1" t="s">
        <v>104</v>
      </c>
      <c r="H115" s="1">
        <v>739</v>
      </c>
    </row>
    <row r="116" spans="2:8" ht="15.75" hidden="1" customHeight="1" x14ac:dyDescent="0.25">
      <c r="B116" s="1" t="s">
        <v>60</v>
      </c>
      <c r="C116" s="1">
        <v>360</v>
      </c>
      <c r="G116" s="1" t="s">
        <v>75</v>
      </c>
      <c r="H116" s="1">
        <v>627</v>
      </c>
    </row>
    <row r="117" spans="2:8" ht="15.75" hidden="1" customHeight="1" x14ac:dyDescent="0.25">
      <c r="B117" s="1" t="s">
        <v>78</v>
      </c>
      <c r="C117" s="1">
        <v>297</v>
      </c>
      <c r="G117" s="1" t="s">
        <v>123</v>
      </c>
      <c r="H117" s="1">
        <v>598</v>
      </c>
    </row>
    <row r="118" spans="2:8" ht="15.75" hidden="1" customHeight="1" x14ac:dyDescent="0.25">
      <c r="B118" s="1" t="s">
        <v>125</v>
      </c>
      <c r="C118" s="1">
        <v>286</v>
      </c>
      <c r="G118" s="1" t="s">
        <v>114</v>
      </c>
      <c r="H118" s="1">
        <v>557</v>
      </c>
    </row>
    <row r="119" spans="2:8" ht="15.75" hidden="1" customHeight="1" x14ac:dyDescent="0.25">
      <c r="B119" s="1" t="s">
        <v>134</v>
      </c>
      <c r="C119" s="1">
        <v>228</v>
      </c>
      <c r="G119" s="1" t="s">
        <v>77</v>
      </c>
      <c r="H119" s="1">
        <v>545</v>
      </c>
    </row>
    <row r="120" spans="2:8" ht="15.75" hidden="1" customHeight="1" x14ac:dyDescent="0.25">
      <c r="B120" s="1" t="s">
        <v>103</v>
      </c>
      <c r="C120" s="1">
        <v>221</v>
      </c>
      <c r="G120" s="1" t="s">
        <v>48</v>
      </c>
      <c r="H120" s="1">
        <v>529</v>
      </c>
    </row>
    <row r="121" spans="2:8" ht="15.75" hidden="1" customHeight="1" x14ac:dyDescent="0.25">
      <c r="B121" s="1" t="s">
        <v>123</v>
      </c>
      <c r="C121" s="1">
        <v>214</v>
      </c>
      <c r="G121" s="1" t="s">
        <v>168</v>
      </c>
      <c r="H121" s="1">
        <v>473</v>
      </c>
    </row>
    <row r="122" spans="2:8" ht="15.75" hidden="1" customHeight="1" x14ac:dyDescent="0.25">
      <c r="B122" s="1" t="s">
        <v>48</v>
      </c>
      <c r="C122" s="1">
        <v>210</v>
      </c>
      <c r="G122" s="1" t="s">
        <v>174</v>
      </c>
      <c r="H122" s="1">
        <v>464</v>
      </c>
    </row>
    <row r="123" spans="2:8" ht="15.75" hidden="1" customHeight="1" x14ac:dyDescent="0.25">
      <c r="B123" s="1" t="s">
        <v>83</v>
      </c>
      <c r="C123" s="1">
        <v>204</v>
      </c>
      <c r="G123" s="1" t="s">
        <v>106</v>
      </c>
      <c r="H123" s="1">
        <v>450</v>
      </c>
    </row>
    <row r="124" spans="2:8" ht="15.75" hidden="1" customHeight="1" x14ac:dyDescent="0.25">
      <c r="B124" s="1" t="s">
        <v>100</v>
      </c>
      <c r="C124" s="1">
        <v>175</v>
      </c>
      <c r="G124" s="1" t="s">
        <v>138</v>
      </c>
      <c r="H124" s="1">
        <v>449</v>
      </c>
    </row>
    <row r="125" spans="2:8" ht="15.75" hidden="1" customHeight="1" x14ac:dyDescent="0.25">
      <c r="B125" s="1" t="s">
        <v>56</v>
      </c>
      <c r="C125" s="1">
        <v>161</v>
      </c>
      <c r="G125" s="1" t="s">
        <v>93</v>
      </c>
      <c r="H125" s="1">
        <v>410</v>
      </c>
    </row>
    <row r="126" spans="2:8" ht="15.75" hidden="1" customHeight="1" x14ac:dyDescent="0.25">
      <c r="B126" s="1" t="s">
        <v>164</v>
      </c>
      <c r="C126" s="1">
        <v>154</v>
      </c>
      <c r="G126" s="1" t="s">
        <v>107</v>
      </c>
      <c r="H126" s="1">
        <v>393</v>
      </c>
    </row>
    <row r="127" spans="2:8" ht="15.75" hidden="1" customHeight="1" x14ac:dyDescent="0.25">
      <c r="B127" s="1" t="s">
        <v>133</v>
      </c>
      <c r="C127" s="1">
        <v>150</v>
      </c>
      <c r="G127" s="1" t="s">
        <v>32</v>
      </c>
      <c r="H127" s="1">
        <v>377</v>
      </c>
    </row>
    <row r="128" spans="2:8" ht="15.75" hidden="1" customHeight="1" x14ac:dyDescent="0.25">
      <c r="B128" s="1" t="s">
        <v>174</v>
      </c>
      <c r="C128" s="1">
        <v>141</v>
      </c>
      <c r="G128" s="1" t="s">
        <v>34</v>
      </c>
      <c r="H128" s="1">
        <v>376</v>
      </c>
    </row>
    <row r="129" spans="2:8" ht="15.75" hidden="1" customHeight="1" x14ac:dyDescent="0.25">
      <c r="B129" s="1" t="s">
        <v>168</v>
      </c>
      <c r="C129" s="1">
        <v>137</v>
      </c>
      <c r="G129" s="1" t="s">
        <v>136</v>
      </c>
      <c r="H129" s="1">
        <v>364</v>
      </c>
    </row>
    <row r="130" spans="2:8" ht="15.75" hidden="1" customHeight="1" x14ac:dyDescent="0.25">
      <c r="B130" s="1" t="s">
        <v>32</v>
      </c>
      <c r="C130" s="1">
        <v>133</v>
      </c>
      <c r="G130" s="1" t="s">
        <v>128</v>
      </c>
      <c r="H130" s="1">
        <v>324</v>
      </c>
    </row>
    <row r="131" spans="2:8" ht="15.75" hidden="1" customHeight="1" x14ac:dyDescent="0.25">
      <c r="B131" s="1" t="s">
        <v>136</v>
      </c>
      <c r="C131" s="1">
        <v>122</v>
      </c>
      <c r="G131" s="1" t="s">
        <v>140</v>
      </c>
      <c r="H131" s="1">
        <v>322</v>
      </c>
    </row>
    <row r="132" spans="2:8" ht="15.75" hidden="1" customHeight="1" x14ac:dyDescent="0.25">
      <c r="B132" s="1" t="s">
        <v>119</v>
      </c>
      <c r="C132" s="1">
        <v>117</v>
      </c>
      <c r="G132" s="1" t="s">
        <v>41</v>
      </c>
      <c r="H132" s="1">
        <v>309</v>
      </c>
    </row>
    <row r="133" spans="2:8" ht="15.75" hidden="1" customHeight="1" x14ac:dyDescent="0.25">
      <c r="B133" s="1" t="s">
        <v>106</v>
      </c>
      <c r="C133" s="1">
        <v>102</v>
      </c>
      <c r="G133" s="1" t="s">
        <v>134</v>
      </c>
      <c r="H133" s="1">
        <v>267</v>
      </c>
    </row>
    <row r="134" spans="2:8" ht="15.75" hidden="1" customHeight="1" x14ac:dyDescent="0.25">
      <c r="B134" s="1" t="s">
        <v>93</v>
      </c>
      <c r="C134" s="1">
        <v>95</v>
      </c>
      <c r="G134" s="1" t="s">
        <v>76</v>
      </c>
      <c r="H134" s="1">
        <v>247</v>
      </c>
    </row>
    <row r="135" spans="2:8" ht="15.75" hidden="1" customHeight="1" x14ac:dyDescent="0.25">
      <c r="B135" s="1" t="s">
        <v>138</v>
      </c>
      <c r="C135" s="1">
        <v>90</v>
      </c>
      <c r="G135" s="1" t="s">
        <v>164</v>
      </c>
      <c r="H135" s="1">
        <v>232</v>
      </c>
    </row>
    <row r="136" spans="2:8" ht="15.75" hidden="1" customHeight="1" x14ac:dyDescent="0.25">
      <c r="B136" s="1" t="s">
        <v>57</v>
      </c>
      <c r="C136" s="1">
        <v>89</v>
      </c>
      <c r="G136" s="1" t="s">
        <v>64</v>
      </c>
      <c r="H136" s="1">
        <v>155</v>
      </c>
    </row>
    <row r="137" spans="2:8" ht="15.75" hidden="1" customHeight="1" x14ac:dyDescent="0.25">
      <c r="B137" s="1" t="s">
        <v>64</v>
      </c>
      <c r="C137" s="1">
        <v>88</v>
      </c>
      <c r="G137" s="1" t="s">
        <v>119</v>
      </c>
      <c r="H137" s="1">
        <v>152</v>
      </c>
    </row>
    <row r="138" spans="2:8" ht="15.75" hidden="1" customHeight="1" x14ac:dyDescent="0.25">
      <c r="B138" s="1" t="s">
        <v>142</v>
      </c>
      <c r="C138" s="1">
        <v>84</v>
      </c>
      <c r="G138" s="1" t="s">
        <v>142</v>
      </c>
      <c r="H138" s="1">
        <v>148</v>
      </c>
    </row>
    <row r="139" spans="2:8" ht="15.75" hidden="1" customHeight="1" x14ac:dyDescent="0.25">
      <c r="B139" s="1" t="s">
        <v>143</v>
      </c>
      <c r="C139" s="1">
        <v>83</v>
      </c>
      <c r="G139" s="1" t="s">
        <v>143</v>
      </c>
      <c r="H139" s="1">
        <v>142</v>
      </c>
    </row>
    <row r="140" spans="2:8" ht="15.75" hidden="1" customHeight="1" x14ac:dyDescent="0.25">
      <c r="B140" s="1" t="s">
        <v>155</v>
      </c>
      <c r="C140" s="1">
        <v>76</v>
      </c>
      <c r="G140" s="1" t="s">
        <v>57</v>
      </c>
      <c r="H140" s="1">
        <v>133</v>
      </c>
    </row>
    <row r="141" spans="2:8" ht="15.75" hidden="1" customHeight="1" x14ac:dyDescent="0.25">
      <c r="B141" s="1" t="s">
        <v>145</v>
      </c>
      <c r="C141" s="1">
        <v>67</v>
      </c>
      <c r="G141" s="1" t="s">
        <v>39</v>
      </c>
      <c r="H141" s="1">
        <v>132</v>
      </c>
    </row>
    <row r="142" spans="2:8" ht="15.75" hidden="1" customHeight="1" x14ac:dyDescent="0.25">
      <c r="B142" s="1" t="s">
        <v>132</v>
      </c>
      <c r="C142" s="1">
        <v>65</v>
      </c>
      <c r="G142" s="1" t="s">
        <v>56</v>
      </c>
      <c r="H142" s="1">
        <v>127</v>
      </c>
    </row>
    <row r="143" spans="2:8" ht="15.75" hidden="1" customHeight="1" x14ac:dyDescent="0.25">
      <c r="B143" s="1" t="s">
        <v>170</v>
      </c>
      <c r="C143" s="1">
        <v>65</v>
      </c>
      <c r="G143" s="1" t="s">
        <v>47</v>
      </c>
      <c r="H143" s="1">
        <v>122</v>
      </c>
    </row>
    <row r="144" spans="2:8" ht="15.75" hidden="1" customHeight="1" x14ac:dyDescent="0.25">
      <c r="B144" s="1" t="s">
        <v>45</v>
      </c>
      <c r="C144" s="1">
        <v>61</v>
      </c>
      <c r="G144" s="1" t="s">
        <v>155</v>
      </c>
      <c r="H144" s="1">
        <v>121</v>
      </c>
    </row>
    <row r="145" spans="2:8" ht="15.75" hidden="1" customHeight="1" x14ac:dyDescent="0.25">
      <c r="B145" s="1" t="s">
        <v>108</v>
      </c>
      <c r="C145" s="1">
        <v>58</v>
      </c>
      <c r="G145" s="1" t="s">
        <v>166</v>
      </c>
      <c r="H145" s="1">
        <v>120</v>
      </c>
    </row>
    <row r="146" spans="2:8" ht="15.75" hidden="1" customHeight="1" x14ac:dyDescent="0.25">
      <c r="B146" s="1" t="s">
        <v>140</v>
      </c>
      <c r="C146" s="1">
        <v>56</v>
      </c>
      <c r="G146" s="1" t="s">
        <v>40</v>
      </c>
      <c r="H146" s="1">
        <v>117</v>
      </c>
    </row>
    <row r="147" spans="2:8" ht="15.75" hidden="1" customHeight="1" x14ac:dyDescent="0.25">
      <c r="B147" s="1" t="s">
        <v>87</v>
      </c>
      <c r="C147" s="1">
        <v>43</v>
      </c>
      <c r="G147" s="1" t="s">
        <v>103</v>
      </c>
      <c r="H147" s="1">
        <v>117</v>
      </c>
    </row>
    <row r="148" spans="2:8" ht="15.75" hidden="1" customHeight="1" x14ac:dyDescent="0.25">
      <c r="B148" s="1" t="s">
        <v>34</v>
      </c>
      <c r="C148" s="1">
        <v>42</v>
      </c>
      <c r="G148" s="1" t="s">
        <v>139</v>
      </c>
      <c r="H148" s="1">
        <v>116</v>
      </c>
    </row>
    <row r="149" spans="2:8" ht="15.75" hidden="1" customHeight="1" x14ac:dyDescent="0.25">
      <c r="B149" s="1" t="s">
        <v>76</v>
      </c>
      <c r="C149" s="1">
        <v>42</v>
      </c>
      <c r="G149" s="1" t="s">
        <v>152</v>
      </c>
      <c r="H149" s="1">
        <v>109</v>
      </c>
    </row>
    <row r="150" spans="2:8" ht="15.75" hidden="1" customHeight="1" x14ac:dyDescent="0.25">
      <c r="B150" s="1" t="s">
        <v>43</v>
      </c>
      <c r="C150" s="1">
        <v>42</v>
      </c>
      <c r="G150" s="1" t="s">
        <v>60</v>
      </c>
      <c r="H150" s="1">
        <v>108</v>
      </c>
    </row>
    <row r="151" spans="2:8" ht="15.75" hidden="1" customHeight="1" x14ac:dyDescent="0.25">
      <c r="B151" s="1" t="s">
        <v>149</v>
      </c>
      <c r="C151" s="1">
        <v>39</v>
      </c>
      <c r="G151" s="1" t="s">
        <v>45</v>
      </c>
      <c r="H151" s="1">
        <v>106</v>
      </c>
    </row>
    <row r="152" spans="2:8" ht="15.75" hidden="1" customHeight="1" x14ac:dyDescent="0.25">
      <c r="B152" s="1" t="s">
        <v>157</v>
      </c>
      <c r="C152" s="1">
        <v>36</v>
      </c>
      <c r="G152" s="1" t="s">
        <v>43</v>
      </c>
      <c r="H152" s="1">
        <v>99</v>
      </c>
    </row>
    <row r="153" spans="2:8" ht="15.75" hidden="1" customHeight="1" x14ac:dyDescent="0.25">
      <c r="B153" s="1" t="s">
        <v>40</v>
      </c>
      <c r="C153" s="1">
        <v>35</v>
      </c>
      <c r="G153" s="1" t="s">
        <v>83</v>
      </c>
      <c r="H153" s="1">
        <v>98</v>
      </c>
    </row>
    <row r="154" spans="2:8" ht="15.75" hidden="1" customHeight="1" x14ac:dyDescent="0.25">
      <c r="B154" s="1" t="s">
        <v>67</v>
      </c>
      <c r="C154" s="1">
        <v>34</v>
      </c>
      <c r="G154" s="1" t="s">
        <v>153</v>
      </c>
      <c r="H154" s="1">
        <v>91</v>
      </c>
    </row>
    <row r="155" spans="2:8" ht="15.75" hidden="1" customHeight="1" x14ac:dyDescent="0.25">
      <c r="B155" s="1" t="s">
        <v>141</v>
      </c>
      <c r="C155" s="1">
        <v>30</v>
      </c>
      <c r="G155" s="1" t="s">
        <v>132</v>
      </c>
      <c r="H155" s="1">
        <v>82</v>
      </c>
    </row>
    <row r="156" spans="2:8" ht="15.75" hidden="1" customHeight="1" x14ac:dyDescent="0.25">
      <c r="B156" s="1" t="s">
        <v>139</v>
      </c>
      <c r="C156" s="1">
        <v>25</v>
      </c>
      <c r="G156" s="1" t="s">
        <v>145</v>
      </c>
      <c r="H156" s="1">
        <v>72</v>
      </c>
    </row>
    <row r="157" spans="2:8" ht="15.75" hidden="1" customHeight="1" x14ac:dyDescent="0.25">
      <c r="B157" s="1" t="s">
        <v>86</v>
      </c>
      <c r="C157" s="1">
        <v>21</v>
      </c>
      <c r="G157" s="1" t="s">
        <v>149</v>
      </c>
      <c r="H157" s="1">
        <v>69</v>
      </c>
    </row>
    <row r="158" spans="2:8" ht="15.75" hidden="1" customHeight="1" x14ac:dyDescent="0.25">
      <c r="B158" s="1" t="s">
        <v>158</v>
      </c>
      <c r="C158" s="1">
        <v>20</v>
      </c>
      <c r="G158" s="1" t="s">
        <v>86</v>
      </c>
      <c r="H158" s="1">
        <v>63</v>
      </c>
    </row>
    <row r="159" spans="2:8" ht="15.75" hidden="1" customHeight="1" x14ac:dyDescent="0.25">
      <c r="B159" s="1" t="s">
        <v>107</v>
      </c>
      <c r="C159" s="1">
        <v>20</v>
      </c>
      <c r="G159" s="1" t="s">
        <v>162</v>
      </c>
      <c r="H159" s="1">
        <v>48</v>
      </c>
    </row>
    <row r="160" spans="2:8" ht="15.75" hidden="1" customHeight="1" x14ac:dyDescent="0.25">
      <c r="B160" s="1" t="s">
        <v>102</v>
      </c>
      <c r="C160" s="1">
        <v>18</v>
      </c>
      <c r="G160" s="1" t="s">
        <v>37</v>
      </c>
      <c r="H160" s="1">
        <v>47</v>
      </c>
    </row>
    <row r="161" spans="2:8" ht="15.75" hidden="1" customHeight="1" x14ac:dyDescent="0.25">
      <c r="B161" s="1" t="s">
        <v>41</v>
      </c>
      <c r="C161" s="1">
        <v>16</v>
      </c>
      <c r="G161" s="1" t="s">
        <v>156</v>
      </c>
      <c r="H161" s="1">
        <v>44</v>
      </c>
    </row>
    <row r="162" spans="2:8" ht="15.75" hidden="1" customHeight="1" x14ac:dyDescent="0.25">
      <c r="B162" s="1" t="s">
        <v>110</v>
      </c>
      <c r="C162" s="1">
        <v>15</v>
      </c>
      <c r="G162" s="1" t="s">
        <v>36</v>
      </c>
      <c r="H162" s="1">
        <v>42</v>
      </c>
    </row>
    <row r="163" spans="2:8" ht="15.75" hidden="1" customHeight="1" x14ac:dyDescent="0.25">
      <c r="B163" s="1" t="s">
        <v>38</v>
      </c>
      <c r="C163" s="1">
        <v>15</v>
      </c>
      <c r="G163" s="1" t="s">
        <v>67</v>
      </c>
      <c r="H163" s="1">
        <v>42</v>
      </c>
    </row>
    <row r="164" spans="2:8" ht="15.75" hidden="1" customHeight="1" x14ac:dyDescent="0.25">
      <c r="B164" s="1" t="s">
        <v>70</v>
      </c>
      <c r="C164" s="1">
        <v>15</v>
      </c>
      <c r="G164" s="1" t="s">
        <v>79</v>
      </c>
      <c r="H164" s="1">
        <v>38</v>
      </c>
    </row>
    <row r="165" spans="2:8" ht="15.75" hidden="1" customHeight="1" x14ac:dyDescent="0.25">
      <c r="B165" s="1" t="s">
        <v>37</v>
      </c>
      <c r="C165" s="1">
        <v>15</v>
      </c>
      <c r="G165" s="1" t="s">
        <v>165</v>
      </c>
      <c r="H165" s="1">
        <v>36</v>
      </c>
    </row>
    <row r="166" spans="2:8" ht="15.75" hidden="1" customHeight="1" x14ac:dyDescent="0.25">
      <c r="B166" s="1" t="s">
        <v>42</v>
      </c>
      <c r="C166" s="1">
        <v>14</v>
      </c>
      <c r="G166" s="1" t="s">
        <v>70</v>
      </c>
      <c r="H166" s="1">
        <v>35</v>
      </c>
    </row>
    <row r="167" spans="2:8" ht="15.75" hidden="1" customHeight="1" x14ac:dyDescent="0.25">
      <c r="B167" s="1" t="s">
        <v>126</v>
      </c>
      <c r="C167" s="1">
        <v>13</v>
      </c>
      <c r="G167" s="1" t="s">
        <v>158</v>
      </c>
      <c r="H167" s="1">
        <v>35</v>
      </c>
    </row>
    <row r="168" spans="2:8" ht="15.75" hidden="1" customHeight="1" x14ac:dyDescent="0.25">
      <c r="B168" s="1" t="s">
        <v>39</v>
      </c>
      <c r="C168" s="1">
        <v>13</v>
      </c>
      <c r="G168" s="1" t="s">
        <v>170</v>
      </c>
      <c r="H168" s="1">
        <v>29</v>
      </c>
    </row>
    <row r="169" spans="2:8" ht="15.75" hidden="1" customHeight="1" x14ac:dyDescent="0.25">
      <c r="B169" s="1" t="s">
        <v>89</v>
      </c>
      <c r="C169" s="1">
        <v>13</v>
      </c>
      <c r="G169" s="1" t="s">
        <v>33</v>
      </c>
      <c r="H169" s="1">
        <v>24</v>
      </c>
    </row>
    <row r="170" spans="2:8" ht="15.75" hidden="1" customHeight="1" x14ac:dyDescent="0.25">
      <c r="B170" s="1" t="s">
        <v>156</v>
      </c>
      <c r="C170" s="1">
        <v>13</v>
      </c>
      <c r="G170" s="1" t="s">
        <v>44</v>
      </c>
      <c r="H170" s="1">
        <v>22</v>
      </c>
    </row>
    <row r="171" spans="2:8" ht="15.75" hidden="1" customHeight="1" x14ac:dyDescent="0.25">
      <c r="B171" s="1" t="s">
        <v>147</v>
      </c>
      <c r="C171" s="1">
        <v>13</v>
      </c>
      <c r="G171" s="1" t="s">
        <v>81</v>
      </c>
      <c r="H171" s="1">
        <v>22</v>
      </c>
    </row>
    <row r="172" spans="2:8" ht="15.75" hidden="1" customHeight="1" x14ac:dyDescent="0.25">
      <c r="B172" s="1" t="s">
        <v>166</v>
      </c>
      <c r="C172" s="1">
        <v>11</v>
      </c>
      <c r="G172" s="1" t="s">
        <v>87</v>
      </c>
      <c r="H172" s="1">
        <v>20</v>
      </c>
    </row>
    <row r="173" spans="2:8" ht="15.75" hidden="1" customHeight="1" x14ac:dyDescent="0.25">
      <c r="B173" s="1" t="s">
        <v>153</v>
      </c>
      <c r="C173" s="1">
        <v>11</v>
      </c>
      <c r="G173" s="1" t="s">
        <v>42</v>
      </c>
      <c r="H173" s="1">
        <v>18</v>
      </c>
    </row>
    <row r="174" spans="2:8" ht="15.75" hidden="1" customHeight="1" x14ac:dyDescent="0.25">
      <c r="B174" s="1" t="s">
        <v>47</v>
      </c>
      <c r="C174" s="1">
        <v>9</v>
      </c>
      <c r="G174" s="1" t="s">
        <v>109</v>
      </c>
      <c r="H174" s="1">
        <v>18</v>
      </c>
    </row>
    <row r="175" spans="2:8" ht="15.75" hidden="1" customHeight="1" x14ac:dyDescent="0.25">
      <c r="B175" s="1" t="s">
        <v>72</v>
      </c>
      <c r="C175" s="1">
        <v>9</v>
      </c>
      <c r="G175" s="1" t="s">
        <v>110</v>
      </c>
      <c r="H175" s="1">
        <v>18</v>
      </c>
    </row>
    <row r="176" spans="2:8" ht="15.75" hidden="1" customHeight="1" x14ac:dyDescent="0.25">
      <c r="B176" s="1" t="s">
        <v>36</v>
      </c>
      <c r="C176" s="1">
        <v>9</v>
      </c>
      <c r="G176" s="1" t="s">
        <v>105</v>
      </c>
      <c r="H176" s="1">
        <v>12</v>
      </c>
    </row>
    <row r="177" spans="2:8" ht="15.75" hidden="1" customHeight="1" x14ac:dyDescent="0.25">
      <c r="B177" s="1" t="s">
        <v>105</v>
      </c>
      <c r="C177" s="1">
        <v>8</v>
      </c>
      <c r="G177" s="1" t="s">
        <v>102</v>
      </c>
      <c r="H177" s="1">
        <v>11</v>
      </c>
    </row>
    <row r="178" spans="2:8" ht="15.75" hidden="1" customHeight="1" x14ac:dyDescent="0.25">
      <c r="B178" s="1" t="s">
        <v>81</v>
      </c>
      <c r="C178" s="1">
        <v>8</v>
      </c>
      <c r="G178" s="1" t="s">
        <v>127</v>
      </c>
      <c r="H178" s="1">
        <v>11</v>
      </c>
    </row>
    <row r="179" spans="2:8" ht="15.75" hidden="1" customHeight="1" x14ac:dyDescent="0.25">
      <c r="B179" s="1" t="s">
        <v>44</v>
      </c>
      <c r="C179" s="1">
        <v>6</v>
      </c>
      <c r="G179" s="1" t="s">
        <v>147</v>
      </c>
      <c r="H179" s="1">
        <v>11</v>
      </c>
    </row>
    <row r="180" spans="2:8" ht="15.75" hidden="1" customHeight="1" x14ac:dyDescent="0.25">
      <c r="B180" s="1" t="s">
        <v>127</v>
      </c>
      <c r="C180" s="1">
        <v>6</v>
      </c>
      <c r="G180" s="1" t="s">
        <v>101</v>
      </c>
      <c r="H180" s="1">
        <v>9</v>
      </c>
    </row>
    <row r="181" spans="2:8" ht="15.75" hidden="1" customHeight="1" x14ac:dyDescent="0.25">
      <c r="B181" s="1" t="s">
        <v>79</v>
      </c>
      <c r="C181" s="1">
        <v>6</v>
      </c>
      <c r="G181" s="1" t="s">
        <v>126</v>
      </c>
      <c r="H181" s="1">
        <v>7</v>
      </c>
    </row>
    <row r="182" spans="2:8" ht="15.75" hidden="1" customHeight="1" x14ac:dyDescent="0.25">
      <c r="B182" s="1" t="s">
        <v>165</v>
      </c>
      <c r="C182" s="1">
        <v>6</v>
      </c>
      <c r="G182" s="1" t="s">
        <v>38</v>
      </c>
      <c r="H182" s="1">
        <v>6</v>
      </c>
    </row>
    <row r="183" spans="2:8" ht="15.75" hidden="1" customHeight="1" x14ac:dyDescent="0.25">
      <c r="B183" s="1" t="s">
        <v>109</v>
      </c>
      <c r="C183" s="1">
        <v>5</v>
      </c>
      <c r="G183" s="1" t="s">
        <v>52</v>
      </c>
      <c r="H183" s="1">
        <v>6</v>
      </c>
    </row>
    <row r="184" spans="2:8" ht="15.75" hidden="1" customHeight="1" x14ac:dyDescent="0.25">
      <c r="B184" s="1" t="s">
        <v>82</v>
      </c>
      <c r="C184" s="1">
        <v>3</v>
      </c>
      <c r="G184" s="1" t="s">
        <v>157</v>
      </c>
      <c r="H184" s="1">
        <v>6</v>
      </c>
    </row>
    <row r="185" spans="2:8" ht="15.75" hidden="1" customHeight="1" x14ac:dyDescent="0.25">
      <c r="B185" s="1" t="s">
        <v>33</v>
      </c>
      <c r="C185" s="1">
        <v>2</v>
      </c>
      <c r="G185" s="1" t="s">
        <v>72</v>
      </c>
      <c r="H185" s="1">
        <v>5</v>
      </c>
    </row>
    <row r="186" spans="2:8" ht="15.75" hidden="1" customHeight="1" x14ac:dyDescent="0.25">
      <c r="B186" s="1" t="s">
        <v>101</v>
      </c>
      <c r="C186" s="1">
        <v>2</v>
      </c>
      <c r="G186" s="1" t="s">
        <v>131</v>
      </c>
      <c r="H186" s="1">
        <v>5</v>
      </c>
    </row>
    <row r="187" spans="2:8" ht="15.75" hidden="1" customHeight="1" x14ac:dyDescent="0.25">
      <c r="B187" s="1" t="s">
        <v>131</v>
      </c>
      <c r="C187" s="1">
        <v>2</v>
      </c>
      <c r="G187" s="1" t="s">
        <v>82</v>
      </c>
      <c r="H187" s="1">
        <v>4</v>
      </c>
    </row>
    <row r="188" spans="2:8" ht="15.75" hidden="1" customHeight="1" x14ac:dyDescent="0.25">
      <c r="B188" s="1" t="s">
        <v>121</v>
      </c>
      <c r="C188" s="1">
        <v>1</v>
      </c>
      <c r="G188" s="1" t="s">
        <v>96</v>
      </c>
      <c r="H188" s="1">
        <v>4</v>
      </c>
    </row>
    <row r="189" spans="2:8" ht="15.75" hidden="1" customHeight="1" x14ac:dyDescent="0.25">
      <c r="B189" s="1" t="s">
        <v>115</v>
      </c>
      <c r="C189" s="1">
        <v>1</v>
      </c>
      <c r="G189" s="1" t="s">
        <v>141</v>
      </c>
      <c r="H189" s="1">
        <v>4</v>
      </c>
    </row>
    <row r="190" spans="2:8" ht="15.75" hidden="1" customHeight="1" x14ac:dyDescent="0.25">
      <c r="B190" s="1" t="s">
        <v>112</v>
      </c>
      <c r="C190" s="1">
        <v>1</v>
      </c>
      <c r="G190" s="1" t="s">
        <v>89</v>
      </c>
      <c r="H190" s="1">
        <v>3</v>
      </c>
    </row>
    <row r="191" spans="2:8" ht="15.75" hidden="1" customHeight="1" x14ac:dyDescent="0.25">
      <c r="B191" s="1" t="s">
        <v>68</v>
      </c>
      <c r="C191" s="1">
        <v>0.61929999999999996</v>
      </c>
      <c r="G191" s="1" t="s">
        <v>112</v>
      </c>
      <c r="H191" s="1">
        <v>2</v>
      </c>
    </row>
    <row r="192" spans="2:8" ht="15.75" hidden="1" customHeight="1" x14ac:dyDescent="0.25">
      <c r="B192" s="1" t="s">
        <v>52</v>
      </c>
      <c r="C192" s="1">
        <v>0.58360000000000001</v>
      </c>
      <c r="G192" s="1" t="s">
        <v>161</v>
      </c>
      <c r="H192" s="1">
        <v>2</v>
      </c>
    </row>
    <row r="193" spans="2:8" ht="15.75" hidden="1" customHeight="1" x14ac:dyDescent="0.25">
      <c r="B193" s="1" t="s">
        <v>113</v>
      </c>
      <c r="C193" s="1">
        <v>0.5796</v>
      </c>
      <c r="G193" s="1" t="s">
        <v>51</v>
      </c>
      <c r="H193" s="1">
        <v>1</v>
      </c>
    </row>
    <row r="194" spans="2:8" ht="15.75" hidden="1" customHeight="1" x14ac:dyDescent="0.25">
      <c r="B194" s="1" t="s">
        <v>161</v>
      </c>
      <c r="C194" s="1">
        <v>0.47770000000000001</v>
      </c>
      <c r="G194" s="1" t="s">
        <v>115</v>
      </c>
      <c r="H194" s="1">
        <v>1</v>
      </c>
    </row>
    <row r="195" spans="2:8" ht="15.75" hidden="1" customHeight="1" x14ac:dyDescent="0.25">
      <c r="B195" s="1" t="s">
        <v>96</v>
      </c>
      <c r="C195" s="1">
        <v>0.43780000000000002</v>
      </c>
      <c r="G195" s="1" t="s">
        <v>121</v>
      </c>
      <c r="H195" s="1">
        <v>1</v>
      </c>
    </row>
    <row r="196" spans="2:8" ht="15.75" hidden="1" customHeight="1" x14ac:dyDescent="0.25">
      <c r="B196" s="1" t="s">
        <v>162</v>
      </c>
      <c r="C196" s="1">
        <v>0.35970000000000002</v>
      </c>
      <c r="G196" s="1" t="s">
        <v>122</v>
      </c>
      <c r="H196" s="1">
        <v>1</v>
      </c>
    </row>
    <row r="197" spans="2:8" ht="15.75" hidden="1" customHeight="1" x14ac:dyDescent="0.25">
      <c r="B197" s="1" t="s">
        <v>69</v>
      </c>
      <c r="C197" s="1">
        <v>0.33090000000000003</v>
      </c>
      <c r="G197" s="1" t="s">
        <v>49</v>
      </c>
      <c r="H197" s="1">
        <v>0.93240000000000001</v>
      </c>
    </row>
    <row r="198" spans="2:8" ht="15.75" hidden="1" customHeight="1" x14ac:dyDescent="0.25">
      <c r="B198" s="1" t="s">
        <v>97</v>
      </c>
      <c r="C198" s="1">
        <v>0.31919999999999998</v>
      </c>
      <c r="G198" s="1" t="s">
        <v>113</v>
      </c>
      <c r="H198" s="1">
        <v>0.62890000000000001</v>
      </c>
    </row>
    <row r="199" spans="2:8" ht="15.75" hidden="1" customHeight="1" x14ac:dyDescent="0.25">
      <c r="B199" s="1" t="s">
        <v>66</v>
      </c>
      <c r="C199" s="1">
        <v>0.27110000000000001</v>
      </c>
      <c r="G199" s="1" t="s">
        <v>66</v>
      </c>
      <c r="H199" s="1">
        <v>0.46860000000000002</v>
      </c>
    </row>
    <row r="200" spans="2:8" ht="15.75" hidden="1" customHeight="1" x14ac:dyDescent="0.25">
      <c r="B200" s="1" t="s">
        <v>122</v>
      </c>
      <c r="C200" s="1">
        <v>0.18959999999999999</v>
      </c>
      <c r="G200" s="1" t="s">
        <v>150</v>
      </c>
      <c r="H200" s="1">
        <v>0.42380000000000001</v>
      </c>
    </row>
    <row r="201" spans="2:8" ht="15.75" hidden="1" customHeight="1" x14ac:dyDescent="0.25">
      <c r="B201" s="1" t="s">
        <v>117</v>
      </c>
      <c r="C201" s="1">
        <v>0.18029999999999999</v>
      </c>
      <c r="G201" s="1" t="s">
        <v>68</v>
      </c>
      <c r="H201" s="1">
        <v>0.41060000000000002</v>
      </c>
    </row>
    <row r="202" spans="2:8" ht="15.75" hidden="1" customHeight="1" x14ac:dyDescent="0.25">
      <c r="B202" s="1" t="s">
        <v>151</v>
      </c>
      <c r="C202" s="1">
        <v>0.1079</v>
      </c>
      <c r="G202" s="1" t="s">
        <v>97</v>
      </c>
      <c r="H202" s="1">
        <v>0.37709999999999999</v>
      </c>
    </row>
    <row r="203" spans="2:8" ht="15.75" hidden="1" customHeight="1" x14ac:dyDescent="0.25">
      <c r="B203" s="1" t="s">
        <v>49</v>
      </c>
      <c r="C203" s="1">
        <v>8.6400000000000005E-2</v>
      </c>
      <c r="G203" s="1" t="s">
        <v>69</v>
      </c>
      <c r="H203" s="1">
        <v>0.3236</v>
      </c>
    </row>
    <row r="204" spans="2:8" ht="15.75" hidden="1" customHeight="1" x14ac:dyDescent="0.25">
      <c r="B204" s="1" t="s">
        <v>150</v>
      </c>
      <c r="C204" s="1">
        <v>6.6299999999999998E-2</v>
      </c>
      <c r="G204" s="1" t="s">
        <v>117</v>
      </c>
      <c r="H204" s="1">
        <v>0.1147</v>
      </c>
    </row>
    <row r="205" spans="2:8" ht="15.75" hidden="1" customHeight="1" x14ac:dyDescent="0.25">
      <c r="B205" s="1" t="s">
        <v>51</v>
      </c>
      <c r="C205" s="1">
        <v>4.3499999999999997E-2</v>
      </c>
      <c r="G205" s="1" t="s">
        <v>151</v>
      </c>
      <c r="H205" s="1">
        <v>9.1999999999999998E-2</v>
      </c>
    </row>
    <row r="206" spans="2:8" ht="15.75" hidden="1" customHeight="1" x14ac:dyDescent="0.25"/>
    <row r="207" spans="2:8" ht="15.75" hidden="1" customHeight="1" x14ac:dyDescent="0.25">
      <c r="B207" s="1" t="s">
        <v>206</v>
      </c>
      <c r="C207" s="1">
        <v>2002010</v>
      </c>
      <c r="G207" s="1" t="s">
        <v>206</v>
      </c>
      <c r="H207" s="1">
        <v>2594480</v>
      </c>
    </row>
    <row r="208" spans="2:8" ht="15.75" hidden="1" customHeight="1" x14ac:dyDescent="0.25">
      <c r="B208" s="1" t="s">
        <v>202</v>
      </c>
      <c r="C208" s="1">
        <v>1999540</v>
      </c>
      <c r="G208" s="1" t="s">
        <v>11</v>
      </c>
      <c r="H208" s="1">
        <v>0</v>
      </c>
    </row>
    <row r="209" spans="2:8" ht="15.75" hidden="1" customHeight="1" x14ac:dyDescent="0.25">
      <c r="B209" s="1" t="s">
        <v>205</v>
      </c>
      <c r="C209" s="1">
        <v>1854320</v>
      </c>
      <c r="G209" s="1" t="s">
        <v>202</v>
      </c>
      <c r="H209" s="1">
        <v>2585270</v>
      </c>
    </row>
    <row r="210" spans="2:8" ht="15.75" hidden="1" customHeight="1" x14ac:dyDescent="0.25">
      <c r="B210" s="1" t="s">
        <v>214</v>
      </c>
      <c r="C210" s="1">
        <v>1852900</v>
      </c>
      <c r="G210" s="1" t="s">
        <v>203</v>
      </c>
      <c r="H210" s="1">
        <v>3086.37</v>
      </c>
    </row>
    <row r="211" spans="2:8" ht="15.75" hidden="1" customHeight="1" x14ac:dyDescent="0.25">
      <c r="B211" s="1" t="s">
        <v>210</v>
      </c>
      <c r="C211" s="1">
        <v>1363650</v>
      </c>
      <c r="G211" s="1" t="s">
        <v>204</v>
      </c>
      <c r="H211" s="1">
        <v>1149300</v>
      </c>
    </row>
    <row r="212" spans="2:8" ht="15.75" hidden="1" customHeight="1" x14ac:dyDescent="0.25">
      <c r="B212" s="1" t="s">
        <v>204</v>
      </c>
      <c r="C212" s="1">
        <v>1019520</v>
      </c>
      <c r="G212" s="1" t="s">
        <v>205</v>
      </c>
      <c r="H212" s="1">
        <v>2332270</v>
      </c>
    </row>
    <row r="213" spans="2:8" ht="15.75" hidden="1" customHeight="1" x14ac:dyDescent="0.25">
      <c r="B213" s="1" t="s">
        <v>215</v>
      </c>
      <c r="C213" s="1">
        <v>486217</v>
      </c>
      <c r="G213" s="1" t="s">
        <v>207</v>
      </c>
      <c r="H213" s="1">
        <v>201373</v>
      </c>
    </row>
    <row r="214" spans="2:8" ht="15.75" hidden="1" customHeight="1" x14ac:dyDescent="0.25">
      <c r="B214" s="1" t="s">
        <v>207</v>
      </c>
      <c r="C214" s="1">
        <v>90181.4</v>
      </c>
      <c r="G214" s="1" t="s">
        <v>208</v>
      </c>
      <c r="H214" s="1">
        <v>16822.400000000001</v>
      </c>
    </row>
    <row r="215" spans="2:8" ht="15.75" hidden="1" customHeight="1" x14ac:dyDescent="0.25">
      <c r="B215" s="1" t="s">
        <v>213</v>
      </c>
      <c r="C215" s="1">
        <v>71992</v>
      </c>
      <c r="G215" s="1" t="s">
        <v>209</v>
      </c>
      <c r="H215" s="1">
        <v>61511</v>
      </c>
    </row>
    <row r="216" spans="2:8" ht="15.75" hidden="1" customHeight="1" x14ac:dyDescent="0.25">
      <c r="B216" s="1" t="s">
        <v>211</v>
      </c>
      <c r="C216" s="1">
        <v>53594</v>
      </c>
      <c r="G216" s="1" t="s">
        <v>210</v>
      </c>
      <c r="H216" s="1">
        <v>1596790</v>
      </c>
    </row>
    <row r="217" spans="2:8" ht="15.75" hidden="1" customHeight="1" x14ac:dyDescent="0.25">
      <c r="B217" s="1" t="s">
        <v>209</v>
      </c>
      <c r="C217" s="1">
        <v>18189.400000000001</v>
      </c>
      <c r="G217" s="1" t="s">
        <v>211</v>
      </c>
      <c r="H217" s="1">
        <v>45989</v>
      </c>
    </row>
    <row r="218" spans="2:8" ht="15.75" hidden="1" customHeight="1" x14ac:dyDescent="0.25">
      <c r="B218" s="1" t="s">
        <v>203</v>
      </c>
      <c r="C218" s="1">
        <v>5289.64</v>
      </c>
      <c r="G218" s="1" t="s">
        <v>212</v>
      </c>
      <c r="H218" s="1">
        <v>10522</v>
      </c>
    </row>
    <row r="219" spans="2:8" ht="15.75" hidden="1" customHeight="1" x14ac:dyDescent="0.25">
      <c r="B219" s="1" t="s">
        <v>212</v>
      </c>
      <c r="C219" s="1">
        <v>4864</v>
      </c>
      <c r="G219" s="1" t="s">
        <v>213</v>
      </c>
      <c r="H219" s="1">
        <v>139862</v>
      </c>
    </row>
    <row r="220" spans="2:8" ht="15.75" hidden="1" customHeight="1" x14ac:dyDescent="0.25">
      <c r="B220" s="1" t="s">
        <v>208</v>
      </c>
      <c r="C220" s="1">
        <v>4169.6099999999997</v>
      </c>
      <c r="G220" s="1" t="s">
        <v>214</v>
      </c>
      <c r="H220" s="1">
        <v>2326670</v>
      </c>
    </row>
    <row r="221" spans="2:8" ht="15.75" hidden="1" customHeight="1" x14ac:dyDescent="0.25">
      <c r="B221" s="1" t="s">
        <v>11</v>
      </c>
      <c r="C221" s="1">
        <v>0</v>
      </c>
      <c r="G221" s="1" t="s">
        <v>215</v>
      </c>
      <c r="H221" s="1">
        <v>726436</v>
      </c>
    </row>
    <row r="222" spans="2:8" ht="15.75" hidden="1" customHeight="1" x14ac:dyDescent="0.25"/>
  </sheetData>
  <sheetProtection algorithmName="SHA-512" hashValue="n7OvIZrh/bMhGceF9gAzWCHoK2i1D9uql31M33wxy7vsxewRQiECYDPJVJrbuIbBRhrmJFgEEc6jjUZ0VhApNA==" saltValue="6fw/YRWNEmaiQJfTgCFXwA==" spinCount="100000" sheet="1" scenarios="1"/>
  <mergeCells count="2">
    <mergeCell ref="A1:X2"/>
    <mergeCell ref="Y1:AA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49"/>
  <sheetViews>
    <sheetView showGridLines="0" showRowColHeaders="0" zoomScale="70" zoomScaleNormal="70" workbookViewId="0">
      <selection sqref="A1:D1"/>
    </sheetView>
  </sheetViews>
  <sheetFormatPr defaultRowHeight="15.75" x14ac:dyDescent="0.25"/>
  <cols>
    <col min="1" max="2" width="9" style="38"/>
    <col min="3" max="3" width="11.25" style="38" bestFit="1" customWidth="1"/>
    <col min="4" max="16384" width="9" style="38"/>
  </cols>
  <sheetData>
    <row r="1" spans="1:16" ht="15.75" customHeight="1" x14ac:dyDescent="0.25">
      <c r="A1" s="42"/>
      <c r="B1" s="42"/>
      <c r="C1" s="42"/>
      <c r="D1" s="42"/>
      <c r="E1" s="42"/>
      <c r="F1" s="42"/>
      <c r="G1" s="42"/>
      <c r="H1" s="42"/>
      <c r="I1" s="42"/>
      <c r="J1" s="42"/>
      <c r="K1" s="92" t="s">
        <v>320</v>
      </c>
      <c r="L1" s="92"/>
      <c r="M1" s="42"/>
      <c r="N1" s="42"/>
      <c r="O1" s="42"/>
      <c r="P1" s="42"/>
    </row>
    <row r="2" spans="1:16" x14ac:dyDescent="0.25">
      <c r="K2" s="92"/>
      <c r="L2" s="92"/>
    </row>
    <row r="3" spans="1:16" x14ac:dyDescent="0.25">
      <c r="K3" s="92"/>
      <c r="L3" s="92"/>
    </row>
    <row r="4" spans="1:16" x14ac:dyDescent="0.25">
      <c r="K4" s="92"/>
      <c r="L4" s="92"/>
    </row>
    <row r="5" spans="1:16" x14ac:dyDescent="0.25">
      <c r="K5" s="92"/>
      <c r="L5" s="92"/>
    </row>
    <row r="6" spans="1:16" x14ac:dyDescent="0.25">
      <c r="K6" s="92"/>
      <c r="L6" s="92"/>
    </row>
    <row r="33" spans="1:4" x14ac:dyDescent="0.25">
      <c r="A33" s="41" t="s">
        <v>234</v>
      </c>
    </row>
    <row r="39" spans="1:4" hidden="1" x14ac:dyDescent="0.25">
      <c r="A39" s="38" t="s">
        <v>236</v>
      </c>
      <c r="B39" s="38" t="s">
        <v>235</v>
      </c>
    </row>
    <row r="40" spans="1:4" hidden="1" x14ac:dyDescent="0.25">
      <c r="A40" s="38" t="s">
        <v>184</v>
      </c>
      <c r="B40" s="38">
        <v>1596790</v>
      </c>
      <c r="C40" s="44">
        <f t="shared" ref="C40:C49" si="0">(IF(ISNUMBER(B40),(IF(B40&lt;100,"&lt;100",IF(B40&lt;200,"&lt;200",IF(B40&lt;500,"&lt;500",IF(B40&lt;1000,"&lt;1,000",IF(B40&lt;10000,(ROUND(B40,-2)),IF(B40&lt;100000,(ROUND(B40,-3)),IF(B40&lt;1000000,(ROUND(B40,-4)),IF(B40&gt;=1000000,(ROUND(B40,-5))))))))))),"-"))</f>
        <v>1600000</v>
      </c>
      <c r="D40" s="53">
        <f t="shared" ref="D40:D47" si="1">B40/$B$49</f>
        <v>0.61390915871465812</v>
      </c>
    </row>
    <row r="41" spans="1:4" hidden="1" x14ac:dyDescent="0.25">
      <c r="A41" s="38" t="s">
        <v>185</v>
      </c>
      <c r="B41" s="38">
        <v>726436</v>
      </c>
      <c r="C41" s="44">
        <f t="shared" si="0"/>
        <v>730000</v>
      </c>
      <c r="D41" s="53">
        <f t="shared" si="1"/>
        <v>0.27928889435682924</v>
      </c>
    </row>
    <row r="42" spans="1:4" hidden="1" x14ac:dyDescent="0.25">
      <c r="A42" s="38" t="s">
        <v>188</v>
      </c>
      <c r="B42" s="38">
        <v>139862</v>
      </c>
      <c r="C42" s="44">
        <f t="shared" si="0"/>
        <v>140000</v>
      </c>
      <c r="D42" s="53">
        <f t="shared" si="1"/>
        <v>5.3771981761001453E-2</v>
      </c>
    </row>
    <row r="43" spans="1:4" hidden="1" x14ac:dyDescent="0.25">
      <c r="A43" s="38" t="s">
        <v>187</v>
      </c>
      <c r="B43" s="38">
        <v>61511</v>
      </c>
      <c r="C43" s="44">
        <f t="shared" si="0"/>
        <v>62000</v>
      </c>
      <c r="D43" s="53">
        <f t="shared" si="1"/>
        <v>2.3648799317190949E-2</v>
      </c>
    </row>
    <row r="44" spans="1:4" hidden="1" x14ac:dyDescent="0.25">
      <c r="A44" s="38" t="s">
        <v>189</v>
      </c>
      <c r="B44" s="38">
        <v>45989</v>
      </c>
      <c r="C44" s="44">
        <f t="shared" si="0"/>
        <v>46000</v>
      </c>
      <c r="D44" s="53">
        <f t="shared" si="1"/>
        <v>1.7681140475659548E-2</v>
      </c>
    </row>
    <row r="45" spans="1:4" hidden="1" x14ac:dyDescent="0.25">
      <c r="A45" s="38" t="s">
        <v>190</v>
      </c>
      <c r="B45" s="38">
        <v>16822.400000000001</v>
      </c>
      <c r="C45" s="44">
        <f t="shared" si="0"/>
        <v>17000</v>
      </c>
      <c r="D45" s="53">
        <f t="shared" si="1"/>
        <v>6.467616550430216E-3</v>
      </c>
    </row>
    <row r="46" spans="1:4" hidden="1" x14ac:dyDescent="0.25">
      <c r="A46" s="38" t="s">
        <v>186</v>
      </c>
      <c r="B46" s="38">
        <v>10522</v>
      </c>
      <c r="C46" s="44">
        <f t="shared" si="0"/>
        <v>11000</v>
      </c>
      <c r="D46" s="53">
        <f t="shared" si="1"/>
        <v>4.0453360604685851E-3</v>
      </c>
    </row>
    <row r="47" spans="1:4" hidden="1" x14ac:dyDescent="0.25">
      <c r="A47" s="38" t="s">
        <v>303</v>
      </c>
      <c r="B47" s="38">
        <v>3086.37</v>
      </c>
      <c r="C47" s="44">
        <f t="shared" si="0"/>
        <v>3100</v>
      </c>
      <c r="D47" s="53">
        <f t="shared" si="1"/>
        <v>1.1865998723577674E-3</v>
      </c>
    </row>
    <row r="48" spans="1:4" hidden="1" x14ac:dyDescent="0.25">
      <c r="C48" s="44"/>
    </row>
    <row r="49" spans="1:4" hidden="1" x14ac:dyDescent="0.25">
      <c r="A49" s="38" t="s">
        <v>13</v>
      </c>
      <c r="B49" s="38">
        <v>2601020</v>
      </c>
      <c r="C49" s="44">
        <f t="shared" si="0"/>
        <v>2600000</v>
      </c>
      <c r="D49" s="53">
        <f>B49/$B$49</f>
        <v>1</v>
      </c>
    </row>
  </sheetData>
  <sheetProtection algorithmName="SHA-512" hashValue="fSRFVa+BZjcfk5YF3U49qiGvImdL3ltpyM94huN8n3eU+fj2UdRp0mEoWgtUm+6Se4dA3oiRh29eGMaS4rORGQ==" saltValue="d8Jqemn1oIHoCS7rW+PZug==" spinCount="100000" sheet="1" scenarios="1"/>
  <mergeCells count="1">
    <mergeCell ref="K1: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Summary Table</vt:lpstr>
      <vt:lpstr>PMTCT coverage</vt:lpstr>
      <vt:lpstr>PMTCT regimen</vt:lpstr>
      <vt:lpstr>New Infects_trends</vt:lpstr>
      <vt:lpstr>PMTCT_GP_NI-reduction</vt:lpstr>
      <vt:lpstr>PMTCT coverage vs. NI </vt:lpstr>
      <vt:lpstr>PMTCT-MTCT Rates_SSA</vt:lpstr>
      <vt:lpstr>HIV Pop_0-14</vt:lpstr>
      <vt:lpstr>HIV Pop_0-14_Regions</vt:lpstr>
      <vt:lpstr>HIV Pop_0-14_Region</vt:lpstr>
      <vt:lpstr>New Infects_0-14</vt:lpstr>
      <vt:lpstr>New Infections_0-14_Regions</vt:lpstr>
      <vt:lpstr>New Infections_0-14_Region</vt:lpstr>
      <vt:lpstr>AIDS Deaths_0-14</vt:lpstr>
      <vt:lpstr>AIDS Death_0-14_Regions</vt:lpstr>
      <vt:lpstr>AIDS Deaths_0-14_Region</vt:lpstr>
      <vt:lpstr>PMTCT cascade</vt:lpstr>
      <vt:lpstr>PedART coverage vs. Deaths</vt:lpstr>
      <vt:lpstr>PMTCT_PedART_All regions</vt:lpstr>
      <vt:lpstr>PMTCT_PedART_Region</vt:lpstr>
      <vt:lpstr>PedART_AdultsChildren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Pop_10-19_Regions</vt:lpstr>
      <vt:lpstr>HIV Pop_10-19_Region</vt:lpstr>
      <vt:lpstr>New Infects_15-19</vt:lpstr>
      <vt:lpstr>New Infections_15-19_Regions</vt:lpstr>
      <vt:lpstr>New Infections_15-19_Region</vt:lpstr>
      <vt:lpstr>New Infects trend_ados_Region</vt:lpstr>
      <vt:lpstr>AIDS Deaths_by age grps_Region</vt:lpstr>
      <vt:lpstr>AIDS Deaths_10-19</vt:lpstr>
      <vt:lpstr>AIDS Death_10-19_Regions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2015-11-18T13:38:08Z</dcterms:modified>
</cp:coreProperties>
</file>