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4.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5.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6.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7.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8.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0.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1.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2.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3.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4.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5.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6.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7.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8.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9.xml" ContentType="application/vnd.openxmlformats-officedocument.drawingml.chartshape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8.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9.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50.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51.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52.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53.xml" ContentType="application/vnd.openxmlformats-officedocument.drawingml.chartshapes+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56.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57.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58.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5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pmurphy\Desktop\STR7_charts_package\"/>
    </mc:Choice>
  </mc:AlternateContent>
  <workbookProtection workbookAlgorithmName="SHA-512" workbookHashValue="zd5pi67b1mzLaXYp5wTqV+xSEEsBW7pWEzHkxwq8ioAQmSXZqi/QPcvdqmaUTihzh0Hz3K8nYTOVXPGcKrx7Ig==" workbookSaltValue="4WHGuGM4UkjbbPYDeDIMsQ==" workbookSpinCount="100000" lockStructure="1"/>
  <bookViews>
    <workbookView xWindow="0" yWindow="0" windowWidth="15405" windowHeight="11505" tabRatio="886"/>
  </bookViews>
  <sheets>
    <sheet name="Summary Table_Children" sheetId="121" r:id="rId1"/>
    <sheet name="PMTCT coverage" sheetId="54" r:id="rId2"/>
    <sheet name="PMTCT regimen" sheetId="4" r:id="rId3"/>
    <sheet name="New Infects_trend" sheetId="123" r:id="rId4"/>
    <sheet name="PMTCT_GP_NI-reduction" sheetId="67" r:id="rId5"/>
    <sheet name="PMTCT coverage vs. NI " sheetId="66" r:id="rId6"/>
    <sheet name="PMTCT-MTCT Rates" sheetId="7" r:id="rId7"/>
    <sheet name="HIV Pop_0-14" sheetId="124" r:id="rId8"/>
    <sheet name="HIV Pop_0-14_All Regions" sheetId="125" r:id="rId9"/>
    <sheet name="HIV Pop_0-14_reg" sheetId="95" r:id="rId10"/>
    <sheet name="HIV Pop_age distribution" sheetId="126" r:id="rId11"/>
    <sheet name="New Infects_0-14" sheetId="127" r:id="rId12"/>
    <sheet name="New Infections_0-14_All reg" sheetId="128" r:id="rId13"/>
    <sheet name="New Infections_0-14_reg" sheetId="62" r:id="rId14"/>
    <sheet name="AIDS Deaths_0-14" sheetId="129" r:id="rId15"/>
    <sheet name="AIDS Death_0-14_All Regions" sheetId="130" r:id="rId16"/>
    <sheet name="AIDS Deaths_0-14_reg" sheetId="65" r:id="rId17"/>
    <sheet name="AIDS Deaths_age distribution" sheetId="131" r:id="rId18"/>
    <sheet name="PMTCT cascade" sheetId="10" r:id="rId19"/>
    <sheet name="PedART coverage vs. Deaths" sheetId="68" r:id="rId20"/>
    <sheet name="PMTCT_PedART_All Regions" sheetId="132" r:id="rId21"/>
    <sheet name="PMTCT_PedART_reg" sheetId="56" r:id="rId22"/>
    <sheet name="PedART_AdultsChildren_Reg" sheetId="133" r:id="rId23"/>
    <sheet name="ART Gap" sheetId="57" r:id="rId24"/>
    <sheet name="PMTCT_EID_All Regions" sheetId="134" r:id="rId25"/>
    <sheet name="EID_GP" sheetId="135" r:id="rId26"/>
    <sheet name="PMTCT_InfantARVs_All Regions" sheetId="136" r:id="rId27"/>
    <sheet name="Infant ARVs_GP" sheetId="137" r:id="rId28"/>
    <sheet name="PMTCT_CTX_All Regions" sheetId="138" r:id="rId29"/>
    <sheet name="CTX_GP" sheetId="139" r:id="rId30"/>
    <sheet name="DPT_EID" sheetId="140" r:id="rId31"/>
    <sheet name="Summary Table_Ados" sheetId="103" r:id="rId32"/>
    <sheet name="HIV Pop_10-19" sheetId="141" r:id="rId33"/>
    <sheet name="HIV Pop_10-19_All Regions" sheetId="142" r:id="rId34"/>
    <sheet name="HIV Pop_10-19_reg" sheetId="61" r:id="rId35"/>
    <sheet name="New Infects_15-19" sheetId="143" r:id="rId36"/>
    <sheet name="New Infections_15-19_AllRegs" sheetId="148" r:id="rId37"/>
    <sheet name="New Infections_15-19_reg" sheetId="80" r:id="rId38"/>
    <sheet name="NI_2000v2015" sheetId="120" r:id="rId39"/>
    <sheet name="NI_ageGroups" sheetId="72" r:id="rId40"/>
    <sheet name="AIDS Deaths_by age grps_reg" sheetId="73" r:id="rId41"/>
    <sheet name="AIDS Deaths_10-19" sheetId="145" r:id="rId42"/>
    <sheet name="AIDS Death_10-19_All Region" sheetId="146" r:id="rId43"/>
    <sheet name="AIDS Death_10-19_reg" sheetId="100" r:id="rId44"/>
    <sheet name="Adolescent ART coverage" sheetId="147" r:id="rId45"/>
    <sheet name="Comp_Know" sheetId="85" r:id="rId46"/>
    <sheet name="Testing by 12mos" sheetId="91" r:id="rId47"/>
  </sheets>
  <definedNames>
    <definedName name="_xlnm._FilterDatabase" localSheetId="7" hidden="1">'HIV Pop_0-14'!$L$40:$N$200</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46" l="1"/>
  <c r="D39" i="146"/>
  <c r="C40" i="146"/>
  <c r="D40" i="146"/>
  <c r="C41" i="146"/>
  <c r="D41" i="146"/>
  <c r="C42" i="146"/>
  <c r="D42" i="146"/>
  <c r="C43" i="146"/>
  <c r="D43" i="146"/>
  <c r="C44" i="146"/>
  <c r="D44" i="146"/>
  <c r="C45" i="146"/>
  <c r="D45" i="146"/>
  <c r="C46" i="146"/>
  <c r="D46" i="146"/>
  <c r="C48" i="146"/>
  <c r="D48" i="146"/>
  <c r="D39" i="128"/>
  <c r="D40" i="128"/>
  <c r="D41" i="128"/>
  <c r="D42" i="128"/>
  <c r="D43" i="128"/>
  <c r="D44" i="128"/>
  <c r="D45" i="128"/>
  <c r="D46" i="128"/>
  <c r="D47" i="128"/>
  <c r="D48" i="148"/>
  <c r="D46" i="148"/>
  <c r="D45" i="148"/>
  <c r="D44" i="148"/>
  <c r="D43" i="148"/>
  <c r="D42" i="148"/>
  <c r="D41" i="148"/>
  <c r="D40" i="148"/>
  <c r="D39" i="148"/>
  <c r="C51" i="61"/>
  <c r="C50" i="62"/>
  <c r="C42" i="62"/>
  <c r="C43" i="62"/>
  <c r="C40" i="62"/>
  <c r="C44" i="62"/>
  <c r="C39" i="62"/>
  <c r="C41" i="62"/>
  <c r="D50" i="65"/>
  <c r="C50" i="65"/>
  <c r="D48" i="65"/>
  <c r="D47" i="65"/>
  <c r="D46" i="65"/>
  <c r="D45" i="65"/>
  <c r="C45" i="65"/>
  <c r="D44" i="65"/>
  <c r="C44" i="65"/>
  <c r="D43" i="65"/>
  <c r="C43" i="65"/>
  <c r="D42" i="65"/>
  <c r="C42" i="65"/>
  <c r="D41" i="65"/>
  <c r="C41" i="65"/>
  <c r="D40" i="65"/>
  <c r="C40" i="65"/>
  <c r="D39" i="65"/>
  <c r="C39" i="65"/>
  <c r="C45" i="62"/>
  <c r="C42" i="95"/>
  <c r="C45" i="95"/>
  <c r="C41" i="95"/>
  <c r="C43" i="95"/>
  <c r="C40" i="95"/>
  <c r="C44" i="95"/>
  <c r="C46" i="95"/>
  <c r="D42" i="95"/>
  <c r="D45" i="95"/>
  <c r="D41" i="95"/>
  <c r="D49" i="95"/>
  <c r="D43" i="95"/>
  <c r="D47" i="95"/>
  <c r="D40" i="95"/>
  <c r="D48" i="95"/>
  <c r="D44" i="95"/>
  <c r="D41" i="67"/>
  <c r="D47" i="67"/>
  <c r="D43" i="67"/>
  <c r="D44" i="67"/>
  <c r="D45" i="67"/>
  <c r="D46" i="67"/>
  <c r="K36" i="139"/>
  <c r="J36" i="139"/>
  <c r="I36" i="139"/>
  <c r="A38" i="139"/>
  <c r="K37" i="139"/>
  <c r="D37" i="139"/>
  <c r="J37" i="139"/>
  <c r="C37" i="139"/>
  <c r="I37" i="139"/>
  <c r="B37" i="139"/>
  <c r="A37" i="139"/>
  <c r="K32" i="139"/>
  <c r="D36" i="139"/>
  <c r="J32" i="139"/>
  <c r="I32" i="139"/>
  <c r="A36" i="139"/>
  <c r="K33" i="139"/>
  <c r="J33" i="139"/>
  <c r="I33" i="139"/>
  <c r="B33" i="139"/>
  <c r="A35" i="139"/>
  <c r="K38" i="139"/>
  <c r="J38" i="139"/>
  <c r="I38" i="139"/>
  <c r="A34" i="139"/>
  <c r="K35" i="139"/>
  <c r="J35" i="139"/>
  <c r="I35" i="139"/>
  <c r="A33" i="139"/>
  <c r="K34" i="139"/>
  <c r="J34" i="139"/>
  <c r="I34" i="139"/>
  <c r="A32" i="139"/>
  <c r="K37" i="137"/>
  <c r="J37" i="137"/>
  <c r="I37" i="137"/>
  <c r="A38" i="137"/>
  <c r="K38" i="137"/>
  <c r="J38" i="137"/>
  <c r="C37" i="137"/>
  <c r="I38" i="137"/>
  <c r="B37" i="137"/>
  <c r="A37" i="137"/>
  <c r="K32" i="137"/>
  <c r="J32" i="137"/>
  <c r="I32" i="137"/>
  <c r="A36" i="137"/>
  <c r="K35" i="137"/>
  <c r="J35" i="137"/>
  <c r="I35" i="137"/>
  <c r="B35" i="137"/>
  <c r="A35" i="137"/>
  <c r="K36" i="137"/>
  <c r="J36" i="137"/>
  <c r="I36" i="137"/>
  <c r="A34" i="137"/>
  <c r="K34" i="137"/>
  <c r="J34" i="137"/>
  <c r="I34" i="137"/>
  <c r="A33" i="137"/>
  <c r="K33" i="137"/>
  <c r="J33" i="137"/>
  <c r="I33" i="137"/>
  <c r="A32" i="137"/>
  <c r="I36" i="135"/>
  <c r="J36" i="135"/>
  <c r="K36" i="135"/>
  <c r="I35" i="135"/>
  <c r="J35" i="135"/>
  <c r="K35" i="135"/>
  <c r="I34" i="135"/>
  <c r="J34" i="135"/>
  <c r="K34" i="135"/>
  <c r="I32" i="135"/>
  <c r="J32" i="135"/>
  <c r="K32" i="135"/>
  <c r="I38" i="135"/>
  <c r="J38" i="135"/>
  <c r="K38" i="135"/>
  <c r="I37" i="135"/>
  <c r="J37" i="135"/>
  <c r="K37" i="135"/>
  <c r="K33" i="135"/>
  <c r="J33" i="135"/>
  <c r="I33" i="135"/>
  <c r="B33" i="135"/>
  <c r="M36" i="56"/>
  <c r="M37" i="56"/>
  <c r="M38" i="56"/>
  <c r="M40" i="56"/>
  <c r="M41" i="56"/>
  <c r="M34" i="56"/>
  <c r="A33" i="135"/>
  <c r="A34" i="135"/>
  <c r="A35" i="135"/>
  <c r="A36" i="135"/>
  <c r="A37" i="135"/>
  <c r="A38" i="135"/>
  <c r="B38" i="139"/>
  <c r="C34" i="139"/>
  <c r="F33" i="139"/>
  <c r="D37" i="137"/>
  <c r="D34" i="139"/>
  <c r="D35" i="139"/>
  <c r="C38" i="139"/>
  <c r="E38" i="139"/>
  <c r="B32" i="139"/>
  <c r="E32" i="139"/>
  <c r="B34" i="139"/>
  <c r="E34" i="139"/>
  <c r="B35" i="139"/>
  <c r="C35" i="139"/>
  <c r="E35" i="139"/>
  <c r="B36" i="139"/>
  <c r="D38" i="139"/>
  <c r="F38" i="139"/>
  <c r="E36" i="139"/>
  <c r="E33" i="139"/>
  <c r="B34" i="137"/>
  <c r="B32" i="137"/>
  <c r="E32" i="137"/>
  <c r="B33" i="137"/>
  <c r="B38" i="137"/>
  <c r="C34" i="137"/>
  <c r="C36" i="137"/>
  <c r="C38" i="137"/>
  <c r="B36" i="137"/>
  <c r="F34" i="137"/>
  <c r="D36" i="137"/>
  <c r="F38" i="137"/>
  <c r="F35" i="137"/>
  <c r="E37" i="139"/>
  <c r="F32" i="139"/>
  <c r="F37" i="139"/>
  <c r="F36" i="139"/>
  <c r="E37" i="137"/>
  <c r="F32" i="137"/>
  <c r="E38" i="137"/>
  <c r="F37" i="137"/>
  <c r="F36" i="137"/>
  <c r="E35" i="137"/>
  <c r="B32" i="135"/>
  <c r="D35" i="135"/>
  <c r="C35" i="135"/>
  <c r="B37" i="135"/>
  <c r="B38" i="135"/>
  <c r="D37" i="135"/>
  <c r="D38" i="135"/>
  <c r="C37" i="135"/>
  <c r="C38" i="135"/>
  <c r="F33" i="135"/>
  <c r="D36" i="135"/>
  <c r="B34" i="135"/>
  <c r="B35" i="135"/>
  <c r="C36" i="135"/>
  <c r="B36" i="135"/>
  <c r="E33" i="135"/>
  <c r="D31" i="120"/>
  <c r="D34" i="120"/>
  <c r="D32" i="120"/>
  <c r="D35" i="120"/>
  <c r="D33" i="120"/>
  <c r="D41" i="80"/>
  <c r="D44" i="80"/>
  <c r="D40" i="80"/>
  <c r="D39" i="80"/>
  <c r="D43" i="80"/>
  <c r="D46" i="80"/>
  <c r="D45" i="80"/>
  <c r="D47" i="80"/>
  <c r="D42" i="80"/>
  <c r="D50" i="80"/>
  <c r="D48" i="80"/>
  <c r="C41" i="80"/>
  <c r="C44" i="80"/>
  <c r="C40" i="80"/>
  <c r="C39" i="80"/>
  <c r="C43" i="80"/>
  <c r="C45" i="80"/>
  <c r="C42" i="80"/>
  <c r="C50" i="80"/>
  <c r="C41" i="100"/>
  <c r="C40" i="100"/>
  <c r="C44" i="100"/>
  <c r="C46" i="100"/>
  <c r="C39" i="100"/>
  <c r="C42" i="100"/>
  <c r="C50" i="100"/>
  <c r="C43" i="100"/>
  <c r="D41" i="100"/>
  <c r="D40" i="100"/>
  <c r="D44" i="100"/>
  <c r="D47" i="100"/>
  <c r="D46" i="100"/>
  <c r="D39" i="100"/>
  <c r="D48" i="100"/>
  <c r="D45" i="100"/>
  <c r="D42" i="100"/>
  <c r="D50" i="100"/>
  <c r="D43" i="100"/>
  <c r="C46" i="61"/>
  <c r="C41" i="61"/>
  <c r="C40" i="61"/>
  <c r="C45" i="61"/>
  <c r="C44" i="61"/>
  <c r="C43" i="61"/>
  <c r="C42" i="61"/>
  <c r="D46" i="61"/>
  <c r="D41" i="61"/>
  <c r="D47" i="61"/>
  <c r="D40" i="61"/>
  <c r="D45" i="61"/>
  <c r="D44" i="61"/>
  <c r="D43" i="61"/>
  <c r="D48" i="61"/>
  <c r="D49" i="61"/>
  <c r="D51" i="61"/>
  <c r="D42" i="61"/>
  <c r="D46" i="62"/>
  <c r="D47" i="62"/>
  <c r="D39" i="62"/>
  <c r="D45" i="62"/>
  <c r="D43" i="62"/>
  <c r="D42" i="62"/>
  <c r="D44" i="62"/>
  <c r="D41" i="62"/>
  <c r="D48" i="62"/>
  <c r="D50" i="62"/>
  <c r="D40" i="62"/>
  <c r="D51" i="95"/>
  <c r="D46" i="95"/>
  <c r="E43" i="67"/>
  <c r="E45" i="67"/>
  <c r="E41" i="67"/>
  <c r="D42" i="67"/>
  <c r="E42" i="67"/>
  <c r="E47" i="67"/>
  <c r="E44" i="67"/>
  <c r="F35" i="139"/>
  <c r="E33" i="137"/>
  <c r="E34" i="137"/>
  <c r="F34" i="139"/>
  <c r="F33" i="137"/>
  <c r="E36" i="137"/>
  <c r="F38" i="135"/>
  <c r="F35" i="135"/>
  <c r="F34" i="135"/>
  <c r="F37" i="135"/>
  <c r="E34" i="135"/>
  <c r="E38" i="135"/>
  <c r="F36" i="135"/>
  <c r="E35" i="135"/>
  <c r="E37" i="135"/>
  <c r="E36" i="135"/>
  <c r="E46" i="67"/>
  <c r="J61" i="127"/>
  <c r="N59" i="124"/>
  <c r="A32" i="135"/>
  <c r="L52" i="147"/>
  <c r="A52" i="147"/>
  <c r="J61" i="145"/>
  <c r="I61" i="145"/>
  <c r="E61" i="145"/>
  <c r="D61" i="145"/>
  <c r="H60" i="145"/>
  <c r="I60" i="145"/>
  <c r="C60" i="145"/>
  <c r="E60" i="145"/>
  <c r="J59" i="145"/>
  <c r="I59" i="145"/>
  <c r="E59" i="145"/>
  <c r="D59" i="145"/>
  <c r="J58" i="145"/>
  <c r="I58" i="145"/>
  <c r="E58" i="145"/>
  <c r="J57" i="145"/>
  <c r="I57" i="145"/>
  <c r="E57" i="145"/>
  <c r="D57" i="145"/>
  <c r="J56" i="145"/>
  <c r="I56" i="145"/>
  <c r="E56" i="145"/>
  <c r="D56" i="145"/>
  <c r="J55" i="145"/>
  <c r="I55" i="145"/>
  <c r="E55" i="145"/>
  <c r="D55" i="145"/>
  <c r="J54" i="145"/>
  <c r="I54" i="145"/>
  <c r="E54" i="145"/>
  <c r="D54" i="145"/>
  <c r="J53" i="145"/>
  <c r="I53" i="145"/>
  <c r="E53" i="145"/>
  <c r="D53" i="145"/>
  <c r="J52" i="145"/>
  <c r="I52" i="145"/>
  <c r="E52" i="145"/>
  <c r="D52" i="145"/>
  <c r="J51" i="145"/>
  <c r="I51" i="145"/>
  <c r="E51" i="145"/>
  <c r="D51" i="145"/>
  <c r="J50" i="145"/>
  <c r="I50" i="145"/>
  <c r="E50" i="145"/>
  <c r="J49" i="145"/>
  <c r="I49" i="145"/>
  <c r="E49" i="145"/>
  <c r="D49" i="145"/>
  <c r="J48" i="145"/>
  <c r="I48" i="145"/>
  <c r="E48" i="145"/>
  <c r="D48" i="145"/>
  <c r="J47" i="145"/>
  <c r="I47" i="145"/>
  <c r="E47" i="145"/>
  <c r="D47" i="145"/>
  <c r="J46" i="145"/>
  <c r="I46" i="145"/>
  <c r="E46" i="145"/>
  <c r="D46" i="145"/>
  <c r="J45" i="145"/>
  <c r="E45" i="145"/>
  <c r="D45" i="145"/>
  <c r="J44" i="145"/>
  <c r="I44" i="145"/>
  <c r="E44" i="145"/>
  <c r="D44" i="145"/>
  <c r="J43" i="145"/>
  <c r="I43" i="145"/>
  <c r="E43" i="145"/>
  <c r="J42" i="145"/>
  <c r="E42" i="145"/>
  <c r="D42" i="145"/>
  <c r="J41" i="145"/>
  <c r="I41" i="145"/>
  <c r="E41" i="145"/>
  <c r="D41" i="145"/>
  <c r="J40" i="145"/>
  <c r="I40" i="145"/>
  <c r="E40" i="145"/>
  <c r="D40" i="145"/>
  <c r="Q62" i="143"/>
  <c r="P62" i="143"/>
  <c r="O61" i="143"/>
  <c r="P61" i="143"/>
  <c r="E61" i="143"/>
  <c r="D61" i="143"/>
  <c r="Q60" i="143"/>
  <c r="C60" i="143"/>
  <c r="E60" i="143"/>
  <c r="Q59" i="143"/>
  <c r="E59" i="143"/>
  <c r="Q58" i="143"/>
  <c r="E58" i="143"/>
  <c r="Q57" i="143"/>
  <c r="E57" i="143"/>
  <c r="Q56" i="143"/>
  <c r="E56" i="143"/>
  <c r="Q55" i="143"/>
  <c r="E55" i="143"/>
  <c r="Q54" i="143"/>
  <c r="E54" i="143"/>
  <c r="Q53" i="143"/>
  <c r="E53" i="143"/>
  <c r="Q52" i="143"/>
  <c r="E52" i="143"/>
  <c r="Q51" i="143"/>
  <c r="E51" i="143"/>
  <c r="Q50" i="143"/>
  <c r="E50" i="143"/>
  <c r="Q49" i="143"/>
  <c r="E49" i="143"/>
  <c r="Q48" i="143"/>
  <c r="E48" i="143"/>
  <c r="Q47" i="143"/>
  <c r="E47" i="143"/>
  <c r="Q46" i="143"/>
  <c r="E46" i="143"/>
  <c r="Q45" i="143"/>
  <c r="E45" i="143"/>
  <c r="Q44" i="143"/>
  <c r="E44" i="143"/>
  <c r="Q43" i="143"/>
  <c r="E43" i="143"/>
  <c r="Q42" i="143"/>
  <c r="E42" i="143"/>
  <c r="Q41" i="143"/>
  <c r="E41" i="143"/>
  <c r="E40" i="143"/>
  <c r="C48" i="142"/>
  <c r="B48" i="142"/>
  <c r="C47" i="142"/>
  <c r="C46" i="142"/>
  <c r="C45" i="142"/>
  <c r="C44" i="142"/>
  <c r="C43" i="142"/>
  <c r="C42" i="142"/>
  <c r="C41" i="142"/>
  <c r="C40" i="142"/>
  <c r="J62" i="141"/>
  <c r="I62" i="141"/>
  <c r="E62" i="141"/>
  <c r="D62" i="141"/>
  <c r="H61" i="141"/>
  <c r="J61" i="141"/>
  <c r="C61" i="141"/>
  <c r="D61" i="141"/>
  <c r="J60" i="141"/>
  <c r="I60" i="141"/>
  <c r="E60" i="141"/>
  <c r="D60" i="141"/>
  <c r="J59" i="141"/>
  <c r="I59" i="141"/>
  <c r="E59" i="141"/>
  <c r="D59" i="141"/>
  <c r="J58" i="141"/>
  <c r="I58" i="141"/>
  <c r="E58" i="141"/>
  <c r="D58" i="141"/>
  <c r="J57" i="141"/>
  <c r="E57" i="141"/>
  <c r="D57" i="141"/>
  <c r="J56" i="141"/>
  <c r="I56" i="141"/>
  <c r="E56" i="141"/>
  <c r="D56" i="141"/>
  <c r="J55" i="141"/>
  <c r="I55" i="141"/>
  <c r="E55" i="141"/>
  <c r="D55" i="141"/>
  <c r="J54" i="141"/>
  <c r="I54" i="141"/>
  <c r="E54" i="141"/>
  <c r="J53" i="141"/>
  <c r="I53" i="141"/>
  <c r="E53" i="141"/>
  <c r="D53" i="141"/>
  <c r="J52" i="141"/>
  <c r="I52" i="141"/>
  <c r="E52" i="141"/>
  <c r="D52" i="141"/>
  <c r="J51" i="141"/>
  <c r="I51" i="141"/>
  <c r="E51" i="141"/>
  <c r="J50" i="141"/>
  <c r="I50" i="141"/>
  <c r="E50" i="141"/>
  <c r="D50" i="141"/>
  <c r="J49" i="141"/>
  <c r="I49" i="141"/>
  <c r="E49" i="141"/>
  <c r="D49" i="141"/>
  <c r="J48" i="141"/>
  <c r="E48" i="141"/>
  <c r="D48" i="141"/>
  <c r="J47" i="141"/>
  <c r="I47" i="141"/>
  <c r="E47" i="141"/>
  <c r="D47" i="141"/>
  <c r="J46" i="141"/>
  <c r="I46" i="141"/>
  <c r="E46" i="141"/>
  <c r="D46" i="141"/>
  <c r="J45" i="141"/>
  <c r="I45" i="141"/>
  <c r="E45" i="141"/>
  <c r="D45" i="141"/>
  <c r="J44" i="141"/>
  <c r="E44" i="141"/>
  <c r="D44" i="141"/>
  <c r="J43" i="141"/>
  <c r="I43" i="141"/>
  <c r="E43" i="141"/>
  <c r="D43" i="141"/>
  <c r="J42" i="141"/>
  <c r="I42" i="141"/>
  <c r="E42" i="141"/>
  <c r="J41" i="141"/>
  <c r="I41" i="141"/>
  <c r="E41" i="141"/>
  <c r="D41" i="141"/>
  <c r="L50" i="133"/>
  <c r="K50" i="133"/>
  <c r="J50" i="133"/>
  <c r="I50" i="133"/>
  <c r="L49" i="133"/>
  <c r="K49" i="133"/>
  <c r="J49" i="133"/>
  <c r="I49" i="133"/>
  <c r="L48" i="133"/>
  <c r="K48" i="133"/>
  <c r="J48" i="133"/>
  <c r="I48" i="133"/>
  <c r="L47" i="133"/>
  <c r="K47" i="133"/>
  <c r="J47" i="133"/>
  <c r="I47" i="133"/>
  <c r="L46" i="133"/>
  <c r="K46" i="133"/>
  <c r="J46" i="133"/>
  <c r="I46" i="133"/>
  <c r="L45" i="133"/>
  <c r="K45" i="133"/>
  <c r="J45" i="133"/>
  <c r="I45" i="133"/>
  <c r="L44" i="133"/>
  <c r="K44" i="133"/>
  <c r="J44" i="133"/>
  <c r="I44" i="133"/>
  <c r="L43" i="133"/>
  <c r="K43" i="133"/>
  <c r="J43" i="133"/>
  <c r="I43" i="133"/>
  <c r="L42" i="133"/>
  <c r="K42" i="133"/>
  <c r="J42" i="133"/>
  <c r="I42" i="133"/>
  <c r="L41" i="133"/>
  <c r="K41" i="133"/>
  <c r="J41" i="133"/>
  <c r="I41" i="133"/>
  <c r="L40" i="133"/>
  <c r="K40" i="133"/>
  <c r="J40" i="133"/>
  <c r="I40" i="133"/>
  <c r="L39" i="133"/>
  <c r="K39" i="133"/>
  <c r="J39" i="133"/>
  <c r="I39" i="133"/>
  <c r="L38" i="133"/>
  <c r="K38" i="133"/>
  <c r="J38" i="133"/>
  <c r="I38" i="133"/>
  <c r="L37" i="133"/>
  <c r="K37" i="133"/>
  <c r="J37" i="133"/>
  <c r="I37" i="133"/>
  <c r="L36" i="133"/>
  <c r="K36" i="133"/>
  <c r="J36" i="133"/>
  <c r="I36" i="133"/>
  <c r="L35" i="133"/>
  <c r="K35" i="133"/>
  <c r="J35" i="133"/>
  <c r="I35" i="133"/>
  <c r="L48" i="132"/>
  <c r="K48" i="132"/>
  <c r="J48" i="132"/>
  <c r="I48" i="132"/>
  <c r="H48" i="132"/>
  <c r="G48" i="132"/>
  <c r="F48" i="132"/>
  <c r="E48" i="132"/>
  <c r="D48" i="132"/>
  <c r="C48" i="132"/>
  <c r="B48" i="132"/>
  <c r="D48" i="130"/>
  <c r="D46" i="130"/>
  <c r="D45" i="130"/>
  <c r="D44" i="130"/>
  <c r="D43" i="130"/>
  <c r="D42" i="130"/>
  <c r="D41" i="130"/>
  <c r="D40" i="130"/>
  <c r="D39" i="130"/>
  <c r="J61" i="129"/>
  <c r="I61" i="129"/>
  <c r="E61" i="129"/>
  <c r="D61" i="129"/>
  <c r="H60" i="129"/>
  <c r="J60" i="129"/>
  <c r="C60" i="129"/>
  <c r="E60" i="129"/>
  <c r="J59" i="129"/>
  <c r="E59" i="129"/>
  <c r="J58" i="129"/>
  <c r="E58" i="129"/>
  <c r="J57" i="129"/>
  <c r="E57" i="129"/>
  <c r="J56" i="129"/>
  <c r="E56" i="129"/>
  <c r="J55" i="129"/>
  <c r="E55" i="129"/>
  <c r="J54" i="129"/>
  <c r="E54" i="129"/>
  <c r="J53" i="129"/>
  <c r="E53" i="129"/>
  <c r="J52" i="129"/>
  <c r="E52" i="129"/>
  <c r="J51" i="129"/>
  <c r="E51" i="129"/>
  <c r="J50" i="129"/>
  <c r="E50" i="129"/>
  <c r="J49" i="129"/>
  <c r="E49" i="129"/>
  <c r="J48" i="129"/>
  <c r="E48" i="129"/>
  <c r="J47" i="129"/>
  <c r="E47" i="129"/>
  <c r="J46" i="129"/>
  <c r="E46" i="129"/>
  <c r="J45" i="129"/>
  <c r="E45" i="129"/>
  <c r="J44" i="129"/>
  <c r="E44" i="129"/>
  <c r="J43" i="129"/>
  <c r="E43" i="129"/>
  <c r="J42" i="129"/>
  <c r="E42" i="129"/>
  <c r="J41" i="129"/>
  <c r="E41" i="129"/>
  <c r="J40" i="129"/>
  <c r="E40" i="129"/>
  <c r="Q64" i="127"/>
  <c r="P64" i="127"/>
  <c r="O63" i="127"/>
  <c r="Q63" i="127"/>
  <c r="E64" i="127"/>
  <c r="D64" i="127"/>
  <c r="Q62" i="127"/>
  <c r="C63" i="127"/>
  <c r="E63" i="127"/>
  <c r="Q61" i="127"/>
  <c r="E62" i="127"/>
  <c r="Q60" i="127"/>
  <c r="E61" i="127"/>
  <c r="Q59" i="127"/>
  <c r="E60" i="127"/>
  <c r="Q58" i="127"/>
  <c r="E59" i="127"/>
  <c r="Q57" i="127"/>
  <c r="E58" i="127"/>
  <c r="Q56" i="127"/>
  <c r="E57" i="127"/>
  <c r="Q55" i="127"/>
  <c r="E56" i="127"/>
  <c r="Q54" i="127"/>
  <c r="E55" i="127"/>
  <c r="Q53" i="127"/>
  <c r="E54" i="127"/>
  <c r="Q52" i="127"/>
  <c r="E53" i="127"/>
  <c r="Q51" i="127"/>
  <c r="E52" i="127"/>
  <c r="Q50" i="127"/>
  <c r="E51" i="127"/>
  <c r="Q49" i="127"/>
  <c r="E50" i="127"/>
  <c r="Q48" i="127"/>
  <c r="E49" i="127"/>
  <c r="Q47" i="127"/>
  <c r="E48" i="127"/>
  <c r="Q46" i="127"/>
  <c r="E47" i="127"/>
  <c r="Q45" i="127"/>
  <c r="E46" i="127"/>
  <c r="Q44" i="127"/>
  <c r="E45" i="127"/>
  <c r="Q43" i="127"/>
  <c r="E44" i="127"/>
  <c r="E43" i="127"/>
  <c r="D49" i="125"/>
  <c r="C49" i="125"/>
  <c r="D47" i="125"/>
  <c r="D46" i="125"/>
  <c r="D45" i="125"/>
  <c r="C45" i="125"/>
  <c r="D44" i="125"/>
  <c r="C44" i="125"/>
  <c r="D43" i="125"/>
  <c r="C43" i="125"/>
  <c r="D42" i="125"/>
  <c r="C42" i="125"/>
  <c r="D41" i="125"/>
  <c r="C41" i="125"/>
  <c r="D40" i="125"/>
  <c r="C40" i="125"/>
  <c r="J62" i="124"/>
  <c r="I62" i="124"/>
  <c r="E62" i="124"/>
  <c r="D62" i="124"/>
  <c r="H61" i="124"/>
  <c r="I61" i="124"/>
  <c r="C61" i="124"/>
  <c r="D61" i="124"/>
  <c r="J60" i="124"/>
  <c r="E60" i="124"/>
  <c r="J59" i="124"/>
  <c r="E59" i="124"/>
  <c r="J58" i="124"/>
  <c r="E58" i="124"/>
  <c r="J57" i="124"/>
  <c r="E57" i="124"/>
  <c r="J56" i="124"/>
  <c r="E56" i="124"/>
  <c r="J55" i="124"/>
  <c r="E55" i="124"/>
  <c r="J54" i="124"/>
  <c r="E54" i="124"/>
  <c r="J53" i="124"/>
  <c r="E53" i="124"/>
  <c r="J52" i="124"/>
  <c r="E52" i="124"/>
  <c r="J51" i="124"/>
  <c r="E51" i="124"/>
  <c r="J50" i="124"/>
  <c r="E50" i="124"/>
  <c r="J49" i="124"/>
  <c r="E49" i="124"/>
  <c r="J48" i="124"/>
  <c r="E48" i="124"/>
  <c r="J47" i="124"/>
  <c r="E47" i="124"/>
  <c r="J46" i="124"/>
  <c r="E46" i="124"/>
  <c r="J45" i="124"/>
  <c r="E45" i="124"/>
  <c r="J44" i="124"/>
  <c r="E44" i="124"/>
  <c r="J43" i="124"/>
  <c r="E43" i="124"/>
  <c r="J42" i="124"/>
  <c r="E42" i="124"/>
  <c r="J41" i="124"/>
  <c r="E41" i="124"/>
  <c r="I45" i="123"/>
  <c r="H45" i="123"/>
  <c r="I42" i="123"/>
  <c r="H42" i="123"/>
  <c r="I40" i="123"/>
  <c r="I41" i="123"/>
  <c r="H40" i="123"/>
  <c r="H41" i="123"/>
  <c r="I37" i="123"/>
  <c r="H37" i="123"/>
  <c r="I35" i="123"/>
  <c r="I36" i="123"/>
  <c r="H35" i="123"/>
  <c r="H36" i="123"/>
  <c r="I61" i="141"/>
  <c r="I60" i="129"/>
  <c r="D60" i="129"/>
  <c r="D63" i="127"/>
  <c r="I37" i="4"/>
  <c r="I38" i="4"/>
  <c r="I39" i="4"/>
  <c r="I40" i="4"/>
  <c r="I41" i="4"/>
  <c r="I42" i="4"/>
  <c r="I43" i="4"/>
  <c r="I44" i="4"/>
  <c r="I45" i="4"/>
  <c r="I46" i="4"/>
  <c r="I47" i="4"/>
  <c r="I48" i="4"/>
  <c r="I49" i="4"/>
  <c r="I50" i="4"/>
  <c r="I51" i="4"/>
  <c r="I36" i="4"/>
  <c r="D60" i="145"/>
  <c r="Q61" i="143"/>
  <c r="D60" i="143"/>
  <c r="J60" i="145"/>
  <c r="E61" i="141"/>
  <c r="P63" i="127"/>
  <c r="E61" i="124"/>
  <c r="J61" i="124"/>
  <c r="F32" i="135"/>
  <c r="E32" i="135"/>
</calcChain>
</file>

<file path=xl/sharedStrings.xml><?xml version="1.0" encoding="utf-8"?>
<sst xmlns="http://schemas.openxmlformats.org/spreadsheetml/2006/main" count="2695" uniqueCount="322">
  <si>
    <t>New HIV infections among children</t>
  </si>
  <si>
    <t>Year</t>
  </si>
  <si>
    <t>Country/Region</t>
  </si>
  <si>
    <t>Option B+ (ART)</t>
  </si>
  <si>
    <t>Option B (triple prophylaxis)</t>
  </si>
  <si>
    <t>Option A</t>
  </si>
  <si>
    <t>Dual ARVs</t>
  </si>
  <si>
    <t>Single-dose nevirapine</t>
  </si>
  <si>
    <t>PMTCT Need</t>
  </si>
  <si>
    <t>PMTCT coverage (Most Effective Regimens)</t>
  </si>
  <si>
    <t>Pregnant women not receiving ARVs for PMTCT</t>
  </si>
  <si>
    <t>Global</t>
  </si>
  <si>
    <t>Angola</t>
  </si>
  <si>
    <t>Botswana</t>
  </si>
  <si>
    <t>Burundi</t>
  </si>
  <si>
    <t>Eritrea</t>
  </si>
  <si>
    <t>Ethiopia</t>
  </si>
  <si>
    <t>Kenya</t>
  </si>
  <si>
    <t>Lesotho</t>
  </si>
  <si>
    <t>Madagascar</t>
  </si>
  <si>
    <t>Malawi</t>
  </si>
  <si>
    <t>Mozambique</t>
  </si>
  <si>
    <t>Namibia</t>
  </si>
  <si>
    <t>Rwanda</t>
  </si>
  <si>
    <t>Somalia</t>
  </si>
  <si>
    <t>South Africa</t>
  </si>
  <si>
    <t>South Sudan</t>
  </si>
  <si>
    <t>Swaziland</t>
  </si>
  <si>
    <t>Uganda</t>
  </si>
  <si>
    <t>United Republic of Tanzania</t>
  </si>
  <si>
    <t>Afghanistan</t>
  </si>
  <si>
    <t>Albania</t>
  </si>
  <si>
    <t>Algeria</t>
  </si>
  <si>
    <t>Argentina</t>
  </si>
  <si>
    <t>Armenia</t>
  </si>
  <si>
    <t>Australia</t>
  </si>
  <si>
    <t>Austria</t>
  </si>
  <si>
    <t>Azerbaijan</t>
  </si>
  <si>
    <t>Bahamas</t>
  </si>
  <si>
    <t>Bangladesh</t>
  </si>
  <si>
    <t>Barbados</t>
  </si>
  <si>
    <t>Belarus</t>
  </si>
  <si>
    <t>Belgium</t>
  </si>
  <si>
    <t>Belize</t>
  </si>
  <si>
    <t>Benin</t>
  </si>
  <si>
    <t>Bhutan</t>
  </si>
  <si>
    <t>Bosnia and Herzegovina</t>
  </si>
  <si>
    <t>Brazil</t>
  </si>
  <si>
    <t>Brunei Darussalam</t>
  </si>
  <si>
    <t>Bulgaria</t>
  </si>
  <si>
    <t>Burkina Faso</t>
  </si>
  <si>
    <t>Cambodia</t>
  </si>
  <si>
    <t>Cameroon</t>
  </si>
  <si>
    <t>Canada</t>
  </si>
  <si>
    <t>Cape Verde</t>
  </si>
  <si>
    <t>Central African Republic</t>
  </si>
  <si>
    <t>Chad</t>
  </si>
  <si>
    <t>Chile</t>
  </si>
  <si>
    <t>China</t>
  </si>
  <si>
    <t>Colombia</t>
  </si>
  <si>
    <t>Congo</t>
  </si>
  <si>
    <t>Costa Rica</t>
  </si>
  <si>
    <t>Croatia</t>
  </si>
  <si>
    <t>Cuba</t>
  </si>
  <si>
    <t>Cyprus</t>
  </si>
  <si>
    <t>Czech Republic</t>
  </si>
  <si>
    <t>Democratic People Republic of Korea</t>
  </si>
  <si>
    <t>Democratic Republic of the Congo</t>
  </si>
  <si>
    <t>Denmark</t>
  </si>
  <si>
    <t>Djibouti</t>
  </si>
  <si>
    <t>Dominican Republic</t>
  </si>
  <si>
    <t>Ecuador</t>
  </si>
  <si>
    <t>Egypt</t>
  </si>
  <si>
    <t>El Salvador</t>
  </si>
  <si>
    <t>Equatorial Guinea</t>
  </si>
  <si>
    <t>Estonia</t>
  </si>
  <si>
    <t>Zambia</t>
  </si>
  <si>
    <t>Fiji</t>
  </si>
  <si>
    <t>Finland</t>
  </si>
  <si>
    <t>France</t>
  </si>
  <si>
    <t>Gabon</t>
  </si>
  <si>
    <t>Gambia</t>
  </si>
  <si>
    <t>Georgia</t>
  </si>
  <si>
    <t>Germany</t>
  </si>
  <si>
    <t>Ghana</t>
  </si>
  <si>
    <t>Greece</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</si>
  <si>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</si>
  <si>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</si>
  <si>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</si>
  <si>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</si>
  <si>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</si>
  <si>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</si>
  <si>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</si>
  <si>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</si>
  <si>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</si>
  <si>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</si>
  <si>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</si>
  <si>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</si>
  <si>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</si>
  <si>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</si>
  <si>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</si>
  <si>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</si>
  <si>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Kazakhstan</t>
  </si>
  <si>
    <t>Kyrgyzstan</t>
  </si>
  <si>
    <t>Lao People Democratic Republic</t>
  </si>
  <si>
    <t>Latvia</t>
  </si>
  <si>
    <t>Lebanon</t>
  </si>
  <si>
    <t>Liberia</t>
  </si>
  <si>
    <t>Lithuania</t>
  </si>
  <si>
    <t>Luxembourg</t>
  </si>
  <si>
    <t>Malaysia</t>
  </si>
  <si>
    <t>Maldives</t>
  </si>
  <si>
    <t>Mali</t>
  </si>
  <si>
    <t>Malta</t>
  </si>
  <si>
    <t>Mauritania</t>
  </si>
  <si>
    <t>Mauritius</t>
  </si>
  <si>
    <t>Mexico</t>
  </si>
  <si>
    <t>Mongolia</t>
  </si>
  <si>
    <t>Montenegro</t>
  </si>
  <si>
    <t>Morocco</t>
  </si>
  <si>
    <t>Myanmar</t>
  </si>
  <si>
    <t>Nepal</t>
  </si>
  <si>
    <t>Netherlands</t>
  </si>
  <si>
    <t>New Zealand</t>
  </si>
  <si>
    <t>Nicaragua</t>
  </si>
  <si>
    <t>Niger</t>
  </si>
  <si>
    <t>Nigeria</t>
  </si>
  <si>
    <t>Norway</t>
  </si>
  <si>
    <t>Oman</t>
  </si>
  <si>
    <t>Pakistan</t>
  </si>
  <si>
    <t>Panama</t>
  </si>
  <si>
    <t>Papua New Guinea</t>
  </si>
  <si>
    <t>Paraguay</t>
  </si>
  <si>
    <t>Peru</t>
  </si>
  <si>
    <t>Philippines</t>
  </si>
  <si>
    <t>Poland</t>
  </si>
  <si>
    <t>Portugal</t>
  </si>
  <si>
    <t>Republic of Korea</t>
  </si>
  <si>
    <t>Republic of Moldova</t>
  </si>
  <si>
    <t>Romania</t>
  </si>
  <si>
    <t>Russian Federation</t>
  </si>
  <si>
    <t>Senegal</t>
  </si>
  <si>
    <t>Serbia</t>
  </si>
  <si>
    <t>Sierra Leone</t>
  </si>
  <si>
    <t>Singapore</t>
  </si>
  <si>
    <t>Slovakia</t>
  </si>
  <si>
    <t>Slovenia</t>
  </si>
  <si>
    <t>Spain</t>
  </si>
  <si>
    <t>Sri Lanka</t>
  </si>
  <si>
    <t>Sudan</t>
  </si>
  <si>
    <t>Suriname</t>
  </si>
  <si>
    <t>Sweden</t>
  </si>
  <si>
    <t>Switzerland</t>
  </si>
  <si>
    <t>Tajikistan</t>
  </si>
  <si>
    <t>Thailand</t>
  </si>
  <si>
    <t>The former Yugoslav Republic of Macedonia</t>
  </si>
  <si>
    <t>Timor-Leste</t>
  </si>
  <si>
    <t>Togo</t>
  </si>
  <si>
    <t>Trinidad and Tobago</t>
  </si>
  <si>
    <t>Tunisia</t>
  </si>
  <si>
    <t>Turkey</t>
  </si>
  <si>
    <t>Ukraine</t>
  </si>
  <si>
    <t>United Kingdom</t>
  </si>
  <si>
    <t>United States of America</t>
  </si>
  <si>
    <t>Uruguay</t>
  </si>
  <si>
    <t>Uzbekistan</t>
  </si>
  <si>
    <t>Viet Nam</t>
  </si>
  <si>
    <t>Yemen</t>
  </si>
  <si>
    <t>Zimbabwe</t>
  </si>
  <si>
    <t>Country</t>
  </si>
  <si>
    <t>Maternal ARVs for PMTCT</t>
  </si>
  <si>
    <t>Early Infant Diagnosis</t>
  </si>
  <si>
    <t>22 Global Plan countries</t>
  </si>
  <si>
    <t>Cotrimoxazole</t>
  </si>
  <si>
    <t>Infant ARVs for PMTCT</t>
  </si>
  <si>
    <t>Paediatric ART</t>
  </si>
  <si>
    <t>Percent reduction</t>
  </si>
  <si>
    <t>Eastern and Southern Africa</t>
  </si>
  <si>
    <t>West and Central Africa</t>
  </si>
  <si>
    <t>Middle East and North Africa</t>
  </si>
  <si>
    <t>East Asia and the Pacific</t>
  </si>
  <si>
    <t>South Asia</t>
  </si>
  <si>
    <t>CEE/CIS</t>
  </si>
  <si>
    <t>21 PMTCT countries</t>
  </si>
  <si>
    <t>All low- and middle-income countries</t>
  </si>
  <si>
    <t>Adult ART</t>
  </si>
  <si>
    <t>Paediatric ART coverage</t>
  </si>
  <si>
    <t>Paediatric AIDS deaths</t>
  </si>
  <si>
    <t>Female</t>
  </si>
  <si>
    <t>Male</t>
  </si>
  <si>
    <t>Source: UNAIDS 2014 HIV and AIDS estimates, July 2015.</t>
  </si>
  <si>
    <t>HIV Pop (10-19)</t>
  </si>
  <si>
    <t>Rest of World</t>
  </si>
  <si>
    <t>Percent not achieved</t>
  </si>
  <si>
    <t>21 African Global Plan countries (excl. India)</t>
  </si>
  <si>
    <t>Final mother-to-child transmission rate</t>
  </si>
  <si>
    <t>EID</t>
  </si>
  <si>
    <t>Lower Boundary</t>
  </si>
  <si>
    <t>Upper Boundary</t>
  </si>
  <si>
    <t>error bar lo</t>
  </si>
  <si>
    <t>error bar hi</t>
  </si>
  <si>
    <t>PMTCT coverage (Effective regimen 2010-2015)</t>
  </si>
  <si>
    <t>Percent of children (0-14) living with HIV receiving ART</t>
  </si>
  <si>
    <t>Percent of adults (15+) living with HIV receiving ART</t>
  </si>
  <si>
    <t>Age 0-4</t>
  </si>
  <si>
    <t>Age 5-9</t>
  </si>
  <si>
    <t>Age 10-14</t>
  </si>
  <si>
    <t>Age 15-19</t>
  </si>
  <si>
    <t>Age 20-24</t>
  </si>
  <si>
    <t>Value</t>
  </si>
  <si>
    <t xml:space="preserve">Country </t>
  </si>
  <si>
    <t>Young people aged 20-24</t>
  </si>
  <si>
    <t>Children aged 0-14</t>
  </si>
  <si>
    <t>Adolescents aged 15-19</t>
  </si>
  <si>
    <t>DPT1</t>
  </si>
  <si>
    <t>DPT3</t>
  </si>
  <si>
    <t>CTX</t>
  </si>
  <si>
    <t>New infections by age 15-19; Male+Female</t>
  </si>
  <si>
    <t>Lo</t>
  </si>
  <si>
    <t>Adult_Lo</t>
  </si>
  <si>
    <t>Adult_Hi</t>
  </si>
  <si>
    <t>Note: excludes single dose nervirapine</t>
  </si>
  <si>
    <t>GLOBAL</t>
  </si>
  <si>
    <t>New infections by age (0-14); Male+Female</t>
  </si>
  <si>
    <t>Rest of world</t>
  </si>
  <si>
    <t>HIV Pop (0-14)</t>
  </si>
  <si>
    <t>Estimated number of adolescents 10-19 living with HIV</t>
  </si>
  <si>
    <t>Estimated number of adolescents 10-19 dying of AIDS-related causes</t>
  </si>
  <si>
    <t>Note: Due to rounding, values may not sum to total</t>
  </si>
  <si>
    <t>% of Global Total</t>
  </si>
  <si>
    <t>ESAR</t>
  </si>
  <si>
    <t>Estimated number of adolescents 15-19 newly infected with HIV</t>
  </si>
  <si>
    <t>% change</t>
  </si>
  <si>
    <t>EAPR</t>
  </si>
  <si>
    <t>MENA</t>
  </si>
  <si>
    <t>ROSA</t>
  </si>
  <si>
    <t>WCAR</t>
  </si>
  <si>
    <t>Estimated number of children (0-14) living with HIV</t>
  </si>
  <si>
    <t>Estimated number of children (0-14) newly infected with HIV</t>
  </si>
  <si>
    <t>Estimated number of children (0-14) dying of AIDS-related causes</t>
  </si>
  <si>
    <t>&gt;95%</t>
  </si>
  <si>
    <t>&lt;1,000</t>
  </si>
  <si>
    <t>&lt;500</t>
  </si>
  <si>
    <t>&lt;200</t>
  </si>
  <si>
    <t>&lt;100</t>
  </si>
  <si>
    <t>Ados_ARR</t>
  </si>
  <si>
    <t>Child_ARR</t>
  </si>
  <si>
    <t>2009-2015</t>
  </si>
  <si>
    <t>2000-2008</t>
  </si>
  <si>
    <t>Ados_%Chg</t>
  </si>
  <si>
    <t>Child_%Chg</t>
  </si>
  <si>
    <t>Adolescent HIV infections</t>
  </si>
  <si>
    <t>Paediatric HIV infections</t>
  </si>
  <si>
    <t>Estimated number and percentage of children (aged 0-14) living with HIV, top 20 high burden countries, 2000 vs. 2015</t>
  </si>
  <si>
    <t>Nearly half of all children living with HIV are in just five countries: Nigeria; South Africa; India; Mozambique; and Kenya.</t>
  </si>
  <si>
    <t>Côte d’Ivoire</t>
  </si>
  <si>
    <t>In 2015, nearly 60% of estimated children (0-14) to be living with HIV were in Eastern and Southern Africa</t>
  </si>
  <si>
    <t>0-4</t>
  </si>
  <si>
    <t>5-9</t>
  </si>
  <si>
    <t>10-14</t>
  </si>
  <si>
    <t>15-19</t>
  </si>
  <si>
    <t>20-24</t>
  </si>
  <si>
    <t>Estimated number and percentage of new HIV infections among children (aged 0-14), top 20 high burden countries, 2000 vs. 2015</t>
  </si>
  <si>
    <t>In 2015, half of the 150,000 new infections occurred in only 6 countries (Nigeria, India, Kenya, Mozambique, Tanzania, and South Africa) with nearly 3 out of every 10 new infections in Nigeria alone.</t>
  </si>
  <si>
    <t>In 2015, nearly 85% of all new HIV infections among children occurred in sub-Saharan Africa</t>
  </si>
  <si>
    <t>G - Global</t>
  </si>
  <si>
    <t>Estimated number and percentage of AIDS-related deaths among children (0-14), top 20 high burden countries, 2000 and 2015</t>
  </si>
  <si>
    <t>Note: CEE/CIS not available.</t>
  </si>
  <si>
    <t>22GP Child ART</t>
  </si>
  <si>
    <t>22GP HIV pop</t>
  </si>
  <si>
    <t>22GP Child ART %</t>
  </si>
  <si>
    <t>Child_Hi</t>
  </si>
  <si>
    <t>Child_Lo</t>
  </si>
  <si>
    <t>ChildErr_Hi</t>
  </si>
  <si>
    <t>ChildErr_Lo</t>
  </si>
  <si>
    <t>AdultErr_Hi</t>
  </si>
  <si>
    <t>AdultErr_Lo</t>
  </si>
  <si>
    <t>Coverage</t>
  </si>
  <si>
    <t>Upper</t>
  </si>
  <si>
    <t>Lower</t>
  </si>
  <si>
    <t>upper</t>
  </si>
  <si>
    <t>lower</t>
  </si>
  <si>
    <t>Estimated number and percentage of adolescents (aged 10-19) living with HIV, top 20 high burden countries, 2000 vs. 2015</t>
  </si>
  <si>
    <t>One in five adolescents (aged 10-19) living with HIV is in South Africa.</t>
  </si>
  <si>
    <t>In 2015, 3 out of 5 adolescents estimated to be living with HIV were in Eastern and Southern Africa</t>
  </si>
  <si>
    <t>Estimated number and percentage of new HIV infections among adolescents (aged 15-19), top 20 high burden countries, 2000 vs. 2015</t>
  </si>
  <si>
    <t xml:space="preserve">Two of the top five countries with the highest burden of new infections for adolescents (15-19) are outside of Sub-Saharan Africa: India and Indonesia. </t>
  </si>
  <si>
    <t>Estimated number and percentage of AIDS-related deaths among adolescents (10-19), top 20 high burden countries, 2015</t>
  </si>
  <si>
    <t>Round</t>
  </si>
  <si>
    <t>Note: Global reporting of ART numbers by 5-year age group began in 2014 and not all countries are yet able to report ART numbers disaggregated to this level of age specificity. As a result, the values above represent the 67 countries that were able to report adolescent ART data for 2015 (either full-year or first 6 months). These 67 countries account for 16% of all adolescents (aged 10-19) living with HIV globally in 2015.</t>
  </si>
  <si>
    <t>CEE/CIS
(n=15)</t>
  </si>
  <si>
    <t>East Asia and the Pacific
(n=8)</t>
  </si>
  <si>
    <t>Eastern and Southern Africa
(n=6)</t>
  </si>
  <si>
    <t>Middle East and North Africa
(n=5)</t>
  </si>
  <si>
    <t>South Asia
(n=6)</t>
  </si>
  <si>
    <t>West and Central Africa
(n=9)</t>
  </si>
  <si>
    <t>Rest of the World
(n=4)</t>
  </si>
  <si>
    <t>MEDIAN</t>
  </si>
  <si>
    <t>AVERAGE</t>
  </si>
  <si>
    <t>MothersNeed</t>
  </si>
  <si>
    <t>Source: UNICEF global HIV and AIDS databases (June 2016) based on MICS, DHS, AIS and other nationally representative household surveys, 2010-2015.</t>
  </si>
  <si>
    <t>Note: Comprehensive, correct knowledge about HIV and AIDS is defined as correctly identifying the two major ways of preventing the sexual transmission of HIV (using condoms and limiting to one faithful, uninfected partner), rejecting the two most common local misconceptions about HIV transmission, and knowing a healthy-looking person can transmit HIV.</t>
  </si>
  <si>
    <t>label</t>
  </si>
  <si>
    <t>InfantARVs</t>
  </si>
  <si>
    <t>Venezuela (Bolivarian Republic of) (Bolivarian Republic of)</t>
  </si>
  <si>
    <t>Bolivia (Plurinational State of) (Plurinational State of)</t>
  </si>
  <si>
    <t>Global Summary of HIV Epidemic among Children (0-14 years), Middle East and North Africa, 2015</t>
  </si>
  <si>
    <t>Global Summary of HIV Epidemic among Adolescents (10-19 years), Middle East and North Africa, 2015</t>
  </si>
  <si>
    <t>Middle East and North Africa
(n=14)</t>
  </si>
  <si>
    <t>Note: Lebanon, Oman, and Tunisia not available.</t>
  </si>
  <si>
    <t>&lt;1</t>
  </si>
  <si>
    <t>Note: excludes single dose nervirapine; Lebanon, Oman, and Tunisia not available.</t>
  </si>
  <si>
    <t>Since 2009, new infections among children (0-14) increased by 5%
Over the same period, adolescents (15-19) saw a reduction of 5 in new infections.</t>
  </si>
  <si>
    <t>Note: Lebanon, Oman, and Tunisia not available; new infections have increased in all MENA countries except Djibouti, Iran (Islamic Republic of), and Morocco.</t>
  </si>
  <si>
    <t>LACR</t>
  </si>
  <si>
    <t>Latin America and the Caribbean</t>
  </si>
  <si>
    <t xml:space="preserve">Global </t>
  </si>
  <si>
    <t>Source: UNAIDS 2016 estimates.</t>
  </si>
  <si>
    <t>Source: UNICEF analysis of UNAIDS 2016 estimates.</t>
  </si>
  <si>
    <t>Source: UNAIDS/UNICEF/WHO Global AIDS Response Progress Reporting and UNAIDS 2016 estimates.</t>
  </si>
  <si>
    <t>Source: UNAIDS/UNICEF/WHO 2015 Global AIDS Response Progress Reporting and UNAIDS 2016 estimates.</t>
  </si>
  <si>
    <t>Source: DPT1 and DPT3 data are from WHO-UNICEF 2015 Vaccine-preventable Diseases Estimates (June 2016); EID data are based on UNAIDS/UNICEF/WHO Global AIDS Response Reporting and UNAIDS 2016 estimates.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</si>
</sst>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
  </numFmts>
  <fonts count="29" x14ac:knownFonts="1">
    <font>
      <sz val="12"/>
      <color theme="1"/>
      <name val="Times New Roman"/>
      <family val="2"/>
    </font>
    <font>
      <sz val="12"/>
      <color theme="1"/>
      <name val="Times New Roman"/>
      <family val="2"/>
    </font>
    <font>
      <sz val="11"/>
      <color theme="1"/>
      <name val="Times New Roman"/>
      <family val="2"/>
    </font>
    <font>
      <sz val="10"/>
      <color theme="1"/>
      <name val="Calibri"/>
      <family val="2"/>
    </font>
    <font>
      <sz val="10"/>
      <color theme="1"/>
      <name val="Calibri Light"/>
      <family val="2"/>
      <scheme val="major"/>
    </font>
    <font>
      <b/>
      <sz val="11"/>
      <color rgb="FF000000"/>
      <name val="Calibri"/>
      <family val="2"/>
    </font>
    <font>
      <sz val="12"/>
      <name val="Times New Roman"/>
      <family val="2"/>
    </font>
    <font>
      <sz val="12"/>
      <color theme="0" tint="-0.14999847407452621"/>
      <name val="Times New Roman"/>
      <family val="2"/>
    </font>
    <font>
      <b/>
      <sz val="16"/>
      <color theme="0" tint="-0.499984740745262"/>
      <name val="Calibri Light"/>
      <family val="2"/>
      <scheme val="major"/>
    </font>
    <font>
      <b/>
      <sz val="12"/>
      <color theme="1"/>
      <name val="Times New Roman"/>
      <family val="1"/>
    </font>
    <font>
      <sz val="10"/>
      <name val="Arial"/>
      <family val="2"/>
    </font>
    <font>
      <sz val="14"/>
      <color rgb="FF636466"/>
      <name val="Calibri"/>
      <family val="2"/>
    </font>
    <font>
      <sz val="11"/>
      <color rgb="FF636466"/>
      <name val="Calibri"/>
      <family val="2"/>
    </font>
    <font>
      <b/>
      <sz val="18"/>
      <color theme="0" tint="-0.499984740745262"/>
      <name val="Calibri Light"/>
      <family val="2"/>
      <scheme val="major"/>
    </font>
    <font>
      <b/>
      <sz val="14"/>
      <color theme="1"/>
      <name val="Times New Roman"/>
      <family val="1"/>
    </font>
    <font>
      <sz val="12"/>
      <color theme="1"/>
      <name val="Calibri"/>
      <family val="2"/>
      <scheme val="minor"/>
    </font>
    <font>
      <sz val="12"/>
      <name val="Times New Roman"/>
      <family val="1"/>
    </font>
    <font>
      <sz val="11"/>
      <color theme="1"/>
      <name val="Calibri"/>
      <family val="2"/>
      <scheme val="minor"/>
    </font>
    <font>
      <sz val="12"/>
      <color theme="1"/>
      <name val="Times New Roman"/>
      <family val="1"/>
    </font>
    <font>
      <b/>
      <sz val="14"/>
      <color theme="1"/>
      <name val="Calibri Light"/>
      <family val="2"/>
      <scheme val="major"/>
    </font>
    <font>
      <i/>
      <sz val="12"/>
      <color theme="1"/>
      <name val="Times New Roman"/>
      <family val="1"/>
    </font>
    <font>
      <sz val="12"/>
      <color theme="1"/>
      <name val="Calibri Light"/>
      <family val="2"/>
      <scheme val="major"/>
    </font>
    <font>
      <b/>
      <sz val="12"/>
      <color theme="1"/>
      <name val="Calibri Light"/>
      <family val="2"/>
      <scheme val="major"/>
    </font>
    <font>
      <sz val="12"/>
      <name val="Calibri Light"/>
      <family val="2"/>
      <scheme val="major"/>
    </font>
    <font>
      <sz val="14"/>
      <color theme="1"/>
      <name val="Calibri Light"/>
      <family val="2"/>
      <scheme val="major"/>
    </font>
    <font>
      <sz val="14"/>
      <color rgb="FF636466"/>
      <name val="Calibri Light"/>
      <family val="2"/>
      <scheme val="major"/>
    </font>
    <font>
      <sz val="12"/>
      <color theme="6"/>
      <name val="Calibri Light"/>
      <family val="2"/>
      <scheme val="major"/>
    </font>
    <font>
      <sz val="8"/>
      <color theme="1"/>
      <name val="Calibri Light"/>
      <family val="2"/>
      <scheme val="major"/>
    </font>
    <font>
      <sz val="8"/>
      <name val="Calibri Light"/>
      <family val="2"/>
      <scheme val="major"/>
    </font>
  </fonts>
  <fills count="33">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C000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CC99FF"/>
        <bgColor indexed="64"/>
      </patternFill>
    </fill>
    <fill>
      <patternFill patternType="solid">
        <fgColor rgb="FF66FFFF"/>
        <bgColor indexed="64"/>
      </patternFill>
    </fill>
    <fill>
      <patternFill patternType="solid">
        <fgColor rgb="FFFF0066"/>
        <bgColor indexed="64"/>
      </patternFill>
    </fill>
    <fill>
      <patternFill patternType="solid">
        <fgColor rgb="FF969696"/>
        <bgColor indexed="64"/>
      </patternFill>
    </fill>
    <fill>
      <patternFill patternType="solid">
        <fgColor rgb="FFFFFFFF"/>
        <bgColor indexed="64"/>
      </patternFill>
    </fill>
    <fill>
      <patternFill patternType="solid">
        <fgColor rgb="FFC9C9C9"/>
        <bgColor indexed="64"/>
      </patternFill>
    </fill>
    <fill>
      <patternFill patternType="solid">
        <fgColor rgb="FFF4B084"/>
        <bgColor indexed="64"/>
      </patternFill>
    </fill>
    <fill>
      <patternFill patternType="solid">
        <fgColor rgb="FFFFCCFF"/>
        <bgColor indexed="64"/>
      </patternFill>
    </fill>
    <fill>
      <patternFill patternType="solid">
        <fgColor rgb="FFFF3399"/>
        <bgColor indexed="64"/>
      </patternFill>
    </fill>
    <fill>
      <patternFill patternType="solid">
        <fgColor rgb="FFFF505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6" tint="0.59999389629810485"/>
        <bgColor indexed="64"/>
      </patternFill>
    </fill>
  </fills>
  <borders count="15">
    <border>
      <left/>
      <right/>
      <top/>
      <bottom/>
      <diagonal/>
    </border>
    <border>
      <left/>
      <right/>
      <top style="dotted">
        <color rgb="FF88AFD0"/>
      </top>
      <bottom style="double">
        <color indexed="64"/>
      </bottom>
      <diagonal/>
    </border>
    <border>
      <left style="dotted">
        <color rgb="FF88AFD0"/>
      </left>
      <right style="dotted">
        <color rgb="FF88AFD0"/>
      </right>
      <top style="dotted">
        <color rgb="FF88AFD0"/>
      </top>
      <bottom style="dotted">
        <color rgb="FF88AFD0"/>
      </bottom>
      <diagonal/>
    </border>
    <border>
      <left/>
      <right/>
      <top/>
      <bottom style="thin">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0" fontId="1" fillId="0" borderId="0"/>
    <xf numFmtId="0" fontId="17" fillId="0" borderId="0"/>
  </cellStyleXfs>
  <cellXfs count="180">
    <xf numFmtId="0" fontId="0" fillId="0" borderId="0" xfId="0"/>
    <xf numFmtId="0" fontId="0" fillId="4" borderId="4" xfId="0" applyFill="1" applyBorder="1" applyAlignment="1">
      <alignment wrapText="1"/>
    </xf>
    <xf numFmtId="3" fontId="0" fillId="4" borderId="0" xfId="0" applyNumberFormat="1" applyFill="1" applyBorder="1" applyAlignment="1">
      <alignment horizontal="center" vertical="center" wrapText="1"/>
    </xf>
    <xf numFmtId="0" fontId="0" fillId="4" borderId="5" xfId="0" applyNumberFormat="1" applyFill="1" applyBorder="1" applyAlignment="1">
      <alignment horizontal="center" vertical="center" wrapText="1"/>
    </xf>
    <xf numFmtId="0" fontId="0" fillId="4" borderId="6" xfId="0" applyFill="1" applyBorder="1" applyAlignment="1">
      <alignment wrapText="1"/>
    </xf>
    <xf numFmtId="3" fontId="0" fillId="4" borderId="7" xfId="0" applyNumberFormat="1" applyFill="1" applyBorder="1" applyAlignment="1">
      <alignment horizontal="center" vertical="center" wrapText="1"/>
    </xf>
    <xf numFmtId="0" fontId="0" fillId="4" borderId="8" xfId="0" applyNumberFormat="1" applyFill="1" applyBorder="1" applyAlignment="1">
      <alignment horizontal="center" vertical="center" wrapText="1"/>
    </xf>
    <xf numFmtId="0" fontId="0" fillId="0" borderId="0" xfId="0" applyFill="1"/>
    <xf numFmtId="0" fontId="15" fillId="0" borderId="0" xfId="4" applyFont="1" applyFill="1" applyAlignment="1">
      <alignment vertical="top"/>
    </xf>
    <xf numFmtId="0" fontId="9" fillId="0" borderId="0" xfId="0" applyFont="1" applyFill="1"/>
    <xf numFmtId="9" fontId="0" fillId="0" borderId="0" xfId="2" applyFont="1" applyFill="1"/>
    <xf numFmtId="0" fontId="0" fillId="0" borderId="0" xfId="0" applyNumberFormat="1" applyFill="1"/>
    <xf numFmtId="0" fontId="0" fillId="0" borderId="0" xfId="0" applyNumberFormat="1"/>
    <xf numFmtId="0" fontId="0" fillId="0" borderId="0" xfId="0" applyFill="1" applyAlignment="1">
      <alignment horizontal="right"/>
    </xf>
    <xf numFmtId="0" fontId="0" fillId="0" borderId="4" xfId="0" applyFill="1" applyBorder="1" applyAlignment="1">
      <alignment wrapText="1"/>
    </xf>
    <xf numFmtId="3" fontId="0" fillId="0" borderId="0" xfId="0" applyNumberFormat="1" applyFill="1" applyBorder="1" applyAlignment="1">
      <alignment horizontal="center" vertical="center" wrapText="1"/>
    </xf>
    <xf numFmtId="0" fontId="0" fillId="0" borderId="5" xfId="0" applyNumberFormat="1" applyFill="1" applyBorder="1" applyAlignment="1">
      <alignment horizontal="center" vertical="center" wrapText="1"/>
    </xf>
    <xf numFmtId="0" fontId="0" fillId="0" borderId="0" xfId="0" applyFill="1" applyAlignment="1">
      <alignment horizontal="center"/>
    </xf>
    <xf numFmtId="0" fontId="0" fillId="0" borderId="0" xfId="0" applyNumberFormat="1" applyFill="1" applyAlignment="1">
      <alignment horizontal="center"/>
    </xf>
    <xf numFmtId="0" fontId="20" fillId="5" borderId="9" xfId="0" applyFont="1" applyFill="1" applyBorder="1" applyAlignment="1"/>
    <xf numFmtId="0" fontId="20" fillId="5" borderId="10" xfId="0" applyFont="1" applyFill="1" applyBorder="1" applyAlignment="1">
      <alignment horizontal="centerContinuous"/>
    </xf>
    <xf numFmtId="0" fontId="20" fillId="5" borderId="11" xfId="0" applyNumberFormat="1" applyFont="1" applyFill="1" applyBorder="1" applyAlignment="1">
      <alignment horizontal="center" wrapText="1"/>
    </xf>
    <xf numFmtId="0" fontId="20" fillId="5" borderId="12" xfId="0" applyFont="1" applyFill="1" applyBorder="1" applyAlignment="1"/>
    <xf numFmtId="0" fontId="20" fillId="5" borderId="13" xfId="0" applyFont="1" applyFill="1" applyBorder="1" applyAlignment="1">
      <alignment horizontal="center"/>
    </xf>
    <xf numFmtId="0" fontId="20" fillId="5" borderId="14" xfId="0" applyNumberFormat="1" applyFont="1" applyFill="1" applyBorder="1" applyAlignment="1">
      <alignment horizontal="center" wrapText="1"/>
    </xf>
    <xf numFmtId="0" fontId="12" fillId="0" borderId="0" xfId="0" applyFont="1" applyFill="1" applyAlignment="1">
      <alignment horizontal="left" vertical="center" readingOrder="1"/>
    </xf>
    <xf numFmtId="2" fontId="0" fillId="0" borderId="0" xfId="0" applyNumberFormat="1" applyFill="1"/>
    <xf numFmtId="0" fontId="0" fillId="0" borderId="0" xfId="0" applyFill="1" applyAlignment="1">
      <alignment wrapText="1"/>
    </xf>
    <xf numFmtId="0" fontId="4" fillId="0" borderId="0" xfId="0" applyFont="1" applyFill="1" applyAlignment="1">
      <alignment horizontal="left"/>
    </xf>
    <xf numFmtId="0" fontId="4" fillId="0" borderId="0" xfId="0" applyFont="1" applyFill="1" applyAlignment="1">
      <alignment wrapText="1"/>
    </xf>
    <xf numFmtId="0" fontId="5" fillId="0" borderId="1" xfId="0" applyFont="1" applyFill="1" applyBorder="1" applyAlignment="1">
      <alignment horizontal="left"/>
    </xf>
    <xf numFmtId="0" fontId="5" fillId="0" borderId="1" xfId="0" applyFont="1" applyFill="1" applyBorder="1" applyAlignment="1">
      <alignment horizontal="left" wrapText="1"/>
    </xf>
    <xf numFmtId="0" fontId="5" fillId="0" borderId="1" xfId="0" applyFont="1" applyFill="1" applyBorder="1" applyAlignment="1">
      <alignment horizontal="left" vertical="top" wrapText="1"/>
    </xf>
    <xf numFmtId="0" fontId="3" fillId="0" borderId="2" xfId="0" applyFont="1" applyFill="1" applyBorder="1" applyAlignment="1">
      <alignment horizontal="left"/>
    </xf>
    <xf numFmtId="3" fontId="3" fillId="0" borderId="2" xfId="0" applyNumberFormat="1" applyFont="1" applyFill="1" applyBorder="1" applyAlignment="1">
      <alignment horizontal="center" wrapText="1"/>
    </xf>
    <xf numFmtId="9" fontId="0" fillId="0" borderId="0" xfId="0" applyNumberFormat="1" applyFill="1" applyAlignment="1">
      <alignment wrapText="1"/>
    </xf>
    <xf numFmtId="9" fontId="0" fillId="0" borderId="0" xfId="2" applyFont="1" applyFill="1" applyAlignment="1">
      <alignment wrapText="1"/>
    </xf>
    <xf numFmtId="9" fontId="0" fillId="0" borderId="0" xfId="0" applyNumberFormat="1" applyFill="1"/>
    <xf numFmtId="0" fontId="0" fillId="0" borderId="0" xfId="0" applyFill="1" applyAlignment="1">
      <alignment vertical="center" textRotation="90" wrapText="1"/>
    </xf>
    <xf numFmtId="0" fontId="0" fillId="0" borderId="0" xfId="0" applyFill="1" applyAlignment="1"/>
    <xf numFmtId="0" fontId="0" fillId="0" borderId="0" xfId="0" applyFill="1" applyAlignment="1">
      <alignment horizontal="left"/>
    </xf>
    <xf numFmtId="9" fontId="0" fillId="0" borderId="0" xfId="2" applyFont="1" applyFill="1" applyAlignment="1">
      <alignment horizontal="center"/>
    </xf>
    <xf numFmtId="3" fontId="0" fillId="0" borderId="0" xfId="0" applyNumberFormat="1" applyFill="1" applyAlignment="1">
      <alignment wrapText="1"/>
    </xf>
    <xf numFmtId="164" fontId="0" fillId="0" borderId="0" xfId="0" applyNumberFormat="1" applyFill="1" applyAlignment="1">
      <alignment horizontal="center" wrapText="1"/>
    </xf>
    <xf numFmtId="0" fontId="4" fillId="0" borderId="0" xfId="0" applyFont="1" applyFill="1" applyAlignment="1"/>
    <xf numFmtId="0" fontId="2" fillId="0" borderId="0" xfId="0" applyFont="1" applyFill="1"/>
    <xf numFmtId="0" fontId="6" fillId="0" borderId="0" xfId="0" applyFont="1" applyFill="1" applyBorder="1"/>
    <xf numFmtId="0" fontId="7" fillId="0" borderId="0" xfId="0" applyFont="1" applyFill="1" applyBorder="1"/>
    <xf numFmtId="9" fontId="6" fillId="0" borderId="0" xfId="2" applyFont="1" applyFill="1" applyBorder="1"/>
    <xf numFmtId="166" fontId="6" fillId="0" borderId="0" xfId="2" applyNumberFormat="1" applyFont="1" applyFill="1" applyBorder="1"/>
    <xf numFmtId="0" fontId="11" fillId="0" borderId="0" xfId="0" applyFont="1" applyFill="1" applyAlignment="1">
      <alignment horizontal="left" vertical="center" readingOrder="1"/>
    </xf>
    <xf numFmtId="165" fontId="0" fillId="0" borderId="0" xfId="1" applyNumberFormat="1" applyFont="1" applyFill="1"/>
    <xf numFmtId="0" fontId="9" fillId="0" borderId="0" xfId="0" applyFont="1" applyFill="1" applyAlignment="1"/>
    <xf numFmtId="0" fontId="1" fillId="0" borderId="0" xfId="4" applyFont="1" applyFill="1" applyAlignment="1">
      <alignment vertical="top"/>
    </xf>
    <xf numFmtId="3" fontId="0" fillId="0" borderId="0" xfId="0" applyNumberFormat="1" applyFill="1"/>
    <xf numFmtId="0" fontId="0" fillId="0" borderId="0" xfId="0" applyFill="1" applyAlignment="1">
      <alignment horizontal="left" wrapText="1"/>
    </xf>
    <xf numFmtId="0" fontId="0" fillId="0" borderId="0" xfId="0" applyFill="1" applyAlignment="1">
      <alignment horizontal="center" wrapText="1"/>
    </xf>
    <xf numFmtId="1" fontId="0" fillId="0" borderId="0" xfId="0" applyNumberFormat="1" applyFill="1"/>
    <xf numFmtId="2" fontId="0" fillId="0" borderId="0" xfId="2" applyNumberFormat="1" applyFont="1" applyFill="1"/>
    <xf numFmtId="0" fontId="20" fillId="5" borderId="4" xfId="0" applyFont="1" applyFill="1" applyBorder="1" applyAlignment="1"/>
    <xf numFmtId="0" fontId="20" fillId="5" borderId="0" xfId="0" applyFont="1" applyFill="1" applyBorder="1" applyAlignment="1">
      <alignment horizontal="center"/>
    </xf>
    <xf numFmtId="0" fontId="20" fillId="5" borderId="5" xfId="0" applyNumberFormat="1" applyFont="1" applyFill="1" applyBorder="1" applyAlignment="1">
      <alignment horizontal="center" wrapText="1"/>
    </xf>
    <xf numFmtId="0" fontId="14" fillId="0" borderId="0" xfId="0" applyFont="1" applyFill="1"/>
    <xf numFmtId="0" fontId="16" fillId="0" borderId="0" xfId="4" applyFont="1" applyFill="1"/>
    <xf numFmtId="0" fontId="21" fillId="0" borderId="0" xfId="0" applyFont="1" applyFill="1"/>
    <xf numFmtId="0" fontId="21" fillId="0" borderId="0" xfId="2" applyNumberFormat="1" applyFont="1" applyFill="1"/>
    <xf numFmtId="1" fontId="21" fillId="0" borderId="0" xfId="0" applyNumberFormat="1" applyFont="1" applyFill="1"/>
    <xf numFmtId="9" fontId="21" fillId="0" borderId="0" xfId="2" applyFont="1" applyFill="1"/>
    <xf numFmtId="9" fontId="21" fillId="0" borderId="0" xfId="2" applyNumberFormat="1" applyFont="1" applyFill="1"/>
    <xf numFmtId="0" fontId="22" fillId="0" borderId="0" xfId="0" applyFont="1" applyFill="1"/>
    <xf numFmtId="0" fontId="23" fillId="0" borderId="0" xfId="4" applyFont="1" applyFill="1"/>
    <xf numFmtId="0" fontId="24" fillId="0" borderId="0" xfId="0" applyFont="1" applyFill="1" applyAlignment="1">
      <alignment vertical="center" wrapText="1"/>
    </xf>
    <xf numFmtId="0" fontId="19" fillId="0" borderId="0" xfId="0" applyFont="1" applyFill="1"/>
    <xf numFmtId="0" fontId="24" fillId="0" borderId="0" xfId="0" applyFont="1" applyFill="1" applyAlignment="1">
      <alignment vertical="center"/>
    </xf>
    <xf numFmtId="0" fontId="25" fillId="0" borderId="0" xfId="0" applyFont="1" applyFill="1" applyAlignment="1">
      <alignment horizontal="left" vertical="center" readingOrder="1"/>
    </xf>
    <xf numFmtId="0" fontId="21" fillId="0" borderId="0" xfId="4" applyFont="1" applyFill="1" applyAlignment="1">
      <alignment vertical="top"/>
    </xf>
    <xf numFmtId="0" fontId="22" fillId="0" borderId="3" xfId="0" applyFont="1" applyFill="1" applyBorder="1"/>
    <xf numFmtId="165" fontId="21" fillId="0" borderId="0" xfId="1" applyNumberFormat="1" applyFont="1" applyFill="1"/>
    <xf numFmtId="0" fontId="21" fillId="0" borderId="0" xfId="0" applyFont="1"/>
    <xf numFmtId="0" fontId="4" fillId="0" borderId="0" xfId="0" applyFont="1"/>
    <xf numFmtId="0" fontId="21" fillId="0" borderId="0" xfId="0" applyFont="1" applyFill="1" applyAlignment="1"/>
    <xf numFmtId="0" fontId="21" fillId="0" borderId="0" xfId="0" applyFont="1" applyFill="1" applyAlignment="1">
      <alignment horizontal="left"/>
    </xf>
    <xf numFmtId="0" fontId="22" fillId="0" borderId="0" xfId="0" applyFont="1" applyFill="1" applyAlignment="1"/>
    <xf numFmtId="0" fontId="21" fillId="0" borderId="0" xfId="0" applyNumberFormat="1" applyFont="1" applyFill="1"/>
    <xf numFmtId="165" fontId="21" fillId="0" borderId="0" xfId="1" applyNumberFormat="1" applyFont="1" applyFill="1" applyAlignment="1">
      <alignment horizontal="right"/>
    </xf>
    <xf numFmtId="0" fontId="21" fillId="0" borderId="0" xfId="4" applyFont="1" applyFill="1" applyAlignment="1">
      <alignment vertical="top" wrapText="1"/>
    </xf>
    <xf numFmtId="3" fontId="21" fillId="0" borderId="0" xfId="0" applyNumberFormat="1" applyFont="1" applyFill="1"/>
    <xf numFmtId="3" fontId="21" fillId="0" borderId="0" xfId="0" applyNumberFormat="1" applyFont="1" applyFill="1" applyAlignment="1">
      <alignment horizontal="right"/>
    </xf>
    <xf numFmtId="0" fontId="21" fillId="0" borderId="0" xfId="0" applyFont="1" applyFill="1" applyAlignment="1">
      <alignment horizontal="right"/>
    </xf>
    <xf numFmtId="9" fontId="21" fillId="0" borderId="0" xfId="0" applyNumberFormat="1" applyFont="1" applyFill="1"/>
    <xf numFmtId="0" fontId="21" fillId="0" borderId="0" xfId="0" applyFont="1" applyFill="1" applyAlignment="1">
      <alignment vertical="center"/>
    </xf>
    <xf numFmtId="2" fontId="21" fillId="0" borderId="0" xfId="2" applyNumberFormat="1" applyFont="1" applyFill="1"/>
    <xf numFmtId="0" fontId="26" fillId="0" borderId="0" xfId="0" applyFont="1" applyFill="1"/>
    <xf numFmtId="2" fontId="21" fillId="0" borderId="0" xfId="0" applyNumberFormat="1" applyFont="1" applyFill="1"/>
    <xf numFmtId="2" fontId="26" fillId="0" borderId="0" xfId="0" applyNumberFormat="1" applyFont="1" applyFill="1"/>
    <xf numFmtId="0" fontId="21" fillId="0" borderId="0" xfId="0" applyFont="1" applyFill="1" applyAlignment="1">
      <alignment horizontal="center"/>
    </xf>
    <xf numFmtId="165" fontId="21" fillId="0" borderId="0" xfId="0" applyNumberFormat="1" applyFont="1" applyFill="1"/>
    <xf numFmtId="0" fontId="21" fillId="0" borderId="0" xfId="0" applyFont="1" applyFill="1" applyAlignment="1">
      <alignment wrapText="1"/>
    </xf>
    <xf numFmtId="9" fontId="21" fillId="0" borderId="0" xfId="2" applyFont="1" applyFill="1" applyAlignment="1">
      <alignment horizontal="right"/>
    </xf>
    <xf numFmtId="1" fontId="21" fillId="0" borderId="0" xfId="0" applyNumberFormat="1" applyFont="1" applyFill="1" applyAlignment="1">
      <alignment horizontal="right"/>
    </xf>
    <xf numFmtId="1" fontId="21" fillId="0" borderId="0" xfId="2" applyNumberFormat="1" applyFont="1" applyFill="1" applyAlignment="1">
      <alignment horizontal="right"/>
    </xf>
    <xf numFmtId="0" fontId="21" fillId="6" borderId="0" xfId="0" applyFont="1" applyFill="1"/>
    <xf numFmtId="0" fontId="21" fillId="7" borderId="0" xfId="0" applyFont="1" applyFill="1"/>
    <xf numFmtId="0" fontId="21" fillId="8" borderId="0" xfId="0" applyFont="1" applyFill="1"/>
    <xf numFmtId="0" fontId="21" fillId="2" borderId="0" xfId="0" applyFont="1" applyFill="1"/>
    <xf numFmtId="0" fontId="21" fillId="9" borderId="0" xfId="0" applyFont="1" applyFill="1"/>
    <xf numFmtId="0" fontId="21" fillId="10" borderId="0" xfId="0" applyFont="1" applyFill="1"/>
    <xf numFmtId="0" fontId="21" fillId="11" borderId="0" xfId="0" applyFont="1" applyFill="1"/>
    <xf numFmtId="0" fontId="21" fillId="12" borderId="0" xfId="0" applyFont="1" applyFill="1"/>
    <xf numFmtId="0" fontId="21" fillId="13" borderId="0" xfId="0" applyFont="1" applyFill="1"/>
    <xf numFmtId="0" fontId="21" fillId="14" borderId="0" xfId="0" applyFont="1" applyFill="1"/>
    <xf numFmtId="0" fontId="21" fillId="15" borderId="0" xfId="0" applyFont="1" applyFill="1"/>
    <xf numFmtId="0" fontId="21" fillId="16" borderId="0" xfId="0" applyFont="1" applyFill="1"/>
    <xf numFmtId="0" fontId="23" fillId="0" borderId="0" xfId="0" applyFont="1" applyFill="1"/>
    <xf numFmtId="0" fontId="21" fillId="17" borderId="0" xfId="0" applyFont="1" applyFill="1"/>
    <xf numFmtId="0" fontId="21" fillId="18" borderId="0" xfId="0" applyFont="1" applyFill="1"/>
    <xf numFmtId="0" fontId="21" fillId="19" borderId="0" xfId="0" applyFont="1" applyFill="1"/>
    <xf numFmtId="0" fontId="21" fillId="20" borderId="0" xfId="0" applyFont="1" applyFill="1"/>
    <xf numFmtId="0" fontId="21" fillId="21" borderId="0" xfId="0" applyFont="1" applyFill="1"/>
    <xf numFmtId="0" fontId="21" fillId="22" borderId="0" xfId="0" applyFont="1" applyFill="1"/>
    <xf numFmtId="0" fontId="23" fillId="2" borderId="0" xfId="0" applyFont="1" applyFill="1"/>
    <xf numFmtId="165" fontId="21" fillId="20" borderId="0" xfId="1" applyNumberFormat="1" applyFont="1" applyFill="1"/>
    <xf numFmtId="1" fontId="21" fillId="19" borderId="0" xfId="0" applyNumberFormat="1" applyFont="1" applyFill="1"/>
    <xf numFmtId="1" fontId="21" fillId="16" borderId="0" xfId="0" applyNumberFormat="1" applyFont="1" applyFill="1"/>
    <xf numFmtId="0" fontId="21" fillId="23" borderId="0" xfId="0" applyFont="1" applyFill="1"/>
    <xf numFmtId="0" fontId="21" fillId="24" borderId="0" xfId="0" applyFont="1" applyFill="1"/>
    <xf numFmtId="165" fontId="21" fillId="6" borderId="0" xfId="1" applyNumberFormat="1" applyFont="1" applyFill="1"/>
    <xf numFmtId="165" fontId="21" fillId="18" borderId="0" xfId="1" applyNumberFormat="1" applyFont="1" applyFill="1"/>
    <xf numFmtId="165" fontId="21" fillId="2" borderId="0" xfId="1" applyNumberFormat="1" applyFont="1" applyFill="1"/>
    <xf numFmtId="165" fontId="21" fillId="8" borderId="0" xfId="1" applyNumberFormat="1" applyFont="1" applyFill="1"/>
    <xf numFmtId="165" fontId="21" fillId="10" borderId="0" xfId="1" applyNumberFormat="1" applyFont="1" applyFill="1"/>
    <xf numFmtId="165" fontId="21" fillId="22" borderId="0" xfId="1" applyNumberFormat="1" applyFont="1" applyFill="1"/>
    <xf numFmtId="165" fontId="21" fillId="17" borderId="0" xfId="1" applyNumberFormat="1" applyFont="1" applyFill="1"/>
    <xf numFmtId="165" fontId="21" fillId="12" borderId="0" xfId="1" applyNumberFormat="1" applyFont="1" applyFill="1"/>
    <xf numFmtId="165" fontId="21" fillId="11" borderId="0" xfId="1" applyNumberFormat="1" applyFont="1" applyFill="1"/>
    <xf numFmtId="165" fontId="21" fillId="16" borderId="0" xfId="1" applyNumberFormat="1" applyFont="1" applyFill="1"/>
    <xf numFmtId="165" fontId="21" fillId="7" borderId="0" xfId="1" applyNumberFormat="1" applyFont="1" applyFill="1"/>
    <xf numFmtId="165" fontId="21" fillId="13" borderId="0" xfId="1" applyNumberFormat="1" applyFont="1" applyFill="1"/>
    <xf numFmtId="165" fontId="21" fillId="19" borderId="0" xfId="1" applyNumberFormat="1" applyFont="1" applyFill="1"/>
    <xf numFmtId="0" fontId="21" fillId="8" borderId="0" xfId="0" applyNumberFormat="1" applyFont="1" applyFill="1"/>
    <xf numFmtId="0" fontId="21" fillId="21" borderId="0" xfId="0" applyNumberFormat="1" applyFont="1" applyFill="1"/>
    <xf numFmtId="0" fontId="21" fillId="9" borderId="0" xfId="0" applyNumberFormat="1" applyFont="1" applyFill="1"/>
    <xf numFmtId="0" fontId="21" fillId="2" borderId="0" xfId="0" applyNumberFormat="1" applyFont="1" applyFill="1"/>
    <xf numFmtId="0" fontId="21" fillId="7" borderId="0" xfId="0" applyNumberFormat="1" applyFont="1" applyFill="1"/>
    <xf numFmtId="0" fontId="21" fillId="11" borderId="0" xfId="0" applyNumberFormat="1" applyFont="1" applyFill="1"/>
    <xf numFmtId="165" fontId="21" fillId="9" borderId="0" xfId="1" applyNumberFormat="1" applyFont="1" applyFill="1"/>
    <xf numFmtId="0" fontId="21" fillId="3" borderId="0" xfId="0" applyFont="1" applyFill="1"/>
    <xf numFmtId="0" fontId="21" fillId="25" borderId="0" xfId="0" applyFont="1" applyFill="1"/>
    <xf numFmtId="165" fontId="21" fillId="20" borderId="0" xfId="0" applyNumberFormat="1" applyFont="1" applyFill="1"/>
    <xf numFmtId="165" fontId="21" fillId="24" borderId="0" xfId="1" applyNumberFormat="1" applyFont="1" applyFill="1"/>
    <xf numFmtId="165" fontId="21" fillId="25" borderId="0" xfId="1" applyNumberFormat="1" applyFont="1" applyFill="1"/>
    <xf numFmtId="0" fontId="21" fillId="26" borderId="0" xfId="0" applyFont="1" applyFill="1"/>
    <xf numFmtId="0" fontId="21" fillId="27" borderId="0" xfId="0" applyFont="1" applyFill="1"/>
    <xf numFmtId="0" fontId="21" fillId="28" borderId="0" xfId="0" applyFont="1" applyFill="1"/>
    <xf numFmtId="0" fontId="21" fillId="29" borderId="0" xfId="0" applyFont="1" applyFill="1"/>
    <xf numFmtId="0" fontId="21" fillId="30" borderId="0" xfId="0" applyFont="1" applyFill="1"/>
    <xf numFmtId="0" fontId="0" fillId="0" borderId="0" xfId="0" applyAlignment="1">
      <alignment horizontal="left" indent="1"/>
    </xf>
    <xf numFmtId="3" fontId="0" fillId="0" borderId="0" xfId="0" applyNumberFormat="1" applyAlignment="1">
      <alignment horizontal="right"/>
    </xf>
    <xf numFmtId="0" fontId="0" fillId="0" borderId="0" xfId="0" applyNumberFormat="1" applyAlignment="1">
      <alignment horizontal="right"/>
    </xf>
    <xf numFmtId="0" fontId="21" fillId="31" borderId="0" xfId="0" applyFont="1" applyFill="1"/>
    <xf numFmtId="0" fontId="21" fillId="32" borderId="0" xfId="0" applyFont="1" applyFill="1"/>
    <xf numFmtId="165" fontId="21" fillId="32" borderId="0" xfId="1" applyNumberFormat="1" applyFont="1" applyFill="1"/>
    <xf numFmtId="1" fontId="0" fillId="0" borderId="0" xfId="2" applyNumberFormat="1" applyFont="1" applyFill="1"/>
    <xf numFmtId="3" fontId="0" fillId="0" borderId="0" xfId="1" applyNumberFormat="1" applyFont="1" applyAlignment="1">
      <alignment horizontal="center"/>
    </xf>
    <xf numFmtId="9" fontId="0" fillId="0" borderId="0" xfId="0" applyNumberFormat="1" applyFill="1" applyAlignment="1">
      <alignment horizontal="right"/>
    </xf>
    <xf numFmtId="0" fontId="20" fillId="0" borderId="0" xfId="0" applyFont="1" applyFill="1" applyAlignment="1">
      <alignment horizontal="right"/>
    </xf>
    <xf numFmtId="0" fontId="0" fillId="0" borderId="0" xfId="0" applyAlignment="1">
      <alignment horizontal="left"/>
    </xf>
    <xf numFmtId="3" fontId="0" fillId="0" borderId="0" xfId="0" applyNumberFormat="1"/>
    <xf numFmtId="0" fontId="27" fillId="0" borderId="0" xfId="0" applyFont="1" applyFill="1" applyAlignment="1">
      <alignment vertical="top"/>
    </xf>
    <xf numFmtId="0" fontId="19" fillId="0" borderId="0" xfId="0" applyFont="1" applyFill="1" applyAlignment="1">
      <alignment horizontal="center" wrapText="1"/>
    </xf>
    <xf numFmtId="0" fontId="24" fillId="2" borderId="0" xfId="0" applyFont="1" applyFill="1" applyAlignment="1">
      <alignment horizontal="center" vertical="center" wrapText="1"/>
    </xf>
    <xf numFmtId="0" fontId="0" fillId="0" borderId="0" xfId="0" applyFill="1" applyAlignment="1">
      <alignment vertical="center" textRotation="90" wrapText="1"/>
    </xf>
    <xf numFmtId="0" fontId="4" fillId="0" borderId="0" xfId="0" applyFont="1" applyFill="1" applyAlignment="1">
      <alignment wrapText="1"/>
    </xf>
    <xf numFmtId="0" fontId="13" fillId="0" borderId="0" xfId="0" applyFont="1" applyFill="1" applyBorder="1" applyAlignment="1">
      <alignment horizontal="center" wrapText="1"/>
    </xf>
    <xf numFmtId="0" fontId="18" fillId="2" borderId="0" xfId="0" applyFont="1" applyFill="1" applyAlignment="1">
      <alignment horizontal="center" wrapText="1"/>
    </xf>
    <xf numFmtId="0" fontId="8" fillId="0" borderId="0" xfId="0" applyFont="1" applyFill="1" applyBorder="1" applyAlignment="1">
      <alignment horizontal="center" wrapText="1"/>
    </xf>
    <xf numFmtId="0" fontId="21" fillId="2" borderId="0" xfId="0" applyFont="1" applyFill="1" applyAlignment="1">
      <alignment horizontal="center" vertical="center" wrapText="1"/>
    </xf>
    <xf numFmtId="0" fontId="21" fillId="2" borderId="0" xfId="0" applyFont="1" applyFill="1" applyAlignment="1">
      <alignment horizontal="center" wrapText="1"/>
    </xf>
    <xf numFmtId="0" fontId="28" fillId="0" borderId="0" xfId="0" applyFont="1" applyFill="1" applyAlignment="1">
      <alignment horizontal="left" vertical="top" wrapText="1"/>
    </xf>
    <xf numFmtId="0" fontId="23" fillId="0" borderId="0" xfId="0" applyFont="1" applyFill="1" applyAlignment="1">
      <alignment wrapText="1"/>
    </xf>
  </cellXfs>
  <cellStyles count="6">
    <cellStyle name="Comma" xfId="1" builtinId="3"/>
    <cellStyle name="Normal" xfId="0" builtinId="0"/>
    <cellStyle name="Normal 13" xfId="4"/>
    <cellStyle name="Normal 2" xfId="3"/>
    <cellStyle name="Normal 2 2" xfId="5"/>
    <cellStyle name="Percent" xfId="2" builtinId="5"/>
  </cellStyles>
  <dxfs count="0"/>
  <tableStyles count="0" defaultTableStyle="TableStyleMedium2" defaultPivotStyle="PivotStyleLight16"/>
  <colors>
    <mruColors>
      <color rgb="FFFFCCFF"/>
      <color rgb="FF969696"/>
      <color rgb="FFFF5050"/>
      <color rgb="FF66FFFF"/>
      <color rgb="FFFF3399"/>
      <color rgb="FFCC99FF"/>
      <color rgb="FFFF0066"/>
      <color rgb="FF000099"/>
      <color rgb="FF99CC00"/>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pregnant women living with HIV receiving most effective ARVs for PMTCT, Middle East and North Africa, 2015</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'PMTCT coverage'!$B$30</c:f>
              <c:strCache>
                <c:ptCount val="1"/>
                <c:pt idx="0">
                  <c:v>PMTCT coverage (Effective regimen 2010-2015)</c:v>
                </c:pt>
              </c:strCache>
            </c:strRef>
          </c:tx>
          <c:spPr>
            <a:solidFill>
              <a:srgbClr val="92D050"/>
            </a:solidFill>
            <a:ln>
              <a:noFill/>
            </a:ln>
            <a:effectLst/>
          </c:spPr>
          <c:invertIfNegative val="0"/>
          <c:dPt>
            <c:idx val="0"/>
            <c:invertIfNegative val="0"/>
            <c:bubble3D val="0"/>
            <c:spPr>
              <a:solidFill>
                <a:srgbClr val="FF0000"/>
              </a:solidFill>
              <a:ln>
                <a:noFill/>
              </a:ln>
              <a:effectLst/>
            </c:spPr>
          </c:dPt>
          <c:dPt>
            <c:idx val="1"/>
            <c:invertIfNegative val="0"/>
            <c:bubble3D val="0"/>
            <c:spPr>
              <a:solidFill>
                <a:srgbClr val="FF0000"/>
              </a:solidFill>
              <a:ln>
                <a:noFill/>
              </a:ln>
              <a:effectLst/>
            </c:spPr>
          </c:dPt>
          <c:dPt>
            <c:idx val="2"/>
            <c:invertIfNegative val="0"/>
            <c:bubble3D val="0"/>
            <c:spPr>
              <a:solidFill>
                <a:srgbClr val="FF0000"/>
              </a:solidFill>
              <a:ln>
                <a:noFill/>
              </a:ln>
              <a:effectLst/>
            </c:spPr>
          </c:dPt>
          <c:dPt>
            <c:idx val="3"/>
            <c:invertIfNegative val="0"/>
            <c:bubble3D val="0"/>
            <c:spPr>
              <a:solidFill>
                <a:srgbClr val="FF0000"/>
              </a:solidFill>
              <a:ln>
                <a:noFill/>
              </a:ln>
              <a:effectLst/>
            </c:spPr>
          </c:dPt>
          <c:dPt>
            <c:idx val="4"/>
            <c:invertIfNegative val="0"/>
            <c:bubble3D val="0"/>
            <c:spPr>
              <a:solidFill>
                <a:srgbClr val="FF0000"/>
              </a:solidFill>
              <a:ln>
                <a:noFill/>
              </a:ln>
              <a:effectLst/>
            </c:spPr>
          </c:dPt>
          <c:dPt>
            <c:idx val="5"/>
            <c:invertIfNegative val="0"/>
            <c:bubble3D val="0"/>
            <c:spPr>
              <a:solidFill>
                <a:srgbClr val="FF0000"/>
              </a:solidFill>
              <a:ln>
                <a:noFill/>
              </a:ln>
              <a:effectLst/>
            </c:spPr>
          </c:dPt>
          <c:dPt>
            <c:idx val="6"/>
            <c:invertIfNegative val="0"/>
            <c:bubble3D val="0"/>
            <c:spPr>
              <a:solidFill>
                <a:srgbClr val="FF0000"/>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'PMTCT coverage'!$A$31:$A$37</c:f>
              <c:strCache>
                <c:ptCount val="7"/>
                <c:pt idx="0">
                  <c:v>Sudan</c:v>
                </c:pt>
                <c:pt idx="1">
                  <c:v>Yemen</c:v>
                </c:pt>
                <c:pt idx="2">
                  <c:v>Egypt</c:v>
                </c:pt>
                <c:pt idx="3">
                  <c:v>Iran (Islamic Republic of)</c:v>
                </c:pt>
                <c:pt idx="4">
                  <c:v>Algeria</c:v>
                </c:pt>
                <c:pt idx="5">
                  <c:v>Djibouti</c:v>
                </c:pt>
                <c:pt idx="6">
                  <c:v>Morocco</c:v>
                </c:pt>
              </c:strCache>
            </c:strRef>
          </c:cat>
          <c:val>
            <c:numRef>
              <c:f>'PMTCT coverage'!$B$31:$B$37</c:f>
              <c:numCache>
                <c:formatCode>0%</c:formatCode>
                <c:ptCount val="7"/>
                <c:pt idx="0">
                  <c:v>4.442712E-2</c:v>
                </c:pt>
                <c:pt idx="1">
                  <c:v>8.7323939999999989E-2</c:v>
                </c:pt>
                <c:pt idx="2">
                  <c:v>9.6428569999999991E-2</c:v>
                </c:pt>
                <c:pt idx="3">
                  <c:v>0.20195440000000001</c:v>
                </c:pt>
                <c:pt idx="4">
                  <c:v>0.33532933999999998</c:v>
                </c:pt>
                <c:pt idx="5">
                  <c:v>0.36893203999999996</c:v>
                </c:pt>
                <c:pt idx="6">
                  <c:v>0.46091644000000004</c:v>
                </c:pt>
              </c:numCache>
            </c:numRef>
          </c:val>
          <c:extLst/>
        </c:ser>
        <c:dLbls>
          <c:showLegendKey val="0"/>
          <c:showVal val="0"/>
          <c:showCatName val="0"/>
          <c:showSerName val="0"/>
          <c:showPercent val="0"/>
          <c:showBubbleSize val="0"/>
        </c:dLbls>
        <c:gapWidth val="182"/>
        <c:axId val="567889840"/>
        <c:axId val="567889448"/>
      </c:barChart>
      <c:catAx>
        <c:axId val="5678898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889448"/>
        <c:crosses val="autoZero"/>
        <c:auto val="1"/>
        <c:lblAlgn val="ctr"/>
        <c:lblOffset val="100"/>
        <c:noMultiLvlLbl val="0"/>
      </c:catAx>
      <c:valAx>
        <c:axId val="56788944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88984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children aged 0–14 living with HIV, Middle East and North Africa,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2055840549870481"/>
          <c:y val="0.2521840769903762"/>
          <c:w val="0.59220198778062649"/>
          <c:h val="0.62491408573928264"/>
        </c:manualLayout>
      </c:layout>
      <c:pieChart>
        <c:varyColors val="1"/>
        <c:ser>
          <c:idx val="0"/>
          <c:order val="0"/>
          <c:tx>
            <c:strRef>
              <c:f>'HIV Pop_0-14_reg'!$B$39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Lbls>
            <c:dLbl>
              <c:idx val="0"/>
              <c:layout/>
              <c:tx>
                <c:rich>
                  <a:bodyPr/>
                  <a:lstStyle/>
                  <a:p>
                    <a:fld id="{6868969F-1005-419E-85E0-D2EBB0F6AD60}" type="CELLRANGE">
                      <a:rPr lang="en-US"/>
                      <a:pPr/>
                      <a:t>[CELLRANGE]</a:t>
                    </a:fld>
                    <a:r>
                      <a:rPr lang="en-US" baseline="0"/>
                      <a:t> </a:t>
                    </a:r>
                    <a:fld id="{FAE9006C-9B66-4E1C-A64D-EB291D2AE4EB}" type="CATEGORYNAME">
                      <a:rPr lang="en-US" baseline="0"/>
                      <a:pPr/>
                      <a:t>[CATEGORY NAME]</a:t>
                    </a:fld>
                    <a:r>
                      <a:rPr lang="en-US" baseline="0"/>
                      <a:t> </a:t>
                    </a:r>
                    <a:fld id="{7F71ADE7-C058-4F22-8F8B-C2E9E396079E}"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0D674DC7-3734-4158-9388-6CACD270BE1B}" type="CELLRANGE">
                      <a:rPr lang="en-US"/>
                      <a:pPr/>
                      <a:t>[CELLRANGE]</a:t>
                    </a:fld>
                    <a:r>
                      <a:rPr lang="en-US" baseline="0"/>
                      <a:t> </a:t>
                    </a:r>
                    <a:fld id="{C349570E-02EE-46EC-A2A9-E3CEA46EB625}" type="CATEGORYNAME">
                      <a:rPr lang="en-US" baseline="0"/>
                      <a:pPr/>
                      <a:t>[CATEGORY NAME]</a:t>
                    </a:fld>
                    <a:r>
                      <a:rPr lang="en-US" baseline="0"/>
                      <a:t> </a:t>
                    </a:r>
                    <a:fld id="{131B02E7-7BD8-4403-9151-8E780F660DFE}"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35F1CDD0-ECAA-496B-8459-DD6D5C9BE527}" type="CELLRANGE">
                      <a:rPr lang="en-US"/>
                      <a:pPr/>
                      <a:t>[CELLRANGE]</a:t>
                    </a:fld>
                    <a:r>
                      <a:rPr lang="en-US" baseline="0"/>
                      <a:t> </a:t>
                    </a:r>
                    <a:fld id="{FB301F39-60E1-41CD-844E-54C2E5882A18}" type="CATEGORYNAME">
                      <a:rPr lang="en-US" baseline="0"/>
                      <a:pPr/>
                      <a:t>[CATEGORY NAME]</a:t>
                    </a:fld>
                    <a:r>
                      <a:rPr lang="en-US" baseline="0"/>
                      <a:t> </a:t>
                    </a:r>
                    <a:fld id="{40BC420C-8AE0-447E-8E17-575750CFA7B8}"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41D13861-35C6-4DBE-BCE1-7B72DEC78BA7}" type="CELLRANGE">
                      <a:rPr lang="en-US"/>
                      <a:pPr/>
                      <a:t>[CELLRANGE]</a:t>
                    </a:fld>
                    <a:r>
                      <a:rPr lang="en-US" baseline="0"/>
                      <a:t> </a:t>
                    </a:r>
                    <a:fld id="{EC302810-E4EC-4DBA-8573-13CF53B39C14}" type="CATEGORYNAME">
                      <a:rPr lang="en-US" baseline="0"/>
                      <a:pPr/>
                      <a:t>[CATEGORY NAME]</a:t>
                    </a:fld>
                    <a:r>
                      <a:rPr lang="en-US" baseline="0"/>
                      <a:t> </a:t>
                    </a:r>
                    <a:fld id="{3B6DEB85-4C7B-411E-8005-F29ACBAB1F2C}"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AE475507-912D-4EB2-96B0-07ECA6B88EA9}" type="CELLRANGE">
                      <a:rPr lang="en-US"/>
                      <a:pPr/>
                      <a:t>[CELLRANGE]</a:t>
                    </a:fld>
                    <a:r>
                      <a:rPr lang="en-US" baseline="0"/>
                      <a:t> </a:t>
                    </a:r>
                    <a:fld id="{5ABDBFFE-5717-4A43-A63B-192B92984244}" type="CATEGORYNAME">
                      <a:rPr lang="en-US" baseline="0"/>
                      <a:pPr/>
                      <a:t>[CATEGORY NAME]</a:t>
                    </a:fld>
                    <a:r>
                      <a:rPr lang="en-US" baseline="0"/>
                      <a:t> </a:t>
                    </a:r>
                    <a:fld id="{B92098F1-9507-462F-94DD-9467E9B0CEEF}"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4814B134-55B5-49DA-B2B0-FCCB56DB28CB}" type="CELLRANGE">
                      <a:rPr lang="en-US"/>
                      <a:pPr/>
                      <a:t>[CELLRANGE]</a:t>
                    </a:fld>
                    <a:r>
                      <a:rPr lang="en-US" baseline="0"/>
                      <a:t> </a:t>
                    </a:r>
                    <a:fld id="{16A50CCC-0D14-43AA-9390-7911FB6B2FA2}" type="CATEGORYNAME">
                      <a:rPr lang="en-US" baseline="0"/>
                      <a:pPr/>
                      <a:t>[CATEGORY NAME]</a:t>
                    </a:fld>
                    <a:r>
                      <a:rPr lang="en-US" baseline="0"/>
                      <a:t> </a:t>
                    </a:r>
                    <a:fld id="{EA29F7AB-8965-4F14-A3E5-E7EE125350A0}"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manualLayout>
                  <c:x val="-6.708192514628851E-2"/>
                  <c:y val="-1.8125494313210849E-2"/>
                </c:manualLayout>
              </c:layout>
              <c:tx>
                <c:rich>
                  <a:bodyPr/>
                  <a:lstStyle/>
                  <a:p>
                    <a:fld id="{6232CF2B-A1AF-46E9-957E-89E3E66FB222}" type="CELLRANGE">
                      <a:rPr lang="en-US" baseline="0"/>
                      <a:pPr/>
                      <a:t>[CELLRANGE]</a:t>
                    </a:fld>
                    <a:r>
                      <a:rPr lang="en-US" baseline="0"/>
                      <a:t> </a:t>
                    </a:r>
                    <a:fld id="{EFBA28B3-7A0F-4A40-832B-FCEA3CCBBE2B}" type="CATEGORYNAME">
                      <a:rPr lang="en-US" baseline="0"/>
                      <a:pPr/>
                      <a:t>[CATEGORY NAME]</a:t>
                    </a:fld>
                    <a:r>
                      <a:rPr lang="en-US" baseline="0"/>
                      <a:t> </a:t>
                    </a:r>
                    <a:fld id="{5B535BD9-20F4-4DCC-8FEF-ADC7A154356B}"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7"/>
              <c:layout>
                <c:manualLayout>
                  <c:x val="-8.3849637261806512E-2"/>
                  <c:y val="-5.3571723534558177E-2"/>
                </c:manualLayout>
              </c:layout>
              <c:tx>
                <c:rich>
                  <a:bodyPr/>
                  <a:lstStyle/>
                  <a:p>
                    <a:fld id="{401C96AD-B737-4594-A20A-0D3BF42EE4A7}" type="CELLRANGE">
                      <a:rPr lang="en-US"/>
                      <a:pPr/>
                      <a:t>[CELLRANGE]</a:t>
                    </a:fld>
                    <a:r>
                      <a:rPr lang="en-US" baseline="0"/>
                      <a:t> </a:t>
                    </a:r>
                    <a:fld id="{00421D13-EED5-486B-9ED4-5045B8D53A20}" type="CATEGORYNAME">
                      <a:rPr lang="en-US" baseline="0"/>
                      <a:pPr/>
                      <a:t>[CATEGORY NAME]</a:t>
                    </a:fld>
                    <a:r>
                      <a:rPr lang="en-US" baseline="0"/>
                      <a:t> &lt;1%</a:t>
                    </a:r>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8"/>
              <c:layout/>
              <c:tx>
                <c:rich>
                  <a:bodyPr/>
                  <a:lstStyle/>
                  <a:p>
                    <a:fld id="{DB9A79B4-90C6-4F55-B49D-9113E098A50E}" type="CELLRANGE">
                      <a:rPr lang="en-US"/>
                      <a:pPr/>
                      <a:t>[CELLRANGE]</a:t>
                    </a:fld>
                    <a:r>
                      <a:rPr lang="en-US" baseline="0"/>
                      <a:t> </a:t>
                    </a:r>
                    <a:fld id="{B70F75DB-9176-4B39-BCB6-9C54AE63FC00}" type="CATEGORYNAME">
                      <a:rPr lang="en-US" baseline="0"/>
                      <a:pPr/>
                      <a:t>[CATEGORY NAME]</a:t>
                    </a:fld>
                    <a:r>
                      <a:rPr lang="en-US" baseline="0"/>
                      <a:t> &lt;1%</a:t>
                    </a:r>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9"/>
              <c:layout/>
              <c:tx>
                <c:rich>
                  <a:bodyPr/>
                  <a:lstStyle/>
                  <a:p>
                    <a:fld id="{74922227-4831-4E10-98DD-54FA0C0373CD}" type="CELLRANGE">
                      <a:rPr lang="en-US"/>
                      <a:pPr/>
                      <a:t>[CELLRANGE]</a:t>
                    </a:fld>
                    <a:r>
                      <a:rPr lang="en-US" baseline="0"/>
                      <a:t> </a:t>
                    </a:r>
                    <a:fld id="{0EA99D4A-9F8B-45F9-A532-DB07E33A20FC}" type="CATEGORYNAME">
                      <a:rPr lang="en-US" baseline="0"/>
                      <a:pPr/>
                      <a:t>[CATEGORY NAME]</a:t>
                    </a:fld>
                    <a:r>
                      <a:rPr lang="en-US" baseline="0"/>
                      <a:t> &lt;1%</a:t>
                    </a:r>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'HIV Pop_0-14_reg'!$A$40:$A$49</c:f>
              <c:strCache>
                <c:ptCount val="10"/>
                <c:pt idx="0">
                  <c:v>Sudan</c:v>
                </c:pt>
                <c:pt idx="1">
                  <c:v>Iran (Islamic Republic of)</c:v>
                </c:pt>
                <c:pt idx="2">
                  <c:v>Djibouti</c:v>
                </c:pt>
                <c:pt idx="3">
                  <c:v>Morocco</c:v>
                </c:pt>
                <c:pt idx="4">
                  <c:v>Yemen</c:v>
                </c:pt>
                <c:pt idx="5">
                  <c:v>Egypt</c:v>
                </c:pt>
                <c:pt idx="6">
                  <c:v>Algeria</c:v>
                </c:pt>
                <c:pt idx="7">
                  <c:v>Oman</c:v>
                </c:pt>
                <c:pt idx="8">
                  <c:v>Tunisia</c:v>
                </c:pt>
                <c:pt idx="9">
                  <c:v>Lebanon</c:v>
                </c:pt>
              </c:strCache>
            </c:strRef>
          </c:cat>
          <c:val>
            <c:numRef>
              <c:f>'HIV Pop_0-14_reg'!$B$40:$B$49</c:f>
              <c:numCache>
                <c:formatCode>General</c:formatCode>
                <c:ptCount val="10"/>
                <c:pt idx="0">
                  <c:v>3502</c:v>
                </c:pt>
                <c:pt idx="1">
                  <c:v>1913</c:v>
                </c:pt>
                <c:pt idx="2">
                  <c:v>889</c:v>
                </c:pt>
                <c:pt idx="3">
                  <c:v>454</c:v>
                </c:pt>
                <c:pt idx="4">
                  <c:v>437</c:v>
                </c:pt>
                <c:pt idx="5">
                  <c:v>273</c:v>
                </c:pt>
                <c:pt idx="6">
                  <c:v>237</c:v>
                </c:pt>
                <c:pt idx="7">
                  <c:v>35</c:v>
                </c:pt>
                <c:pt idx="8">
                  <c:v>27</c:v>
                </c:pt>
                <c:pt idx="9">
                  <c:v>15</c:v>
                </c:pt>
              </c:numCache>
            </c:numRef>
          </c:val>
          <c:extLst>
            <c:ext xmlns:c15="http://schemas.microsoft.com/office/drawing/2012/chart" uri="{02D57815-91ED-43cb-92C2-25804820EDAC}">
              <c15:datalabelsRange>
                <c15:f>'HIV Pop_0-14_reg'!$C$40:$C$49</c15:f>
                <c15:dlblRangeCache>
                  <c:ptCount val="10"/>
                  <c:pt idx="0">
                    <c:v>3,500</c:v>
                  </c:pt>
                  <c:pt idx="1">
                    <c:v>1,900</c:v>
                  </c:pt>
                  <c:pt idx="2">
                    <c:v>&lt;1,000</c:v>
                  </c:pt>
                  <c:pt idx="3">
                    <c:v>&lt;500</c:v>
                  </c:pt>
                  <c:pt idx="4">
                    <c:v>&lt;500</c:v>
                  </c:pt>
                  <c:pt idx="5">
                    <c:v>&lt;500</c:v>
                  </c:pt>
                  <c:pt idx="6">
                    <c:v>&lt;500</c:v>
                  </c:pt>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number of people living with HIV, by five-year age groups, Middle East and North Africa, 2015</a:t>
            </a:r>
            <a:endParaRPr lang="en-US" baseline="0"/>
          </a:p>
        </c:rich>
      </c:tx>
      <c:layout>
        <c:manualLayout>
          <c:xMode val="edge"/>
          <c:yMode val="edge"/>
          <c:x val="0.15802715783232327"/>
          <c:y val="1.6359919705734915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stacked"/>
        <c:varyColors val="0"/>
        <c:ser>
          <c:idx val="0"/>
          <c:order val="0"/>
          <c:tx>
            <c:strRef>
              <c:f>'HIV Pop_age distribution'!$B$33</c:f>
              <c:strCache>
                <c:ptCount val="1"/>
                <c:pt idx="0">
                  <c:v>Female</c:v>
                </c:pt>
              </c:strCache>
            </c:strRef>
          </c:tx>
          <c:spPr>
            <a:solidFill>
              <a:schemeClr val="accent6">
                <a:lumMod val="40000"/>
                <a:lumOff val="60000"/>
              </a:schemeClr>
            </a:solidFill>
            <a:ln>
              <a:noFill/>
            </a:ln>
            <a:effectLst/>
          </c:spPr>
          <c:invertIfNegative val="0"/>
          <c:dLbls>
            <c:dLbl>
              <c:idx val="0"/>
              <c:layout/>
              <c:tx>
                <c:rich>
                  <a:bodyPr/>
                  <a:lstStyle/>
                  <a:p>
                    <a:fld id="{34D31F9A-BF7F-4CCC-8338-2C0D4D91510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manualLayout>
                  <c:x val="-1.53952219192048E-2"/>
                  <c:y val="0"/>
                </c:manualLayout>
              </c:layout>
              <c:tx>
                <c:rich>
                  <a:bodyPr/>
                  <a:lstStyle/>
                  <a:p>
                    <a:fld id="{6A435132-4D4E-4200-AF9F-8B604B160C0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
              <c:layout>
                <c:manualLayout>
                  <c:x val="-1.542997619332229E-2"/>
                  <c:y val="0"/>
                </c:manualLayout>
              </c:layout>
              <c:tx>
                <c:rich>
                  <a:bodyPr/>
                  <a:lstStyle/>
                  <a:p>
                    <a:fld id="{63AE7CDF-AC02-4C16-BF1B-5F5A584E24E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3"/>
              <c:layout/>
              <c:tx>
                <c:rich>
                  <a:bodyPr/>
                  <a:lstStyle/>
                  <a:p>
                    <a:fld id="{18EE2EBB-FD5E-4030-BBD1-471D51BADCB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E2712BF1-B29E-41C4-8D28-D9765B64001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dk1">
                          <a:lumMod val="35000"/>
                          <a:lumOff val="65000"/>
                        </a:schemeClr>
                      </a:solidFill>
                      <a:round/>
                    </a:ln>
                    <a:effectLst/>
                  </c:spPr>
                </c15:leaderLines>
              </c:ext>
            </c:extLst>
          </c:dLbls>
          <c:cat>
            <c:strRef>
              <c:f>'HIV Pop_age distribution'!$A$34:$A$38</c:f>
              <c:strCache>
                <c:ptCount val="5"/>
                <c:pt idx="0">
                  <c:v>0-4</c:v>
                </c:pt>
                <c:pt idx="1">
                  <c:v>5-9</c:v>
                </c:pt>
                <c:pt idx="2">
                  <c:v>10-14</c:v>
                </c:pt>
                <c:pt idx="3">
                  <c:v>15-19</c:v>
                </c:pt>
                <c:pt idx="4">
                  <c:v>20-24</c:v>
                </c:pt>
              </c:strCache>
            </c:strRef>
          </c:cat>
          <c:val>
            <c:numRef>
              <c:f>'HIV Pop_age distribution'!$B$34:$B$38</c:f>
              <c:numCache>
                <c:formatCode>General</c:formatCode>
                <c:ptCount val="5"/>
                <c:pt idx="0">
                  <c:v>-1814</c:v>
                </c:pt>
                <c:pt idx="1">
                  <c:v>-1213</c:v>
                </c:pt>
                <c:pt idx="2">
                  <c:v>-779</c:v>
                </c:pt>
                <c:pt idx="3">
                  <c:v>-3716</c:v>
                </c:pt>
                <c:pt idx="4">
                  <c:v>-9608</c:v>
                </c:pt>
              </c:numCache>
            </c:numRef>
          </c:val>
          <c:extLst>
            <c:ext xmlns:c15="http://schemas.microsoft.com/office/drawing/2012/chart" uri="{02D57815-91ED-43cb-92C2-25804820EDAC}">
              <c15:datalabelsRange>
                <c15:f>'HIV Pop_age distribution'!$E$34:$E$38</c15:f>
                <c15:dlblRangeCache>
                  <c:ptCount val="5"/>
                  <c:pt idx="0">
                    <c:v>1,800</c:v>
                  </c:pt>
                  <c:pt idx="1">
                    <c:v>1,200</c:v>
                  </c:pt>
                  <c:pt idx="2">
                    <c:v>&lt;1,000</c:v>
                  </c:pt>
                  <c:pt idx="3">
                    <c:v>3,700</c:v>
                  </c:pt>
                  <c:pt idx="4">
                    <c:v>9,600</c:v>
                  </c:pt>
                </c15:dlblRangeCache>
              </c15:datalabelsRange>
            </c:ext>
          </c:extLst>
        </c:ser>
        <c:ser>
          <c:idx val="1"/>
          <c:order val="1"/>
          <c:tx>
            <c:strRef>
              <c:f>'HIV Pop_age distribution'!$C$33</c:f>
              <c:strCache>
                <c:ptCount val="1"/>
                <c:pt idx="0">
                  <c:v>Male</c:v>
                </c:pt>
              </c:strCache>
            </c:strRef>
          </c:tx>
          <c:spPr>
            <a:solidFill>
              <a:schemeClr val="accent5">
                <a:lumMod val="40000"/>
                <a:lumOff val="60000"/>
              </a:schemeClr>
            </a:solidFill>
            <a:ln>
              <a:noFill/>
            </a:ln>
            <a:effectLst/>
          </c:spPr>
          <c:invertIfNegative val="0"/>
          <c:dLbls>
            <c:dLbl>
              <c:idx val="0"/>
              <c:layout/>
              <c:tx>
                <c:rich>
                  <a:bodyPr/>
                  <a:lstStyle/>
                  <a:p>
                    <a:fld id="{F947296F-99C5-4E75-B147-BAE71BF3C995}"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manualLayout>
                  <c:x val="2.1159955493465932E-2"/>
                  <c:y val="0"/>
                </c:manualLayout>
              </c:layout>
              <c:tx>
                <c:rich>
                  <a:bodyPr/>
                  <a:lstStyle/>
                  <a:p>
                    <a:fld id="{85D43E1A-03A7-414C-8C01-3F19BCD6912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
              <c:layout>
                <c:manualLayout>
                  <c:x val="2.4322462793179948E-2"/>
                  <c:y val="0"/>
                </c:manualLayout>
              </c:layout>
              <c:tx>
                <c:rich>
                  <a:bodyPr/>
                  <a:lstStyle/>
                  <a:p>
                    <a:fld id="{46A34FE6-C4A6-45AA-B4F0-37A15BEC5CF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3"/>
              <c:layout/>
              <c:tx>
                <c:rich>
                  <a:bodyPr/>
                  <a:lstStyle/>
                  <a:p>
                    <a:fld id="{0D26530A-E97B-4440-8BEC-F2688BAB813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D6715800-A632-44DC-925F-0EA3C9A59AEB}"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dk1">
                          <a:lumMod val="35000"/>
                          <a:lumOff val="65000"/>
                        </a:schemeClr>
                      </a:solidFill>
                      <a:round/>
                    </a:ln>
                    <a:effectLst/>
                  </c:spPr>
                </c15:leaderLines>
              </c:ext>
            </c:extLst>
          </c:dLbls>
          <c:cat>
            <c:strRef>
              <c:f>'HIV Pop_age distribution'!$A$34:$A$38</c:f>
              <c:strCache>
                <c:ptCount val="5"/>
                <c:pt idx="0">
                  <c:v>0-4</c:v>
                </c:pt>
                <c:pt idx="1">
                  <c:v>5-9</c:v>
                </c:pt>
                <c:pt idx="2">
                  <c:v>10-14</c:v>
                </c:pt>
                <c:pt idx="3">
                  <c:v>15-19</c:v>
                </c:pt>
                <c:pt idx="4">
                  <c:v>20-24</c:v>
                </c:pt>
              </c:strCache>
            </c:strRef>
          </c:cat>
          <c:val>
            <c:numRef>
              <c:f>'HIV Pop_age distribution'!$C$34:$C$38</c:f>
              <c:numCache>
                <c:formatCode>General</c:formatCode>
                <c:ptCount val="5"/>
                <c:pt idx="0">
                  <c:v>1895</c:v>
                </c:pt>
                <c:pt idx="1">
                  <c:v>1265</c:v>
                </c:pt>
                <c:pt idx="2">
                  <c:v>816</c:v>
                </c:pt>
                <c:pt idx="3">
                  <c:v>3425</c:v>
                </c:pt>
                <c:pt idx="4">
                  <c:v>10183</c:v>
                </c:pt>
              </c:numCache>
            </c:numRef>
          </c:val>
          <c:extLst>
            <c:ext xmlns:c15="http://schemas.microsoft.com/office/drawing/2012/chart" uri="{02D57815-91ED-43cb-92C2-25804820EDAC}">
              <c15:datalabelsRange>
                <c15:f>'HIV Pop_age distribution'!$F$34:$F$38</c15:f>
                <c15:dlblRangeCache>
                  <c:ptCount val="5"/>
                  <c:pt idx="0">
                    <c:v>1,900</c:v>
                  </c:pt>
                  <c:pt idx="1">
                    <c:v>1,300</c:v>
                  </c:pt>
                  <c:pt idx="2">
                    <c:v>&lt;1,000</c:v>
                  </c:pt>
                  <c:pt idx="3">
                    <c:v>3,400</c:v>
                  </c:pt>
                  <c:pt idx="4">
                    <c:v>10,000</c:v>
                  </c:pt>
                </c15:dlblRangeCache>
              </c15:datalabelsRange>
            </c:ext>
          </c:extLst>
        </c:ser>
        <c:dLbls>
          <c:showLegendKey val="0"/>
          <c:showVal val="0"/>
          <c:showCatName val="0"/>
          <c:showSerName val="0"/>
          <c:showPercent val="0"/>
          <c:showBubbleSize val="0"/>
        </c:dLbls>
        <c:gapWidth val="75"/>
        <c:overlap val="100"/>
        <c:axId val="567883176"/>
        <c:axId val="567897288"/>
      </c:barChart>
      <c:catAx>
        <c:axId val="567883176"/>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dk1">
                        <a:lumMod val="65000"/>
                        <a:lumOff val="35000"/>
                      </a:schemeClr>
                    </a:solidFill>
                    <a:latin typeface="+mn-lt"/>
                    <a:ea typeface="+mn-ea"/>
                    <a:cs typeface="+mn-cs"/>
                  </a:defRPr>
                </a:pPr>
                <a:r>
                  <a:rPr lang="en-US" sz="1050"/>
                  <a:t>Five-year Age</a:t>
                </a:r>
                <a:r>
                  <a:rPr lang="en-US" sz="1050" baseline="0"/>
                  <a:t> Group</a:t>
                </a:r>
                <a:endParaRPr lang="en-US" sz="1050"/>
              </a:p>
            </c:rich>
          </c:tx>
          <c:layout/>
          <c:overlay val="0"/>
          <c:spPr>
            <a:noFill/>
            <a:ln>
              <a:noFill/>
            </a:ln>
            <a:effectLst/>
          </c:spPr>
          <c:txPr>
            <a:bodyPr rot="-5400000" spcFirstLastPara="1" vertOverflow="ellipsis" vert="horz" wrap="square" anchor="ctr" anchorCtr="1"/>
            <a:lstStyle/>
            <a:p>
              <a:pPr>
                <a:defRPr sz="1050" b="1" i="0" u="none" strike="noStrike" kern="1200" baseline="0">
                  <a:solidFill>
                    <a:schemeClr val="dk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97288"/>
        <c:crosses val="autoZero"/>
        <c:auto val="1"/>
        <c:lblAlgn val="ctr"/>
        <c:lblOffset val="100"/>
        <c:noMultiLvlLbl val="0"/>
      </c:catAx>
      <c:valAx>
        <c:axId val="567897288"/>
        <c:scaling>
          <c:orientation val="minMax"/>
        </c:scaling>
        <c:delete val="0"/>
        <c:axPos val="b"/>
        <c:majorGridlines>
          <c:spPr>
            <a:ln w="9525" cap="flat" cmpd="sng" algn="ctr">
              <a:solidFill>
                <a:schemeClr val="dk1">
                  <a:lumMod val="15000"/>
                  <a:lumOff val="85000"/>
                </a:schemeClr>
              </a:solidFill>
              <a:round/>
            </a:ln>
            <a:effectLst/>
          </c:spPr>
        </c:majorGridlines>
        <c:numFmt formatCode="#,##0;#,##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83176"/>
        <c:crosses val="autoZero"/>
        <c:crossBetween val="between"/>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0.43703552360736725"/>
          <c:y val="0.12634532275600421"/>
          <c:w val="0.15936664548060159"/>
          <c:h val="4.509651432495916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2015</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dPt>
            <c:idx val="0"/>
            <c:bubble3D val="0"/>
            <c:spPr>
              <a:solidFill>
                <a:srgbClr val="FF0066"/>
              </a:solidFill>
              <a:ln w="19050">
                <a:solidFill>
                  <a:schemeClr val="lt1"/>
                </a:solidFill>
              </a:ln>
              <a:effectLst/>
            </c:spPr>
          </c:dPt>
          <c:dPt>
            <c:idx val="1"/>
            <c:bubble3D val="0"/>
            <c:spPr>
              <a:solidFill>
                <a:srgbClr val="FF0000"/>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0070C0"/>
              </a:solidFill>
              <a:ln w="19050">
                <a:solidFill>
                  <a:schemeClr val="lt1"/>
                </a:solidFill>
              </a:ln>
              <a:effectLst/>
            </c:spPr>
          </c:dPt>
          <c:dPt>
            <c:idx val="4"/>
            <c:bubble3D val="0"/>
            <c:spPr>
              <a:solidFill>
                <a:srgbClr val="00B050"/>
              </a:solidFill>
              <a:ln w="19050">
                <a:solidFill>
                  <a:schemeClr val="lt1"/>
                </a:solidFill>
              </a:ln>
              <a:effectLst/>
            </c:spPr>
          </c:dPt>
          <c:dPt>
            <c:idx val="5"/>
            <c:bubble3D val="0"/>
            <c:spPr>
              <a:solidFill>
                <a:srgbClr val="FFC000"/>
              </a:solidFill>
              <a:ln w="19050">
                <a:solidFill>
                  <a:schemeClr val="lt1"/>
                </a:solidFill>
              </a:ln>
              <a:effectLst/>
            </c:spPr>
          </c:dPt>
          <c:dPt>
            <c:idx val="6"/>
            <c:bubble3D val="0"/>
            <c:spPr>
              <a:solidFill>
                <a:srgbClr val="C65911"/>
              </a:solidFill>
              <a:ln w="19050">
                <a:solidFill>
                  <a:schemeClr val="lt1"/>
                </a:solidFill>
              </a:ln>
              <a:effectLst/>
            </c:spPr>
          </c:dPt>
          <c:dPt>
            <c:idx val="7"/>
            <c:bubble3D val="0"/>
            <c:spPr>
              <a:solidFill>
                <a:srgbClr val="66FFFF"/>
              </a:solidFill>
              <a:ln w="19050">
                <a:solidFill>
                  <a:schemeClr val="lt1"/>
                </a:solidFill>
              </a:ln>
              <a:effectLst/>
            </c:spPr>
          </c:dPt>
          <c:dPt>
            <c:idx val="8"/>
            <c:bubble3D val="0"/>
            <c:spPr>
              <a:solidFill>
                <a:srgbClr val="CC99FF"/>
              </a:solidFill>
              <a:ln w="19050">
                <a:solidFill>
                  <a:schemeClr val="lt1"/>
                </a:solidFill>
              </a:ln>
              <a:effectLst/>
            </c:spPr>
          </c:dPt>
          <c:dPt>
            <c:idx val="9"/>
            <c:bubble3D val="0"/>
            <c:spPr>
              <a:solidFill>
                <a:srgbClr val="00B0F0"/>
              </a:solidFill>
              <a:ln w="19050">
                <a:solidFill>
                  <a:schemeClr val="lt1"/>
                </a:solidFill>
              </a:ln>
              <a:effectLst/>
            </c:spPr>
          </c:dPt>
          <c:dPt>
            <c:idx val="10"/>
            <c:bubble3D val="0"/>
            <c:spPr>
              <a:solidFill>
                <a:srgbClr val="C00000"/>
              </a:solidFill>
              <a:ln w="19050">
                <a:solidFill>
                  <a:schemeClr val="lt1"/>
                </a:solidFill>
              </a:ln>
              <a:effectLst/>
            </c:spPr>
          </c:dPt>
          <c:dPt>
            <c:idx val="11"/>
            <c:bubble3D val="0"/>
            <c:spPr>
              <a:solidFill>
                <a:srgbClr val="FFC000"/>
              </a:solidFill>
              <a:ln w="19050">
                <a:solidFill>
                  <a:schemeClr val="lt1"/>
                </a:solidFill>
              </a:ln>
              <a:effectLst/>
            </c:spPr>
          </c:dPt>
          <c:dPt>
            <c:idx val="12"/>
            <c:bubble3D val="0"/>
            <c:spPr>
              <a:solidFill>
                <a:srgbClr val="00B050"/>
              </a:solidFill>
              <a:ln w="19050">
                <a:solidFill>
                  <a:schemeClr val="lt1"/>
                </a:solidFill>
              </a:ln>
              <a:effectLst/>
            </c:spPr>
          </c:dPt>
          <c:dPt>
            <c:idx val="13"/>
            <c:bubble3D val="0"/>
            <c:spPr>
              <a:solidFill>
                <a:srgbClr val="F4B084"/>
              </a:solidFill>
              <a:ln w="19050">
                <a:solidFill>
                  <a:schemeClr val="lt1"/>
                </a:solidFill>
              </a:ln>
              <a:effectLst/>
            </c:spPr>
          </c:dPt>
          <c:dPt>
            <c:idx val="14"/>
            <c:bubble3D val="0"/>
            <c:spPr>
              <a:solidFill>
                <a:srgbClr val="0070C0"/>
              </a:solidFill>
              <a:ln w="19050">
                <a:solidFill>
                  <a:schemeClr val="lt1"/>
                </a:solidFill>
              </a:ln>
              <a:effectLst/>
            </c:spPr>
          </c:dPt>
          <c:dPt>
            <c:idx val="15"/>
            <c:bubble3D val="0"/>
            <c:spPr>
              <a:solidFill>
                <a:srgbClr val="00B0F0"/>
              </a:solidFill>
              <a:ln w="19050">
                <a:solidFill>
                  <a:schemeClr val="lt1"/>
                </a:solidFill>
              </a:ln>
              <a:effectLst/>
            </c:spPr>
          </c:dPt>
          <c:dPt>
            <c:idx val="16"/>
            <c:bubble3D val="0"/>
            <c:spPr>
              <a:solidFill>
                <a:srgbClr val="7030A0"/>
              </a:solidFill>
              <a:ln w="19050">
                <a:solidFill>
                  <a:schemeClr val="lt1"/>
                </a:solidFill>
              </a:ln>
              <a:effectLst/>
            </c:spPr>
          </c:dPt>
          <c:dPt>
            <c:idx val="17"/>
            <c:bubble3D val="0"/>
            <c:spPr>
              <a:solidFill>
                <a:srgbClr val="00B0F0"/>
              </a:solidFill>
              <a:ln w="19050">
                <a:solidFill>
                  <a:schemeClr val="lt1"/>
                </a:solidFill>
              </a:ln>
              <a:effectLst/>
            </c:spPr>
          </c:dPt>
          <c:dPt>
            <c:idx val="18"/>
            <c:bubble3D val="0"/>
            <c:spPr>
              <a:solidFill>
                <a:srgbClr val="FFFF00"/>
              </a:solidFill>
              <a:ln w="19050">
                <a:solidFill>
                  <a:schemeClr val="lt1"/>
                </a:solidFill>
              </a:ln>
              <a:effectLst/>
            </c:spPr>
          </c:dPt>
          <c:dPt>
            <c:idx val="19"/>
            <c:bubble3D val="0"/>
            <c:spPr>
              <a:solidFill>
                <a:srgbClr val="92D05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30287D21-7969-44A5-9396-BC2AF7CF6B99}" type="CATEGORYNAME">
                      <a:rPr lang="en-US" baseline="0"/>
                      <a:pPr/>
                      <a:t>[CATEGORY NAME]</a:t>
                    </a:fld>
                    <a:r>
                      <a:rPr lang="en-US" baseline="0"/>
                      <a:t> </a:t>
                    </a:r>
                    <a:fld id="{4D6A4054-D6D1-4ED3-AC43-6F52A7A19CC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
              <c:layout/>
              <c:tx>
                <c:rich>
                  <a:bodyPr/>
                  <a:lstStyle/>
                  <a:p>
                    <a:fld id="{F7709BCA-C756-4F56-A8A4-B3C623D82C1A}" type="CELLRANGE">
                      <a:rPr lang="en-US"/>
                      <a:pPr/>
                      <a:t>[CELLRANGE]</a:t>
                    </a:fld>
                    <a:r>
                      <a:rPr lang="en-US" baseline="0"/>
                      <a:t> </a:t>
                    </a:r>
                    <a:fld id="{0E664E2F-38A5-4908-BAAE-8B2E3A6036C3}" type="CATEGORYNAME">
                      <a:rPr lang="en-US" baseline="0"/>
                      <a:pPr/>
                      <a:t>[CATEGORY NAME]</a:t>
                    </a:fld>
                    <a:r>
                      <a:rPr lang="en-US" baseline="0"/>
                      <a:t> </a:t>
                    </a:r>
                    <a:fld id="{8599E3B9-BCF0-45FB-8BD4-B9825D9E7FF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AC23E1CE-2E51-4271-9CC4-0C2EB4BD6968}" type="CELLRANGE">
                      <a:rPr lang="en-US"/>
                      <a:pPr/>
                      <a:t>[CELLRANGE]</a:t>
                    </a:fld>
                    <a:r>
                      <a:rPr lang="en-US" baseline="0"/>
                      <a:t> </a:t>
                    </a:r>
                    <a:fld id="{C227EDE9-343B-451C-8045-5C671270E2FD}" type="CATEGORYNAME">
                      <a:rPr lang="en-US" baseline="0"/>
                      <a:pPr/>
                      <a:t>[CATEGORY NAME]</a:t>
                    </a:fld>
                    <a:r>
                      <a:rPr lang="en-US" baseline="0"/>
                      <a:t> </a:t>
                    </a:r>
                    <a:fld id="{7DCD3B25-D51B-485A-A438-428ED34B1D6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9DA7C47B-8C7D-4E9D-8B76-BED0663E2287}" type="CELLRANGE">
                      <a:rPr lang="en-US"/>
                      <a:pPr/>
                      <a:t>[CELLRANGE]</a:t>
                    </a:fld>
                    <a:r>
                      <a:rPr lang="en-US" baseline="0"/>
                      <a:t> </a:t>
                    </a:r>
                    <a:fld id="{36F62A3A-A81F-42E3-BBFE-956F35522A20}" type="CATEGORYNAME">
                      <a:rPr lang="en-US" baseline="0"/>
                      <a:pPr/>
                      <a:t>[CATEGORY NAME]</a:t>
                    </a:fld>
                    <a:r>
                      <a:rPr lang="en-US" baseline="0"/>
                      <a:t> </a:t>
                    </a:r>
                    <a:fld id="{6C33685D-68D6-408A-BB68-4EACDA1259A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3BE148FC-8CF3-433D-B94F-95AD30BD3558}" type="CELLRANGE">
                      <a:rPr lang="en-US"/>
                      <a:pPr/>
                      <a:t>[CELLRANGE]</a:t>
                    </a:fld>
                    <a:r>
                      <a:rPr lang="en-US" baseline="0"/>
                      <a:t> </a:t>
                    </a:r>
                    <a:fld id="{43B1E995-AD8E-40CC-9B13-36C5E7D57554}" type="CATEGORYNAME">
                      <a:rPr lang="en-US" baseline="0"/>
                      <a:pPr/>
                      <a:t>[CATEGORY NAME]</a:t>
                    </a:fld>
                    <a:r>
                      <a:rPr lang="en-US" baseline="0"/>
                      <a:t> </a:t>
                    </a:r>
                    <a:fld id="{AD29ED86-9BCC-4344-80E7-CEB5DC9FD94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70F7B596-BA6E-4D91-BFB2-96A80180D442}" type="CELLRANGE">
                      <a:rPr lang="en-US"/>
                      <a:pPr/>
                      <a:t>[CELLRANGE]</a:t>
                    </a:fld>
                    <a:r>
                      <a:rPr lang="en-US" baseline="0"/>
                      <a:t> </a:t>
                    </a:r>
                    <a:fld id="{CB73B2E6-6BC4-4FA1-BD52-B6289FB478FD}" type="CATEGORYNAME">
                      <a:rPr lang="en-US" baseline="0"/>
                      <a:pPr/>
                      <a:t>[CATEGORY NAME]</a:t>
                    </a:fld>
                    <a:r>
                      <a:rPr lang="en-US" baseline="0"/>
                      <a:t> </a:t>
                    </a:r>
                    <a:fld id="{FB4B97D0-B69B-43E4-81A3-4BCE8B29A38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1932E93B-1363-4F85-8D38-62B02CA7F13F}" type="CELLRANGE">
                      <a:rPr lang="en-US"/>
                      <a:pPr/>
                      <a:t>[CELLRANGE]</a:t>
                    </a:fld>
                    <a:r>
                      <a:rPr lang="en-US" baseline="0"/>
                      <a:t> </a:t>
                    </a:r>
                    <a:fld id="{2F33D767-D1FC-4178-B848-34322754E08B}" type="CATEGORYNAME">
                      <a:rPr lang="en-US" baseline="0"/>
                      <a:pPr/>
                      <a:t>[CATEGORY NAME]</a:t>
                    </a:fld>
                    <a:r>
                      <a:rPr lang="en-US" baseline="0"/>
                      <a:t> </a:t>
                    </a:r>
                    <a:fld id="{70750F66-FF22-43D2-94FB-FBD982E4CC5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594C437E-FE22-4DA2-B82F-1137F786563B}" type="CELLRANGE">
                      <a:rPr lang="en-US"/>
                      <a:pPr/>
                      <a:t>[CELLRANGE]</a:t>
                    </a:fld>
                    <a:r>
                      <a:rPr lang="en-US" baseline="0"/>
                      <a:t> </a:t>
                    </a:r>
                    <a:fld id="{92C07F85-EDAF-4898-8511-E0954BB6BA98}" type="CATEGORYNAME">
                      <a:rPr lang="en-US" baseline="0"/>
                      <a:pPr/>
                      <a:t>[CATEGORY NAME]</a:t>
                    </a:fld>
                    <a:r>
                      <a:rPr lang="en-US" baseline="0"/>
                      <a:t> </a:t>
                    </a:r>
                    <a:fld id="{4ACCAB12-6BF3-4F1A-9393-497B098FA40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30A5E3CD-AF1D-4B4F-A3E2-9DD566588AAD}" type="CELLRANGE">
                      <a:rPr lang="en-US"/>
                      <a:pPr/>
                      <a:t>[CELLRANGE]</a:t>
                    </a:fld>
                    <a:r>
                      <a:rPr lang="en-US" baseline="0"/>
                      <a:t> </a:t>
                    </a:r>
                    <a:fld id="{7B883D39-1A7C-4872-987A-DC73BCB5CA38}" type="CATEGORYNAME">
                      <a:rPr lang="en-US" baseline="0"/>
                      <a:pPr/>
                      <a:t>[CATEGORY NAME]</a:t>
                    </a:fld>
                    <a:r>
                      <a:rPr lang="en-US" baseline="0"/>
                      <a:t> </a:t>
                    </a:r>
                    <a:fld id="{370A3400-80AF-4012-964A-96FA1F39C33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5C251E64-E8B1-476F-AB05-6AD13269CA79}" type="CELLRANGE">
                      <a:rPr lang="en-US"/>
                      <a:pPr/>
                      <a:t>[CELLRANGE]</a:t>
                    </a:fld>
                    <a:r>
                      <a:rPr lang="en-US" baseline="0"/>
                      <a:t> </a:t>
                    </a:r>
                    <a:fld id="{BF03B962-4375-430B-A8F7-4FE36E83FD60}" type="CATEGORYNAME">
                      <a:rPr lang="en-US" baseline="0"/>
                      <a:pPr/>
                      <a:t>[CATEGORY NAME]</a:t>
                    </a:fld>
                    <a:r>
                      <a:rPr lang="en-US" baseline="0"/>
                      <a:t> </a:t>
                    </a:r>
                    <a:fld id="{60008206-0D38-4F1F-9AD8-1E5A06E8489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7CE00B8A-D7D5-4667-BB91-30F3CB0EAE5B}" type="CELLRANGE">
                      <a:rPr lang="en-US"/>
                      <a:pPr/>
                      <a:t>[CELLRANGE]</a:t>
                    </a:fld>
                    <a:r>
                      <a:rPr lang="en-US" baseline="0"/>
                      <a:t> </a:t>
                    </a:r>
                    <a:fld id="{E10F5E81-D884-46E2-88C4-1A1ABAA26CD4}" type="CATEGORYNAME">
                      <a:rPr lang="en-US" baseline="0"/>
                      <a:pPr/>
                      <a:t>[CATEGORY NAME]</a:t>
                    </a:fld>
                    <a:r>
                      <a:rPr lang="en-US" baseline="0"/>
                      <a:t> </a:t>
                    </a:r>
                    <a:fld id="{5D363223-9284-4FED-8DBA-0725B83900B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1"/>
              <c:layout/>
              <c:tx>
                <c:rich>
                  <a:bodyPr/>
                  <a:lstStyle/>
                  <a:p>
                    <a:fld id="{D45602B7-817B-43B5-921A-4E20F9ED53DD}" type="CELLRANGE">
                      <a:rPr lang="en-US"/>
                      <a:pPr/>
                      <a:t>[CELLRANGE]</a:t>
                    </a:fld>
                    <a:r>
                      <a:rPr lang="en-US" baseline="0"/>
                      <a:t> </a:t>
                    </a:r>
                    <a:fld id="{E7DB1160-DA4B-42D5-9D1B-CB89E91804E5}" type="CATEGORYNAME">
                      <a:rPr lang="en-US" baseline="0"/>
                      <a:pPr/>
                      <a:t>[CATEGORY NAME]</a:t>
                    </a:fld>
                    <a:r>
                      <a:rPr lang="en-US" baseline="0"/>
                      <a:t> </a:t>
                    </a:r>
                    <a:fld id="{6F8762A4-2F35-45D9-A108-5904521AD01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64051DA3-5327-4F80-81DE-CEBC3FA3061D}" type="CELLRANGE">
                      <a:rPr lang="en-US"/>
                      <a:pPr/>
                      <a:t>[CELLRANGE]</a:t>
                    </a:fld>
                    <a:r>
                      <a:rPr lang="en-US" baseline="0"/>
                      <a:t> </a:t>
                    </a:r>
                    <a:fld id="{691946BA-F76A-40A0-A7B1-44DA6479356A}" type="CATEGORYNAME">
                      <a:rPr lang="en-US" baseline="0"/>
                      <a:pPr/>
                      <a:t>[CATEGORY NAME]</a:t>
                    </a:fld>
                    <a:r>
                      <a:rPr lang="en-US" baseline="0"/>
                      <a:t> </a:t>
                    </a:r>
                    <a:fld id="{56E360C7-D670-4174-A6DC-AD996D82DB4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84C9EB35-EA4E-48C4-89B0-FFE9BEC8B236}" type="CELLRANGE">
                      <a:rPr lang="en-US"/>
                      <a:pPr/>
                      <a:t>[CELLRANGE]</a:t>
                    </a:fld>
                    <a:r>
                      <a:rPr lang="en-US" baseline="0"/>
                      <a:t> </a:t>
                    </a:r>
                    <a:fld id="{008D7467-3DAB-4544-83F4-261E20898C6B}" type="CATEGORYNAME">
                      <a:rPr lang="en-US" baseline="0"/>
                      <a:pPr/>
                      <a:t>[CATEGORY NAME]</a:t>
                    </a:fld>
                    <a:r>
                      <a:rPr lang="en-US" baseline="0"/>
                      <a:t> </a:t>
                    </a:r>
                    <a:fld id="{74610822-EEA5-4CD4-88AD-66A7D51CE5D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4"/>
              <c:layout/>
              <c:tx>
                <c:rich>
                  <a:bodyPr/>
                  <a:lstStyle/>
                  <a:p>
                    <a:fld id="{328FDD54-138E-438E-A0B0-3C94AFAF6CA0}" type="CELLRANGE">
                      <a:rPr lang="en-US"/>
                      <a:pPr/>
                      <a:t>[CELLRANGE]</a:t>
                    </a:fld>
                    <a:r>
                      <a:rPr lang="en-US" baseline="0"/>
                      <a:t> </a:t>
                    </a:r>
                    <a:fld id="{2852930B-FFD1-44D7-AF01-AE6A466EE3EB}" type="CATEGORYNAME">
                      <a:rPr lang="en-US" baseline="0"/>
                      <a:pPr/>
                      <a:t>[CATEGORY NAME]</a:t>
                    </a:fld>
                    <a:r>
                      <a:rPr lang="en-US" baseline="0"/>
                      <a:t> </a:t>
                    </a:r>
                    <a:fld id="{970C44FF-EB92-4B28-873A-750F53676BD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5"/>
              <c:layout/>
              <c:tx>
                <c:rich>
                  <a:bodyPr/>
                  <a:lstStyle/>
                  <a:p>
                    <a:fld id="{75C4EA90-49D8-46F5-88E6-240AE4EC10BB}" type="CELLRANGE">
                      <a:rPr lang="en-US"/>
                      <a:pPr/>
                      <a:t>[CELLRANGE]</a:t>
                    </a:fld>
                    <a:r>
                      <a:rPr lang="en-US" baseline="0"/>
                      <a:t> </a:t>
                    </a:r>
                    <a:fld id="{564C2392-53DE-4311-BFE9-ADE7ECD47F58}" type="CATEGORYNAME">
                      <a:rPr lang="en-US" baseline="0"/>
                      <a:pPr/>
                      <a:t>[CATEGORY NAME]</a:t>
                    </a:fld>
                    <a:r>
                      <a:rPr lang="en-US" baseline="0"/>
                      <a:t> </a:t>
                    </a:r>
                    <a:fld id="{0E40A921-DDFC-4CB8-8B39-112FF10154D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13AEC9AE-EADC-4C46-BA5D-FE47B42EC1DD}" type="CELLRANGE">
                      <a:rPr lang="en-US"/>
                      <a:pPr/>
                      <a:t>[CELLRANGE]</a:t>
                    </a:fld>
                    <a:r>
                      <a:rPr lang="en-US" baseline="0"/>
                      <a:t> </a:t>
                    </a:r>
                    <a:fld id="{F0345F78-0D26-42BC-AF03-D09164C9DC22}" type="CATEGORYNAME">
                      <a:rPr lang="en-US" baseline="0"/>
                      <a:pPr/>
                      <a:t>[CATEGORY NAME]</a:t>
                    </a:fld>
                    <a:r>
                      <a:rPr lang="en-US" baseline="0"/>
                      <a:t> </a:t>
                    </a:r>
                    <a:fld id="{B1B7AE2C-2344-4C37-A697-1E796F63566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8450AC5A-F3F0-4A20-B62E-ACA4911370D1}" type="CELLRANGE">
                      <a:rPr lang="en-US"/>
                      <a:pPr/>
                      <a:t>[CELLRANGE]</a:t>
                    </a:fld>
                    <a:r>
                      <a:rPr lang="en-US" baseline="0"/>
                      <a:t> </a:t>
                    </a:r>
                    <a:fld id="{50C9DC04-268E-4D5C-9601-2B8CDE6020C7}" type="CATEGORYNAME">
                      <a:rPr lang="en-US" baseline="0"/>
                      <a:pPr/>
                      <a:t>[CATEGORY NAME]</a:t>
                    </a:fld>
                    <a:r>
                      <a:rPr lang="en-US" baseline="0"/>
                      <a:t> </a:t>
                    </a:r>
                    <a:fld id="{028461B0-C0D5-40BB-B1B0-178A8A1F22E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2F4A71F3-477A-4663-A521-EF6AF97DA4C6}" type="CELLRANGE">
                      <a:rPr lang="en-US"/>
                      <a:pPr/>
                      <a:t>[CELLRANGE]</a:t>
                    </a:fld>
                    <a:r>
                      <a:rPr lang="en-US" baseline="0"/>
                      <a:t> </a:t>
                    </a:r>
                    <a:fld id="{F3B0921A-B672-4EAC-8D48-B91C3B6066EA}" type="CATEGORYNAME">
                      <a:rPr lang="en-US" baseline="0"/>
                      <a:pPr/>
                      <a:t>[CATEGORY NAME]</a:t>
                    </a:fld>
                    <a:r>
                      <a:rPr lang="en-US" baseline="0"/>
                      <a:t> </a:t>
                    </a:r>
                    <a:fld id="{44F3693A-4183-4981-92DD-336BD0EED26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643132A3-FFBF-4C9C-B806-E3624DA248DE}" type="CELLRANGE">
                      <a:rPr lang="en-US"/>
                      <a:pPr/>
                      <a:t>[CELLRANGE]</a:t>
                    </a:fld>
                    <a:r>
                      <a:rPr lang="en-US" baseline="0"/>
                      <a:t> </a:t>
                    </a:r>
                    <a:fld id="{AB1DF7DF-0EC7-46D6-8A16-C0138E2CD220}" type="CATEGORYNAME">
                      <a:rPr lang="en-US" baseline="0"/>
                      <a:pPr/>
                      <a:t>[CATEGORY NAME]</a:t>
                    </a:fld>
                    <a:r>
                      <a:rPr lang="en-US" baseline="0"/>
                      <a:t> </a:t>
                    </a:r>
                    <a:fld id="{CFCF6735-94D6-461B-9F01-0BF2DF8ABAE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1C60E8C8-D736-4AFD-95E9-32572FF2EA5A}" type="CELLRANGE">
                      <a:rPr lang="en-US"/>
                      <a:pPr/>
                      <a:t>[CELLRANGE]</a:t>
                    </a:fld>
                    <a:r>
                      <a:rPr lang="en-US" baseline="0"/>
                      <a:t> </a:t>
                    </a:r>
                    <a:fld id="{925149C4-35D6-4A76-8107-2AF6E8BEF928}" type="CATEGORYNAME">
                      <a:rPr lang="en-US" baseline="0"/>
                      <a:pPr/>
                      <a:t>[CATEGORY NAME]</a:t>
                    </a:fld>
                    <a:r>
                      <a:rPr lang="en-US" baseline="0"/>
                      <a:t> </a:t>
                    </a:r>
                    <a:fld id="{6A344968-9A3C-4C9C-848A-953A79A730D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'New Infects_0-14'!$N$43:$N$63</c:f>
              <c:strCache>
                <c:ptCount val="21"/>
                <c:pt idx="0">
                  <c:v>Nigeria</c:v>
                </c:pt>
                <c:pt idx="1">
                  <c:v>India</c:v>
                </c:pt>
                <c:pt idx="2">
                  <c:v>Kenya</c:v>
                </c:pt>
                <c:pt idx="3">
                  <c:v>Mozambique</c:v>
                </c:pt>
                <c:pt idx="4">
                  <c:v>United Republic of Tanzania</c:v>
                </c:pt>
                <c:pt idx="5">
                  <c:v>South Africa</c:v>
                </c:pt>
                <c:pt idx="6">
                  <c:v>Indonesia</c:v>
                </c:pt>
                <c:pt idx="7">
                  <c:v>Zimbabwe</c:v>
                </c:pt>
                <c:pt idx="8">
                  <c:v>Malawi</c:v>
                </c:pt>
                <c:pt idx="9">
                  <c:v>Zambia</c:v>
                </c:pt>
                <c:pt idx="10">
                  <c:v>Angola</c:v>
                </c:pt>
                <c:pt idx="11">
                  <c:v>Cameroon</c:v>
                </c:pt>
                <c:pt idx="12">
                  <c:v>Côte d’Ivoire</c:v>
                </c:pt>
                <c:pt idx="13">
                  <c:v>Uganda</c:v>
                </c:pt>
                <c:pt idx="14">
                  <c:v>Ethiopia</c:v>
                </c:pt>
                <c:pt idx="15">
                  <c:v>Democratic Republic of the Congo</c:v>
                </c:pt>
                <c:pt idx="16">
                  <c:v>Ghana</c:v>
                </c:pt>
                <c:pt idx="17">
                  <c:v>Mali</c:v>
                </c:pt>
                <c:pt idx="18">
                  <c:v>South Sudan</c:v>
                </c:pt>
                <c:pt idx="19">
                  <c:v>Chad</c:v>
                </c:pt>
                <c:pt idx="20">
                  <c:v>Rest of world</c:v>
                </c:pt>
              </c:strCache>
            </c:strRef>
          </c:cat>
          <c:val>
            <c:numRef>
              <c:f>'New Infects_0-14'!$O$43:$O$63</c:f>
              <c:numCache>
                <c:formatCode>General</c:formatCode>
                <c:ptCount val="21"/>
                <c:pt idx="0">
                  <c:v>40790</c:v>
                </c:pt>
                <c:pt idx="1">
                  <c:v>10383</c:v>
                </c:pt>
                <c:pt idx="2">
                  <c:v>6617</c:v>
                </c:pt>
                <c:pt idx="3">
                  <c:v>6564</c:v>
                </c:pt>
                <c:pt idx="4">
                  <c:v>6482</c:v>
                </c:pt>
                <c:pt idx="5">
                  <c:v>5053</c:v>
                </c:pt>
                <c:pt idx="6">
                  <c:v>4950</c:v>
                </c:pt>
                <c:pt idx="7">
                  <c:v>4939</c:v>
                </c:pt>
                <c:pt idx="8">
                  <c:v>4770</c:v>
                </c:pt>
                <c:pt idx="9">
                  <c:v>4710</c:v>
                </c:pt>
                <c:pt idx="10">
                  <c:v>4267</c:v>
                </c:pt>
                <c:pt idx="11">
                  <c:v>4107</c:v>
                </c:pt>
                <c:pt idx="12">
                  <c:v>3605</c:v>
                </c:pt>
                <c:pt idx="13">
                  <c:v>3487</c:v>
                </c:pt>
                <c:pt idx="14">
                  <c:v>3436</c:v>
                </c:pt>
                <c:pt idx="15">
                  <c:v>3297</c:v>
                </c:pt>
                <c:pt idx="16">
                  <c:v>2197</c:v>
                </c:pt>
                <c:pt idx="17">
                  <c:v>2069</c:v>
                </c:pt>
                <c:pt idx="18">
                  <c:v>1977</c:v>
                </c:pt>
                <c:pt idx="19">
                  <c:v>1973</c:v>
                </c:pt>
                <c:pt idx="20">
                  <c:v>20258.5317</c:v>
                </c:pt>
              </c:numCache>
            </c:numRef>
          </c:val>
          <c:extLst>
            <c:ext xmlns:c15="http://schemas.microsoft.com/office/drawing/2012/chart" uri="{02D57815-91ED-43cb-92C2-25804820EDAC}">
              <c15:datalabelsRange>
                <c15:f>'New Infects_0-14'!$P$43:$P$63</c15:f>
                <c15:dlblRangeCache>
                  <c:ptCount val="21"/>
                  <c:pt idx="0">
                    <c:v> 41,000 </c:v>
                  </c:pt>
                  <c:pt idx="2">
                    <c:v> 6,600 </c:v>
                  </c:pt>
                  <c:pt idx="3">
                    <c:v> 6,600 </c:v>
                  </c:pt>
                  <c:pt idx="4">
                    <c:v> 6,500 </c:v>
                  </c:pt>
                  <c:pt idx="5">
                    <c:v> 5,100 </c:v>
                  </c:pt>
                  <c:pt idx="6">
                    <c:v> 5,000 </c:v>
                  </c:pt>
                  <c:pt idx="7">
                    <c:v> 4,900 </c:v>
                  </c:pt>
                  <c:pt idx="8">
                    <c:v> 4,800 </c:v>
                  </c:pt>
                  <c:pt idx="9">
                    <c:v> 4,700 </c:v>
                  </c:pt>
                  <c:pt idx="10">
                    <c:v> 4,300 </c:v>
                  </c:pt>
                  <c:pt idx="11">
                    <c:v> 4,100 </c:v>
                  </c:pt>
                  <c:pt idx="12">
                    <c:v> 3,600 </c:v>
                  </c:pt>
                  <c:pt idx="13">
                    <c:v> 3,500 </c:v>
                  </c:pt>
                  <c:pt idx="15">
                    <c:v> 3,300 </c:v>
                  </c:pt>
                  <c:pt idx="16">
                    <c:v> 2,200 </c:v>
                  </c:pt>
                  <c:pt idx="17">
                    <c:v> 2,100 </c:v>
                  </c:pt>
                  <c:pt idx="18">
                    <c:v> 2,000 </c:v>
                  </c:pt>
                  <c:pt idx="19">
                    <c:v> 2,000 </c:v>
                  </c:pt>
                  <c:pt idx="20">
                    <c:v> 20,000 </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solidFill>
                <a:srgbClr val="FFC000"/>
              </a:solidFill>
              <a:ln w="19050">
                <a:solidFill>
                  <a:schemeClr val="lt1"/>
                </a:solidFill>
              </a:ln>
              <a:effectLst/>
            </c:spPr>
          </c:dPt>
          <c:dPt>
            <c:idx val="1"/>
            <c:bubble3D val="0"/>
            <c:spPr>
              <a:solidFill>
                <a:srgbClr val="FF0066"/>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00B050"/>
              </a:solidFill>
              <a:ln w="19050">
                <a:solidFill>
                  <a:schemeClr val="lt1"/>
                </a:solidFill>
              </a:ln>
              <a:effectLst/>
            </c:spPr>
          </c:dPt>
          <c:dPt>
            <c:idx val="4"/>
            <c:bubble3D val="0"/>
            <c:spPr>
              <a:solidFill>
                <a:srgbClr val="0070C0"/>
              </a:solidFill>
              <a:ln w="19050">
                <a:solidFill>
                  <a:schemeClr val="lt1"/>
                </a:solidFill>
              </a:ln>
              <a:effectLst/>
            </c:spPr>
          </c:dPt>
          <c:dPt>
            <c:idx val="5"/>
            <c:bubble3D val="0"/>
            <c:spPr>
              <a:solidFill>
                <a:srgbClr val="66FFFF"/>
              </a:solidFill>
              <a:ln w="19050">
                <a:solidFill>
                  <a:schemeClr val="lt1"/>
                </a:solidFill>
              </a:ln>
              <a:effectLst/>
            </c:spPr>
          </c:dPt>
          <c:dPt>
            <c:idx val="6"/>
            <c:bubble3D val="0"/>
            <c:spPr>
              <a:solidFill>
                <a:srgbClr val="CC99FF"/>
              </a:solidFill>
              <a:ln w="19050">
                <a:solidFill>
                  <a:schemeClr val="lt1"/>
                </a:solidFill>
              </a:ln>
              <a:effectLst/>
            </c:spPr>
          </c:dPt>
          <c:dPt>
            <c:idx val="7"/>
            <c:bubble3D val="0"/>
            <c:spPr>
              <a:solidFill>
                <a:srgbClr val="FF0000"/>
              </a:solidFill>
              <a:ln w="19050">
                <a:solidFill>
                  <a:schemeClr val="lt1"/>
                </a:solidFill>
              </a:ln>
              <a:effectLst/>
            </c:spPr>
          </c:dPt>
          <c:dPt>
            <c:idx val="8"/>
            <c:bubble3D val="0"/>
            <c:spPr>
              <a:solidFill>
                <a:srgbClr val="F4B084"/>
              </a:solidFill>
              <a:ln w="19050">
                <a:solidFill>
                  <a:schemeClr val="lt1"/>
                </a:solidFill>
              </a:ln>
              <a:effectLst/>
            </c:spPr>
          </c:dPt>
          <c:dPt>
            <c:idx val="9"/>
            <c:bubble3D val="0"/>
            <c:spPr>
              <a:solidFill>
                <a:srgbClr val="00B0F0"/>
              </a:solidFill>
              <a:ln w="19050">
                <a:solidFill>
                  <a:schemeClr val="lt1"/>
                </a:solidFill>
              </a:ln>
              <a:effectLst/>
            </c:spPr>
          </c:dPt>
          <c:dPt>
            <c:idx val="10"/>
            <c:bubble3D val="0"/>
            <c:spPr>
              <a:solidFill>
                <a:srgbClr val="0070C0"/>
              </a:solidFill>
              <a:ln w="19050">
                <a:solidFill>
                  <a:schemeClr val="lt1"/>
                </a:solidFill>
              </a:ln>
              <a:effectLst/>
            </c:spPr>
          </c:dPt>
          <c:dPt>
            <c:idx val="11"/>
            <c:bubble3D val="0"/>
            <c:spPr>
              <a:solidFill>
                <a:srgbClr val="00B0F0"/>
              </a:solidFill>
              <a:ln w="19050">
                <a:solidFill>
                  <a:schemeClr val="lt1"/>
                </a:solidFill>
              </a:ln>
              <a:effectLst/>
            </c:spPr>
          </c:dPt>
          <c:dPt>
            <c:idx val="12"/>
            <c:bubble3D val="0"/>
            <c:spPr>
              <a:solidFill>
                <a:srgbClr val="00B050"/>
              </a:solidFill>
              <a:ln w="19050">
                <a:solidFill>
                  <a:schemeClr val="lt1"/>
                </a:solidFill>
              </a:ln>
              <a:effectLst/>
            </c:spPr>
          </c:dPt>
          <c:dPt>
            <c:idx val="13"/>
            <c:bubble3D val="0"/>
            <c:spPr>
              <a:solidFill>
                <a:srgbClr val="FFC000"/>
              </a:solidFill>
              <a:ln w="19050">
                <a:solidFill>
                  <a:schemeClr val="lt1"/>
                </a:solidFill>
              </a:ln>
              <a:effectLst/>
            </c:spPr>
          </c:dPt>
          <c:dPt>
            <c:idx val="14"/>
            <c:bubble3D val="0"/>
            <c:spPr>
              <a:solidFill>
                <a:srgbClr val="7030A0"/>
              </a:solidFill>
              <a:ln w="19050">
                <a:solidFill>
                  <a:schemeClr val="lt1"/>
                </a:solidFill>
              </a:ln>
              <a:effectLst/>
            </c:spPr>
          </c:dPt>
          <c:dPt>
            <c:idx val="15"/>
            <c:bubble3D val="0"/>
            <c:spPr>
              <a:solidFill>
                <a:srgbClr val="FF0000"/>
              </a:solidFill>
              <a:ln w="19050">
                <a:solidFill>
                  <a:schemeClr val="lt1"/>
                </a:solidFill>
              </a:ln>
              <a:effectLst/>
            </c:spPr>
          </c:dPt>
          <c:dPt>
            <c:idx val="16"/>
            <c:bubble3D val="0"/>
            <c:spPr>
              <a:solidFill>
                <a:srgbClr val="C00000"/>
              </a:solidFill>
              <a:ln w="19050">
                <a:solidFill>
                  <a:schemeClr val="lt1"/>
                </a:solidFill>
              </a:ln>
              <a:effectLst/>
            </c:spPr>
          </c:dPt>
          <c:dPt>
            <c:idx val="17"/>
            <c:bubble3D val="0"/>
            <c:spPr>
              <a:solidFill>
                <a:srgbClr val="92D050"/>
              </a:solidFill>
              <a:ln w="19050">
                <a:solidFill>
                  <a:schemeClr val="lt1"/>
                </a:solidFill>
              </a:ln>
              <a:effectLst/>
            </c:spPr>
          </c:dPt>
          <c:dPt>
            <c:idx val="18"/>
            <c:bubble3D val="0"/>
            <c:spPr>
              <a:solidFill>
                <a:srgbClr val="FF0000"/>
              </a:solidFill>
              <a:ln w="19050">
                <a:solidFill>
                  <a:schemeClr val="lt1"/>
                </a:solidFill>
              </a:ln>
              <a:effectLst/>
            </c:spPr>
          </c:dPt>
          <c:dPt>
            <c:idx val="19"/>
            <c:bubble3D val="0"/>
            <c:spPr>
              <a:solidFill>
                <a:srgbClr val="FFFF0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92384C31-5D59-4BE9-8AF6-36BE4AEF4566}" type="CELLRANGE">
                      <a:rPr lang="en-US"/>
                      <a:pPr/>
                      <a:t>[CELLRANGE]</a:t>
                    </a:fld>
                    <a:r>
                      <a:rPr lang="en-US" baseline="0"/>
                      <a:t> </a:t>
                    </a:r>
                    <a:fld id="{76A41B90-967F-49F6-B621-6E08D3EB7F17}" type="CATEGORYNAME">
                      <a:rPr lang="en-US" baseline="0"/>
                      <a:pPr/>
                      <a:t>[CATEGORY NAME]</a:t>
                    </a:fld>
                    <a:r>
                      <a:rPr lang="en-US" baseline="0"/>
                      <a:t> </a:t>
                    </a:r>
                    <a:fld id="{0638B700-F2F5-4C92-A7D2-0602E29BFB3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372EEDEA-1DAA-439B-9C92-B83DFC90E0AD}" type="CATEGORYNAME">
                      <a:rPr lang="en-US" baseline="0"/>
                      <a:pPr/>
                      <a:t>[CATEGORY NAME]</a:t>
                    </a:fld>
                    <a:r>
                      <a:rPr lang="en-US" baseline="0"/>
                      <a:t> </a:t>
                    </a:r>
                    <a:fld id="{82867DC0-739F-4037-96F4-34DDA413B47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3CE28A05-ECC6-44F2-8F2D-3DF2C17AB156}" type="CELLRANGE">
                      <a:rPr lang="en-US"/>
                      <a:pPr/>
                      <a:t>[CELLRANGE]</a:t>
                    </a:fld>
                    <a:r>
                      <a:rPr lang="en-US" baseline="0"/>
                      <a:t> </a:t>
                    </a:r>
                    <a:fld id="{9CD7897B-9B9D-4A5E-8071-FCED0B6FA1B4}" type="CATEGORYNAME">
                      <a:rPr lang="en-US" baseline="0"/>
                      <a:pPr/>
                      <a:t>[CATEGORY NAME]</a:t>
                    </a:fld>
                    <a:r>
                      <a:rPr lang="en-US" baseline="0"/>
                      <a:t> </a:t>
                    </a:r>
                    <a:fld id="{5F7FC4C8-40D6-4563-834F-E8558F1E5DB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E6AAA4FC-9B37-40BC-8131-237BDBC6A388}" type="CELLRANGE">
                      <a:rPr lang="en-US"/>
                      <a:pPr/>
                      <a:t>[CELLRANGE]</a:t>
                    </a:fld>
                    <a:r>
                      <a:rPr lang="en-US" baseline="0"/>
                      <a:t> </a:t>
                    </a:r>
                    <a:fld id="{40BFEDBB-BC29-4F88-9288-400824AE5191}" type="CATEGORYNAME">
                      <a:rPr lang="en-US" baseline="0"/>
                      <a:pPr/>
                      <a:t>[CATEGORY NAME]</a:t>
                    </a:fld>
                    <a:r>
                      <a:rPr lang="en-US" baseline="0"/>
                      <a:t> </a:t>
                    </a:r>
                    <a:fld id="{6A8AFE1B-5E3D-4EB9-8066-27EA4CE9CDE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69F3A45B-5C43-4D93-B109-16D5D25604CA}" type="CELLRANGE">
                      <a:rPr lang="en-US"/>
                      <a:pPr/>
                      <a:t>[CELLRANGE]</a:t>
                    </a:fld>
                    <a:r>
                      <a:rPr lang="en-US" baseline="0"/>
                      <a:t> </a:t>
                    </a:r>
                    <a:fld id="{020B93C7-FF02-499B-B81B-49845AE9F881}" type="CATEGORYNAME">
                      <a:rPr lang="en-US" baseline="0"/>
                      <a:pPr/>
                      <a:t>[CATEGORY NAME]</a:t>
                    </a:fld>
                    <a:r>
                      <a:rPr lang="en-US" baseline="0"/>
                      <a:t> </a:t>
                    </a:r>
                    <a:fld id="{40117A3E-8E9B-4267-9543-8EC110DA375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5"/>
              <c:layout/>
              <c:tx>
                <c:rich>
                  <a:bodyPr/>
                  <a:lstStyle/>
                  <a:p>
                    <a:fld id="{02782E13-79A7-4D8A-B87A-ED29CF31FDE0}" type="CELLRANGE">
                      <a:rPr lang="en-US"/>
                      <a:pPr/>
                      <a:t>[CELLRANGE]</a:t>
                    </a:fld>
                    <a:r>
                      <a:rPr lang="en-US" baseline="0"/>
                      <a:t> </a:t>
                    </a:r>
                    <a:fld id="{CE97F7BF-34FD-4DD0-9A7B-246FBED80070}" type="CATEGORYNAME">
                      <a:rPr lang="en-US" baseline="0"/>
                      <a:pPr/>
                      <a:t>[CATEGORY NAME]</a:t>
                    </a:fld>
                    <a:r>
                      <a:rPr lang="en-US" baseline="0"/>
                      <a:t> </a:t>
                    </a:r>
                    <a:fld id="{6557B644-530E-4014-86AB-725F2D48C09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C717708C-FBBA-4D53-A88F-6D1A336DD81E}" type="CELLRANGE">
                      <a:rPr lang="en-US"/>
                      <a:pPr/>
                      <a:t>[CELLRANGE]</a:t>
                    </a:fld>
                    <a:r>
                      <a:rPr lang="en-US" baseline="0"/>
                      <a:t> </a:t>
                    </a:r>
                    <a:fld id="{431A9E5F-9CE6-44F4-919B-18FBCF51E112}" type="CATEGORYNAME">
                      <a:rPr lang="en-US" baseline="0"/>
                      <a:pPr/>
                      <a:t>[CATEGORY NAME]</a:t>
                    </a:fld>
                    <a:r>
                      <a:rPr lang="en-US" baseline="0"/>
                      <a:t> </a:t>
                    </a:r>
                    <a:fld id="{9A9E111D-D53C-4C87-BBE9-4C69F3899FB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C0CC6A17-5CCE-4D82-9215-CD9595B9AF7D}" type="CELLRANGE">
                      <a:rPr lang="en-US"/>
                      <a:pPr/>
                      <a:t>[CELLRANGE]</a:t>
                    </a:fld>
                    <a:r>
                      <a:rPr lang="en-US" baseline="0"/>
                      <a:t> </a:t>
                    </a:r>
                    <a:fld id="{1847B5F5-E2C4-42DA-A52C-5AD34E7EB54B}" type="CATEGORYNAME">
                      <a:rPr lang="en-US" baseline="0"/>
                      <a:pPr/>
                      <a:t>[CATEGORY NAME]</a:t>
                    </a:fld>
                    <a:r>
                      <a:rPr lang="en-US" baseline="0"/>
                      <a:t> </a:t>
                    </a:r>
                    <a:fld id="{9E5E136E-F4B8-46CA-AA21-7C8E609F0E5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8"/>
              <c:layout/>
              <c:tx>
                <c:rich>
                  <a:bodyPr/>
                  <a:lstStyle/>
                  <a:p>
                    <a:fld id="{B07B7B0B-D681-495F-8BF8-C47045DF15EE}" type="CELLRANGE">
                      <a:rPr lang="en-US"/>
                      <a:pPr/>
                      <a:t>[CELLRANGE]</a:t>
                    </a:fld>
                    <a:r>
                      <a:rPr lang="en-US" baseline="0"/>
                      <a:t> </a:t>
                    </a:r>
                    <a:fld id="{39D29624-D7A9-4586-A002-6251BCCD95CE}" type="CATEGORYNAME">
                      <a:rPr lang="en-US" baseline="0"/>
                      <a:pPr/>
                      <a:t>[CATEGORY NAME]</a:t>
                    </a:fld>
                    <a:r>
                      <a:rPr lang="en-US" baseline="0"/>
                      <a:t> </a:t>
                    </a:r>
                    <a:fld id="{ECC824C6-0356-467F-8B33-0C07BA3D165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37F46DFF-CABE-4382-BBEE-D5DC5AC1B57F}" type="CELLRANGE">
                      <a:rPr lang="en-US"/>
                      <a:pPr/>
                      <a:t>[CELLRANGE]</a:t>
                    </a:fld>
                    <a:r>
                      <a:rPr lang="en-US" baseline="0"/>
                      <a:t> </a:t>
                    </a:r>
                    <a:fld id="{DC303B39-FE74-4176-B097-E367EEFE981E}" type="CATEGORYNAME">
                      <a:rPr lang="en-US" baseline="0"/>
                      <a:pPr/>
                      <a:t>[CATEGORY NAME]</a:t>
                    </a:fld>
                    <a:r>
                      <a:rPr lang="en-US" baseline="0"/>
                      <a:t> </a:t>
                    </a:r>
                    <a:fld id="{61E16AB9-6249-4CEE-AA97-86EBE1E6527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52F9B3B1-6D33-4D96-8DD0-96D972BD17A8}" type="CELLRANGE">
                      <a:rPr lang="en-US"/>
                      <a:pPr/>
                      <a:t>[CELLRANGE]</a:t>
                    </a:fld>
                    <a:r>
                      <a:rPr lang="en-US" baseline="0"/>
                      <a:t> </a:t>
                    </a:r>
                    <a:fld id="{6A81F967-9C1B-4C7E-8C20-02BBC678CD66}" type="CATEGORYNAME">
                      <a:rPr lang="en-US" baseline="0"/>
                      <a:pPr/>
                      <a:t>[CATEGORY NAME]</a:t>
                    </a:fld>
                    <a:r>
                      <a:rPr lang="en-US" baseline="0"/>
                      <a:t> </a:t>
                    </a:r>
                    <a:fld id="{52AC4829-1314-4800-B0A8-1C99115FCF3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1"/>
              <c:layout/>
              <c:tx>
                <c:rich>
                  <a:bodyPr/>
                  <a:lstStyle/>
                  <a:p>
                    <a:fld id="{BFDA27FD-88C0-46BD-B4F3-04D21A390601}" type="CELLRANGE">
                      <a:rPr lang="en-US"/>
                      <a:pPr/>
                      <a:t>[CELLRANGE]</a:t>
                    </a:fld>
                    <a:r>
                      <a:rPr lang="en-US" baseline="0"/>
                      <a:t> </a:t>
                    </a:r>
                    <a:fld id="{3A977B09-266A-472B-9941-2B4B92549272}" type="CATEGORYNAME">
                      <a:rPr lang="en-US" baseline="0"/>
                      <a:pPr/>
                      <a:t>[CATEGORY NAME]</a:t>
                    </a:fld>
                    <a:r>
                      <a:rPr lang="en-US" baseline="0"/>
                      <a:t> </a:t>
                    </a:r>
                    <a:fld id="{4F778EFD-CA90-4404-A3D9-689627643EE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7023F01F-EAEE-4BB9-AAA0-4D5E2B4F31E7}" type="CELLRANGE">
                      <a:rPr lang="en-US"/>
                      <a:pPr/>
                      <a:t>[CELLRANGE]</a:t>
                    </a:fld>
                    <a:r>
                      <a:rPr lang="en-US" baseline="0"/>
                      <a:t> </a:t>
                    </a:r>
                    <a:fld id="{0448F9E4-F2BA-415B-BA4A-F47577E47BA7}" type="CATEGORYNAME">
                      <a:rPr lang="en-US" baseline="0"/>
                      <a:pPr/>
                      <a:t>[CATEGORY NAME]</a:t>
                    </a:fld>
                    <a:r>
                      <a:rPr lang="en-US" baseline="0"/>
                      <a:t> </a:t>
                    </a:r>
                    <a:fld id="{BC02C177-7A77-45B1-9C41-B004E6FF124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3A828219-F995-465C-AC93-BFFAC22D6C5A}" type="CELLRANGE">
                      <a:rPr lang="en-US"/>
                      <a:pPr/>
                      <a:t>[CELLRANGE]</a:t>
                    </a:fld>
                    <a:r>
                      <a:rPr lang="en-US" baseline="0"/>
                      <a:t> </a:t>
                    </a:r>
                    <a:fld id="{B9801254-807B-4E79-B8A6-F92672BBEB22}" type="CATEGORYNAME">
                      <a:rPr lang="en-US" baseline="0"/>
                      <a:pPr/>
                      <a:t>[CATEGORY NAME]</a:t>
                    </a:fld>
                    <a:r>
                      <a:rPr lang="en-US" baseline="0"/>
                      <a:t> </a:t>
                    </a:r>
                    <a:fld id="{78E597BC-7EB2-489F-9315-1F25AE73D36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4"/>
              <c:layout/>
              <c:tx>
                <c:rich>
                  <a:bodyPr/>
                  <a:lstStyle/>
                  <a:p>
                    <a:fld id="{4B9C9931-C210-4DB0-B45F-6734BC298A39}" type="CELLRANGE">
                      <a:rPr lang="en-US"/>
                      <a:pPr/>
                      <a:t>[CELLRANGE]</a:t>
                    </a:fld>
                    <a:r>
                      <a:rPr lang="en-US" baseline="0"/>
                      <a:t> </a:t>
                    </a:r>
                    <a:fld id="{3609DE58-F80F-4614-A300-5C7766018B3C}" type="CATEGORYNAME">
                      <a:rPr lang="en-US" baseline="0"/>
                      <a:pPr/>
                      <a:t>[CATEGORY NAME]</a:t>
                    </a:fld>
                    <a:r>
                      <a:rPr lang="en-US" baseline="0"/>
                      <a:t> </a:t>
                    </a:r>
                    <a:fld id="{DE5209B8-8042-4C92-96EF-9D1A9F47BB8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80531A67-662E-4F42-8664-B72F1958913E}" type="CELLRANGE">
                      <a:rPr lang="en-US"/>
                      <a:pPr/>
                      <a:t>[CELLRANGE]</a:t>
                    </a:fld>
                    <a:r>
                      <a:rPr lang="en-US" baseline="0"/>
                      <a:t> </a:t>
                    </a:r>
                    <a:fld id="{845BFBDF-8BEC-40DC-ABA7-2CDE495800DE}" type="CATEGORYNAME">
                      <a:rPr lang="en-US" baseline="0"/>
                      <a:pPr/>
                      <a:t>[CATEGORY NAME]</a:t>
                    </a:fld>
                    <a:r>
                      <a:rPr lang="en-US" baseline="0"/>
                      <a:t> </a:t>
                    </a:r>
                    <a:fld id="{21BEB00C-E8C0-4DC9-BBCB-BC3C6F60F87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76160EE9-4849-4F4C-AD6F-17B6DFD1FA51}" type="CELLRANGE">
                      <a:rPr lang="en-US"/>
                      <a:pPr/>
                      <a:t>[CELLRANGE]</a:t>
                    </a:fld>
                    <a:r>
                      <a:rPr lang="en-US" baseline="0"/>
                      <a:t> </a:t>
                    </a:r>
                    <a:fld id="{00CEE416-D265-4984-AF52-CAF1110B9D0C}" type="CATEGORYNAME">
                      <a:rPr lang="en-US" baseline="0"/>
                      <a:pPr/>
                      <a:t>[CATEGORY NAME]</a:t>
                    </a:fld>
                    <a:r>
                      <a:rPr lang="en-US" baseline="0"/>
                      <a:t> </a:t>
                    </a:r>
                    <a:fld id="{9D874431-770C-4026-81BC-9F3CBB2C9FC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A6AD9929-5E3F-436C-9C74-9C3C6770F7F7}" type="CELLRANGE">
                      <a:rPr lang="en-US"/>
                      <a:pPr/>
                      <a:t>[CELLRANGE]</a:t>
                    </a:fld>
                    <a:r>
                      <a:rPr lang="en-US" baseline="0"/>
                      <a:t> </a:t>
                    </a:r>
                    <a:fld id="{C0CA22BC-9EEB-4A9E-B811-25017CB28234}" type="CATEGORYNAME">
                      <a:rPr lang="en-US" baseline="0"/>
                      <a:pPr/>
                      <a:t>[CATEGORY NAME]</a:t>
                    </a:fld>
                    <a:r>
                      <a:rPr lang="en-US" baseline="0"/>
                      <a:t> </a:t>
                    </a:r>
                    <a:fld id="{92E50707-7BCF-48CE-87E9-31F1B8773CC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BDFA4072-9B6A-4390-862B-6E1CC470EA87}" type="CELLRANGE">
                      <a:rPr lang="en-US"/>
                      <a:pPr/>
                      <a:t>[CELLRANGE]</a:t>
                    </a:fld>
                    <a:r>
                      <a:rPr lang="en-US" baseline="0"/>
                      <a:t> </a:t>
                    </a:r>
                    <a:fld id="{7B077603-FE12-4C54-9A95-AFC586268349}" type="CATEGORYNAME">
                      <a:rPr lang="en-US" baseline="0"/>
                      <a:pPr/>
                      <a:t>[CATEGORY NAME]</a:t>
                    </a:fld>
                    <a:r>
                      <a:rPr lang="en-US" baseline="0"/>
                      <a:t> </a:t>
                    </a:r>
                    <a:fld id="{21ABD6E1-14D9-4096-92BD-891A2EE2234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2CDE30F4-3A89-49D9-AE64-67FB073D6EE4}" type="CELLRANGE">
                      <a:rPr lang="en-US"/>
                      <a:pPr/>
                      <a:t>[CELLRANGE]</a:t>
                    </a:fld>
                    <a:r>
                      <a:rPr lang="en-US" baseline="0"/>
                      <a:t> </a:t>
                    </a:r>
                    <a:fld id="{9CD8F8F5-B23C-4301-B328-C6DA23B06A37}" type="CATEGORYNAME">
                      <a:rPr lang="en-US" baseline="0"/>
                      <a:pPr/>
                      <a:t>[CATEGORY NAME]</a:t>
                    </a:fld>
                    <a:r>
                      <a:rPr lang="en-US" baseline="0"/>
                      <a:t> </a:t>
                    </a:r>
                    <a:fld id="{DA4D010F-76E4-452B-810B-2E3E26DFAED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233A9E89-03CE-470B-A26C-F126A6525F76}" type="CELLRANGE">
                      <a:rPr lang="en-US"/>
                      <a:pPr/>
                      <a:t>[CELLRANGE]</a:t>
                    </a:fld>
                    <a:r>
                      <a:rPr lang="en-US" baseline="0"/>
                      <a:t> </a:t>
                    </a:r>
                    <a:fld id="{E07BF748-D41F-4465-869F-93CDC376CC76}" type="CATEGORYNAME">
                      <a:rPr lang="en-US" baseline="0"/>
                      <a:pPr/>
                      <a:t>[CATEGORY NAME]</a:t>
                    </a:fld>
                    <a:r>
                      <a:rPr lang="en-US" baseline="0"/>
                      <a:t> </a:t>
                    </a:r>
                    <a:fld id="{2DADC08A-BE12-49EC-BE38-88435A84F6C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'New Infects_0-14'!$B$43:$B$63</c:f>
              <c:strCache>
                <c:ptCount val="21"/>
                <c:pt idx="0">
                  <c:v>South Africa</c:v>
                </c:pt>
                <c:pt idx="1">
                  <c:v>Nigeria</c:v>
                </c:pt>
                <c:pt idx="2">
                  <c:v>Kenya</c:v>
                </c:pt>
                <c:pt idx="3">
                  <c:v>United Republic of Tanzania</c:v>
                </c:pt>
                <c:pt idx="4">
                  <c:v>Ethiopia</c:v>
                </c:pt>
                <c:pt idx="5">
                  <c:v>Zimbabwe</c:v>
                </c:pt>
                <c:pt idx="6">
                  <c:v>Malawi</c:v>
                </c:pt>
                <c:pt idx="7">
                  <c:v>India</c:v>
                </c:pt>
                <c:pt idx="8">
                  <c:v>Uganda</c:v>
                </c:pt>
                <c:pt idx="9">
                  <c:v>Zambia</c:v>
                </c:pt>
                <c:pt idx="10">
                  <c:v>Mozambique</c:v>
                </c:pt>
                <c:pt idx="11">
                  <c:v>Democratic Republic of the Congo</c:v>
                </c:pt>
                <c:pt idx="12">
                  <c:v>Côte d’Ivoire</c:v>
                </c:pt>
                <c:pt idx="13">
                  <c:v>Cameroon</c:v>
                </c:pt>
                <c:pt idx="14">
                  <c:v>Ghana</c:v>
                </c:pt>
                <c:pt idx="15">
                  <c:v>Rwanda</c:v>
                </c:pt>
                <c:pt idx="16">
                  <c:v>Haiti</c:v>
                </c:pt>
                <c:pt idx="17">
                  <c:v>Chad</c:v>
                </c:pt>
                <c:pt idx="18">
                  <c:v>Burkina Faso</c:v>
                </c:pt>
                <c:pt idx="19">
                  <c:v>Central African Republic</c:v>
                </c:pt>
                <c:pt idx="20">
                  <c:v>Rest of world</c:v>
                </c:pt>
              </c:strCache>
            </c:strRef>
          </c:cat>
          <c:val>
            <c:numRef>
              <c:f>'New Infects_0-14'!$C$43:$C$63</c:f>
              <c:numCache>
                <c:formatCode>General</c:formatCode>
                <c:ptCount val="21"/>
                <c:pt idx="0">
                  <c:v>78881</c:v>
                </c:pt>
                <c:pt idx="1">
                  <c:v>56037</c:v>
                </c:pt>
                <c:pt idx="2">
                  <c:v>39448</c:v>
                </c:pt>
                <c:pt idx="3">
                  <c:v>32374</c:v>
                </c:pt>
                <c:pt idx="4">
                  <c:v>31301</c:v>
                </c:pt>
                <c:pt idx="5">
                  <c:v>26111</c:v>
                </c:pt>
                <c:pt idx="6">
                  <c:v>24597</c:v>
                </c:pt>
                <c:pt idx="7">
                  <c:v>24422</c:v>
                </c:pt>
                <c:pt idx="8">
                  <c:v>24317</c:v>
                </c:pt>
                <c:pt idx="9">
                  <c:v>22893</c:v>
                </c:pt>
                <c:pt idx="10">
                  <c:v>17278</c:v>
                </c:pt>
                <c:pt idx="11">
                  <c:v>12524</c:v>
                </c:pt>
                <c:pt idx="12">
                  <c:v>9332</c:v>
                </c:pt>
                <c:pt idx="13">
                  <c:v>9284</c:v>
                </c:pt>
                <c:pt idx="14">
                  <c:v>5444</c:v>
                </c:pt>
                <c:pt idx="15">
                  <c:v>4846</c:v>
                </c:pt>
                <c:pt idx="16">
                  <c:v>4099</c:v>
                </c:pt>
                <c:pt idx="17">
                  <c:v>4021</c:v>
                </c:pt>
                <c:pt idx="18">
                  <c:v>3682</c:v>
                </c:pt>
                <c:pt idx="19">
                  <c:v>3633</c:v>
                </c:pt>
                <c:pt idx="20">
                  <c:v>55326.311099999999</c:v>
                </c:pt>
              </c:numCache>
            </c:numRef>
          </c:val>
          <c:extLst>
            <c:ext xmlns:c15="http://schemas.microsoft.com/office/drawing/2012/chart" uri="{02D57815-91ED-43cb-92C2-25804820EDAC}">
              <c15:datalabelsRange>
                <c15:f>'New Infects_0-14'!$D$43:$D$63</c15:f>
                <c15:dlblRangeCache>
                  <c:ptCount val="21"/>
                  <c:pt idx="0">
                    <c:v> 79,000 </c:v>
                  </c:pt>
                  <c:pt idx="1">
                    <c:v> 56,000 </c:v>
                  </c:pt>
                  <c:pt idx="2">
                    <c:v> 39,000 </c:v>
                  </c:pt>
                  <c:pt idx="3">
                    <c:v> 32,000 </c:v>
                  </c:pt>
                  <c:pt idx="5">
                    <c:v> 26,000 </c:v>
                  </c:pt>
                  <c:pt idx="6">
                    <c:v> 25,000 </c:v>
                  </c:pt>
                  <c:pt idx="8">
                    <c:v> 24,000 </c:v>
                  </c:pt>
                  <c:pt idx="9">
                    <c:v> 23,000 </c:v>
                  </c:pt>
                  <c:pt idx="10">
                    <c:v> 17,000 </c:v>
                  </c:pt>
                  <c:pt idx="11">
                    <c:v> 13,000 </c:v>
                  </c:pt>
                  <c:pt idx="12">
                    <c:v> 9,300 </c:v>
                  </c:pt>
                  <c:pt idx="13">
                    <c:v> 9,300 </c:v>
                  </c:pt>
                  <c:pt idx="14">
                    <c:v> 5,400 </c:v>
                  </c:pt>
                  <c:pt idx="15">
                    <c:v> 4,800 </c:v>
                  </c:pt>
                  <c:pt idx="16">
                    <c:v> 4,100 </c:v>
                  </c:pt>
                  <c:pt idx="17">
                    <c:v> 4,000 </c:v>
                  </c:pt>
                  <c:pt idx="18">
                    <c:v> 3,700 </c:v>
                  </c:pt>
                  <c:pt idx="19">
                    <c:v> 3,600 </c:v>
                  </c:pt>
                  <c:pt idx="20">
                    <c:v> 55,000 </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by UNICEF regions,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196712824690016"/>
          <c:y val="0.372544330315836"/>
          <c:w val="0.52836390623585849"/>
          <c:h val="0.56332907776299557"/>
        </c:manualLayout>
      </c:layout>
      <c:pieChart>
        <c:varyColors val="1"/>
        <c:ser>
          <c:idx val="0"/>
          <c:order val="0"/>
          <c:tx>
            <c:strRef>
              <c:f>'New Infections_0-14_All reg'!$B$38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60805C6F-2953-4698-A3DB-4126931EDB3D}" type="CELLRANGE">
                      <a:rPr lang="en-US"/>
                      <a:pPr/>
                      <a:t>[CELLRANGE]</a:t>
                    </a:fld>
                    <a:r>
                      <a:rPr lang="en-US" baseline="0"/>
                      <a:t> </a:t>
                    </a:r>
                    <a:fld id="{6F3A21DC-870B-408B-AF22-06A149EDA7D5}" type="CATEGORYNAME">
                      <a:rPr lang="en-US" baseline="0"/>
                      <a:pPr/>
                      <a:t>[CATEGORY NAME]</a:t>
                    </a:fld>
                    <a:r>
                      <a:rPr lang="en-US" baseline="0"/>
                      <a:t> </a:t>
                    </a:r>
                    <a:fld id="{054865FA-03F0-4CE5-B3D3-B62CBADBED3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2147A6E3-3704-4D88-AF64-A86026E23626}" type="CELLRANGE">
                      <a:rPr lang="en-US"/>
                      <a:pPr/>
                      <a:t>[CELLRANGE]</a:t>
                    </a:fld>
                    <a:r>
                      <a:rPr lang="en-US" baseline="0"/>
                      <a:t> </a:t>
                    </a:r>
                    <a:fld id="{E9A2CF86-5A94-4174-82BE-FCB862DA111F}" type="CATEGORYNAME">
                      <a:rPr lang="en-US" baseline="0"/>
                      <a:pPr/>
                      <a:t>[CATEGORY NAME]</a:t>
                    </a:fld>
                    <a:r>
                      <a:rPr lang="en-US" baseline="0"/>
                      <a:t> </a:t>
                    </a:r>
                    <a:fld id="{F71C2FC2-FCF6-4029-B7AE-095ED52E0A7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manualLayout>
                  <c:x val="-4.1388288532898908E-2"/>
                  <c:y val="6.0978530032649372E-2"/>
                </c:manualLayout>
              </c:layout>
              <c:tx>
                <c:rich>
                  <a:bodyPr/>
                  <a:lstStyle/>
                  <a:p>
                    <a:fld id="{52053366-1EB0-478A-82F8-2BCABED20BC1}" type="CELLRANGE">
                      <a:rPr lang="en-US" baseline="0"/>
                      <a:pPr/>
                      <a:t>[CELLRANGE]</a:t>
                    </a:fld>
                    <a:r>
                      <a:rPr lang="en-US" baseline="0"/>
                      <a:t> </a:t>
                    </a:r>
                    <a:fld id="{5FFDDB52-DC16-4772-B080-D2CFDF8DD2DB}" type="CATEGORYNAME">
                      <a:rPr lang="en-US" baseline="0"/>
                      <a:pPr/>
                      <a:t>[CATEGORY NAME]</a:t>
                    </a:fld>
                    <a:r>
                      <a:rPr lang="en-US" baseline="0"/>
                      <a:t> </a:t>
                    </a:r>
                    <a:fld id="{92FEFBA3-CF5F-499D-B6A0-EE45068B62B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3"/>
              <c:layout>
                <c:manualLayout>
                  <c:x val="-4.2960050683319755E-2"/>
                  <c:y val="2.8066230034548396E-2"/>
                </c:manualLayout>
              </c:layout>
              <c:tx>
                <c:rich>
                  <a:bodyPr/>
                  <a:lstStyle/>
                  <a:p>
                    <a:fld id="{5E42F2E9-CDDE-45C6-959B-A30E47866184}" type="CELLRANGE">
                      <a:rPr lang="en-US" baseline="0"/>
                      <a:pPr/>
                      <a:t>[CELLRANGE]</a:t>
                    </a:fld>
                    <a:r>
                      <a:rPr lang="en-US" baseline="0"/>
                      <a:t> </a:t>
                    </a:r>
                    <a:fld id="{05071A7C-EC48-4F11-87CE-3B87701B034A}" type="CATEGORYNAME">
                      <a:rPr lang="en-US" baseline="0"/>
                      <a:pPr/>
                      <a:t>[CATEGORY NAME]</a:t>
                    </a:fld>
                    <a:r>
                      <a:rPr lang="en-US" baseline="0"/>
                      <a:t> </a:t>
                    </a:r>
                    <a:fld id="{F3794068-78B7-4007-9E8E-47A0BFD263B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manualLayout>
                  <c:x val="-7.0345334419404465E-2"/>
                  <c:y val="-2.1890069184797099E-2"/>
                </c:manualLayout>
              </c:layout>
              <c:tx>
                <c:rich>
                  <a:bodyPr/>
                  <a:lstStyle/>
                  <a:p>
                    <a:fld id="{5A95AD5C-FFBC-4F6C-96D1-3373CFF88096}" type="CELLRANGE">
                      <a:rPr lang="en-US" baseline="0"/>
                      <a:pPr/>
                      <a:t>[CELLRANGE]</a:t>
                    </a:fld>
                    <a:r>
                      <a:rPr lang="en-US" baseline="0"/>
                      <a:t> </a:t>
                    </a:r>
                    <a:fld id="{2B5C6874-FAE3-4E19-A415-8263C26AFB46}" type="CATEGORYNAME">
                      <a:rPr lang="en-US" baseline="0"/>
                      <a:pPr/>
                      <a:t>[CATEGORY NAME]</a:t>
                    </a:fld>
                    <a:r>
                      <a:rPr lang="en-US" baseline="0"/>
                      <a:t> </a:t>
                    </a:r>
                    <a:fld id="{96A7A24B-1BB9-4B2A-90DA-F1B76B82147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5"/>
              <c:layout>
                <c:manualLayout>
                  <c:x val="-4.8707177120101364E-2"/>
                  <c:y val="-0.11679772783731236"/>
                </c:manualLayout>
              </c:layout>
              <c:tx>
                <c:rich>
                  <a:bodyPr/>
                  <a:lstStyle/>
                  <a:p>
                    <a:fld id="{2A2EFE02-3532-4937-97A0-8ED60048A285}" type="CELLRANGE">
                      <a:rPr lang="en-US" baseline="0"/>
                      <a:pPr/>
                      <a:t>[CELLRANGE]</a:t>
                    </a:fld>
                    <a:r>
                      <a:rPr lang="en-US" baseline="0"/>
                      <a:t> </a:t>
                    </a:r>
                    <a:fld id="{A2027DEA-2FE8-4CF0-9F04-BD0A746563A2}" type="CATEGORYNAME">
                      <a:rPr lang="en-US" baseline="0"/>
                      <a:pPr/>
                      <a:t>[CATEGORY NAME]</a:t>
                    </a:fld>
                    <a:r>
                      <a:rPr lang="en-US" baseline="0"/>
                      <a:t> </a:t>
                    </a:r>
                    <a:fld id="{874B1EEA-D43E-4580-B310-F2AC9EC8681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6"/>
              <c:layout/>
              <c:tx>
                <c:rich>
                  <a:bodyPr/>
                  <a:lstStyle/>
                  <a:p>
                    <a:fld id="{F3071613-95BE-43C9-A0E2-313D967F4272}" type="CELLRANGE">
                      <a:rPr lang="en-US"/>
                      <a:pPr/>
                      <a:t>[CELLRANGE]</a:t>
                    </a:fld>
                    <a:r>
                      <a:rPr lang="en-US" baseline="0"/>
                      <a:t> </a:t>
                    </a:r>
                    <a:fld id="{23272EC9-B33E-40AA-9817-39D26F2FA382}" type="CATEGORYNAME">
                      <a:rPr lang="en-US" baseline="0"/>
                      <a:pPr/>
                      <a:t>[CATEGORY NAME]</a:t>
                    </a:fld>
                    <a:r>
                      <a:rPr lang="en-US" baseline="0"/>
                      <a:t> </a:t>
                    </a:r>
                    <a:fld id="{9E63572B-3619-4119-BA24-6E2C63298AC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7"/>
              <c:layout>
                <c:manualLayout>
                  <c:x val="0.16841198298488544"/>
                  <c:y val="1.2825843318535847E-2"/>
                </c:manualLayout>
              </c:layout>
              <c:tx>
                <c:rich>
                  <a:bodyPr/>
                  <a:lstStyle/>
                  <a:p>
                    <a:fld id="{E7E53B46-1924-467A-B6CB-1B683997A85B}" type="CELLRANGE">
                      <a:rPr lang="en-US"/>
                      <a:pPr/>
                      <a:t>[CELLRANGE]</a:t>
                    </a:fld>
                    <a:r>
                      <a:rPr lang="en-US" baseline="0"/>
                      <a:t> </a:t>
                    </a:r>
                    <a:fld id="{95290162-84C8-4CF9-9D9D-EAA0851C57FF}" type="CATEGORYNAME">
                      <a:rPr lang="en-US" baseline="0"/>
                      <a:pPr/>
                      <a:t>[CATEGORY NAME]</a:t>
                    </a:fld>
                    <a:r>
                      <a:rPr lang="en-US" baseline="0"/>
                      <a:t> &lt;1%</a:t>
                    </a:r>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'New Infections_0-14_All reg'!$A$39:$A$46</c:f>
              <c:strCache>
                <c:ptCount val="8"/>
                <c:pt idx="0">
                  <c:v>Middle East and North Africa</c:v>
                </c:pt>
                <c:pt idx="1">
                  <c:v>Eastern and Southern Africa</c:v>
                </c:pt>
                <c:pt idx="2">
                  <c:v>South Asia</c:v>
                </c:pt>
                <c:pt idx="3">
                  <c:v>East Asia and the Pacific</c:v>
                </c:pt>
                <c:pt idx="4">
                  <c:v>Latin America and the Caribbean</c:v>
                </c:pt>
                <c:pt idx="5">
                  <c:v>Middle East and North Africa</c:v>
                </c:pt>
                <c:pt idx="6">
                  <c:v>CEE/CIS</c:v>
                </c:pt>
                <c:pt idx="7">
                  <c:v>Rest of World</c:v>
                </c:pt>
              </c:strCache>
            </c:strRef>
          </c:cat>
          <c:val>
            <c:numRef>
              <c:f>'New Infections_0-14_All reg'!$B$39:$B$46</c:f>
              <c:numCache>
                <c:formatCode>General</c:formatCode>
                <c:ptCount val="8"/>
                <c:pt idx="0">
                  <c:v>65244</c:v>
                </c:pt>
                <c:pt idx="1">
                  <c:v>56672.6126</c:v>
                </c:pt>
                <c:pt idx="2">
                  <c:v>11482.143099999999</c:v>
                </c:pt>
                <c:pt idx="3">
                  <c:v>7559.2217000000001</c:v>
                </c:pt>
                <c:pt idx="4">
                  <c:v>2126.5886999999998</c:v>
                </c:pt>
                <c:pt idx="5">
                  <c:v>1477</c:v>
                </c:pt>
                <c:pt idx="6">
                  <c:v>913.95979999999997</c:v>
                </c:pt>
                <c:pt idx="7">
                  <c:v>456.00580000000002</c:v>
                </c:pt>
              </c:numCache>
            </c:numRef>
          </c:val>
          <c:extLst>
            <c:ext xmlns:c15="http://schemas.microsoft.com/office/drawing/2012/chart" uri="{02D57815-91ED-43cb-92C2-25804820EDAC}">
              <c15:datalabelsRange>
                <c15:f>'New Infections_0-14_All reg'!$C$39:$C$46</c15:f>
                <c15:dlblRangeCache>
                  <c:ptCount val="8"/>
                  <c:pt idx="0">
                    <c:v> 65,000 </c:v>
                  </c:pt>
                  <c:pt idx="1">
                    <c:v> 57,000 </c:v>
                  </c:pt>
                  <c:pt idx="2">
                    <c:v> 11,000 </c:v>
                  </c:pt>
                  <c:pt idx="3">
                    <c:v> 7,600 </c:v>
                  </c:pt>
                  <c:pt idx="4">
                    <c:v> 2,100 </c:v>
                  </c:pt>
                  <c:pt idx="5">
                    <c:v> 1,500 </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Middle East and North Africa,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597168751527689"/>
          <c:y val="0.31132079804881929"/>
          <c:w val="0.59556385903814324"/>
          <c:h val="0.62037884506149488"/>
        </c:manualLayout>
      </c:layout>
      <c:pieChart>
        <c:varyColors val="1"/>
        <c:ser>
          <c:idx val="0"/>
          <c:order val="0"/>
          <c:tx>
            <c:strRef>
              <c:f>'New Infections_0-14_reg'!$B$38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Lbls>
            <c:dLbl>
              <c:idx val="0"/>
              <c:layout/>
              <c:tx>
                <c:rich>
                  <a:bodyPr/>
                  <a:lstStyle/>
                  <a:p>
                    <a:fld id="{B828792B-B855-4AB4-94CD-6A1DA51C4576}" type="CELLRANGE">
                      <a:rPr lang="en-US"/>
                      <a:pPr/>
                      <a:t>[CELLRANGE]</a:t>
                    </a:fld>
                    <a:r>
                      <a:rPr lang="en-US" baseline="0"/>
                      <a:t>
</a:t>
                    </a:r>
                    <a:fld id="{C9885756-EA58-4DF0-A5FE-A80B1A44E43F}" type="CATEGORYNAME">
                      <a:rPr lang="en-US" baseline="0"/>
                      <a:pPr/>
                      <a:t>[CATEGORY NAME]</a:t>
                    </a:fld>
                    <a:r>
                      <a:rPr lang="en-US" baseline="0"/>
                      <a:t>
</a:t>
                    </a:r>
                    <a:fld id="{DD6C2676-A00D-4325-A5C5-5B6AEAF2FC93}" type="PERCENTAGE">
                      <a:rPr lang="en-US"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
              <c:layout/>
              <c:tx>
                <c:rich>
                  <a:bodyPr/>
                  <a:lstStyle/>
                  <a:p>
                    <a:fld id="{21BE9B82-745B-4D63-8B88-667340A76088}" type="CELLRANGE">
                      <a:rPr lang="en-US"/>
                      <a:pPr/>
                      <a:t>[CELLRANGE]</a:t>
                    </a:fld>
                    <a:r>
                      <a:rPr lang="en-US" baseline="0"/>
                      <a:t>
</a:t>
                    </a:r>
                    <a:fld id="{4E788A61-DA25-4AC9-90A3-5B7517BC87DC}" type="CATEGORYNAME">
                      <a:rPr lang="en-US" baseline="0"/>
                      <a:pPr/>
                      <a:t>[CATEGORY NAME]</a:t>
                    </a:fld>
                    <a:r>
                      <a:rPr lang="en-US" baseline="0"/>
                      <a:t>
</a:t>
                    </a:r>
                    <a:fld id="{76649077-C43C-488A-BF5A-4D10D12C3726}" type="PERCENTAGE">
                      <a:rPr lang="en-US"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2"/>
              <c:layout/>
              <c:tx>
                <c:rich>
                  <a:bodyPr/>
                  <a:lstStyle/>
                  <a:p>
                    <a:fld id="{1FB9A52B-5FC5-425D-8AF3-A8112F1616E8}" type="CELLRANGE">
                      <a:rPr lang="en-US"/>
                      <a:pPr/>
                      <a:t>[CELLRANGE]</a:t>
                    </a:fld>
                    <a:r>
                      <a:rPr lang="en-US" baseline="0"/>
                      <a:t>
</a:t>
                    </a:r>
                    <a:fld id="{A5D8D775-CA75-48BA-9090-E793DA77BBFD}" type="CATEGORYNAME">
                      <a:rPr lang="en-US" baseline="0"/>
                      <a:pPr/>
                      <a:t>[CATEGORY NAME]</a:t>
                    </a:fld>
                    <a:r>
                      <a:rPr lang="en-US" baseline="0"/>
                      <a:t>
</a:t>
                    </a:r>
                    <a:fld id="{95123D25-5B9B-447C-A99C-85551A32ACB9}" type="PERCENTAGE">
                      <a:rPr lang="en-US"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3"/>
              <c:layout/>
              <c:tx>
                <c:rich>
                  <a:bodyPr/>
                  <a:lstStyle/>
                  <a:p>
                    <a:fld id="{F1C2AA55-FF06-4237-83B4-C3E712E0103F}" type="CELLRANGE">
                      <a:rPr lang="en-US"/>
                      <a:pPr/>
                      <a:t>[CELLRANGE]</a:t>
                    </a:fld>
                    <a:r>
                      <a:rPr lang="en-US" baseline="0"/>
                      <a:t>
</a:t>
                    </a:r>
                    <a:fld id="{616B9005-AE1A-466A-98FA-0CCBA01229A2}" type="CATEGORYNAME">
                      <a:rPr lang="en-US" baseline="0"/>
                      <a:pPr/>
                      <a:t>[CATEGORY NAME]</a:t>
                    </a:fld>
                    <a:r>
                      <a:rPr lang="en-US" baseline="0"/>
                      <a:t>
</a:t>
                    </a:r>
                    <a:fld id="{79DAC71D-21E5-41EC-82EE-83814AE3737C}" type="PERCENTAGE">
                      <a:rPr lang="en-US"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4"/>
              <c:layout/>
              <c:tx>
                <c:rich>
                  <a:bodyPr/>
                  <a:lstStyle/>
                  <a:p>
                    <a:fld id="{F1F60B36-D896-4957-BA72-B37842CF8E59}" type="CELLRANGE">
                      <a:rPr lang="en-US"/>
                      <a:pPr/>
                      <a:t>[CELLRANGE]</a:t>
                    </a:fld>
                    <a:r>
                      <a:rPr lang="en-US" baseline="0"/>
                      <a:t>
</a:t>
                    </a:r>
                    <a:fld id="{A45FF676-A2FA-4D37-8C0D-FD86C19A6769}" type="CATEGORYNAME">
                      <a:rPr lang="en-US" baseline="0"/>
                      <a:pPr/>
                      <a:t>[CATEGORY NAME]</a:t>
                    </a:fld>
                    <a:r>
                      <a:rPr lang="en-US" baseline="0"/>
                      <a:t>
</a:t>
                    </a:r>
                    <a:fld id="{9AA0AC95-9749-49F7-A4C8-E2ED39A96400}" type="PERCENTAGE">
                      <a:rPr lang="en-US"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5"/>
              <c:layout>
                <c:manualLayout>
                  <c:x val="-8.3570671930961002E-2"/>
                  <c:y val="3.5999773403374148E-3"/>
                </c:manualLayout>
              </c:layout>
              <c:tx>
                <c:rich>
                  <a:bodyPr/>
                  <a:lstStyle/>
                  <a:p>
                    <a:fld id="{27DCDB3B-D683-480D-AC59-AB6A6B78D268}" type="CELLRANGE">
                      <a:rPr lang="en-US" baseline="0"/>
                      <a:pPr/>
                      <a:t>[CELLRANGE]</a:t>
                    </a:fld>
                    <a:r>
                      <a:rPr lang="en-US" baseline="0"/>
                      <a:t>
</a:t>
                    </a:r>
                    <a:fld id="{2CC595BC-C7E4-4A0D-9621-2AF5B50A951C}" type="CATEGORYNAME">
                      <a:rPr lang="en-US" baseline="0"/>
                      <a:pPr/>
                      <a:t>[CATEGORY NAME]</a:t>
                    </a:fld>
                    <a:r>
                      <a:rPr lang="en-US" baseline="0"/>
                      <a:t>
</a:t>
                    </a:r>
                    <a:fld id="{0AC3CC72-5434-4033-800C-B106507A09E0}" type="PERCENTAGE">
                      <a:rPr lang="en-US"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6"/>
              <c:layout>
                <c:manualLayout>
                  <c:x val="-5.2493977059988053E-2"/>
                  <c:y val="-1.2577643793166275E-2"/>
                </c:manualLayout>
              </c:layout>
              <c:tx>
                <c:rich>
                  <a:bodyPr/>
                  <a:lstStyle/>
                  <a:p>
                    <a:fld id="{98558C74-384B-44A6-B957-D5EAA4601BE9}" type="CELLRANGE">
                      <a:rPr lang="en-US" baseline="0"/>
                      <a:pPr/>
                      <a:t>[CELLRANGE]</a:t>
                    </a:fld>
                    <a:r>
                      <a:rPr lang="en-US" baseline="0"/>
                      <a:t>
</a:t>
                    </a:r>
                    <a:fld id="{E6A54D26-C554-4A7E-84E2-BE5B1994A9AF}" type="CATEGORYNAME">
                      <a:rPr lang="en-US" baseline="0"/>
                      <a:pPr/>
                      <a:t>[CATEGORY NAME]</a:t>
                    </a:fld>
                    <a:r>
                      <a:rPr lang="en-US" baseline="0"/>
                      <a:t>
</a:t>
                    </a:r>
                    <a:fld id="{4DBBFA24-F69D-4537-845F-7DEABDADBFCA}" type="PERCENTAGE">
                      <a:rPr lang="en-US"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7"/>
              <c:layout/>
              <c:tx>
                <c:rich>
                  <a:bodyPr/>
                  <a:lstStyle/>
                  <a:p>
                    <a:fld id="{81930585-FE14-4AE3-AD6C-BB874B7E0A1A}" type="CELLRANGE">
                      <a:rPr lang="en-US"/>
                      <a:pPr/>
                      <a:t>[CELLRANGE]</a:t>
                    </a:fld>
                    <a:r>
                      <a:rPr lang="en-US" baseline="0"/>
                      <a:t>
</a:t>
                    </a:r>
                    <a:fld id="{898E98CD-C6C4-4362-A289-535F42CC51A9}" type="CATEGORYNAME">
                      <a:rPr lang="en-US" baseline="0"/>
                      <a:pPr/>
                      <a:t>[CATEGORY NAME]</a:t>
                    </a:fld>
                    <a:r>
                      <a:rPr lang="en-US" baseline="0"/>
                      <a:t>
</a:t>
                    </a:r>
                    <a:fld id="{7AE546BE-7897-4F06-8879-37764560B9B7}" type="PERCENTAGE">
                      <a:rPr lang="en-US"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8"/>
              <c:layout>
                <c:manualLayout>
                  <c:x val="9.7071155721017682E-2"/>
                  <c:y val="-8.177795674147928E-2"/>
                </c:manualLayout>
              </c:layout>
              <c:tx>
                <c:rich>
                  <a:bodyPr/>
                  <a:lstStyle/>
                  <a:p>
                    <a:fld id="{F153F5DB-FD9C-4D83-843C-80CAAAFA5911}" type="CELLRANGE">
                      <a:rPr lang="en-US" baseline="0"/>
                      <a:pPr/>
                      <a:t>[CELLRANGE]</a:t>
                    </a:fld>
                    <a:r>
                      <a:rPr lang="en-US" baseline="0"/>
                      <a:t>
</a:t>
                    </a:r>
                    <a:fld id="{2802C3B0-876B-4126-98F2-C645AE682770}" type="CATEGORYNAME">
                      <a:rPr lang="en-US" baseline="0"/>
                      <a:pPr/>
                      <a:t>[CATEGORY NAME]</a:t>
                    </a:fld>
                    <a:r>
                      <a:rPr lang="en-US" baseline="0"/>
                      <a:t>
</a:t>
                    </a:r>
                    <a:fld id="{A742E4DA-9DEB-41F2-AA7E-CE417A31AC33}" type="PERCENTAGE">
                      <a:rPr lang="en-US"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9"/>
              <c:layout/>
              <c:tx>
                <c:rich>
                  <a:bodyPr/>
                  <a:lstStyle/>
                  <a:p>
                    <a:fld id="{BBB280F2-EB47-4B61-B18C-008EBCB31EA8}" type="CELLRANGE">
                      <a:rPr lang="en-US"/>
                      <a:pPr/>
                      <a:t>[CELLRANGE]</a:t>
                    </a:fld>
                    <a:r>
                      <a:rPr lang="en-US" baseline="0"/>
                      <a:t>
</a:t>
                    </a:r>
                    <a:fld id="{F7893218-E925-4FE5-9B9E-A6F17E5F762A}" type="CATEGORYNAME">
                      <a:rPr lang="en-US" baseline="0"/>
                      <a:pPr/>
                      <a:t>[CATEGORY NAME]</a:t>
                    </a:fld>
                    <a:r>
                      <a:rPr lang="en-US" baseline="0"/>
                      <a:t>
&lt;1%</a:t>
                    </a:r>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'New Infections_0-14_reg'!$A$39:$A$48</c:f>
              <c:strCache>
                <c:ptCount val="10"/>
                <c:pt idx="0">
                  <c:v>Sudan</c:v>
                </c:pt>
                <c:pt idx="1">
                  <c:v>Iran (Islamic Republic of)</c:v>
                </c:pt>
                <c:pt idx="2">
                  <c:v>Yemen</c:v>
                </c:pt>
                <c:pt idx="3">
                  <c:v>Djibouti</c:v>
                </c:pt>
                <c:pt idx="4">
                  <c:v>Egypt</c:v>
                </c:pt>
                <c:pt idx="5">
                  <c:v>Morocco</c:v>
                </c:pt>
                <c:pt idx="6">
                  <c:v>Algeria</c:v>
                </c:pt>
                <c:pt idx="7">
                  <c:v>Oman</c:v>
                </c:pt>
                <c:pt idx="8">
                  <c:v>Tunisia</c:v>
                </c:pt>
                <c:pt idx="9">
                  <c:v>Lebanon</c:v>
                </c:pt>
              </c:strCache>
            </c:strRef>
          </c:cat>
          <c:val>
            <c:numRef>
              <c:f>'New Infections_0-14_reg'!$B$39:$B$48</c:f>
              <c:numCache>
                <c:formatCode>General</c:formatCode>
                <c:ptCount val="10"/>
                <c:pt idx="0">
                  <c:v>801</c:v>
                </c:pt>
                <c:pt idx="1">
                  <c:v>298</c:v>
                </c:pt>
                <c:pt idx="2">
                  <c:v>105</c:v>
                </c:pt>
                <c:pt idx="3">
                  <c:v>90</c:v>
                </c:pt>
                <c:pt idx="4">
                  <c:v>78</c:v>
                </c:pt>
                <c:pt idx="5">
                  <c:v>47</c:v>
                </c:pt>
                <c:pt idx="6">
                  <c:v>44</c:v>
                </c:pt>
                <c:pt idx="7">
                  <c:v>7</c:v>
                </c:pt>
                <c:pt idx="8">
                  <c:v>5</c:v>
                </c:pt>
                <c:pt idx="9">
                  <c:v>2</c:v>
                </c:pt>
              </c:numCache>
            </c:numRef>
          </c:val>
          <c:extLst>
            <c:ext xmlns:c15="http://schemas.microsoft.com/office/drawing/2012/chart" uri="{02D57815-91ED-43cb-92C2-25804820EDAC}">
              <c15:datalabelsRange>
                <c15:f>'New Infections_0-14_reg'!$C$39:$C$48</c15:f>
                <c15:dlblRangeCache>
                  <c:ptCount val="10"/>
                  <c:pt idx="0">
                    <c:v>&lt;1,000</c:v>
                  </c:pt>
                  <c:pt idx="1">
                    <c:v>&lt;500</c:v>
                  </c:pt>
                  <c:pt idx="2">
                    <c:v>&lt;200</c:v>
                  </c:pt>
                  <c:pt idx="3">
                    <c:v>&lt;100</c:v>
                  </c:pt>
                  <c:pt idx="4">
                    <c:v>&lt;100</c:v>
                  </c:pt>
                  <c:pt idx="5">
                    <c:v>&lt;100</c:v>
                  </c:pt>
                  <c:pt idx="6">
                    <c:v>&lt;100</c:v>
                  </c:pt>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11289712168373"/>
          <c:y val="0.19673790004746811"/>
          <c:w val="0.67401770233439628"/>
          <c:h val="0.77043788148613412"/>
        </c:manualLayout>
      </c:layout>
      <c:pieChart>
        <c:varyColors val="1"/>
        <c:ser>
          <c:idx val="0"/>
          <c:order val="0"/>
          <c:dPt>
            <c:idx val="0"/>
            <c:bubble3D val="0"/>
            <c:spPr>
              <a:solidFill>
                <a:srgbClr val="FFC000"/>
              </a:solidFill>
              <a:ln w="19050">
                <a:solidFill>
                  <a:schemeClr val="lt1"/>
                </a:solidFill>
              </a:ln>
              <a:effectLst/>
            </c:spPr>
          </c:dPt>
          <c:dPt>
            <c:idx val="1"/>
            <c:bubble3D val="0"/>
            <c:spPr>
              <a:solidFill>
                <a:srgbClr val="FF0066"/>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00B050"/>
              </a:solidFill>
              <a:ln w="19050">
                <a:solidFill>
                  <a:schemeClr val="lt1"/>
                </a:solidFill>
              </a:ln>
              <a:effectLst/>
            </c:spPr>
          </c:dPt>
          <c:dPt>
            <c:idx val="4"/>
            <c:bubble3D val="0"/>
            <c:spPr>
              <a:solidFill>
                <a:srgbClr val="F4B084"/>
              </a:solidFill>
              <a:ln w="19050">
                <a:solidFill>
                  <a:schemeClr val="lt1"/>
                </a:solidFill>
              </a:ln>
              <a:effectLst/>
            </c:spPr>
          </c:dPt>
          <c:dPt>
            <c:idx val="5"/>
            <c:bubble3D val="0"/>
            <c:spPr>
              <a:solidFill>
                <a:srgbClr val="66FFFF"/>
              </a:solidFill>
              <a:ln w="19050">
                <a:solidFill>
                  <a:schemeClr val="lt1"/>
                </a:solidFill>
              </a:ln>
              <a:effectLst/>
            </c:spPr>
          </c:dPt>
          <c:dPt>
            <c:idx val="6"/>
            <c:bubble3D val="0"/>
            <c:spPr>
              <a:solidFill>
                <a:srgbClr val="0070C0"/>
              </a:solidFill>
              <a:ln w="19050">
                <a:solidFill>
                  <a:schemeClr val="lt1"/>
                </a:solidFill>
              </a:ln>
              <a:effectLst/>
            </c:spPr>
          </c:dPt>
          <c:dPt>
            <c:idx val="7"/>
            <c:bubble3D val="0"/>
            <c:spPr>
              <a:solidFill>
                <a:srgbClr val="00B0F0"/>
              </a:solidFill>
              <a:ln w="19050">
                <a:solidFill>
                  <a:schemeClr val="lt1"/>
                </a:solidFill>
              </a:ln>
              <a:effectLst/>
            </c:spPr>
          </c:dPt>
          <c:dPt>
            <c:idx val="8"/>
            <c:bubble3D val="0"/>
            <c:spPr>
              <a:solidFill>
                <a:srgbClr val="CC99FF"/>
              </a:solidFill>
              <a:ln w="19050">
                <a:solidFill>
                  <a:schemeClr val="lt1"/>
                </a:solidFill>
              </a:ln>
              <a:effectLst/>
            </c:spPr>
          </c:dPt>
          <c:dPt>
            <c:idx val="9"/>
            <c:bubble3D val="0"/>
            <c:spPr>
              <a:solidFill>
                <a:srgbClr val="FF0000"/>
              </a:solidFill>
              <a:ln w="19050">
                <a:solidFill>
                  <a:schemeClr val="lt1"/>
                </a:solidFill>
              </a:ln>
              <a:effectLst/>
            </c:spPr>
          </c:dPt>
          <c:dPt>
            <c:idx val="10"/>
            <c:bubble3D val="0"/>
            <c:spPr>
              <a:solidFill>
                <a:srgbClr val="0070C0"/>
              </a:solidFill>
              <a:ln w="19050">
                <a:solidFill>
                  <a:schemeClr val="lt1"/>
                </a:solidFill>
              </a:ln>
              <a:effectLst/>
            </c:spPr>
          </c:dPt>
          <c:dPt>
            <c:idx val="11"/>
            <c:bubble3D val="0"/>
            <c:spPr>
              <a:solidFill>
                <a:srgbClr val="00B0F0"/>
              </a:solidFill>
              <a:ln w="19050">
                <a:solidFill>
                  <a:schemeClr val="lt1"/>
                </a:solidFill>
              </a:ln>
              <a:effectLst/>
            </c:spPr>
          </c:dPt>
          <c:dPt>
            <c:idx val="12"/>
            <c:bubble3D val="0"/>
            <c:spPr>
              <a:solidFill>
                <a:srgbClr val="00B050"/>
              </a:solidFill>
              <a:ln w="19050">
                <a:solidFill>
                  <a:schemeClr val="lt1"/>
                </a:solidFill>
              </a:ln>
              <a:effectLst/>
            </c:spPr>
          </c:dPt>
          <c:dPt>
            <c:idx val="13"/>
            <c:bubble3D val="0"/>
            <c:spPr>
              <a:solidFill>
                <a:srgbClr val="DBDBDB"/>
              </a:solidFill>
              <a:ln w="19050">
                <a:solidFill>
                  <a:schemeClr val="lt1"/>
                </a:solidFill>
              </a:ln>
              <a:effectLst/>
            </c:spPr>
          </c:dPt>
          <c:dPt>
            <c:idx val="14"/>
            <c:bubble3D val="0"/>
            <c:spPr>
              <a:solidFill>
                <a:srgbClr val="7030A0"/>
              </a:solidFill>
              <a:ln w="19050">
                <a:solidFill>
                  <a:schemeClr val="lt1"/>
                </a:solidFill>
              </a:ln>
              <a:effectLst/>
            </c:spPr>
          </c:dPt>
          <c:dPt>
            <c:idx val="15"/>
            <c:bubble3D val="0"/>
            <c:spPr>
              <a:solidFill>
                <a:srgbClr val="FF3399"/>
              </a:solidFill>
              <a:ln w="19050">
                <a:solidFill>
                  <a:schemeClr val="lt1"/>
                </a:solidFill>
              </a:ln>
              <a:effectLst/>
            </c:spPr>
          </c:dPt>
          <c:dPt>
            <c:idx val="16"/>
            <c:bubble3D val="0"/>
            <c:spPr>
              <a:solidFill>
                <a:srgbClr val="FF0000"/>
              </a:solidFill>
              <a:ln w="19050">
                <a:solidFill>
                  <a:schemeClr val="lt1"/>
                </a:solidFill>
              </a:ln>
              <a:effectLst/>
            </c:spPr>
          </c:dPt>
          <c:dPt>
            <c:idx val="17"/>
            <c:bubble3D val="0"/>
            <c:spPr>
              <a:solidFill>
                <a:srgbClr val="C00000"/>
              </a:solidFill>
              <a:ln w="19050">
                <a:solidFill>
                  <a:schemeClr val="lt1"/>
                </a:solidFill>
              </a:ln>
              <a:effectLst/>
            </c:spPr>
          </c:dPt>
          <c:dPt>
            <c:idx val="18"/>
            <c:bubble3D val="0"/>
            <c:spPr>
              <a:solidFill>
                <a:srgbClr val="FFFF00"/>
              </a:solidFill>
              <a:ln w="19050">
                <a:solidFill>
                  <a:schemeClr val="lt1"/>
                </a:solidFill>
              </a:ln>
              <a:effectLst/>
            </c:spPr>
          </c:dPt>
          <c:dPt>
            <c:idx val="19"/>
            <c:bubble3D val="0"/>
            <c:spPr>
              <a:solidFill>
                <a:srgbClr val="92D05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8C4D732B-6635-4BC8-B8FE-B14079DCAF4F}" type="CELLRANGE">
                      <a:rPr lang="en-US"/>
                      <a:pPr/>
                      <a:t>[CELLRANGE]</a:t>
                    </a:fld>
                    <a:r>
                      <a:rPr lang="en-US" baseline="0"/>
                      <a:t> </a:t>
                    </a:r>
                    <a:fld id="{1FFDD25B-AAAF-4DCF-B7DC-DA8BBFD0E036}" type="CATEGORYNAME">
                      <a:rPr lang="en-US" baseline="0"/>
                      <a:pPr/>
                      <a:t>[CATEGORY NAME]</a:t>
                    </a:fld>
                    <a:r>
                      <a:rPr lang="en-US" baseline="0"/>
                      <a:t> </a:t>
                    </a:r>
                    <a:fld id="{FFECFFCD-7476-473F-B7D6-A9F9C05769C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19D57D47-E291-4114-8BAE-D2B1A11318E7}" type="CATEGORYNAME">
                      <a:rPr lang="en-US" baseline="0"/>
                      <a:pPr/>
                      <a:t>[CATEGORY NAME]</a:t>
                    </a:fld>
                    <a:r>
                      <a:rPr lang="en-US" baseline="0"/>
                      <a:t> </a:t>
                    </a:r>
                    <a:fld id="{12536836-AF9D-4D43-8940-C36D4B62A47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9DFF7C44-46F0-4015-BBC8-402465967DB7}" type="CELLRANGE">
                      <a:rPr lang="en-US"/>
                      <a:pPr/>
                      <a:t>[CELLRANGE]</a:t>
                    </a:fld>
                    <a:r>
                      <a:rPr lang="en-US" baseline="0"/>
                      <a:t> </a:t>
                    </a:r>
                    <a:fld id="{6CF2AEC3-4E12-44BE-A5F1-1899E640D2A3}" type="CATEGORYNAME">
                      <a:rPr lang="en-US" baseline="0"/>
                      <a:pPr/>
                      <a:t>[CATEGORY NAME]</a:t>
                    </a:fld>
                    <a:r>
                      <a:rPr lang="en-US" baseline="0"/>
                      <a:t> </a:t>
                    </a:r>
                    <a:fld id="{6ECD71F5-363A-4E98-925C-0D0E8FC31C7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manualLayout>
                  <c:x val="-7.1970892374370141E-2"/>
                  <c:y val="-7.0827069015647129E-2"/>
                </c:manualLayout>
              </c:layout>
              <c:tx>
                <c:rich>
                  <a:bodyPr/>
                  <a:lstStyle/>
                  <a:p>
                    <a:fld id="{F7C30AFE-6B7F-4B81-A392-A72BF5C396F7}" type="CELLRANGE">
                      <a:rPr lang="en-US" baseline="0"/>
                      <a:pPr/>
                      <a:t>[CELLRANGE]</a:t>
                    </a:fld>
                    <a:r>
                      <a:rPr lang="en-US" baseline="0"/>
                      <a:t> </a:t>
                    </a:r>
                    <a:fld id="{3CD3FAB9-7C8A-416B-B077-09D3E0381D51}" type="CATEGORYNAME">
                      <a:rPr lang="en-US" baseline="0"/>
                      <a:pPr/>
                      <a:t>[CATEGORY NAME]</a:t>
                    </a:fld>
                    <a:r>
                      <a:rPr lang="en-US" baseline="0"/>
                      <a:t> </a:t>
                    </a:r>
                    <a:fld id="{AA222282-65AE-48C4-8CD0-920BB97F265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tx>
                <c:rich>
                  <a:bodyPr/>
                  <a:lstStyle/>
                  <a:p>
                    <a:fld id="{687C75BE-3D9C-476D-94E9-8266F25CCFA1}" type="CELLRANGE">
                      <a:rPr lang="en-US"/>
                      <a:pPr/>
                      <a:t>[CELLRANGE]</a:t>
                    </a:fld>
                    <a:r>
                      <a:rPr lang="en-US" baseline="0"/>
                      <a:t> </a:t>
                    </a:r>
                    <a:fld id="{9FC6B7DB-AEC5-478E-BB51-7B1BD3685EA3}" type="CATEGORYNAME">
                      <a:rPr lang="en-US" baseline="0"/>
                      <a:pPr/>
                      <a:t>[CATEGORY NAME]</a:t>
                    </a:fld>
                    <a:r>
                      <a:rPr lang="en-US" baseline="0"/>
                      <a:t> </a:t>
                    </a:r>
                    <a:fld id="{54CB627D-E2DF-4B10-8D12-4BFA51BDC21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manualLayout>
                  <c:x val="-2.2631666917967294E-4"/>
                  <c:y val="0"/>
                </c:manualLayout>
              </c:layout>
              <c:tx>
                <c:rich>
                  <a:bodyPr/>
                  <a:lstStyle/>
                  <a:p>
                    <a:fld id="{B5673DA9-19E5-4985-9A0F-208574D1151C}" type="CELLRANGE">
                      <a:rPr lang="en-US" baseline="0"/>
                      <a:pPr/>
                      <a:t>[CELLRANGE]</a:t>
                    </a:fld>
                    <a:r>
                      <a:rPr lang="en-US" baseline="0"/>
                      <a:t> </a:t>
                    </a:r>
                    <a:fld id="{AFAA52C1-9D3B-4F66-B3A5-F7650B586201}" type="CATEGORYNAME">
                      <a:rPr lang="en-US" baseline="0"/>
                      <a:pPr/>
                      <a:t>[CATEGORY NAME]</a:t>
                    </a:fld>
                    <a:r>
                      <a:rPr lang="en-US" baseline="0"/>
                      <a:t> </a:t>
                    </a:r>
                    <a:fld id="{15B36272-D2DE-45F9-90B8-239C0A7A7A0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6"/>
              <c:layout/>
              <c:tx>
                <c:rich>
                  <a:bodyPr/>
                  <a:lstStyle/>
                  <a:p>
                    <a:fld id="{C78AE3F1-2FDA-46D9-9DC1-33D9FA1ACB8F}" type="CELLRANGE">
                      <a:rPr lang="en-US"/>
                      <a:pPr/>
                      <a:t>[CELLRANGE]</a:t>
                    </a:fld>
                    <a:r>
                      <a:rPr lang="en-US" baseline="0"/>
                      <a:t> </a:t>
                    </a:r>
                    <a:fld id="{5E367B8E-6E84-4F5E-9CD8-B306E376DBD7}" type="CATEGORYNAME">
                      <a:rPr lang="en-US" baseline="0"/>
                      <a:pPr/>
                      <a:t>[CATEGORY NAME]</a:t>
                    </a:fld>
                    <a:r>
                      <a:rPr lang="en-US" baseline="0"/>
                      <a:t> </a:t>
                    </a:r>
                    <a:fld id="{767FA432-0297-4780-A8EF-BA8B629C3B2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7"/>
              <c:layout/>
              <c:tx>
                <c:rich>
                  <a:bodyPr/>
                  <a:lstStyle/>
                  <a:p>
                    <a:fld id="{12F4C63A-E7EC-443C-A0D8-53765C22FC2C}" type="CELLRANGE">
                      <a:rPr lang="en-US"/>
                      <a:pPr/>
                      <a:t>[CELLRANGE]</a:t>
                    </a:fld>
                    <a:r>
                      <a:rPr lang="en-US" baseline="0"/>
                      <a:t> </a:t>
                    </a:r>
                    <a:fld id="{6B3EEB82-A503-498A-B875-89A167872568}" type="CATEGORYNAME">
                      <a:rPr lang="en-US" baseline="0"/>
                      <a:pPr/>
                      <a:t>[CATEGORY NAME]</a:t>
                    </a:fld>
                    <a:r>
                      <a:rPr lang="en-US" baseline="0"/>
                      <a:t> </a:t>
                    </a:r>
                    <a:fld id="{0A3C2F03-2762-4980-AE9C-63E061760AC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23892C0F-8AB5-432B-B131-E07E7141DD94}" type="CELLRANGE">
                      <a:rPr lang="en-US"/>
                      <a:pPr/>
                      <a:t>[CELLRANGE]</a:t>
                    </a:fld>
                    <a:r>
                      <a:rPr lang="en-US" baseline="0"/>
                      <a:t> </a:t>
                    </a:r>
                    <a:fld id="{C1942E67-3635-4CFC-ABBD-4FB370FF6A0E}" type="CATEGORYNAME">
                      <a:rPr lang="en-US" baseline="0"/>
                      <a:pPr/>
                      <a:t>[CATEGORY NAME]</a:t>
                    </a:fld>
                    <a:r>
                      <a:rPr lang="en-US" baseline="0"/>
                      <a:t> </a:t>
                    </a:r>
                    <a:fld id="{D62EBC86-17A2-487E-97DD-7246BCE56ED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BF8C8BB3-9B2C-41B4-B353-FC10D1014822}" type="CELLRANGE">
                      <a:rPr lang="en-US"/>
                      <a:pPr/>
                      <a:t>[CELLRANGE]</a:t>
                    </a:fld>
                    <a:r>
                      <a:rPr lang="en-US" baseline="0"/>
                      <a:t> </a:t>
                    </a:r>
                    <a:fld id="{69B10C0A-158C-4B86-8CFF-92D2C50132C5}" type="CATEGORYNAME">
                      <a:rPr lang="en-US" baseline="0"/>
                      <a:pPr/>
                      <a:t>[CATEGORY NAME]</a:t>
                    </a:fld>
                    <a:r>
                      <a:rPr lang="en-US" baseline="0"/>
                      <a:t> </a:t>
                    </a:r>
                    <a:fld id="{631F2054-A72B-4190-AFD7-3F146476A24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0"/>
              <c:layout>
                <c:manualLayout>
                  <c:x val="-1.1914864022984073E-3"/>
                  <c:y val="5.0249978586296887E-2"/>
                </c:manualLayout>
              </c:layout>
              <c:tx>
                <c:rich>
                  <a:bodyPr/>
                  <a:lstStyle/>
                  <a:p>
                    <a:fld id="{F34C1D36-B66E-42FE-99FC-EE8E3B127921}" type="CELLRANGE">
                      <a:rPr lang="en-US" baseline="0"/>
                      <a:pPr/>
                      <a:t>[CELLRANGE]</a:t>
                    </a:fld>
                    <a:r>
                      <a:rPr lang="en-US" baseline="0"/>
                      <a:t> </a:t>
                    </a:r>
                    <a:fld id="{B1E44C8A-574F-42E3-92DA-50936AA9C90D}" type="CATEGORYNAME">
                      <a:rPr lang="en-US" baseline="0"/>
                      <a:pPr/>
                      <a:t>[CATEGORY NAME]</a:t>
                    </a:fld>
                    <a:r>
                      <a:rPr lang="en-US" baseline="0"/>
                      <a:t> </a:t>
                    </a:r>
                    <a:fld id="{E8116511-CCA8-4E28-B521-4D1F05CF7CA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1"/>
              <c:layout/>
              <c:tx>
                <c:rich>
                  <a:bodyPr/>
                  <a:lstStyle/>
                  <a:p>
                    <a:fld id="{AB2B25F5-3662-43BD-901C-0A9F9A0E2377}" type="CELLRANGE">
                      <a:rPr lang="en-US"/>
                      <a:pPr/>
                      <a:t>[CELLRANGE]</a:t>
                    </a:fld>
                    <a:r>
                      <a:rPr lang="en-US" baseline="0"/>
                      <a:t> </a:t>
                    </a:r>
                    <a:fld id="{E677447D-29C5-4EC6-9889-17155EA8ED5D}" type="CATEGORYNAME">
                      <a:rPr lang="en-US" baseline="0"/>
                      <a:pPr/>
                      <a:t>[CATEGORY NAME]</a:t>
                    </a:fld>
                    <a:r>
                      <a:rPr lang="en-US" baseline="0"/>
                      <a:t> </a:t>
                    </a:r>
                    <a:fld id="{416FADF8-6A60-4119-AB2E-F6340189B6C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3A929E23-5EC1-451B-914F-BF507E78B5BE}" type="CELLRANGE">
                      <a:rPr lang="en-US"/>
                      <a:pPr/>
                      <a:t>[CELLRANGE]</a:t>
                    </a:fld>
                    <a:r>
                      <a:rPr lang="en-US" baseline="0"/>
                      <a:t> </a:t>
                    </a:r>
                    <a:fld id="{BB697B87-858C-4E37-B5DD-964A70291A8C}" type="CATEGORYNAME">
                      <a:rPr lang="en-US" baseline="0"/>
                      <a:pPr/>
                      <a:t>[CATEGORY NAME]</a:t>
                    </a:fld>
                    <a:r>
                      <a:rPr lang="en-US" baseline="0"/>
                      <a:t> </a:t>
                    </a:r>
                    <a:fld id="{9F06DEB9-3199-42EC-BDD0-606C16D66E2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manualLayout>
                  <c:x val="2.9776932706367535E-3"/>
                  <c:y val="-6.0407760832841845E-3"/>
                </c:manualLayout>
              </c:layout>
              <c:tx>
                <c:rich>
                  <a:bodyPr/>
                  <a:lstStyle/>
                  <a:p>
                    <a:fld id="{C221B677-0F98-451B-902D-54D006E46528}" type="CELLRANGE">
                      <a:rPr lang="en-US" baseline="0"/>
                      <a:pPr/>
                      <a:t>[CELLRANGE]</a:t>
                    </a:fld>
                    <a:r>
                      <a:rPr lang="en-US" baseline="0"/>
                      <a:t> </a:t>
                    </a:r>
                    <a:fld id="{D249D3CF-90A2-4BE1-A89E-14F46A4012D2}" type="CATEGORYNAME">
                      <a:rPr lang="en-US" baseline="0"/>
                      <a:pPr/>
                      <a:t>[CATEGORY NAME]</a:t>
                    </a:fld>
                    <a:r>
                      <a:rPr lang="en-US" baseline="0"/>
                      <a:t> </a:t>
                    </a:r>
                    <a:fld id="{2CF3942A-0F73-4A11-9176-5DD87E17B2C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4"/>
              <c:layout/>
              <c:tx>
                <c:rich>
                  <a:bodyPr/>
                  <a:lstStyle/>
                  <a:p>
                    <a:fld id="{3FAA14FB-FBE2-4864-A00E-6C94065437A9}" type="CELLRANGE">
                      <a:rPr lang="en-US"/>
                      <a:pPr/>
                      <a:t>[CELLRANGE]</a:t>
                    </a:fld>
                    <a:r>
                      <a:rPr lang="en-US" baseline="0"/>
                      <a:t> </a:t>
                    </a:r>
                    <a:fld id="{C4E66140-B5DC-4500-ACD2-5E0C660AC66F}" type="CATEGORYNAME">
                      <a:rPr lang="en-US" baseline="0"/>
                      <a:pPr/>
                      <a:t>[CATEGORY NAME]</a:t>
                    </a:fld>
                    <a:r>
                      <a:rPr lang="en-US" baseline="0"/>
                      <a:t> </a:t>
                    </a:r>
                    <a:fld id="{8DC2B567-A31D-41F6-A59B-0676CED5BF6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6D6896A3-FD01-4064-8868-EA7B460968C7}" type="CELLRANGE">
                      <a:rPr lang="en-US"/>
                      <a:pPr/>
                      <a:t>[CELLRANGE]</a:t>
                    </a:fld>
                    <a:r>
                      <a:rPr lang="en-US" baseline="0"/>
                      <a:t> </a:t>
                    </a:r>
                    <a:fld id="{A89EDFC3-4102-4484-9448-1A40721B5309}" type="CATEGORYNAME">
                      <a:rPr lang="en-US" baseline="0"/>
                      <a:pPr/>
                      <a:t>[CATEGORY NAME]</a:t>
                    </a:fld>
                    <a:r>
                      <a:rPr lang="en-US" baseline="0"/>
                      <a:t> </a:t>
                    </a:r>
                    <a:fld id="{2E807D6C-6E49-4AD0-AC14-85C303CAFFB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18BB1DFF-028B-4C41-9E84-62DBEED20B1E}" type="CELLRANGE">
                      <a:rPr lang="en-US"/>
                      <a:pPr/>
                      <a:t>[CELLRANGE]</a:t>
                    </a:fld>
                    <a:r>
                      <a:rPr lang="en-US" baseline="0"/>
                      <a:t> </a:t>
                    </a:r>
                    <a:fld id="{6554B863-7EFC-4B2D-8EFB-510D4CCACE17}" type="CATEGORYNAME">
                      <a:rPr lang="en-US" baseline="0"/>
                      <a:pPr/>
                      <a:t>[CATEGORY NAME]</a:t>
                    </a:fld>
                    <a:r>
                      <a:rPr lang="en-US" baseline="0"/>
                      <a:t> </a:t>
                    </a:r>
                    <a:fld id="{E0201345-1DF1-44C0-BE5C-D9AEBC4CDB7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manualLayout>
                  <c:x val="-8.1323366633588495E-2"/>
                  <c:y val="-8.4315083339429414E-2"/>
                </c:manualLayout>
              </c:layout>
              <c:tx>
                <c:rich>
                  <a:bodyPr/>
                  <a:lstStyle/>
                  <a:p>
                    <a:fld id="{C3C7DE71-72B3-42E0-8779-1B9B85B405CC}" type="CELLRANGE">
                      <a:rPr lang="en-US" baseline="0"/>
                      <a:pPr/>
                      <a:t>[CELLRANGE]</a:t>
                    </a:fld>
                    <a:r>
                      <a:rPr lang="en-US" baseline="0"/>
                      <a:t> </a:t>
                    </a:r>
                    <a:fld id="{8C94C571-3A7D-415D-A961-0650485CCBE0}" type="CATEGORYNAME">
                      <a:rPr lang="en-US" baseline="0"/>
                      <a:pPr/>
                      <a:t>[CATEGORY NAME]</a:t>
                    </a:fld>
                    <a:r>
                      <a:rPr lang="en-US" baseline="0"/>
                      <a:t> </a:t>
                    </a:r>
                    <a:fld id="{35CC9186-4C4C-48F0-B703-7BE79646F1B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8"/>
              <c:layout/>
              <c:tx>
                <c:rich>
                  <a:bodyPr/>
                  <a:lstStyle/>
                  <a:p>
                    <a:fld id="{60313C37-6B2D-4B50-9FE5-83BF72CCE53D}" type="CELLRANGE">
                      <a:rPr lang="en-US"/>
                      <a:pPr/>
                      <a:t>[CELLRANGE]</a:t>
                    </a:fld>
                    <a:r>
                      <a:rPr lang="en-US" baseline="0"/>
                      <a:t> </a:t>
                    </a:r>
                    <a:fld id="{F6287A43-8CD3-4230-9A2F-A706B7342339}" type="CATEGORYNAME">
                      <a:rPr lang="en-US" baseline="0"/>
                      <a:pPr/>
                      <a:t>[CATEGORY NAME]</a:t>
                    </a:fld>
                    <a:r>
                      <a:rPr lang="en-US" baseline="0"/>
                      <a:t> </a:t>
                    </a:r>
                    <a:fld id="{92C3BC63-F661-4622-9300-B631EB5720F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0886204D-7B0E-4B4C-A228-9E1D9EC81B0E}" type="CELLRANGE">
                      <a:rPr lang="en-US"/>
                      <a:pPr/>
                      <a:t>[CELLRANGE]</a:t>
                    </a:fld>
                    <a:r>
                      <a:rPr lang="en-US" baseline="0"/>
                      <a:t> </a:t>
                    </a:r>
                    <a:fld id="{34CF5384-0E7B-41E0-948B-E98524FD018A}" type="CATEGORYNAME">
                      <a:rPr lang="en-US" baseline="0"/>
                      <a:pPr/>
                      <a:t>[CATEGORY NAME]</a:t>
                    </a:fld>
                    <a:r>
                      <a:rPr lang="en-US" baseline="0"/>
                      <a:t> </a:t>
                    </a:r>
                    <a:fld id="{5EABC5CB-CC6F-4E12-AA7D-BBFCEE708FB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31CEEE86-AFDD-48A7-803F-3B9B37A8A62B}" type="CELLRANGE">
                      <a:rPr lang="en-US"/>
                      <a:pPr/>
                      <a:t>[CELLRANGE]</a:t>
                    </a:fld>
                    <a:r>
                      <a:rPr lang="en-US" baseline="0"/>
                      <a:t> </a:t>
                    </a:r>
                    <a:fld id="{EC89865C-190F-461B-A2FA-247C5AE10A6B}" type="CATEGORYNAME">
                      <a:rPr lang="en-US" baseline="0"/>
                      <a:pPr/>
                      <a:t>[CATEGORY NAME]</a:t>
                    </a:fld>
                    <a:r>
                      <a:rPr lang="en-US" baseline="0"/>
                      <a:t> </a:t>
                    </a:r>
                    <a:fld id="{977AAFE4-F66B-43C2-9EDF-06F0D9B37CB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'AIDS Deaths_0-14'!$B$40:$B$60</c:f>
              <c:strCache>
                <c:ptCount val="21"/>
                <c:pt idx="0">
                  <c:v>South Africa</c:v>
                </c:pt>
                <c:pt idx="1">
                  <c:v>Nigeria</c:v>
                </c:pt>
                <c:pt idx="2">
                  <c:v>Kenya</c:v>
                </c:pt>
                <c:pt idx="3">
                  <c:v>United Republic of Tanzania</c:v>
                </c:pt>
                <c:pt idx="4">
                  <c:v>Uganda</c:v>
                </c:pt>
                <c:pt idx="5">
                  <c:v>Zimbabwe</c:v>
                </c:pt>
                <c:pt idx="6">
                  <c:v>Ethiopia</c:v>
                </c:pt>
                <c:pt idx="7">
                  <c:v>Zambia</c:v>
                </c:pt>
                <c:pt idx="8">
                  <c:v>Malawi</c:v>
                </c:pt>
                <c:pt idx="9">
                  <c:v>India</c:v>
                </c:pt>
                <c:pt idx="10">
                  <c:v>Mozambique</c:v>
                </c:pt>
                <c:pt idx="11">
                  <c:v>Democratic Republic of the Congo</c:v>
                </c:pt>
                <c:pt idx="12">
                  <c:v>Côte d’Ivoire</c:v>
                </c:pt>
                <c:pt idx="13">
                  <c:v>Cameroon</c:v>
                </c:pt>
                <c:pt idx="14">
                  <c:v>Ghana</c:v>
                </c:pt>
                <c:pt idx="15">
                  <c:v>Rwanda</c:v>
                </c:pt>
                <c:pt idx="16">
                  <c:v>Burkina Faso</c:v>
                </c:pt>
                <c:pt idx="17">
                  <c:v>Haiti</c:v>
                </c:pt>
                <c:pt idx="18">
                  <c:v>Central African Republic</c:v>
                </c:pt>
                <c:pt idx="19">
                  <c:v>Botswana</c:v>
                </c:pt>
                <c:pt idx="20">
                  <c:v>Rest of World</c:v>
                </c:pt>
              </c:strCache>
            </c:strRef>
          </c:cat>
          <c:val>
            <c:numRef>
              <c:f>'AIDS Deaths_0-14'!$C$40:$C$60</c:f>
              <c:numCache>
                <c:formatCode>General</c:formatCode>
                <c:ptCount val="21"/>
                <c:pt idx="0">
                  <c:v>34503</c:v>
                </c:pt>
                <c:pt idx="1">
                  <c:v>26057</c:v>
                </c:pt>
                <c:pt idx="2">
                  <c:v>22938</c:v>
                </c:pt>
                <c:pt idx="3">
                  <c:v>16984</c:v>
                </c:pt>
                <c:pt idx="4">
                  <c:v>15586</c:v>
                </c:pt>
                <c:pt idx="5">
                  <c:v>15405</c:v>
                </c:pt>
                <c:pt idx="6">
                  <c:v>15062</c:v>
                </c:pt>
                <c:pt idx="7">
                  <c:v>12326</c:v>
                </c:pt>
                <c:pt idx="8">
                  <c:v>12277</c:v>
                </c:pt>
                <c:pt idx="9">
                  <c:v>9624</c:v>
                </c:pt>
                <c:pt idx="10">
                  <c:v>6796</c:v>
                </c:pt>
                <c:pt idx="11">
                  <c:v>6107</c:v>
                </c:pt>
                <c:pt idx="12">
                  <c:v>4809</c:v>
                </c:pt>
                <c:pt idx="13">
                  <c:v>4701</c:v>
                </c:pt>
                <c:pt idx="14">
                  <c:v>2791</c:v>
                </c:pt>
                <c:pt idx="15">
                  <c:v>2621</c:v>
                </c:pt>
                <c:pt idx="16">
                  <c:v>2338</c:v>
                </c:pt>
                <c:pt idx="17">
                  <c:v>2141</c:v>
                </c:pt>
                <c:pt idx="18">
                  <c:v>1850</c:v>
                </c:pt>
                <c:pt idx="19">
                  <c:v>1799</c:v>
                </c:pt>
                <c:pt idx="20" formatCode="0">
                  <c:v>26225.201100000002</c:v>
                </c:pt>
              </c:numCache>
            </c:numRef>
          </c:val>
          <c:extLst>
            <c:ext xmlns:c15="http://schemas.microsoft.com/office/drawing/2012/chart" uri="{02D57815-91ED-43cb-92C2-25804820EDAC}">
              <c15:datalabelsRange>
                <c15:f>'AIDS Deaths_0-14'!$D$40:$D$60</c15:f>
                <c15:dlblRangeCache>
                  <c:ptCount val="21"/>
                  <c:pt idx="0">
                    <c:v>35,000</c:v>
                  </c:pt>
                  <c:pt idx="1">
                    <c:v>26,000</c:v>
                  </c:pt>
                  <c:pt idx="2">
                    <c:v>23,000</c:v>
                  </c:pt>
                  <c:pt idx="3">
                    <c:v>17,000</c:v>
                  </c:pt>
                  <c:pt idx="4">
                    <c:v>16,000</c:v>
                  </c:pt>
                  <c:pt idx="5">
                    <c:v>15,000</c:v>
                  </c:pt>
                  <c:pt idx="7">
                    <c:v>12,000</c:v>
                  </c:pt>
                  <c:pt idx="8">
                    <c:v>12,000</c:v>
                  </c:pt>
                  <c:pt idx="10">
                    <c:v>6,800</c:v>
                  </c:pt>
                  <c:pt idx="11">
                    <c:v>6,100</c:v>
                  </c:pt>
                  <c:pt idx="12">
                    <c:v>4,800</c:v>
                  </c:pt>
                  <c:pt idx="13">
                    <c:v>4,700</c:v>
                  </c:pt>
                  <c:pt idx="14">
                    <c:v>2,800</c:v>
                  </c:pt>
                  <c:pt idx="15">
                    <c:v>2,600</c:v>
                  </c:pt>
                  <c:pt idx="16">
                    <c:v>2,300</c:v>
                  </c:pt>
                  <c:pt idx="17">
                    <c:v>2,100</c:v>
                  </c:pt>
                  <c:pt idx="18">
                    <c:v>1,900</c:v>
                  </c:pt>
                  <c:pt idx="19">
                    <c:v>1,800</c:v>
                  </c:pt>
                  <c:pt idx="20">
                    <c:v>26,000</c:v>
                  </c:pt>
                </c15:dlblRangeCache>
              </c15:datalabelsRange>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2015</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978258476320743"/>
          <c:y val="0.17702895453955911"/>
          <c:w val="0.67883468843053152"/>
          <c:h val="0.77492533887568127"/>
        </c:manualLayout>
      </c:layout>
      <c:pieChart>
        <c:varyColors val="1"/>
        <c:ser>
          <c:idx val="0"/>
          <c:order val="0"/>
          <c:dPt>
            <c:idx val="0"/>
            <c:bubble3D val="0"/>
            <c:spPr>
              <a:solidFill>
                <a:srgbClr val="FF0066"/>
              </a:solidFill>
              <a:ln w="19050">
                <a:solidFill>
                  <a:schemeClr val="lt1"/>
                </a:solidFill>
              </a:ln>
              <a:effectLst/>
            </c:spPr>
          </c:dPt>
          <c:dPt>
            <c:idx val="1"/>
            <c:bubble3D val="0"/>
            <c:spPr>
              <a:solidFill>
                <a:srgbClr val="FFC000"/>
              </a:solidFill>
              <a:ln w="19050">
                <a:solidFill>
                  <a:schemeClr val="lt1"/>
                </a:solidFill>
              </a:ln>
              <a:effectLst/>
            </c:spPr>
          </c:dPt>
          <c:dPt>
            <c:idx val="2"/>
            <c:bubble3D val="0"/>
            <c:spPr>
              <a:solidFill>
                <a:srgbClr val="FF0000"/>
              </a:solidFill>
              <a:ln w="19050">
                <a:solidFill>
                  <a:schemeClr val="lt1"/>
                </a:solidFill>
              </a:ln>
              <a:effectLst/>
            </c:spPr>
          </c:dPt>
          <c:dPt>
            <c:idx val="3"/>
            <c:bubble3D val="0"/>
            <c:spPr>
              <a:solidFill>
                <a:srgbClr val="00B050"/>
              </a:solidFill>
              <a:ln w="19050">
                <a:solidFill>
                  <a:schemeClr val="lt1"/>
                </a:solidFill>
              </a:ln>
              <a:effectLst/>
            </c:spPr>
          </c:dPt>
          <c:dPt>
            <c:idx val="4"/>
            <c:bubble3D val="0"/>
            <c:spPr>
              <a:solidFill>
                <a:srgbClr val="FFFF00"/>
              </a:solidFill>
              <a:ln w="19050">
                <a:solidFill>
                  <a:schemeClr val="lt1"/>
                </a:solidFill>
              </a:ln>
              <a:effectLst/>
            </c:spPr>
          </c:dPt>
          <c:dPt>
            <c:idx val="5"/>
            <c:bubble3D val="0"/>
            <c:spPr>
              <a:solidFill>
                <a:srgbClr val="0070C0"/>
              </a:solidFill>
              <a:ln w="19050">
                <a:solidFill>
                  <a:schemeClr val="lt1"/>
                </a:solidFill>
              </a:ln>
              <a:effectLst/>
            </c:spPr>
          </c:dPt>
          <c:dPt>
            <c:idx val="6"/>
            <c:bubble3D val="0"/>
            <c:spPr>
              <a:solidFill>
                <a:srgbClr val="F4B084"/>
              </a:solidFill>
              <a:ln w="19050">
                <a:solidFill>
                  <a:schemeClr val="lt1"/>
                </a:solidFill>
              </a:ln>
              <a:effectLst/>
            </c:spPr>
          </c:dPt>
          <c:dPt>
            <c:idx val="7"/>
            <c:bubble3D val="0"/>
            <c:spPr>
              <a:solidFill>
                <a:srgbClr val="00B0F0"/>
              </a:solidFill>
              <a:ln w="19050">
                <a:solidFill>
                  <a:schemeClr val="lt1"/>
                </a:solidFill>
              </a:ln>
              <a:effectLst/>
            </c:spPr>
          </c:dPt>
          <c:dPt>
            <c:idx val="8"/>
            <c:bubble3D val="0"/>
            <c:spPr>
              <a:solidFill>
                <a:srgbClr val="CC99FF"/>
              </a:solidFill>
              <a:ln w="19050">
                <a:solidFill>
                  <a:schemeClr val="lt1"/>
                </a:solidFill>
              </a:ln>
              <a:effectLst/>
            </c:spPr>
          </c:dPt>
          <c:dPt>
            <c:idx val="9"/>
            <c:bubble3D val="0"/>
            <c:spPr>
              <a:solidFill>
                <a:srgbClr val="66FFFF"/>
              </a:solidFill>
              <a:ln w="19050">
                <a:solidFill>
                  <a:schemeClr val="lt1"/>
                </a:solidFill>
              </a:ln>
              <a:effectLst/>
            </c:spPr>
          </c:dPt>
          <c:dPt>
            <c:idx val="10"/>
            <c:bubble3D val="0"/>
            <c:spPr>
              <a:solidFill>
                <a:srgbClr val="0070C0"/>
              </a:solidFill>
              <a:ln w="19050">
                <a:solidFill>
                  <a:schemeClr val="lt1"/>
                </a:solidFill>
              </a:ln>
              <a:effectLst/>
            </c:spPr>
          </c:dPt>
          <c:dPt>
            <c:idx val="11"/>
            <c:bubble3D val="0"/>
            <c:spPr>
              <a:solidFill>
                <a:srgbClr val="DBDBDB"/>
              </a:solidFill>
              <a:ln w="19050">
                <a:solidFill>
                  <a:schemeClr val="lt1"/>
                </a:solidFill>
              </a:ln>
              <a:effectLst/>
            </c:spPr>
          </c:dPt>
          <c:dPt>
            <c:idx val="12"/>
            <c:bubble3D val="0"/>
            <c:spPr>
              <a:solidFill>
                <a:srgbClr val="00B0F0"/>
              </a:solidFill>
              <a:ln w="19050">
                <a:solidFill>
                  <a:schemeClr val="lt1"/>
                </a:solidFill>
              </a:ln>
              <a:effectLst/>
            </c:spPr>
          </c:dPt>
          <c:dPt>
            <c:idx val="13"/>
            <c:bubble3D val="0"/>
            <c:spPr>
              <a:solidFill>
                <a:srgbClr val="C00000"/>
              </a:solidFill>
              <a:ln w="19050">
                <a:solidFill>
                  <a:schemeClr val="lt1"/>
                </a:solidFill>
              </a:ln>
              <a:effectLst/>
            </c:spPr>
          </c:dPt>
          <c:dPt>
            <c:idx val="14"/>
            <c:bubble3D val="0"/>
            <c:spPr>
              <a:solidFill>
                <a:srgbClr val="FFC000"/>
              </a:solidFill>
              <a:ln w="19050">
                <a:solidFill>
                  <a:schemeClr val="lt1"/>
                </a:solidFill>
              </a:ln>
              <a:effectLst/>
            </c:spPr>
          </c:dPt>
          <c:dPt>
            <c:idx val="15"/>
            <c:bubble3D val="0"/>
            <c:spPr>
              <a:solidFill>
                <a:srgbClr val="00B050"/>
              </a:solidFill>
              <a:ln w="19050">
                <a:solidFill>
                  <a:schemeClr val="lt1"/>
                </a:solidFill>
              </a:ln>
              <a:effectLst/>
            </c:spPr>
          </c:dPt>
          <c:dPt>
            <c:idx val="16"/>
            <c:bubble3D val="0"/>
            <c:spPr>
              <a:solidFill>
                <a:srgbClr val="92D050"/>
              </a:solidFill>
              <a:ln w="19050">
                <a:solidFill>
                  <a:schemeClr val="lt1"/>
                </a:solidFill>
              </a:ln>
              <a:effectLst/>
            </c:spPr>
          </c:dPt>
          <c:dPt>
            <c:idx val="17"/>
            <c:bubble3D val="0"/>
            <c:spPr>
              <a:solidFill>
                <a:srgbClr val="FFFF00"/>
              </a:solidFill>
              <a:ln w="19050">
                <a:solidFill>
                  <a:schemeClr val="lt1"/>
                </a:solidFill>
              </a:ln>
              <a:effectLst/>
            </c:spPr>
          </c:dPt>
          <c:dPt>
            <c:idx val="18"/>
            <c:bubble3D val="0"/>
            <c:spPr>
              <a:solidFill>
                <a:srgbClr val="7030A0"/>
              </a:solidFill>
              <a:ln w="19050">
                <a:solidFill>
                  <a:schemeClr val="lt1"/>
                </a:solidFill>
              </a:ln>
              <a:effectLst/>
            </c:spPr>
          </c:dPt>
          <c:dPt>
            <c:idx val="19"/>
            <c:bubble3D val="0"/>
            <c:spPr>
              <a:solidFill>
                <a:srgbClr val="00B0F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D36432B5-D404-4140-88A3-8BF4C0DEC076}" type="CATEGORYNAME">
                      <a:rPr lang="en-US" baseline="0"/>
                      <a:pPr/>
                      <a:t>[CATEGORY NAME]</a:t>
                    </a:fld>
                    <a:r>
                      <a:rPr lang="en-US" baseline="0"/>
                      <a:t>
</a:t>
                    </a:r>
                    <a:fld id="{AFEFEFC4-8047-4F1E-A506-C94C74B2DE40}"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1"/>
              <c:layout/>
              <c:tx>
                <c:rich>
                  <a:bodyPr/>
                  <a:lstStyle/>
                  <a:p>
                    <a:fld id="{1C154CAF-AEFD-4F5F-8A8C-DCD6B5D28366}" type="CELLRANGE">
                      <a:rPr lang="en-US"/>
                      <a:pPr/>
                      <a:t>[CELLRANGE]</a:t>
                    </a:fld>
                    <a:r>
                      <a:rPr lang="en-US" baseline="0"/>
                      <a:t>
</a:t>
                    </a:r>
                    <a:fld id="{CD16BAC4-5595-4568-AB5E-7195C45C3625}" type="CATEGORYNAME">
                      <a:rPr lang="en-US" baseline="0"/>
                      <a:pPr/>
                      <a:t>[CATEGORY NAME]</a:t>
                    </a:fld>
                    <a:r>
                      <a:rPr lang="en-US" baseline="0"/>
                      <a:t>
</a:t>
                    </a:r>
                    <a:fld id="{23ADBEBF-D6F7-4ED3-B4C8-DCAF3DCBBD8E}"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2"/>
              <c:layout/>
              <c:tx>
                <c:rich>
                  <a:bodyPr/>
                  <a:lstStyle/>
                  <a:p>
                    <a:fld id="{E0E46D45-D07A-4250-881F-5E1463632919}" type="CELLRANGE">
                      <a:rPr lang="en-US"/>
                      <a:pPr/>
                      <a:t>[CELLRANGE]</a:t>
                    </a:fld>
                    <a:r>
                      <a:rPr lang="en-US" baseline="0"/>
                      <a:t>
</a:t>
                    </a:r>
                    <a:fld id="{F63DD5D1-5A73-4C69-B04F-D4AA88474446}" type="CATEGORYNAME">
                      <a:rPr lang="en-US" baseline="0"/>
                      <a:pPr/>
                      <a:t>[CATEGORY NAME]</a:t>
                    </a:fld>
                    <a:r>
                      <a:rPr lang="en-US" baseline="0"/>
                      <a:t>
</a:t>
                    </a:r>
                    <a:fld id="{F5ED4F0E-C224-46D4-AABC-58F0C9358B35}"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3"/>
              <c:layout>
                <c:manualLayout>
                  <c:x val="-6.2682964578454459E-2"/>
                  <c:y val="-5.6067410168459536E-2"/>
                </c:manualLayout>
              </c:layout>
              <c:tx>
                <c:rich>
                  <a:bodyPr/>
                  <a:lstStyle/>
                  <a:p>
                    <a:fld id="{9AC12BC9-6A40-4DC4-9390-564F38F99611}" type="CELLRANGE">
                      <a:rPr lang="en-US" baseline="0"/>
                      <a:pPr/>
                      <a:t>[CELLRANGE]</a:t>
                    </a:fld>
                    <a:r>
                      <a:rPr lang="en-US" baseline="0"/>
                      <a:t>
</a:t>
                    </a:r>
                    <a:fld id="{370EBB85-5688-4FB9-B2BC-50A7B87B6DB2}" type="CATEGORYNAME">
                      <a:rPr lang="en-US" baseline="0"/>
                      <a:pPr/>
                      <a:t>[CATEGORY NAME]</a:t>
                    </a:fld>
                    <a:r>
                      <a:rPr lang="en-US" baseline="0"/>
                      <a:t>
</a:t>
                    </a:r>
                    <a:fld id="{0371ADFB-8BC8-4605-85C6-6F2F23740EF1}"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4"/>
              <c:layout/>
              <c:tx>
                <c:rich>
                  <a:bodyPr/>
                  <a:lstStyle/>
                  <a:p>
                    <a:fld id="{90E71EF6-5F0B-4F37-A0E8-DF6708FCAECC}" type="CELLRANGE">
                      <a:rPr lang="en-US"/>
                      <a:pPr/>
                      <a:t>[CELLRANGE]</a:t>
                    </a:fld>
                    <a:r>
                      <a:rPr lang="en-US" baseline="0"/>
                      <a:t>
</a:t>
                    </a:r>
                    <a:fld id="{D6882A67-6698-4AE3-94A1-1AB33B389E9E}" type="CATEGORYNAME">
                      <a:rPr lang="en-US" baseline="0"/>
                      <a:pPr/>
                      <a:t>[CATEGORY NAME]</a:t>
                    </a:fld>
                    <a:r>
                      <a:rPr lang="en-US" baseline="0"/>
                      <a:t>
</a:t>
                    </a:r>
                    <a:fld id="{F3A1491B-2200-48D9-9BBE-604AEF00DB47}"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5"/>
              <c:layout>
                <c:manualLayout>
                  <c:x val="7.7575437957507903E-3"/>
                  <c:y val="-1.0988481877418334E-2"/>
                </c:manualLayout>
              </c:layout>
              <c:tx>
                <c:rich>
                  <a:bodyPr/>
                  <a:lstStyle/>
                  <a:p>
                    <a:fld id="{17558B21-3B9A-4464-9DCB-B5B868AD1F5F}" type="CELLRANGE">
                      <a:rPr lang="en-US" baseline="0"/>
                      <a:pPr/>
                      <a:t>[CELLRANGE]</a:t>
                    </a:fld>
                    <a:r>
                      <a:rPr lang="en-US" baseline="0"/>
                      <a:t>
</a:t>
                    </a:r>
                    <a:fld id="{A8B6F9BB-83D3-4903-9083-82B5717E3064}" type="CATEGORYNAME">
                      <a:rPr lang="en-US" baseline="0"/>
                      <a:pPr/>
                      <a:t>[CATEGORY NAME]</a:t>
                    </a:fld>
                    <a:r>
                      <a:rPr lang="en-US" baseline="0"/>
                      <a:t>
</a:t>
                    </a:r>
                    <a:fld id="{AACE41B1-EE41-4BE9-B312-37A2ADBE7907}"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6"/>
              <c:layout/>
              <c:tx>
                <c:rich>
                  <a:bodyPr/>
                  <a:lstStyle/>
                  <a:p>
                    <a:fld id="{81ADFD7F-6186-4313-9EAA-A039C1CB76EC}" type="CELLRANGE">
                      <a:rPr lang="en-US"/>
                      <a:pPr/>
                      <a:t>[CELLRANGE]</a:t>
                    </a:fld>
                    <a:r>
                      <a:rPr lang="en-US" baseline="0"/>
                      <a:t>
</a:t>
                    </a:r>
                    <a:fld id="{4EBC0F55-C1F7-4D9E-B0A3-3051CAE29566}" type="CATEGORYNAME">
                      <a:rPr lang="en-US" baseline="0"/>
                      <a:pPr/>
                      <a:t>[CATEGORY NAME]</a:t>
                    </a:fld>
                    <a:r>
                      <a:rPr lang="en-US" baseline="0"/>
                      <a:t>
</a:t>
                    </a:r>
                    <a:fld id="{F5C9A731-9FC9-4F04-A3DE-07B269B96B77}"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7"/>
              <c:layout>
                <c:manualLayout>
                  <c:x val="1.7038772726851826E-2"/>
                  <c:y val="-2.8153233249542539E-2"/>
                </c:manualLayout>
              </c:layout>
              <c:tx>
                <c:rich>
                  <a:bodyPr/>
                  <a:lstStyle/>
                  <a:p>
                    <a:fld id="{1D83DE7F-547E-4227-A385-F0EF60D6C62C}" type="CELLRANGE">
                      <a:rPr lang="en-US" baseline="0"/>
                      <a:pPr/>
                      <a:t>[CELLRANGE]</a:t>
                    </a:fld>
                    <a:r>
                      <a:rPr lang="en-US" baseline="0"/>
                      <a:t>
</a:t>
                    </a:r>
                    <a:fld id="{FB83E4CB-C41C-41F3-95AC-7D61DB8BDB56}" type="CATEGORYNAME">
                      <a:rPr lang="en-US" baseline="0"/>
                      <a:pPr/>
                      <a:t>[CATEGORY NAME]</a:t>
                    </a:fld>
                    <a:r>
                      <a:rPr lang="en-US" baseline="0"/>
                      <a:t>
</a:t>
                    </a:r>
                    <a:fld id="{CDCC3338-3EEB-49AD-BFD9-2D861E71F889}"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8"/>
              <c:layout/>
              <c:tx>
                <c:rich>
                  <a:bodyPr/>
                  <a:lstStyle/>
                  <a:p>
                    <a:fld id="{431F75E9-3187-4FBF-B9B4-8B9AFE3416FC}" type="CELLRANGE">
                      <a:rPr lang="en-US"/>
                      <a:pPr/>
                      <a:t>[CELLRANGE]</a:t>
                    </a:fld>
                    <a:r>
                      <a:rPr lang="en-US" baseline="0"/>
                      <a:t>
</a:t>
                    </a:r>
                    <a:fld id="{136D108B-396B-427E-A63A-6B085F77DB79}" type="CATEGORYNAME">
                      <a:rPr lang="en-US" baseline="0"/>
                      <a:pPr/>
                      <a:t>[CATEGORY NAME]</a:t>
                    </a:fld>
                    <a:r>
                      <a:rPr lang="en-US" baseline="0"/>
                      <a:t>
</a:t>
                    </a:r>
                    <a:fld id="{02232BDC-8BBF-4C60-B937-5007ACDBC150}"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9"/>
              <c:layout/>
              <c:tx>
                <c:rich>
                  <a:bodyPr/>
                  <a:lstStyle/>
                  <a:p>
                    <a:fld id="{43304A1C-24EF-4DEB-8C53-C390346CFE61}" type="CELLRANGE">
                      <a:rPr lang="en-US"/>
                      <a:pPr/>
                      <a:t>[CELLRANGE]</a:t>
                    </a:fld>
                    <a:r>
                      <a:rPr lang="en-US" baseline="0"/>
                      <a:t>
</a:t>
                    </a:r>
                    <a:fld id="{20BF0D20-7572-4EAF-8044-D65FFF3E1E40}" type="CATEGORYNAME">
                      <a:rPr lang="en-US" baseline="0"/>
                      <a:pPr/>
                      <a:t>[CATEGORY NAME]</a:t>
                    </a:fld>
                    <a:r>
                      <a:rPr lang="en-US" baseline="0"/>
                      <a:t>
</a:t>
                    </a:r>
                    <a:fld id="{CFE768A1-A3A5-457B-A138-63012A3E1305}"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D3A21BF0-84F0-474D-BDD4-C1324B947663}" type="CELLRANGE">
                      <a:rPr lang="en-US"/>
                      <a:pPr/>
                      <a:t>[CELLRANGE]</a:t>
                    </a:fld>
                    <a:r>
                      <a:rPr lang="en-US" baseline="0"/>
                      <a:t>
</a:t>
                    </a:r>
                    <a:fld id="{0C0D1EE3-1A6E-470B-85FC-A3BB2D3078D6}" type="CATEGORYNAME">
                      <a:rPr lang="en-US" baseline="0"/>
                      <a:pPr/>
                      <a:t>[CATEGORY NAME]</a:t>
                    </a:fld>
                    <a:r>
                      <a:rPr lang="en-US" baseline="0"/>
                      <a:t>
</a:t>
                    </a:r>
                    <a:fld id="{1045359F-7289-427E-9401-95B4784C4DB7}"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11"/>
              <c:layout/>
              <c:tx>
                <c:rich>
                  <a:bodyPr/>
                  <a:lstStyle/>
                  <a:p>
                    <a:fld id="{B5C8EE6F-90D2-41DC-8324-E3424FE12C52}" type="CELLRANGE">
                      <a:rPr lang="en-US"/>
                      <a:pPr/>
                      <a:t>[CELLRANGE]</a:t>
                    </a:fld>
                    <a:r>
                      <a:rPr lang="en-US" baseline="0"/>
                      <a:t>
</a:t>
                    </a:r>
                    <a:fld id="{E07B55D2-321C-43C2-BD5F-C143692762BF}" type="CATEGORYNAME">
                      <a:rPr lang="en-US" baseline="0"/>
                      <a:pPr/>
                      <a:t>[CATEGORY NAME]</a:t>
                    </a:fld>
                    <a:r>
                      <a:rPr lang="en-US" baseline="0"/>
                      <a:t>
</a:t>
                    </a:r>
                    <a:fld id="{9DE46431-7B12-4019-BD1B-4AA7542F6DF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2"/>
              <c:layout/>
              <c:tx>
                <c:rich>
                  <a:bodyPr/>
                  <a:lstStyle/>
                  <a:p>
                    <a:fld id="{4395A409-1157-4489-B42A-91CE65329E4A}" type="CELLRANGE">
                      <a:rPr lang="en-US"/>
                      <a:pPr/>
                      <a:t>[CELLRANGE]</a:t>
                    </a:fld>
                    <a:r>
                      <a:rPr lang="en-US" baseline="0"/>
                      <a:t>
</a:t>
                    </a:r>
                    <a:fld id="{9DE0CAC3-CBCB-4FDF-B4DE-82051420402D}" type="CATEGORYNAME">
                      <a:rPr lang="en-US" baseline="0"/>
                      <a:pPr/>
                      <a:t>[CATEGORY NAME]</a:t>
                    </a:fld>
                    <a:r>
                      <a:rPr lang="en-US" baseline="0"/>
                      <a:t>
</a:t>
                    </a:r>
                    <a:fld id="{6349783B-F5B3-4789-9BF1-E2CC0400E47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3"/>
              <c:layout/>
              <c:tx>
                <c:rich>
                  <a:bodyPr/>
                  <a:lstStyle/>
                  <a:p>
                    <a:fld id="{5C7E74B1-B98C-41CF-A310-7322B46519F9}" type="CELLRANGE">
                      <a:rPr lang="en-US"/>
                      <a:pPr/>
                      <a:t>[CELLRANGE]</a:t>
                    </a:fld>
                    <a:r>
                      <a:rPr lang="en-US" baseline="0"/>
                      <a:t>
</a:t>
                    </a:r>
                    <a:fld id="{B5736016-E349-4B18-B8A0-44B2C15E327C}" type="CATEGORYNAME">
                      <a:rPr lang="en-US" baseline="0"/>
                      <a:pPr/>
                      <a:t>[CATEGORY NAME]</a:t>
                    </a:fld>
                    <a:r>
                      <a:rPr lang="en-US" baseline="0"/>
                      <a:t>
</a:t>
                    </a:r>
                    <a:fld id="{8F561443-724C-4F93-9C28-3802CF4F3628}"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4"/>
              <c:layout/>
              <c:tx>
                <c:rich>
                  <a:bodyPr/>
                  <a:lstStyle/>
                  <a:p>
                    <a:fld id="{30D4F900-6733-4F9B-BFF3-3C897127D606}" type="CELLRANGE">
                      <a:rPr lang="en-US"/>
                      <a:pPr/>
                      <a:t>[CELLRANGE]</a:t>
                    </a:fld>
                    <a:r>
                      <a:rPr lang="en-US" baseline="0"/>
                      <a:t>
</a:t>
                    </a:r>
                    <a:fld id="{83049A27-B8DB-4831-93AD-B2D97CA8E325}" type="CATEGORYNAME">
                      <a:rPr lang="en-US" baseline="0"/>
                      <a:pPr/>
                      <a:t>[CATEGORY NAME]</a:t>
                    </a:fld>
                    <a:r>
                      <a:rPr lang="en-US" baseline="0"/>
                      <a:t>
</a:t>
                    </a:r>
                    <a:fld id="{B686545D-4E3F-46A3-A856-AF6452F8BCF8}"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5"/>
              <c:layout/>
              <c:tx>
                <c:rich>
                  <a:bodyPr/>
                  <a:lstStyle/>
                  <a:p>
                    <a:fld id="{0D01AE8C-5042-4DB7-AE81-942B2BD1AF86}" type="CELLRANGE">
                      <a:rPr lang="en-US"/>
                      <a:pPr/>
                      <a:t>[CELLRANGE]</a:t>
                    </a:fld>
                    <a:r>
                      <a:rPr lang="en-US" baseline="0"/>
                      <a:t>
</a:t>
                    </a:r>
                    <a:fld id="{7D2E1AA2-6D20-4640-99DC-F36D6B6CC58A}" type="CATEGORYNAME">
                      <a:rPr lang="en-US" baseline="0"/>
                      <a:pPr/>
                      <a:t>[CATEGORY NAME]</a:t>
                    </a:fld>
                    <a:r>
                      <a:rPr lang="en-US" baseline="0"/>
                      <a:t>
</a:t>
                    </a:r>
                    <a:fld id="{1ABFE101-B537-428C-8B79-B73F3DFF626D}"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6"/>
              <c:layout/>
              <c:tx>
                <c:rich>
                  <a:bodyPr/>
                  <a:lstStyle/>
                  <a:p>
                    <a:fld id="{74C5C36B-5D0D-49EF-8090-0A7EA4F598A6}" type="CELLRANGE">
                      <a:rPr lang="en-US"/>
                      <a:pPr/>
                      <a:t>[CELLRANGE]</a:t>
                    </a:fld>
                    <a:r>
                      <a:rPr lang="en-US" baseline="0"/>
                      <a:t>
</a:t>
                    </a:r>
                    <a:fld id="{E7154283-1016-4BDD-BEC0-8B2509AD02A9}" type="CATEGORYNAME">
                      <a:rPr lang="en-US" baseline="0"/>
                      <a:pPr/>
                      <a:t>[CATEGORY NAME]</a:t>
                    </a:fld>
                    <a:r>
                      <a:rPr lang="en-US" baseline="0"/>
                      <a:t>
</a:t>
                    </a:r>
                    <a:fld id="{760628D1-8234-4686-B3E4-75074261D777}"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7"/>
              <c:layout/>
              <c:tx>
                <c:rich>
                  <a:bodyPr/>
                  <a:lstStyle/>
                  <a:p>
                    <a:fld id="{34E00779-472C-452C-9164-6C950EB76D92}" type="CELLRANGE">
                      <a:rPr lang="en-US"/>
                      <a:pPr/>
                      <a:t>[CELLRANGE]</a:t>
                    </a:fld>
                    <a:r>
                      <a:rPr lang="en-US" baseline="0"/>
                      <a:t>
</a:t>
                    </a:r>
                    <a:fld id="{22D7B624-7C15-4B99-B0A1-C7A85F5EC9AE}" type="CATEGORYNAME">
                      <a:rPr lang="en-US" baseline="0"/>
                      <a:pPr/>
                      <a:t>[CATEGORY NAME]</a:t>
                    </a:fld>
                    <a:r>
                      <a:rPr lang="en-US" baseline="0"/>
                      <a:t>
</a:t>
                    </a:r>
                    <a:fld id="{587BFCEE-A517-493B-BABD-52D8FFE33E12}"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8"/>
              <c:layout/>
              <c:tx>
                <c:rich>
                  <a:bodyPr/>
                  <a:lstStyle/>
                  <a:p>
                    <a:fld id="{3209077F-2715-4D24-8961-4DA717DF74DA}" type="CELLRANGE">
                      <a:rPr lang="en-US"/>
                      <a:pPr/>
                      <a:t>[CELLRANGE]</a:t>
                    </a:fld>
                    <a:r>
                      <a:rPr lang="en-US" baseline="0"/>
                      <a:t>
</a:t>
                    </a:r>
                    <a:fld id="{ED2B9B11-58E3-4225-B3E7-D454DC79A79A}" type="CATEGORYNAME">
                      <a:rPr lang="en-US" baseline="0"/>
                      <a:pPr/>
                      <a:t>[CATEGORY NAME]</a:t>
                    </a:fld>
                    <a:r>
                      <a:rPr lang="en-US" baseline="0"/>
                      <a:t>
</a:t>
                    </a:r>
                    <a:fld id="{60AE215C-24C0-4261-B74C-E33C25D86FC0}"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9"/>
              <c:layout>
                <c:manualLayout>
                  <c:x val="5.2478764460604621E-2"/>
                  <c:y val="-8.4247843466928374E-2"/>
                </c:manualLayout>
              </c:layout>
              <c:tx>
                <c:rich>
                  <a:bodyPr/>
                  <a:lstStyle/>
                  <a:p>
                    <a:fld id="{62968D92-AD88-42E8-AA02-467140DDE504}" type="CELLRANGE">
                      <a:rPr lang="en-US" baseline="0"/>
                      <a:pPr/>
                      <a:t>[CELLRANGE]</a:t>
                    </a:fld>
                    <a:r>
                      <a:rPr lang="en-US" baseline="0"/>
                      <a:t>
</a:t>
                    </a:r>
                    <a:fld id="{6BD3B0B9-2958-4692-A95A-BEC6E69209F8}" type="CATEGORYNAME">
                      <a:rPr lang="en-US" baseline="0"/>
                      <a:pPr/>
                      <a:t>[CATEGORY NAME]</a:t>
                    </a:fld>
                    <a:r>
                      <a:rPr lang="en-US" baseline="0"/>
                      <a:t>
</a:t>
                    </a:r>
                    <a:fld id="{35C4E3F3-64AB-42FF-B7F7-92CFE21C4CF7}"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20"/>
              <c:layout/>
              <c:tx>
                <c:rich>
                  <a:bodyPr/>
                  <a:lstStyle/>
                  <a:p>
                    <a:fld id="{4AC0E18A-6FE4-40CA-A4FF-AAAEFF60E872}" type="CELLRANGE">
                      <a:rPr lang="en-US"/>
                      <a:pPr/>
                      <a:t>[CELLRANGE]</a:t>
                    </a:fld>
                    <a:r>
                      <a:rPr lang="en-US" baseline="0"/>
                      <a:t>
</a:t>
                    </a:r>
                    <a:fld id="{13C9FDDA-AAC5-48C2-A58A-73E7CDB22500}" type="CATEGORYNAME">
                      <a:rPr lang="en-US" baseline="0"/>
                      <a:pPr/>
                      <a:t>[CATEGORY NAME]</a:t>
                    </a:fld>
                    <a:r>
                      <a:rPr lang="en-US" baseline="0"/>
                      <a:t>
</a:t>
                    </a:r>
                    <a:fld id="{9585840B-D0DB-491F-A258-4676EA097C1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'AIDS Deaths_0-14'!$G$40:$G$60</c:f>
              <c:strCache>
                <c:ptCount val="21"/>
                <c:pt idx="0">
                  <c:v>Nigeria</c:v>
                </c:pt>
                <c:pt idx="1">
                  <c:v>South Africa</c:v>
                </c:pt>
                <c:pt idx="2">
                  <c:v>India</c:v>
                </c:pt>
                <c:pt idx="3">
                  <c:v>United Republic of Tanzania</c:v>
                </c:pt>
                <c:pt idx="4">
                  <c:v>Kenya</c:v>
                </c:pt>
                <c:pt idx="5">
                  <c:v>Mozambique</c:v>
                </c:pt>
                <c:pt idx="6">
                  <c:v>Uganda</c:v>
                </c:pt>
                <c:pt idx="7">
                  <c:v>Zambia</c:v>
                </c:pt>
                <c:pt idx="8">
                  <c:v>Malawi</c:v>
                </c:pt>
                <c:pt idx="9">
                  <c:v>Zimbabwe</c:v>
                </c:pt>
                <c:pt idx="10">
                  <c:v>Ethiopia</c:v>
                </c:pt>
                <c:pt idx="11">
                  <c:v>Cameroon</c:v>
                </c:pt>
                <c:pt idx="12">
                  <c:v>Democratic Republic of the Congo</c:v>
                </c:pt>
                <c:pt idx="13">
                  <c:v>Angola</c:v>
                </c:pt>
                <c:pt idx="14">
                  <c:v>Indonesia</c:v>
                </c:pt>
                <c:pt idx="15">
                  <c:v>Côte d’Ivoire</c:v>
                </c:pt>
                <c:pt idx="16">
                  <c:v>Chad</c:v>
                </c:pt>
                <c:pt idx="17">
                  <c:v>South Sudan</c:v>
                </c:pt>
                <c:pt idx="18">
                  <c:v>Ghana</c:v>
                </c:pt>
                <c:pt idx="19">
                  <c:v>Mali</c:v>
                </c:pt>
                <c:pt idx="20">
                  <c:v>Rest of World</c:v>
                </c:pt>
              </c:strCache>
            </c:strRef>
          </c:cat>
          <c:val>
            <c:numRef>
              <c:f>'AIDS Deaths_0-14'!$H$40:$H$60</c:f>
              <c:numCache>
                <c:formatCode>General</c:formatCode>
                <c:ptCount val="21"/>
                <c:pt idx="0">
                  <c:v>25611</c:v>
                </c:pt>
                <c:pt idx="1">
                  <c:v>7811</c:v>
                </c:pt>
                <c:pt idx="2">
                  <c:v>7557</c:v>
                </c:pt>
                <c:pt idx="3">
                  <c:v>5105</c:v>
                </c:pt>
                <c:pt idx="4">
                  <c:v>4959</c:v>
                </c:pt>
                <c:pt idx="5">
                  <c:v>4864</c:v>
                </c:pt>
                <c:pt idx="6">
                  <c:v>4714</c:v>
                </c:pt>
                <c:pt idx="7">
                  <c:v>3641</c:v>
                </c:pt>
                <c:pt idx="8" formatCode="0">
                  <c:v>3519</c:v>
                </c:pt>
                <c:pt idx="9">
                  <c:v>3310</c:v>
                </c:pt>
                <c:pt idx="10">
                  <c:v>3226</c:v>
                </c:pt>
                <c:pt idx="11">
                  <c:v>2973</c:v>
                </c:pt>
                <c:pt idx="12">
                  <c:v>2678</c:v>
                </c:pt>
                <c:pt idx="13">
                  <c:v>2429</c:v>
                </c:pt>
                <c:pt idx="14">
                  <c:v>2209</c:v>
                </c:pt>
                <c:pt idx="15">
                  <c:v>2176</c:v>
                </c:pt>
                <c:pt idx="16">
                  <c:v>1532</c:v>
                </c:pt>
                <c:pt idx="17">
                  <c:v>1435</c:v>
                </c:pt>
                <c:pt idx="18">
                  <c:v>1423</c:v>
                </c:pt>
                <c:pt idx="19">
                  <c:v>988</c:v>
                </c:pt>
                <c:pt idx="20" formatCode="0">
                  <c:v>13443.479499999999</c:v>
                </c:pt>
              </c:numCache>
            </c:numRef>
          </c:val>
          <c:extLst>
            <c:ext xmlns:c15="http://schemas.microsoft.com/office/drawing/2012/chart" uri="{02D57815-91ED-43cb-92C2-25804820EDAC}">
              <c15:datalabelsRange>
                <c15:f>'AIDS Deaths_0-14'!$I$40:$I$60</c15:f>
                <c15:dlblRangeCache>
                  <c:ptCount val="21"/>
                  <c:pt idx="0">
                    <c:v>26,000</c:v>
                  </c:pt>
                  <c:pt idx="1">
                    <c:v>7,800</c:v>
                  </c:pt>
                  <c:pt idx="3">
                    <c:v>5,100</c:v>
                  </c:pt>
                  <c:pt idx="4">
                    <c:v>5,000</c:v>
                  </c:pt>
                  <c:pt idx="5">
                    <c:v>4,900</c:v>
                  </c:pt>
                  <c:pt idx="6">
                    <c:v>4,700</c:v>
                  </c:pt>
                  <c:pt idx="7">
                    <c:v>3,600</c:v>
                  </c:pt>
                  <c:pt idx="8">
                    <c:v>3,500</c:v>
                  </c:pt>
                  <c:pt idx="9">
                    <c:v>3,300</c:v>
                  </c:pt>
                  <c:pt idx="11">
                    <c:v>3,000</c:v>
                  </c:pt>
                  <c:pt idx="12">
                    <c:v>2,700</c:v>
                  </c:pt>
                  <c:pt idx="13">
                    <c:v>2,400</c:v>
                  </c:pt>
                  <c:pt idx="14">
                    <c:v>2,200</c:v>
                  </c:pt>
                  <c:pt idx="15">
                    <c:v>2,200</c:v>
                  </c:pt>
                  <c:pt idx="16">
                    <c:v>1,500</c:v>
                  </c:pt>
                  <c:pt idx="17">
                    <c:v>1,400</c:v>
                  </c:pt>
                  <c:pt idx="18">
                    <c:v>1,400</c:v>
                  </c:pt>
                  <c:pt idx="19">
                    <c:v>&lt;1,000</c:v>
                  </c:pt>
                  <c:pt idx="20">
                    <c:v>13,000</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by UNICEF regions,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4851885238483121"/>
          <c:y val="0.372544330315836"/>
          <c:w val="0.52836390623585849"/>
          <c:h val="0.56332907776299557"/>
        </c:manualLayout>
      </c:layout>
      <c:pieChart>
        <c:varyColors val="1"/>
        <c:ser>
          <c:idx val="0"/>
          <c:order val="0"/>
          <c:tx>
            <c:strRef>
              <c:f>'AIDS Death_0-14_All 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70990E13-D055-4F56-9BFF-3DC9AA046BB1}" type="CELLRANGE">
                      <a:rPr lang="en-US"/>
                      <a:pPr/>
                      <a:t>[CELLRANGE]</a:t>
                    </a:fld>
                    <a:r>
                      <a:rPr lang="en-US" baseline="0"/>
                      <a:t> </a:t>
                    </a:r>
                    <a:fld id="{C8F093D4-CAD8-48CF-8B1C-B028061E5748}" type="CATEGORYNAME">
                      <a:rPr lang="en-US" baseline="0"/>
                      <a:pPr/>
                      <a:t>[CATEGORY NAME]</a:t>
                    </a:fld>
                    <a:r>
                      <a:rPr lang="en-US" baseline="0"/>
                      <a:t> </a:t>
                    </a:r>
                    <a:fld id="{0696B150-8AD5-472F-98A3-CD59CF9B05D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C9F73CC3-246D-48AC-ABFF-14A503CB3EAA}" type="CELLRANGE">
                      <a:rPr lang="en-US"/>
                      <a:pPr/>
                      <a:t>[CELLRANGE]</a:t>
                    </a:fld>
                    <a:r>
                      <a:rPr lang="en-US" baseline="0"/>
                      <a:t> </a:t>
                    </a:r>
                    <a:fld id="{6FD9CB13-4D0A-47D6-8003-3F24DA5132B2}" type="CATEGORYNAME">
                      <a:rPr lang="en-US" baseline="0"/>
                      <a:pPr/>
                      <a:t>[CATEGORY NAME]</a:t>
                    </a:fld>
                    <a:r>
                      <a:rPr lang="en-US" baseline="0"/>
                      <a:t> </a:t>
                    </a:r>
                    <a:fld id="{1A3B50AB-A171-418C-8C0D-F72D847D52F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A0A5AA40-6B81-4BE0-AF7E-ED7915E8FBF8}" type="CELLRANGE">
                      <a:rPr lang="en-US"/>
                      <a:pPr/>
                      <a:t>[CELLRANGE]</a:t>
                    </a:fld>
                    <a:r>
                      <a:rPr lang="en-US" baseline="0"/>
                      <a:t> </a:t>
                    </a:r>
                    <a:fld id="{27E470FB-8A0D-4E39-9155-72324D9CF745}" type="CATEGORYNAME">
                      <a:rPr lang="en-US" baseline="0"/>
                      <a:pPr/>
                      <a:t>[CATEGORY NAME]</a:t>
                    </a:fld>
                    <a:r>
                      <a:rPr lang="en-US" baseline="0"/>
                      <a:t> </a:t>
                    </a:r>
                    <a:fld id="{F93DE18D-3951-40D1-B38C-B4B02642B75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B5FC4D0F-2FF9-4CF0-BC31-616F13E3D82D}" type="CELLRANGE">
                      <a:rPr lang="en-US"/>
                      <a:pPr/>
                      <a:t>[CELLRANGE]</a:t>
                    </a:fld>
                    <a:r>
                      <a:rPr lang="en-US" baseline="0"/>
                      <a:t> </a:t>
                    </a:r>
                    <a:fld id="{5DB48FCE-B177-4007-BC99-14D4BA528C3B}" type="CATEGORYNAME">
                      <a:rPr lang="en-US" baseline="0"/>
                      <a:pPr/>
                      <a:t>[CATEGORY NAME]</a:t>
                    </a:fld>
                    <a:r>
                      <a:rPr lang="en-US" baseline="0"/>
                      <a:t> </a:t>
                    </a:r>
                    <a:fld id="{A27CFD2B-3CA1-43B6-802D-11B3587CE89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405930C4-4FEC-44FE-823F-653C57F19945}" type="CELLRANGE">
                      <a:rPr lang="en-US"/>
                      <a:pPr/>
                      <a:t>[CELLRANGE]</a:t>
                    </a:fld>
                    <a:r>
                      <a:rPr lang="en-US" baseline="0"/>
                      <a:t> </a:t>
                    </a:r>
                    <a:fld id="{2B21C62B-136D-4E17-8F3F-89328FBDCC79}" type="CATEGORYNAME">
                      <a:rPr lang="en-US" baseline="0"/>
                      <a:pPr/>
                      <a:t>[CATEGORY NAME]</a:t>
                    </a:fld>
                    <a:r>
                      <a:rPr lang="en-US" baseline="0"/>
                      <a:t> </a:t>
                    </a:r>
                    <a:fld id="{54B4A558-08F7-448D-8521-58F66AF705E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D420965B-32CA-4916-A392-01FFF01A8F4C}" type="CELLRANGE">
                      <a:rPr lang="en-US"/>
                      <a:pPr/>
                      <a:t>[CELLRANGE]</a:t>
                    </a:fld>
                    <a:r>
                      <a:rPr lang="en-US" baseline="0"/>
                      <a:t> </a:t>
                    </a:r>
                    <a:fld id="{471D2F33-031A-4206-94C0-CAF3886794C8}" type="CATEGORYNAME">
                      <a:rPr lang="en-US" baseline="0"/>
                      <a:pPr/>
                      <a:t>[CATEGORY NAME]</a:t>
                    </a:fld>
                    <a:r>
                      <a:rPr lang="en-US" baseline="0"/>
                      <a:t> </a:t>
                    </a:r>
                    <a:fld id="{83F3E904-CA0B-4A7B-BB79-6BB0F4E2FCF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manualLayout>
                  <c:x val="0.1334195673816635"/>
                  <c:y val="-9.2951815199657992E-2"/>
                </c:manualLayout>
              </c:layout>
              <c:tx>
                <c:rich>
                  <a:bodyPr/>
                  <a:lstStyle/>
                  <a:p>
                    <a:fld id="{9971F514-F288-4189-84E6-7EECB23A045A}" type="CELLRANGE">
                      <a:rPr lang="en-US"/>
                      <a:pPr/>
                      <a:t>[CELLRANGE]</a:t>
                    </a:fld>
                    <a:r>
                      <a:rPr lang="en-US" baseline="0"/>
                      <a:t> </a:t>
                    </a:r>
                    <a:fld id="{625FD1EA-9FBF-4651-86A8-6E92F3340DE1}" type="CATEGORYNAME">
                      <a:rPr lang="en-US" baseline="0"/>
                      <a:pPr/>
                      <a:t>[CATEGORY NAME]</a:t>
                    </a:fld>
                    <a:r>
                      <a:rPr lang="en-US" baseline="0"/>
                      <a:t> &lt;1%</a:t>
                    </a:r>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7"/>
              <c:layout>
                <c:manualLayout>
                  <c:x val="0.13294502669924879"/>
                  <c:y val="-2.864211384250211E-2"/>
                </c:manualLayout>
              </c:layout>
              <c:tx>
                <c:rich>
                  <a:bodyPr/>
                  <a:lstStyle/>
                  <a:p>
                    <a:fld id="{5924F26F-D9AB-48E1-810C-FB7FAF731D15}" type="CELLRANGE">
                      <a:rPr lang="en-US"/>
                      <a:pPr/>
                      <a:t>[CELLRANGE]</a:t>
                    </a:fld>
                    <a:r>
                      <a:rPr lang="en-US" baseline="0"/>
                      <a:t> </a:t>
                    </a:r>
                    <a:fld id="{86D01B72-4575-41DC-A8A1-567D1AFF16CF}" type="CATEGORYNAME">
                      <a:rPr lang="en-US" baseline="0"/>
                      <a:pPr/>
                      <a:t>[CATEGORY NAME]</a:t>
                    </a:fld>
                    <a:r>
                      <a:rPr lang="en-US" baseline="0"/>
                      <a:t> &lt;1%</a:t>
                    </a:r>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'AIDS Death_0-14_All Regions'!$A$39:$A$46</c:f>
              <c:strCache>
                <c:ptCount val="8"/>
                <c:pt idx="0">
                  <c:v>Eastern and Southern Africa</c:v>
                </c:pt>
                <c:pt idx="1">
                  <c:v>Middle East and North Africa</c:v>
                </c:pt>
                <c:pt idx="2">
                  <c:v>South Asia</c:v>
                </c:pt>
                <c:pt idx="3">
                  <c:v>East Asia and the Pacific</c:v>
                </c:pt>
                <c:pt idx="4">
                  <c:v>Latin America and the Caribbean</c:v>
                </c:pt>
                <c:pt idx="5">
                  <c:v>Middle East and North Africa</c:v>
                </c:pt>
                <c:pt idx="6">
                  <c:v>Rest of World</c:v>
                </c:pt>
                <c:pt idx="7">
                  <c:v>CEE/CIS</c:v>
                </c:pt>
              </c:strCache>
            </c:strRef>
          </c:cat>
          <c:val>
            <c:numRef>
              <c:f>'AIDS Death_0-14_All Regions'!$B$39:$B$46</c:f>
              <c:numCache>
                <c:formatCode>General</c:formatCode>
                <c:ptCount val="8"/>
                <c:pt idx="0">
                  <c:v>48091</c:v>
                </c:pt>
                <c:pt idx="1">
                  <c:v>42759</c:v>
                </c:pt>
                <c:pt idx="2">
                  <c:v>8032.1013000000003</c:v>
                </c:pt>
                <c:pt idx="3">
                  <c:v>3502.3850000000002</c:v>
                </c:pt>
                <c:pt idx="4">
                  <c:v>1829.3811000000001</c:v>
                </c:pt>
                <c:pt idx="5">
                  <c:v>785</c:v>
                </c:pt>
                <c:pt idx="6">
                  <c:v>307.70569999999998</c:v>
                </c:pt>
                <c:pt idx="7">
                  <c:v>296.90640000000002</c:v>
                </c:pt>
              </c:numCache>
            </c:numRef>
          </c:val>
          <c:extLst>
            <c:ext xmlns:c15="http://schemas.microsoft.com/office/drawing/2012/chart" uri="{02D57815-91ED-43cb-92C2-25804820EDAC}">
              <c15:datalabelsRange>
                <c15:f>'AIDS Death_0-14_All Regions'!$C$39:$C$46</c15:f>
                <c15:dlblRangeCache>
                  <c:ptCount val="8"/>
                  <c:pt idx="0">
                    <c:v>48,000</c:v>
                  </c:pt>
                  <c:pt idx="1">
                    <c:v>43,000</c:v>
                  </c:pt>
                  <c:pt idx="2">
                    <c:v>8,000</c:v>
                  </c:pt>
                  <c:pt idx="3">
                    <c:v>3,500</c:v>
                  </c:pt>
                  <c:pt idx="4">
                    <c:v>1,800</c:v>
                  </c:pt>
                  <c:pt idx="5">
                    <c:v>&lt;1,000</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Middle East and North Africa,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914873821409375"/>
          <c:y val="0.35901494772201492"/>
          <c:w val="0.52981676828242108"/>
          <c:h val="0.55189231148462126"/>
        </c:manualLayout>
      </c:layout>
      <c:pieChart>
        <c:varyColors val="1"/>
        <c:ser>
          <c:idx val="0"/>
          <c:order val="0"/>
          <c:tx>
            <c:strRef>
              <c:f>'AIDS Deaths_0-14_reg'!$B$38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Lbls>
            <c:dLbl>
              <c:idx val="0"/>
              <c:layout/>
              <c:tx>
                <c:rich>
                  <a:bodyPr/>
                  <a:lstStyle/>
                  <a:p>
                    <a:fld id="{D7C767E5-7F6C-4ED0-89FE-55F3F4D3A9FC}" type="CELLRANGE">
                      <a:rPr lang="en-US"/>
                      <a:pPr/>
                      <a:t>[CELLRANGE]</a:t>
                    </a:fld>
                    <a:r>
                      <a:rPr lang="en-US" baseline="0"/>
                      <a:t> </a:t>
                    </a:r>
                    <a:fld id="{E9A252BA-C39B-4E55-8F89-26414EE21791}" type="CATEGORYNAME">
                      <a:rPr lang="en-US" baseline="0"/>
                      <a:pPr/>
                      <a:t>[CATEGORY NAME]</a:t>
                    </a:fld>
                    <a:r>
                      <a:rPr lang="en-US" baseline="0"/>
                      <a:t> </a:t>
                    </a:r>
                    <a:fld id="{E085571B-7986-4CCE-B58B-53097DDC6FE8}"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D220E112-AEB0-418B-9FEF-C574EBC5E8D4}" type="CELLRANGE">
                      <a:rPr lang="en-US"/>
                      <a:pPr/>
                      <a:t>[CELLRANGE]</a:t>
                    </a:fld>
                    <a:r>
                      <a:rPr lang="en-US" baseline="0"/>
                      <a:t> </a:t>
                    </a:r>
                    <a:fld id="{873B0CDD-46A7-47D1-9B5C-5830990E0129}" type="CATEGORYNAME">
                      <a:rPr lang="en-US" baseline="0"/>
                      <a:pPr/>
                      <a:t>[CATEGORY NAME]</a:t>
                    </a:fld>
                    <a:r>
                      <a:rPr lang="en-US" baseline="0"/>
                      <a:t> </a:t>
                    </a:r>
                    <a:fld id="{34FB2BFA-3E7D-458F-BECC-BD569D9EAEB2}"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E157C92C-FDE4-4BA9-9C1A-8DFC53B324ED}" type="CELLRANGE">
                      <a:rPr lang="en-US"/>
                      <a:pPr/>
                      <a:t>[CELLRANGE]</a:t>
                    </a:fld>
                    <a:r>
                      <a:rPr lang="en-US" baseline="0"/>
                      <a:t> </a:t>
                    </a:r>
                    <a:fld id="{B750C6D4-8A05-4776-BBEA-B6F9CEF09981}" type="CATEGORYNAME">
                      <a:rPr lang="en-US" baseline="0"/>
                      <a:pPr/>
                      <a:t>[CATEGORY NAME]</a:t>
                    </a:fld>
                    <a:r>
                      <a:rPr lang="en-US" baseline="0"/>
                      <a:t> </a:t>
                    </a:r>
                    <a:fld id="{C488C17A-3F3C-4DEA-A189-EEDC6937BC2E}"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ADC2E612-2422-4753-B0BA-A3A39C22E6A9}" type="CELLRANGE">
                      <a:rPr lang="en-US"/>
                      <a:pPr/>
                      <a:t>[CELLRANGE]</a:t>
                    </a:fld>
                    <a:r>
                      <a:rPr lang="en-US" baseline="0"/>
                      <a:t> </a:t>
                    </a:r>
                    <a:fld id="{ACB86F31-5265-4071-95CD-E2F216A63984}" type="CATEGORYNAME">
                      <a:rPr lang="en-US" baseline="0"/>
                      <a:pPr/>
                      <a:t>[CATEGORY NAME]</a:t>
                    </a:fld>
                    <a:r>
                      <a:rPr lang="en-US" baseline="0"/>
                      <a:t> </a:t>
                    </a:r>
                    <a:fld id="{F2CC44DC-9ED6-4E91-B06B-973920CCBC65}"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D0205AD3-CE08-475C-9C73-CDBD8333C549}" type="CELLRANGE">
                      <a:rPr lang="en-US"/>
                      <a:pPr/>
                      <a:t>[CELLRANGE]</a:t>
                    </a:fld>
                    <a:r>
                      <a:rPr lang="en-US" baseline="0"/>
                      <a:t> </a:t>
                    </a:r>
                    <a:fld id="{EB85F9FF-9AE6-41A7-9865-ADDF598FC706}" type="CATEGORYNAME">
                      <a:rPr lang="en-US" baseline="0"/>
                      <a:pPr/>
                      <a:t>[CATEGORY NAME]</a:t>
                    </a:fld>
                    <a:r>
                      <a:rPr lang="en-US" baseline="0"/>
                      <a:t> </a:t>
                    </a:r>
                    <a:fld id="{915EF377-2E61-474B-8BE1-1F3F4E1EE3CA}"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4749B991-051E-4CB9-9FAC-8F98598CE523}" type="CELLRANGE">
                      <a:rPr lang="en-US"/>
                      <a:pPr/>
                      <a:t>[CELLRANGE]</a:t>
                    </a:fld>
                    <a:r>
                      <a:rPr lang="en-US" baseline="0"/>
                      <a:t> </a:t>
                    </a:r>
                    <a:fld id="{94B4A716-F66B-489C-A67B-3021EC88B1C7}" type="CATEGORYNAME">
                      <a:rPr lang="en-US" baseline="0"/>
                      <a:pPr/>
                      <a:t>[CATEGORY NAME]</a:t>
                    </a:fld>
                    <a:r>
                      <a:rPr lang="en-US" baseline="0"/>
                      <a:t> </a:t>
                    </a:r>
                    <a:fld id="{C3597C4C-8CEC-4035-B7CB-EAEDBBEB73A3}"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1F617FEF-2DB7-4667-B2BB-1699035ADCA6}" type="CELLRANGE">
                      <a:rPr lang="en-US"/>
                      <a:pPr/>
                      <a:t>[CELLRANGE]</a:t>
                    </a:fld>
                    <a:r>
                      <a:rPr lang="en-US" baseline="0"/>
                      <a:t> </a:t>
                    </a:r>
                    <a:fld id="{089202BE-16E9-490B-B2AB-01FB7CD097BB}" type="CATEGORYNAME">
                      <a:rPr lang="en-US" baseline="0"/>
                      <a:pPr/>
                      <a:t>[CATEGORY NAME]</a:t>
                    </a:fld>
                    <a:r>
                      <a:rPr lang="en-US" baseline="0"/>
                      <a:t> </a:t>
                    </a:r>
                    <a:fld id="{902037F3-02DF-4B6F-8381-2A9B17E72F22}"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B2889C0D-683C-466D-A3F3-D6A9991E5ECC}" type="CELLRANGE">
                      <a:rPr lang="en-US"/>
                      <a:pPr/>
                      <a:t>[CELLRANGE]</a:t>
                    </a:fld>
                    <a:r>
                      <a:rPr lang="en-US" baseline="0"/>
                      <a:t> </a:t>
                    </a:r>
                    <a:fld id="{992921F9-C896-47F0-9D91-0D7E23211F74}" type="CATEGORYNAME">
                      <a:rPr lang="en-US" baseline="0"/>
                      <a:pPr/>
                      <a:t>[CATEGORY NAME]</a:t>
                    </a:fld>
                    <a:r>
                      <a:rPr lang="en-US" baseline="0"/>
                      <a:t> &lt;1%</a:t>
                    </a:r>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8"/>
              <c:layout/>
              <c:tx>
                <c:rich>
                  <a:bodyPr/>
                  <a:lstStyle/>
                  <a:p>
                    <a:fld id="{5D370A00-FA6E-4C97-A807-9FE791872E67}" type="CELLRANGE">
                      <a:rPr lang="en-US"/>
                      <a:pPr/>
                      <a:t>[CELLRANGE]</a:t>
                    </a:fld>
                    <a:r>
                      <a:rPr lang="en-US" baseline="0"/>
                      <a:t> </a:t>
                    </a:r>
                    <a:fld id="{BEBEBA5F-7F81-40F6-93F1-F86A137E6C98}" type="CATEGORYNAME">
                      <a:rPr lang="en-US" baseline="0"/>
                      <a:pPr/>
                      <a:t>[CATEGORY NAME]</a:t>
                    </a:fld>
                    <a:r>
                      <a:rPr lang="en-US" baseline="0"/>
                      <a:t> &lt;1%</a:t>
                    </a:r>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9"/>
              <c:layout/>
              <c:tx>
                <c:rich>
                  <a:bodyPr/>
                  <a:lstStyle/>
                  <a:p>
                    <a:fld id="{158ECD7F-4B9D-43F8-83E9-9ABC2E9C167C}" type="CELLRANGE">
                      <a:rPr lang="en-US"/>
                      <a:pPr/>
                      <a:t>[CELLRANGE]</a:t>
                    </a:fld>
                    <a:r>
                      <a:rPr lang="en-US" baseline="0"/>
                      <a:t> </a:t>
                    </a:r>
                    <a:fld id="{97E23F36-0A5B-4B59-8C8B-C1864FFB5C61}" type="CATEGORYNAME">
                      <a:rPr lang="en-US" baseline="0"/>
                      <a:pPr/>
                      <a:t>[CATEGORY NAME]</a:t>
                    </a:fld>
                    <a:r>
                      <a:rPr lang="en-US" baseline="0"/>
                      <a:t> &lt;1%</a:t>
                    </a:r>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'AIDS Deaths_0-14_reg'!$A$39:$A$48</c:f>
              <c:strCache>
                <c:ptCount val="10"/>
                <c:pt idx="0">
                  <c:v>Sudan</c:v>
                </c:pt>
                <c:pt idx="1">
                  <c:v>Iran (Islamic Republic of)</c:v>
                </c:pt>
                <c:pt idx="2">
                  <c:v>Djibouti</c:v>
                </c:pt>
                <c:pt idx="3">
                  <c:v>Yemen</c:v>
                </c:pt>
                <c:pt idx="4">
                  <c:v>Egypt</c:v>
                </c:pt>
                <c:pt idx="5">
                  <c:v>Morocco</c:v>
                </c:pt>
                <c:pt idx="6">
                  <c:v>Algeria</c:v>
                </c:pt>
                <c:pt idx="7">
                  <c:v>Oman</c:v>
                </c:pt>
                <c:pt idx="8">
                  <c:v>Lebanon</c:v>
                </c:pt>
                <c:pt idx="9">
                  <c:v>Tunisia</c:v>
                </c:pt>
              </c:strCache>
            </c:strRef>
          </c:cat>
          <c:val>
            <c:numRef>
              <c:f>'AIDS Deaths_0-14_reg'!$B$39:$B$48</c:f>
              <c:numCache>
                <c:formatCode>General</c:formatCode>
                <c:ptCount val="10"/>
                <c:pt idx="0">
                  <c:v>423</c:v>
                </c:pt>
                <c:pt idx="1">
                  <c:v>156</c:v>
                </c:pt>
                <c:pt idx="2">
                  <c:v>66</c:v>
                </c:pt>
                <c:pt idx="3">
                  <c:v>48</c:v>
                </c:pt>
                <c:pt idx="4">
                  <c:v>38</c:v>
                </c:pt>
                <c:pt idx="5">
                  <c:v>26</c:v>
                </c:pt>
                <c:pt idx="6">
                  <c:v>21</c:v>
                </c:pt>
                <c:pt idx="7">
                  <c:v>3</c:v>
                </c:pt>
                <c:pt idx="8">
                  <c:v>2</c:v>
                </c:pt>
                <c:pt idx="9">
                  <c:v>2</c:v>
                </c:pt>
              </c:numCache>
            </c:numRef>
          </c:val>
          <c:extLst>
            <c:ext xmlns:c15="http://schemas.microsoft.com/office/drawing/2012/chart" uri="{02D57815-91ED-43cb-92C2-25804820EDAC}">
              <c15:datalabelsRange>
                <c15:f>'AIDS Deaths_0-14_reg'!$C$39:$C$48</c15:f>
                <c15:dlblRangeCache>
                  <c:ptCount val="10"/>
                  <c:pt idx="0">
                    <c:v>&lt;500</c:v>
                  </c:pt>
                  <c:pt idx="1">
                    <c:v>&lt;200</c:v>
                  </c:pt>
                  <c:pt idx="2">
                    <c:v>&lt;100</c:v>
                  </c:pt>
                  <c:pt idx="3">
                    <c:v>&lt;100</c:v>
                  </c:pt>
                  <c:pt idx="4">
                    <c:v>&lt;100</c:v>
                  </c:pt>
                  <c:pt idx="5">
                    <c:v>&lt;100</c:v>
                  </c:pt>
                  <c:pt idx="6">
                    <c:v>&lt;100</c:v>
                  </c:pt>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Distribution of the number of pregnant women living with HIV receiving most effective antiretroviral medicines for PMTCT, by regimen, Middle East and North Africa, 2000-2015</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'PMTCT regimen'!$C$35</c:f>
              <c:strCache>
                <c:ptCount val="1"/>
                <c:pt idx="0">
                  <c:v>Option B+ (ART)</c:v>
                </c:pt>
              </c:strCache>
            </c:strRef>
          </c:tx>
          <c:spPr>
            <a:solidFill>
              <a:schemeClr val="accent5">
                <a:lumMod val="50000"/>
              </a:schemeClr>
            </a:solidFill>
            <a:ln>
              <a:noFill/>
            </a:ln>
            <a:effectLst/>
          </c:spPr>
          <c:invertIfNegative val="0"/>
          <c:cat>
            <c:numRef>
              <c:f>'PMTCT regimen'!$A$36:$A$51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'PMTCT regimen'!$C$36:$C$51</c:f>
              <c:numCache>
                <c:formatCode>#,##0</c:formatCode>
                <c:ptCount val="16"/>
                <c:pt idx="0">
                  <c:v>0</c:v>
                </c:pt>
                <c:pt idx="1">
                  <c:v>0</c:v>
                </c:pt>
                <c:pt idx="2">
                  <c:v>1</c:v>
                </c:pt>
                <c:pt idx="3">
                  <c:v>2</c:v>
                </c:pt>
                <c:pt idx="4">
                  <c:v>1</c:v>
                </c:pt>
                <c:pt idx="5">
                  <c:v>14</c:v>
                </c:pt>
                <c:pt idx="6">
                  <c:v>30.2301</c:v>
                </c:pt>
                <c:pt idx="7">
                  <c:v>49</c:v>
                </c:pt>
                <c:pt idx="8">
                  <c:v>154</c:v>
                </c:pt>
                <c:pt idx="9">
                  <c:v>181</c:v>
                </c:pt>
                <c:pt idx="10">
                  <c:v>300</c:v>
                </c:pt>
                <c:pt idx="11">
                  <c:v>308</c:v>
                </c:pt>
                <c:pt idx="12">
                  <c:v>401</c:v>
                </c:pt>
                <c:pt idx="13">
                  <c:v>579</c:v>
                </c:pt>
                <c:pt idx="14">
                  <c:v>648</c:v>
                </c:pt>
                <c:pt idx="15">
                  <c:v>801</c:v>
                </c:pt>
              </c:numCache>
            </c:numRef>
          </c:val>
        </c:ser>
        <c:ser>
          <c:idx val="1"/>
          <c:order val="1"/>
          <c:tx>
            <c:strRef>
              <c:f>'PMTCT regimen'!$D$35</c:f>
              <c:strCache>
                <c:ptCount val="1"/>
                <c:pt idx="0">
                  <c:v>Option B (triple prophylaxis)</c:v>
                </c:pt>
              </c:strCache>
            </c:strRef>
          </c:tx>
          <c:spPr>
            <a:solidFill>
              <a:schemeClr val="accent5"/>
            </a:solidFill>
            <a:ln>
              <a:noFill/>
            </a:ln>
            <a:effectLst/>
          </c:spPr>
          <c:invertIfNegative val="0"/>
          <c:cat>
            <c:numRef>
              <c:f>'PMTCT regimen'!$A$36:$A$51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'PMTCT regimen'!$D$36:$D$51</c:f>
              <c:numCache>
                <c:formatCode>#,##0</c:formatCode>
                <c:ptCount val="16"/>
                <c:pt idx="0">
                  <c:v>0</c:v>
                </c:pt>
                <c:pt idx="1">
                  <c:v>0</c:v>
                </c:pt>
                <c:pt idx="2">
                  <c:v>0</c:v>
                </c:pt>
                <c:pt idx="3">
                  <c:v>0</c:v>
                </c:pt>
                <c:pt idx="4">
                  <c:v>0</c:v>
                </c:pt>
                <c:pt idx="5">
                  <c:v>0</c:v>
                </c:pt>
                <c:pt idx="6">
                  <c:v>15</c:v>
                </c:pt>
                <c:pt idx="7">
                  <c:v>17</c:v>
                </c:pt>
                <c:pt idx="8">
                  <c:v>44</c:v>
                </c:pt>
                <c:pt idx="9">
                  <c:v>52</c:v>
                </c:pt>
                <c:pt idx="10">
                  <c:v>117</c:v>
                </c:pt>
                <c:pt idx="11">
                  <c:v>185</c:v>
                </c:pt>
                <c:pt idx="12">
                  <c:v>253</c:v>
                </c:pt>
                <c:pt idx="13">
                  <c:v>157</c:v>
                </c:pt>
                <c:pt idx="14">
                  <c:v>117</c:v>
                </c:pt>
                <c:pt idx="15">
                  <c:v>0</c:v>
                </c:pt>
              </c:numCache>
            </c:numRef>
          </c:val>
        </c:ser>
        <c:ser>
          <c:idx val="2"/>
          <c:order val="2"/>
          <c:tx>
            <c:strRef>
              <c:f>'PMTCT regimen'!$E$35</c:f>
              <c:strCache>
                <c:ptCount val="1"/>
                <c:pt idx="0">
                  <c:v>Option A</c:v>
                </c:pt>
              </c:strCache>
            </c:strRef>
          </c:tx>
          <c:spPr>
            <a:solidFill>
              <a:schemeClr val="accent5">
                <a:lumMod val="60000"/>
                <a:lumOff val="40000"/>
              </a:schemeClr>
            </a:solidFill>
            <a:ln>
              <a:noFill/>
            </a:ln>
            <a:effectLst/>
          </c:spPr>
          <c:invertIfNegative val="0"/>
          <c:cat>
            <c:numRef>
              <c:f>'PMTCT regimen'!$A$36:$A$51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'PMTCT regimen'!$E$36:$E$51</c:f>
              <c:numCache>
                <c:formatCode>#,##0</c:formatCode>
                <c:ptCount val="16"/>
                <c:pt idx="0">
                  <c:v>0</c:v>
                </c:pt>
                <c:pt idx="1">
                  <c:v>0</c:v>
                </c:pt>
                <c:pt idx="2">
                  <c:v>0</c:v>
                </c:pt>
                <c:pt idx="3">
                  <c:v>0</c:v>
                </c:pt>
                <c:pt idx="4">
                  <c:v>0</c:v>
                </c:pt>
                <c:pt idx="5">
                  <c:v>0</c:v>
                </c:pt>
                <c:pt idx="6">
                  <c:v>0</c:v>
                </c:pt>
                <c:pt idx="7">
                  <c:v>0</c:v>
                </c:pt>
                <c:pt idx="8">
                  <c:v>0</c:v>
                </c:pt>
                <c:pt idx="9">
                  <c:v>53</c:v>
                </c:pt>
                <c:pt idx="10">
                  <c:v>51</c:v>
                </c:pt>
                <c:pt idx="11">
                  <c:v>9</c:v>
                </c:pt>
                <c:pt idx="12">
                  <c:v>9</c:v>
                </c:pt>
                <c:pt idx="13">
                  <c:v>0</c:v>
                </c:pt>
                <c:pt idx="14">
                  <c:v>8</c:v>
                </c:pt>
                <c:pt idx="15">
                  <c:v>0</c:v>
                </c:pt>
              </c:numCache>
            </c:numRef>
          </c:val>
        </c:ser>
        <c:ser>
          <c:idx val="3"/>
          <c:order val="3"/>
          <c:tx>
            <c:strRef>
              <c:f>'PMTCT regimen'!$F$35</c:f>
              <c:strCache>
                <c:ptCount val="1"/>
                <c:pt idx="0">
                  <c:v>Dual ARVs</c:v>
                </c:pt>
              </c:strCache>
            </c:strRef>
          </c:tx>
          <c:spPr>
            <a:solidFill>
              <a:schemeClr val="accent5">
                <a:lumMod val="40000"/>
                <a:lumOff val="60000"/>
              </a:schemeClr>
            </a:solidFill>
            <a:ln>
              <a:noFill/>
            </a:ln>
            <a:effectLst/>
          </c:spPr>
          <c:invertIfNegative val="0"/>
          <c:cat>
            <c:numRef>
              <c:f>'PMTCT regimen'!$A$36:$A$51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'PMTCT regimen'!$F$36:$F$51</c:f>
              <c:numCache>
                <c:formatCode>#,##0</c:formatCode>
                <c:ptCount val="16"/>
                <c:pt idx="0">
                  <c:v>0</c:v>
                </c:pt>
                <c:pt idx="1">
                  <c:v>0</c:v>
                </c:pt>
                <c:pt idx="2">
                  <c:v>0.1716</c:v>
                </c:pt>
                <c:pt idx="3">
                  <c:v>16</c:v>
                </c:pt>
                <c:pt idx="4">
                  <c:v>21</c:v>
                </c:pt>
                <c:pt idx="5">
                  <c:v>29</c:v>
                </c:pt>
                <c:pt idx="6">
                  <c:v>59</c:v>
                </c:pt>
                <c:pt idx="7">
                  <c:v>67</c:v>
                </c:pt>
                <c:pt idx="8">
                  <c:v>79</c:v>
                </c:pt>
                <c:pt idx="9">
                  <c:v>36</c:v>
                </c:pt>
                <c:pt idx="10">
                  <c:v>44</c:v>
                </c:pt>
                <c:pt idx="11">
                  <c:v>0</c:v>
                </c:pt>
                <c:pt idx="12">
                  <c:v>0</c:v>
                </c:pt>
                <c:pt idx="13">
                  <c:v>0</c:v>
                </c:pt>
                <c:pt idx="14">
                  <c:v>0</c:v>
                </c:pt>
                <c:pt idx="15">
                  <c:v>0</c:v>
                </c:pt>
              </c:numCache>
            </c:numRef>
          </c:val>
        </c:ser>
        <c:ser>
          <c:idx val="4"/>
          <c:order val="4"/>
          <c:tx>
            <c:strRef>
              <c:f>'PMTCT regimen'!$G$35</c:f>
              <c:strCache>
                <c:ptCount val="1"/>
                <c:pt idx="0">
                  <c:v>Single-dose nevirapine</c:v>
                </c:pt>
              </c:strCache>
            </c:strRef>
          </c:tx>
          <c:spPr>
            <a:pattFill prst="pct70">
              <a:fgClr>
                <a:schemeClr val="bg1">
                  <a:lumMod val="50000"/>
                </a:schemeClr>
              </a:fgClr>
              <a:bgClr>
                <a:schemeClr val="bg1"/>
              </a:bgClr>
            </a:pattFill>
            <a:ln>
              <a:noFill/>
            </a:ln>
            <a:effectLst/>
          </c:spPr>
          <c:invertIfNegative val="0"/>
          <c:cat>
            <c:numRef>
              <c:f>'PMTCT regimen'!$A$36:$A$51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'PMTCT regimen'!$G$36:$G$51</c:f>
              <c:numCache>
                <c:formatCode>#,##0</c:formatCode>
                <c:ptCount val="16"/>
                <c:pt idx="0">
                  <c:v>0</c:v>
                </c:pt>
                <c:pt idx="1">
                  <c:v>0</c:v>
                </c:pt>
                <c:pt idx="2">
                  <c:v>0</c:v>
                </c:pt>
                <c:pt idx="3">
                  <c:v>0</c:v>
                </c:pt>
                <c:pt idx="4">
                  <c:v>3</c:v>
                </c:pt>
                <c:pt idx="5">
                  <c:v>6</c:v>
                </c:pt>
                <c:pt idx="6">
                  <c:v>8</c:v>
                </c:pt>
                <c:pt idx="7">
                  <c:v>6</c:v>
                </c:pt>
                <c:pt idx="8">
                  <c:v>36</c:v>
                </c:pt>
                <c:pt idx="9">
                  <c:v>0</c:v>
                </c:pt>
                <c:pt idx="10">
                  <c:v>0</c:v>
                </c:pt>
                <c:pt idx="11">
                  <c:v>0</c:v>
                </c:pt>
                <c:pt idx="12">
                  <c:v>0</c:v>
                </c:pt>
                <c:pt idx="13">
                  <c:v>0</c:v>
                </c:pt>
                <c:pt idx="14">
                  <c:v>0</c:v>
                </c:pt>
                <c:pt idx="15">
                  <c:v>7</c:v>
                </c:pt>
              </c:numCache>
            </c:numRef>
          </c:val>
        </c:ser>
        <c:ser>
          <c:idx val="5"/>
          <c:order val="5"/>
          <c:tx>
            <c:strRef>
              <c:f>'PMTCT regimen'!$I$35</c:f>
              <c:strCache>
                <c:ptCount val="1"/>
                <c:pt idx="0">
                  <c:v>Pregnant women not receiving ARVs for PMTCT</c:v>
                </c:pt>
              </c:strCache>
            </c:strRef>
          </c:tx>
          <c:spPr>
            <a:pattFill prst="dkDnDiag">
              <a:fgClr>
                <a:srgbClr val="C00000"/>
              </a:fgClr>
              <a:bgClr>
                <a:schemeClr val="bg1"/>
              </a:bgClr>
            </a:pattFill>
            <a:ln>
              <a:noFill/>
            </a:ln>
            <a:effectLst/>
          </c:spPr>
          <c:invertIfNegative val="0"/>
          <c:cat>
            <c:numRef>
              <c:f>'PMTCT regimen'!$A$36:$A$51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'PMTCT regimen'!$I$36:$I$51</c:f>
              <c:numCache>
                <c:formatCode>#,##0</c:formatCode>
                <c:ptCount val="16"/>
                <c:pt idx="0">
                  <c:v>2415</c:v>
                </c:pt>
                <c:pt idx="1">
                  <c:v>2644</c:v>
                </c:pt>
                <c:pt idx="2">
                  <c:v>2869.8283999999999</c:v>
                </c:pt>
                <c:pt idx="3">
                  <c:v>3073</c:v>
                </c:pt>
                <c:pt idx="4">
                  <c:v>3280</c:v>
                </c:pt>
                <c:pt idx="5">
                  <c:v>3462</c:v>
                </c:pt>
                <c:pt idx="6">
                  <c:v>3594.7699000000002</c:v>
                </c:pt>
                <c:pt idx="7">
                  <c:v>3754</c:v>
                </c:pt>
                <c:pt idx="8">
                  <c:v>3770</c:v>
                </c:pt>
                <c:pt idx="9">
                  <c:v>3971</c:v>
                </c:pt>
                <c:pt idx="10">
                  <c:v>3999</c:v>
                </c:pt>
                <c:pt idx="11">
                  <c:v>4203</c:v>
                </c:pt>
                <c:pt idx="12">
                  <c:v>4197</c:v>
                </c:pt>
                <c:pt idx="13">
                  <c:v>4262</c:v>
                </c:pt>
                <c:pt idx="14">
                  <c:v>4351</c:v>
                </c:pt>
                <c:pt idx="15">
                  <c:v>4427</c:v>
                </c:pt>
              </c:numCache>
            </c:numRef>
          </c:val>
        </c:ser>
        <c:dLbls>
          <c:showLegendKey val="0"/>
          <c:showVal val="0"/>
          <c:showCatName val="0"/>
          <c:showSerName val="0"/>
          <c:showPercent val="0"/>
          <c:showBubbleSize val="0"/>
        </c:dLbls>
        <c:gapWidth val="15"/>
        <c:overlap val="100"/>
        <c:axId val="567891016"/>
        <c:axId val="567891408"/>
      </c:barChart>
      <c:catAx>
        <c:axId val="56789101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91408"/>
        <c:crosses val="autoZero"/>
        <c:auto val="1"/>
        <c:lblAlgn val="ctr"/>
        <c:lblOffset val="100"/>
        <c:noMultiLvlLbl val="0"/>
      </c:catAx>
      <c:valAx>
        <c:axId val="5678914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9101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number of AIDS-related deaths, by five-year age groups, Middle East and North Africa, 2015</a:t>
            </a:r>
            <a:endParaRPr lang="en-US" baseline="0"/>
          </a:p>
        </c:rich>
      </c:tx>
      <c:layout>
        <c:manualLayout>
          <c:xMode val="edge"/>
          <c:yMode val="edge"/>
          <c:x val="0.13206268723206954"/>
          <c:y val="1.4022788319201356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stacked"/>
        <c:varyColors val="0"/>
        <c:ser>
          <c:idx val="0"/>
          <c:order val="0"/>
          <c:tx>
            <c:strRef>
              <c:f>'AIDS Deaths_age distribution'!$B$33</c:f>
              <c:strCache>
                <c:ptCount val="1"/>
                <c:pt idx="0">
                  <c:v>Female</c:v>
                </c:pt>
              </c:strCache>
            </c:strRef>
          </c:tx>
          <c:spPr>
            <a:solidFill>
              <a:schemeClr val="accent6">
                <a:lumMod val="40000"/>
                <a:lumOff val="60000"/>
              </a:schemeClr>
            </a:solidFill>
            <a:ln>
              <a:noFill/>
            </a:ln>
            <a:effectLst/>
          </c:spPr>
          <c:invertIfNegative val="0"/>
          <c:dLbls>
            <c:dLbl>
              <c:idx val="0"/>
              <c:layout/>
              <c:tx>
                <c:rich>
                  <a:bodyPr/>
                  <a:lstStyle/>
                  <a:p>
                    <a:fld id="{E9A37A8C-6D6D-4EF1-9F7F-C5A940192DE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manualLayout>
                  <c:x val="-1.1562510037929552E-2"/>
                  <c:y val="0"/>
                </c:manualLayout>
              </c:layout>
              <c:tx>
                <c:rich>
                  <a:bodyPr/>
                  <a:lstStyle/>
                  <a:p>
                    <a:fld id="{AC97EE41-0838-4327-A393-C2494635674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
              <c:layout>
                <c:manualLayout>
                  <c:x val="-1.7165188644620171E-2"/>
                  <c:y val="-2.4076357259849284E-3"/>
                </c:manualLayout>
              </c:layout>
              <c:tx>
                <c:rich>
                  <a:bodyPr/>
                  <a:lstStyle/>
                  <a:p>
                    <a:fld id="{A1B08458-497D-40E1-9A66-268E9DC0AE0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3"/>
              <c:layout>
                <c:manualLayout>
                  <c:x val="-1.0477623776557338E-2"/>
                  <c:y val="-2.4078253185296945E-3"/>
                </c:manualLayout>
              </c:layout>
              <c:tx>
                <c:rich>
                  <a:bodyPr/>
                  <a:lstStyle/>
                  <a:p>
                    <a:fld id="{A3AFB45F-6F3C-4562-9555-C80382337F1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4"/>
              <c:layout>
                <c:manualLayout>
                  <c:x val="-1.5896525994354073E-2"/>
                  <c:y val="4.4142954229870275E-17"/>
                </c:manualLayout>
              </c:layout>
              <c:tx>
                <c:rich>
                  <a:bodyPr/>
                  <a:lstStyle/>
                  <a:p>
                    <a:fld id="{45C7CC61-FF25-4AFF-819A-C05337FCFB8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dk1">
                          <a:lumMod val="35000"/>
                          <a:lumOff val="65000"/>
                        </a:schemeClr>
                      </a:solidFill>
                      <a:round/>
                    </a:ln>
                    <a:effectLst/>
                  </c:spPr>
                </c15:leaderLines>
              </c:ext>
            </c:extLst>
          </c:dLbls>
          <c:cat>
            <c:strRef>
              <c:f>'AIDS Deaths_age distribution'!$A$34:$A$38</c:f>
              <c:strCache>
                <c:ptCount val="5"/>
                <c:pt idx="0">
                  <c:v>0-4</c:v>
                </c:pt>
                <c:pt idx="1">
                  <c:v>5-9</c:v>
                </c:pt>
                <c:pt idx="2">
                  <c:v>10-14</c:v>
                </c:pt>
                <c:pt idx="3">
                  <c:v>15-19</c:v>
                </c:pt>
                <c:pt idx="4">
                  <c:v>20-24</c:v>
                </c:pt>
              </c:strCache>
            </c:strRef>
          </c:cat>
          <c:val>
            <c:numRef>
              <c:f>'AIDS Deaths_age distribution'!$B$34:$B$38</c:f>
              <c:numCache>
                <c:formatCode>General</c:formatCode>
                <c:ptCount val="5"/>
                <c:pt idx="0">
                  <c:v>-310.63389999999998</c:v>
                </c:pt>
                <c:pt idx="1">
                  <c:v>-45.906300000000002</c:v>
                </c:pt>
                <c:pt idx="2">
                  <c:v>-29.038799999999998</c:v>
                </c:pt>
                <c:pt idx="3">
                  <c:v>-39.596299999999999</c:v>
                </c:pt>
                <c:pt idx="4">
                  <c:v>-137.60560000000001</c:v>
                </c:pt>
              </c:numCache>
            </c:numRef>
          </c:val>
          <c:extLst>
            <c:ext xmlns:c15="http://schemas.microsoft.com/office/drawing/2012/chart" uri="{02D57815-91ED-43cb-92C2-25804820EDAC}">
              <c15:datalabelsRange>
                <c15:f>'AIDS Deaths_age distribution'!$E$34:$E$38</c15:f>
                <c15:dlblRangeCache>
                  <c:ptCount val="5"/>
                  <c:pt idx="0">
                    <c:v>&lt;500</c:v>
                  </c:pt>
                  <c:pt idx="1">
                    <c:v>&lt;100</c:v>
                  </c:pt>
                  <c:pt idx="2">
                    <c:v>&lt;100</c:v>
                  </c:pt>
                  <c:pt idx="3">
                    <c:v>&lt;100</c:v>
                  </c:pt>
                  <c:pt idx="4">
                    <c:v>&lt;200</c:v>
                  </c:pt>
                </c15:dlblRangeCache>
              </c15:datalabelsRange>
            </c:ext>
          </c:extLst>
        </c:ser>
        <c:ser>
          <c:idx val="1"/>
          <c:order val="1"/>
          <c:tx>
            <c:strRef>
              <c:f>'AIDS Deaths_age distribution'!$C$33</c:f>
              <c:strCache>
                <c:ptCount val="1"/>
                <c:pt idx="0">
                  <c:v>Male</c:v>
                </c:pt>
              </c:strCache>
            </c:strRef>
          </c:tx>
          <c:spPr>
            <a:solidFill>
              <a:schemeClr val="accent5">
                <a:lumMod val="40000"/>
                <a:lumOff val="60000"/>
              </a:schemeClr>
            </a:solidFill>
            <a:ln>
              <a:noFill/>
            </a:ln>
            <a:effectLst/>
          </c:spPr>
          <c:invertIfNegative val="0"/>
          <c:dLbls>
            <c:dLbl>
              <c:idx val="0"/>
              <c:layout/>
              <c:tx>
                <c:rich>
                  <a:bodyPr/>
                  <a:lstStyle/>
                  <a:p>
                    <a:fld id="{53912185-5537-41C5-A047-227331EEFFC9}"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manualLayout>
                  <c:x val="1.1453244706423801E-2"/>
                  <c:y val="0"/>
                </c:manualLayout>
              </c:layout>
              <c:tx>
                <c:rich>
                  <a:bodyPr/>
                  <a:lstStyle/>
                  <a:p>
                    <a:fld id="{1CC83999-194F-4614-AC4D-1766FCB2B7C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
              <c:layout>
                <c:manualLayout>
                  <c:x val="1.1546186060692425E-2"/>
                  <c:y val="0"/>
                </c:manualLayout>
              </c:layout>
              <c:tx>
                <c:rich>
                  <a:bodyPr/>
                  <a:lstStyle/>
                  <a:p>
                    <a:fld id="{DB9DCC3A-D788-43A5-96F8-AD0D71AF269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3"/>
              <c:layout>
                <c:manualLayout>
                  <c:x val="4.8586211926297156E-3"/>
                  <c:y val="0"/>
                </c:manualLayout>
              </c:layout>
              <c:tx>
                <c:rich>
                  <a:bodyPr/>
                  <a:lstStyle/>
                  <a:p>
                    <a:fld id="{D8C6E8D8-47EB-4A59-9988-84ED3E36F79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4"/>
              <c:layout>
                <c:manualLayout>
                  <c:x val="1.4637078492528034E-2"/>
                  <c:y val="-4.4142954229870275E-17"/>
                </c:manualLayout>
              </c:layout>
              <c:tx>
                <c:rich>
                  <a:bodyPr/>
                  <a:lstStyle/>
                  <a:p>
                    <a:fld id="{123E89B5-3F38-4387-906B-8BFD50EF739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dk1">
                          <a:lumMod val="35000"/>
                          <a:lumOff val="65000"/>
                        </a:schemeClr>
                      </a:solidFill>
                      <a:round/>
                    </a:ln>
                    <a:effectLst/>
                  </c:spPr>
                </c15:leaderLines>
              </c:ext>
            </c:extLst>
          </c:dLbls>
          <c:cat>
            <c:strRef>
              <c:f>'AIDS Deaths_age distribution'!$A$34:$A$38</c:f>
              <c:strCache>
                <c:ptCount val="5"/>
                <c:pt idx="0">
                  <c:v>0-4</c:v>
                </c:pt>
                <c:pt idx="1">
                  <c:v>5-9</c:v>
                </c:pt>
                <c:pt idx="2">
                  <c:v>10-14</c:v>
                </c:pt>
                <c:pt idx="3">
                  <c:v>15-19</c:v>
                </c:pt>
                <c:pt idx="4">
                  <c:v>20-24</c:v>
                </c:pt>
              </c:strCache>
            </c:strRef>
          </c:cat>
          <c:val>
            <c:numRef>
              <c:f>'AIDS Deaths_age distribution'!$C$34:$C$38</c:f>
              <c:numCache>
                <c:formatCode>General</c:formatCode>
                <c:ptCount val="5"/>
                <c:pt idx="0">
                  <c:v>319.66269999999997</c:v>
                </c:pt>
                <c:pt idx="1">
                  <c:v>45.656199999999998</c:v>
                </c:pt>
                <c:pt idx="2">
                  <c:v>29.982600000000001</c:v>
                </c:pt>
                <c:pt idx="3">
                  <c:v>42.042200000000001</c:v>
                </c:pt>
                <c:pt idx="4">
                  <c:v>139</c:v>
                </c:pt>
              </c:numCache>
            </c:numRef>
          </c:val>
          <c:extLst>
            <c:ext xmlns:c15="http://schemas.microsoft.com/office/drawing/2012/chart" uri="{02D57815-91ED-43cb-92C2-25804820EDAC}">
              <c15:datalabelsRange>
                <c15:f>'AIDS Deaths_age distribution'!$F$34:$F$38</c15:f>
                <c15:dlblRangeCache>
                  <c:ptCount val="5"/>
                  <c:pt idx="0">
                    <c:v>&lt;500</c:v>
                  </c:pt>
                  <c:pt idx="1">
                    <c:v>&lt;100</c:v>
                  </c:pt>
                  <c:pt idx="2">
                    <c:v>&lt;100</c:v>
                  </c:pt>
                  <c:pt idx="3">
                    <c:v>&lt;100</c:v>
                  </c:pt>
                  <c:pt idx="4">
                    <c:v>&lt;200</c:v>
                  </c:pt>
                </c15:dlblRangeCache>
              </c15:datalabelsRange>
            </c:ext>
          </c:extLst>
        </c:ser>
        <c:dLbls>
          <c:showLegendKey val="0"/>
          <c:showVal val="0"/>
          <c:showCatName val="0"/>
          <c:showSerName val="0"/>
          <c:showPercent val="0"/>
          <c:showBubbleSize val="0"/>
        </c:dLbls>
        <c:gapWidth val="75"/>
        <c:overlap val="100"/>
        <c:axId val="567878472"/>
        <c:axId val="567883568"/>
      </c:barChart>
      <c:catAx>
        <c:axId val="567878472"/>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dk1">
                        <a:lumMod val="65000"/>
                        <a:lumOff val="35000"/>
                      </a:schemeClr>
                    </a:solidFill>
                    <a:latin typeface="+mn-lt"/>
                    <a:ea typeface="+mn-ea"/>
                    <a:cs typeface="+mn-cs"/>
                  </a:defRPr>
                </a:pPr>
                <a:r>
                  <a:rPr lang="en-US" sz="1050"/>
                  <a:t>Five-year Age</a:t>
                </a:r>
                <a:r>
                  <a:rPr lang="en-US" sz="1050" baseline="0"/>
                  <a:t> Group</a:t>
                </a:r>
                <a:endParaRPr lang="en-US" sz="1050"/>
              </a:p>
            </c:rich>
          </c:tx>
          <c:layout/>
          <c:overlay val="0"/>
          <c:spPr>
            <a:noFill/>
            <a:ln>
              <a:noFill/>
            </a:ln>
            <a:effectLst/>
          </c:spPr>
          <c:txPr>
            <a:bodyPr rot="-5400000" spcFirstLastPara="1" vertOverflow="ellipsis" vert="horz" wrap="square" anchor="ctr" anchorCtr="1"/>
            <a:lstStyle/>
            <a:p>
              <a:pPr>
                <a:defRPr sz="1050" b="1" i="0" u="none" strike="noStrike" kern="1200" baseline="0">
                  <a:solidFill>
                    <a:schemeClr val="dk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83568"/>
        <c:crosses val="autoZero"/>
        <c:auto val="1"/>
        <c:lblAlgn val="ctr"/>
        <c:lblOffset val="100"/>
        <c:noMultiLvlLbl val="0"/>
      </c:catAx>
      <c:valAx>
        <c:axId val="567883568"/>
        <c:scaling>
          <c:orientation val="minMax"/>
        </c:scaling>
        <c:delete val="0"/>
        <c:axPos val="b"/>
        <c:majorGridlines>
          <c:spPr>
            <a:ln w="9525" cap="flat" cmpd="sng" algn="ctr">
              <a:solidFill>
                <a:schemeClr val="dk1">
                  <a:lumMod val="15000"/>
                  <a:lumOff val="85000"/>
                </a:schemeClr>
              </a:solidFill>
              <a:round/>
            </a:ln>
            <a:effectLst/>
          </c:spPr>
        </c:majorGridlines>
        <c:numFmt formatCode="#,##0;#,##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78472"/>
        <c:crosses val="autoZero"/>
        <c:crossBetween val="between"/>
        <c:majorUnit val="500"/>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0.43870741482438297"/>
          <c:y val="0.12400819136947068"/>
          <c:w val="0.15936664548060159"/>
          <c:h val="4.509651432495916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Coverage of key interventions for preventing mother-to-child transmission of HIV and for paediatric care and treatment among Middle East and North Africa and the Global Plan priority countries, 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1"/>
          <c:order val="0"/>
          <c:tx>
            <c:strRef>
              <c:f>'PMTCT cascade'!$A$35</c:f>
              <c:strCache>
                <c:ptCount val="1"/>
                <c:pt idx="0">
                  <c:v>21 African Global Plan countries (excl. India)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 cascade'!$B$33:$F$33</c:f>
              <c:strCache>
                <c:ptCount val="5"/>
                <c:pt idx="0">
                  <c:v>Maternal ARVs for PMTCT</c:v>
                </c:pt>
                <c:pt idx="1">
                  <c:v>Infant ARVs for PMTCT</c:v>
                </c:pt>
                <c:pt idx="2">
                  <c:v>Cotrimoxazole</c:v>
                </c:pt>
                <c:pt idx="3">
                  <c:v>Early Infant Diagnosis</c:v>
                </c:pt>
                <c:pt idx="4">
                  <c:v>Paediatric ART</c:v>
                </c:pt>
              </c:strCache>
            </c:strRef>
          </c:cat>
          <c:val>
            <c:numRef>
              <c:f>'PMTCT cascade'!$B$35:$F$35</c:f>
              <c:numCache>
                <c:formatCode>0%</c:formatCode>
                <c:ptCount val="5"/>
                <c:pt idx="0">
                  <c:v>0.79918446719642988</c:v>
                </c:pt>
                <c:pt idx="1">
                  <c:v>0.56421174036305788</c:v>
                </c:pt>
                <c:pt idx="2">
                  <c:v>0.47581125009387321</c:v>
                </c:pt>
                <c:pt idx="3">
                  <c:v>0.50522568453231786</c:v>
                </c:pt>
                <c:pt idx="4">
                  <c:v>0.50859308000000003</c:v>
                </c:pt>
              </c:numCache>
            </c:numRef>
          </c:val>
        </c:ser>
        <c:ser>
          <c:idx val="0"/>
          <c:order val="1"/>
          <c:tx>
            <c:strRef>
              <c:f>'PMTCT cascade'!$A$34</c:f>
              <c:strCache>
                <c:ptCount val="1"/>
                <c:pt idx="0">
                  <c:v>MENA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 cascade'!$B$33:$F$33</c:f>
              <c:strCache>
                <c:ptCount val="5"/>
                <c:pt idx="0">
                  <c:v>Maternal ARVs for PMTCT</c:v>
                </c:pt>
                <c:pt idx="1">
                  <c:v>Infant ARVs for PMTCT</c:v>
                </c:pt>
                <c:pt idx="2">
                  <c:v>Cotrimoxazole</c:v>
                </c:pt>
                <c:pt idx="3">
                  <c:v>Early Infant Diagnosis</c:v>
                </c:pt>
                <c:pt idx="4">
                  <c:v>Paediatric ART</c:v>
                </c:pt>
              </c:strCache>
            </c:strRef>
          </c:cat>
          <c:val>
            <c:numRef>
              <c:f>'PMTCT cascade'!$B$34:$F$34</c:f>
              <c:numCache>
                <c:formatCode>0%</c:formatCode>
                <c:ptCount val="5"/>
                <c:pt idx="0">
                  <c:v>0.15300859598853869</c:v>
                </c:pt>
                <c:pt idx="1">
                  <c:v>0.13161413562559696</c:v>
                </c:pt>
                <c:pt idx="2">
                  <c:v>7.3734479465138489E-2</c:v>
                </c:pt>
                <c:pt idx="3">
                  <c:v>8.9398280802292257E-2</c:v>
                </c:pt>
                <c:pt idx="4">
                  <c:v>0.26227200000000001</c:v>
                </c:pt>
              </c:numCache>
            </c:numRef>
          </c:val>
        </c:ser>
        <c:dLbls>
          <c:dLblPos val="inEnd"/>
          <c:showLegendKey val="0"/>
          <c:showVal val="1"/>
          <c:showCatName val="0"/>
          <c:showSerName val="0"/>
          <c:showPercent val="0"/>
          <c:showBubbleSize val="0"/>
        </c:dLbls>
        <c:gapWidth val="100"/>
        <c:axId val="567877296"/>
        <c:axId val="567875728"/>
      </c:barChart>
      <c:catAx>
        <c:axId val="5678772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75728"/>
        <c:crosses val="autoZero"/>
        <c:auto val="1"/>
        <c:lblAlgn val="ctr"/>
        <c:lblOffset val="100"/>
        <c:noMultiLvlLbl val="0"/>
      </c:catAx>
      <c:valAx>
        <c:axId val="567875728"/>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7729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Trends in coverage of ART, number of new infections, and number of AIDS-related deaths among children (aged 0-14), Middle East and North Africa, 2000-2015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5.4031209337918433E-2"/>
          <c:y val="0.17191012413770856"/>
          <c:w val="0.90347207042562472"/>
          <c:h val="0.78467304490164536"/>
        </c:manualLayout>
      </c:layout>
      <c:barChart>
        <c:barDir val="col"/>
        <c:grouping val="stacked"/>
        <c:varyColors val="0"/>
        <c:ser>
          <c:idx val="3"/>
          <c:order val="0"/>
          <c:tx>
            <c:strRef>
              <c:f>'PedART coverage vs. Deaths'!$E$35</c:f>
              <c:strCache>
                <c:ptCount val="1"/>
                <c:pt idx="0">
                  <c:v>Paediatric ART coverage</c:v>
                </c:pt>
              </c:strCache>
            </c:strRef>
          </c:tx>
          <c:spPr>
            <a:gradFill flip="none" rotWithShape="1">
              <a:gsLst>
                <a:gs pos="0">
                  <a:schemeClr val="accent1">
                    <a:lumMod val="20000"/>
                    <a:lumOff val="80000"/>
                  </a:schemeClr>
                </a:gs>
                <a:gs pos="71000">
                  <a:schemeClr val="accent1">
                    <a:lumMod val="60000"/>
                    <a:lumOff val="40000"/>
                  </a:schemeClr>
                </a:gs>
                <a:gs pos="100000">
                  <a:schemeClr val="accent1"/>
                </a:gs>
              </a:gsLst>
              <a:lin ang="16200000" scaled="1"/>
              <a:tileRect/>
            </a:gradFill>
            <a:ln>
              <a:noFill/>
            </a:ln>
            <a:effectLst/>
          </c:spPr>
          <c:invertIfNegative val="0"/>
          <c:dLbls>
            <c:dLbl>
              <c:idx val="0"/>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'PedART coverage vs. Deaths'!$A$36:$A$51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'PedART coverage vs. Deaths'!$E$36:$E$51</c:f>
              <c:numCache>
                <c:formatCode>0%</c:formatCode>
                <c:ptCount val="16"/>
                <c:pt idx="0">
                  <c:v>7.0921999999999999E-4</c:v>
                </c:pt>
                <c:pt idx="1">
                  <c:v>1.26223E-3</c:v>
                </c:pt>
                <c:pt idx="2">
                  <c:v>1.70213E-3</c:v>
                </c:pt>
                <c:pt idx="3">
                  <c:v>9.2711800000000004E-3</c:v>
                </c:pt>
                <c:pt idx="4">
                  <c:v>1.8245899999999999E-2</c:v>
                </c:pt>
                <c:pt idx="5">
                  <c:v>2.1833100000000001E-2</c:v>
                </c:pt>
                <c:pt idx="6">
                  <c:v>3.2593499999999997E-2</c:v>
                </c:pt>
                <c:pt idx="7">
                  <c:v>4.51072E-2</c:v>
                </c:pt>
                <c:pt idx="8">
                  <c:v>7.4035099999999993E-2</c:v>
                </c:pt>
                <c:pt idx="9">
                  <c:v>9.0142200000000006E-2</c:v>
                </c:pt>
                <c:pt idx="10">
                  <c:v>0.109613</c:v>
                </c:pt>
                <c:pt idx="11">
                  <c:v>0.12135199999999999</c:v>
                </c:pt>
                <c:pt idx="12">
                  <c:v>0.14029900000000001</c:v>
                </c:pt>
                <c:pt idx="13">
                  <c:v>0.19111400000000001</c:v>
                </c:pt>
                <c:pt idx="14">
                  <c:v>0.24653199999999997</c:v>
                </c:pt>
                <c:pt idx="15">
                  <c:v>0.26227200000000001</c:v>
                </c:pt>
              </c:numCache>
            </c:numRef>
          </c:val>
        </c:ser>
        <c:dLbls>
          <c:dLblPos val="ctr"/>
          <c:showLegendKey val="0"/>
          <c:showVal val="1"/>
          <c:showCatName val="0"/>
          <c:showSerName val="0"/>
          <c:showPercent val="0"/>
          <c:showBubbleSize val="0"/>
        </c:dLbls>
        <c:gapWidth val="25"/>
        <c:overlap val="100"/>
        <c:axId val="567887096"/>
        <c:axId val="567887488"/>
      </c:barChart>
      <c:lineChart>
        <c:grouping val="standard"/>
        <c:varyColors val="0"/>
        <c:ser>
          <c:idx val="5"/>
          <c:order val="1"/>
          <c:tx>
            <c:strRef>
              <c:f>'PedART coverage vs. Deaths'!$C$35</c:f>
              <c:strCache>
                <c:ptCount val="1"/>
                <c:pt idx="0">
                  <c:v>Paediatric AIDS deaths</c:v>
                </c:pt>
              </c:strCache>
            </c:strRef>
          </c:tx>
          <c:spPr>
            <a:ln w="38100" cap="rnd">
              <a:solidFill>
                <a:schemeClr val="accent6"/>
              </a:solidFill>
              <a:round/>
            </a:ln>
            <a:effectLst/>
          </c:spPr>
          <c:marker>
            <c:symbol val="diamond"/>
            <c:size val="6"/>
            <c:spPr>
              <a:solidFill>
                <a:schemeClr val="accent6"/>
              </a:solidFill>
              <a:ln w="15875">
                <a:solidFill>
                  <a:schemeClr val="accent6"/>
                </a:solidFill>
                <a:round/>
              </a:ln>
              <a:effectLst/>
            </c:spPr>
          </c:marker>
          <c:dLbls>
            <c:delete val="1"/>
          </c:dLbls>
          <c:cat>
            <c:numRef>
              <c:f>'PedART coverage vs. Deaths'!$A$36:$A$51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'PedART coverage vs. Deaths'!$C$36:$C$51</c:f>
              <c:numCache>
                <c:formatCode>General</c:formatCode>
                <c:ptCount val="16"/>
                <c:pt idx="0">
                  <c:v>360.56700000000001</c:v>
                </c:pt>
                <c:pt idx="1">
                  <c:v>402.6585</c:v>
                </c:pt>
                <c:pt idx="2">
                  <c:v>445.70940000000002</c:v>
                </c:pt>
                <c:pt idx="3">
                  <c:v>486.75259999999997</c:v>
                </c:pt>
                <c:pt idx="4">
                  <c:v>527</c:v>
                </c:pt>
                <c:pt idx="5">
                  <c:v>567</c:v>
                </c:pt>
                <c:pt idx="6">
                  <c:v>603</c:v>
                </c:pt>
                <c:pt idx="7">
                  <c:v>638</c:v>
                </c:pt>
                <c:pt idx="8">
                  <c:v>667</c:v>
                </c:pt>
                <c:pt idx="9">
                  <c:v>681</c:v>
                </c:pt>
                <c:pt idx="10">
                  <c:v>694</c:v>
                </c:pt>
                <c:pt idx="11">
                  <c:v>720</c:v>
                </c:pt>
                <c:pt idx="12">
                  <c:v>720</c:v>
                </c:pt>
                <c:pt idx="13">
                  <c:v>746</c:v>
                </c:pt>
                <c:pt idx="14">
                  <c:v>779</c:v>
                </c:pt>
                <c:pt idx="15">
                  <c:v>785</c:v>
                </c:pt>
              </c:numCache>
            </c:numRef>
          </c:val>
          <c:smooth val="0"/>
        </c:ser>
        <c:ser>
          <c:idx val="0"/>
          <c:order val="2"/>
          <c:tx>
            <c:strRef>
              <c:f>'PedART coverage vs. Deaths'!$D$35</c:f>
              <c:strCache>
                <c:ptCount val="1"/>
                <c:pt idx="0">
                  <c:v>New HIV infections among children</c:v>
                </c:pt>
              </c:strCache>
            </c:strRef>
          </c:tx>
          <c:spPr>
            <a:ln w="38100" cap="rnd">
              <a:solidFill>
                <a:schemeClr val="accent1"/>
              </a:solidFill>
              <a:round/>
            </a:ln>
            <a:effectLst/>
          </c:spPr>
          <c:marker>
            <c:symbol val="circle"/>
            <c:size val="6"/>
            <c:spPr>
              <a:solidFill>
                <a:schemeClr val="accent1"/>
              </a:solidFill>
              <a:ln w="15875">
                <a:solidFill>
                  <a:schemeClr val="accent1"/>
                </a:solidFill>
                <a:round/>
              </a:ln>
              <a:effectLst/>
            </c:spPr>
          </c:marker>
          <c:dLbls>
            <c:delete val="1"/>
          </c:dLbls>
          <c:cat>
            <c:numRef>
              <c:f>'PedART coverage vs. Deaths'!$A$36:$A$51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'PedART coverage vs. Deaths'!$D$36:$D$51</c:f>
              <c:numCache>
                <c:formatCode>General</c:formatCode>
                <c:ptCount val="16"/>
                <c:pt idx="0">
                  <c:v>927</c:v>
                </c:pt>
                <c:pt idx="1">
                  <c:v>997</c:v>
                </c:pt>
                <c:pt idx="2">
                  <c:v>1062</c:v>
                </c:pt>
                <c:pt idx="3">
                  <c:v>1123</c:v>
                </c:pt>
                <c:pt idx="4">
                  <c:v>1194</c:v>
                </c:pt>
                <c:pt idx="5">
                  <c:v>1248</c:v>
                </c:pt>
                <c:pt idx="6">
                  <c:v>1300</c:v>
                </c:pt>
                <c:pt idx="7">
                  <c:v>1345</c:v>
                </c:pt>
                <c:pt idx="8">
                  <c:v>1367</c:v>
                </c:pt>
                <c:pt idx="9">
                  <c:v>1410</c:v>
                </c:pt>
                <c:pt idx="10">
                  <c:v>1432.6266000000001</c:v>
                </c:pt>
                <c:pt idx="11">
                  <c:v>1491.6574000000001</c:v>
                </c:pt>
                <c:pt idx="12">
                  <c:v>1499.7067999999999</c:v>
                </c:pt>
                <c:pt idx="13">
                  <c:v>1509.7692999999999</c:v>
                </c:pt>
                <c:pt idx="14">
                  <c:v>1524.8905</c:v>
                </c:pt>
                <c:pt idx="15">
                  <c:v>1477</c:v>
                </c:pt>
              </c:numCache>
            </c:numRef>
          </c:val>
          <c:smooth val="0"/>
        </c:ser>
        <c:dLbls>
          <c:dLblPos val="ctr"/>
          <c:showLegendKey val="0"/>
          <c:showVal val="1"/>
          <c:showCatName val="0"/>
          <c:showSerName val="0"/>
          <c:showPercent val="0"/>
          <c:showBubbleSize val="0"/>
        </c:dLbls>
        <c:marker val="1"/>
        <c:smooth val="0"/>
        <c:axId val="567880824"/>
        <c:axId val="567882000"/>
      </c:lineChart>
      <c:catAx>
        <c:axId val="56788082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82000"/>
        <c:crosses val="autoZero"/>
        <c:auto val="1"/>
        <c:lblAlgn val="ctr"/>
        <c:lblOffset val="100"/>
        <c:noMultiLvlLbl val="0"/>
      </c:catAx>
      <c:valAx>
        <c:axId val="567882000"/>
        <c:scaling>
          <c:orientation val="minMax"/>
          <c:max val="16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80824"/>
        <c:crosses val="autoZero"/>
        <c:crossBetween val="between"/>
        <c:majorUnit val="400"/>
      </c:valAx>
      <c:valAx>
        <c:axId val="567887488"/>
        <c:scaling>
          <c:orientation val="minMax"/>
          <c:max val="1"/>
        </c:scaling>
        <c:delete val="0"/>
        <c:axPos val="r"/>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87096"/>
        <c:crosses val="max"/>
        <c:crossBetween val="between"/>
      </c:valAx>
      <c:catAx>
        <c:axId val="567887096"/>
        <c:scaling>
          <c:orientation val="minMax"/>
        </c:scaling>
        <c:delete val="1"/>
        <c:axPos val="b"/>
        <c:numFmt formatCode="General" sourceLinked="1"/>
        <c:majorTickMark val="out"/>
        <c:minorTickMark val="none"/>
        <c:tickLblPos val="nextTo"/>
        <c:crossAx val="567887488"/>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 0-14) living with HIV receiving antiretroviral therapy (ART), by UNICEF Regions, 2005-2015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'PMTCT_PedART_All Regions'!$B$33</c:f>
              <c:strCache>
                <c:ptCount val="1"/>
                <c:pt idx="0">
                  <c:v>2005</c:v>
                </c:pt>
              </c:strCache>
            </c:strRef>
          </c:tx>
          <c:spPr>
            <a:solidFill>
              <a:schemeClr val="accent6">
                <a:tint val="42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Regions'!$B$34:$B$42</c:f>
              <c:numCache>
                <c:formatCode>0%</c:formatCode>
                <c:ptCount val="9"/>
                <c:pt idx="0">
                  <c:v>2.9503689999999999E-2</c:v>
                </c:pt>
                <c:pt idx="1">
                  <c:v>3.0055559999999999E-2</c:v>
                </c:pt>
                <c:pt idx="2">
                  <c:v>2.1833119999999998E-2</c:v>
                </c:pt>
                <c:pt idx="3">
                  <c:v>0.17883874</c:v>
                </c:pt>
                <c:pt idx="4">
                  <c:v>1.1459250000000001E-2</c:v>
                </c:pt>
                <c:pt idx="5">
                  <c:v>0.27742152999999997</c:v>
                </c:pt>
                <c:pt idx="6">
                  <c:v>2.9088054753985418E-2</c:v>
                </c:pt>
                <c:pt idx="7">
                  <c:v>3.01961E-2</c:v>
                </c:pt>
                <c:pt idx="8">
                  <c:v>3.7108700000000001E-2</c:v>
                </c:pt>
              </c:numCache>
            </c:numRef>
          </c:val>
        </c:ser>
        <c:ser>
          <c:idx val="1"/>
          <c:order val="1"/>
          <c:tx>
            <c:strRef>
              <c:f>'PMTCT_PedART_All Regions'!$C$33</c:f>
              <c:strCache>
                <c:ptCount val="1"/>
                <c:pt idx="0">
                  <c:v>2006</c:v>
                </c:pt>
              </c:strCache>
            </c:strRef>
          </c:tx>
          <c:spPr>
            <a:solidFill>
              <a:schemeClr val="accent6">
                <a:tint val="54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Regions'!$C$34:$C$42</c:f>
              <c:numCache>
                <c:formatCode>0%</c:formatCode>
                <c:ptCount val="9"/>
                <c:pt idx="0">
                  <c:v>5.4569939999999997E-2</c:v>
                </c:pt>
                <c:pt idx="1">
                  <c:v>3.4630090000000002E-2</c:v>
                </c:pt>
                <c:pt idx="2">
                  <c:v>3.2593480000000001E-2</c:v>
                </c:pt>
                <c:pt idx="3">
                  <c:v>0.22638347</c:v>
                </c:pt>
                <c:pt idx="4">
                  <c:v>3.3484319999999998E-2</c:v>
                </c:pt>
                <c:pt idx="5">
                  <c:v>0.30184493000000001</c:v>
                </c:pt>
                <c:pt idx="6">
                  <c:v>4.9487006468629142E-2</c:v>
                </c:pt>
                <c:pt idx="7">
                  <c:v>5.0512330000000001E-2</c:v>
                </c:pt>
                <c:pt idx="8">
                  <c:v>5.7840200000000001E-2</c:v>
                </c:pt>
              </c:numCache>
            </c:numRef>
          </c:val>
        </c:ser>
        <c:ser>
          <c:idx val="2"/>
          <c:order val="2"/>
          <c:tx>
            <c:strRef>
              <c:f>'PMTCT_PedART_All Regions'!$D$33</c:f>
              <c:strCache>
                <c:ptCount val="1"/>
                <c:pt idx="0">
                  <c:v>2007</c:v>
                </c:pt>
              </c:strCache>
            </c:strRef>
          </c:tx>
          <c:spPr>
            <a:solidFill>
              <a:schemeClr val="accent6">
                <a:tint val="65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Regions'!$D$34:$D$42</c:f>
              <c:numCache>
                <c:formatCode>0%</c:formatCode>
                <c:ptCount val="9"/>
                <c:pt idx="0">
                  <c:v>8.8677320000000004E-2</c:v>
                </c:pt>
                <c:pt idx="1">
                  <c:v>4.3121609999999998E-2</c:v>
                </c:pt>
                <c:pt idx="2">
                  <c:v>4.5107179999999997E-2</c:v>
                </c:pt>
                <c:pt idx="3">
                  <c:v>0.29410431999999997</c:v>
                </c:pt>
                <c:pt idx="4">
                  <c:v>7.3713029999999999E-2</c:v>
                </c:pt>
                <c:pt idx="5">
                  <c:v>0.33543699999999999</c:v>
                </c:pt>
                <c:pt idx="6">
                  <c:v>7.8009007609877307E-2</c:v>
                </c:pt>
                <c:pt idx="7">
                  <c:v>7.8237790000000002E-2</c:v>
                </c:pt>
                <c:pt idx="8">
                  <c:v>8.6693700000000012E-2</c:v>
                </c:pt>
              </c:numCache>
            </c:numRef>
          </c:val>
        </c:ser>
        <c:ser>
          <c:idx val="3"/>
          <c:order val="3"/>
          <c:tx>
            <c:strRef>
              <c:f>'PMTCT_PedART_All Regions'!$E$33</c:f>
              <c:strCache>
                <c:ptCount val="1"/>
                <c:pt idx="0">
                  <c:v>2008</c:v>
                </c:pt>
              </c:strCache>
            </c:strRef>
          </c:tx>
          <c:spPr>
            <a:solidFill>
              <a:schemeClr val="accent6">
                <a:tint val="77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Regions'!$E$34:$E$42</c:f>
              <c:numCache>
                <c:formatCode>0%</c:formatCode>
                <c:ptCount val="9"/>
                <c:pt idx="0">
                  <c:v>0.12888977000000001</c:v>
                </c:pt>
                <c:pt idx="1">
                  <c:v>4.6772370000000001E-2</c:v>
                </c:pt>
                <c:pt idx="2">
                  <c:v>7.4035089999999998E-2</c:v>
                </c:pt>
                <c:pt idx="3">
                  <c:v>0.34605961000000002</c:v>
                </c:pt>
                <c:pt idx="4">
                  <c:v>0.10801803</c:v>
                </c:pt>
                <c:pt idx="5">
                  <c:v>0.37098657000000002</c:v>
                </c:pt>
                <c:pt idx="6">
                  <c:v>0.10855403646940329</c:v>
                </c:pt>
                <c:pt idx="7">
                  <c:v>0.10851366000000001</c:v>
                </c:pt>
                <c:pt idx="8">
                  <c:v>0.118698</c:v>
                </c:pt>
              </c:numCache>
            </c:numRef>
          </c:val>
        </c:ser>
        <c:ser>
          <c:idx val="4"/>
          <c:order val="4"/>
          <c:tx>
            <c:strRef>
              <c:f>'PMTCT_PedART_All Regions'!$F$33</c:f>
              <c:strCache>
                <c:ptCount val="1"/>
                <c:pt idx="0">
                  <c:v>2009</c:v>
                </c:pt>
              </c:strCache>
            </c:strRef>
          </c:tx>
          <c:spPr>
            <a:solidFill>
              <a:schemeClr val="accent6">
                <a:tint val="89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Regions'!$F$34:$F$42</c:f>
              <c:numCache>
                <c:formatCode>0%</c:formatCode>
                <c:ptCount val="9"/>
                <c:pt idx="0">
                  <c:v>0.17689585999999999</c:v>
                </c:pt>
                <c:pt idx="1">
                  <c:v>6.7555920000000005E-2</c:v>
                </c:pt>
                <c:pt idx="2">
                  <c:v>9.0142239999999998E-2</c:v>
                </c:pt>
                <c:pt idx="3">
                  <c:v>0.39399645</c:v>
                </c:pt>
                <c:pt idx="4">
                  <c:v>0.14043775999999999</c:v>
                </c:pt>
                <c:pt idx="5">
                  <c:v>0.42076431999999997</c:v>
                </c:pt>
                <c:pt idx="6">
                  <c:v>0.14932304052439038</c:v>
                </c:pt>
                <c:pt idx="7">
                  <c:v>0.14989072000000001</c:v>
                </c:pt>
                <c:pt idx="8">
                  <c:v>0.15884899999999999</c:v>
                </c:pt>
              </c:numCache>
            </c:numRef>
          </c:val>
        </c:ser>
        <c:ser>
          <c:idx val="5"/>
          <c:order val="5"/>
          <c:tx>
            <c:strRef>
              <c:f>'PMTCT_PedART_All Regions'!$G$33</c:f>
              <c:strCache>
                <c:ptCount val="1"/>
                <c:pt idx="0">
                  <c:v>2010</c:v>
                </c:pt>
              </c:strCache>
            </c:strRef>
          </c:tx>
          <c:spPr>
            <a:solidFill>
              <a:schemeClr val="accent6"/>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Regions'!$G$34:$G$42</c:f>
              <c:numCache>
                <c:formatCode>0%</c:formatCode>
                <c:ptCount val="9"/>
                <c:pt idx="0">
                  <c:v>0.23854113000000002</c:v>
                </c:pt>
                <c:pt idx="1">
                  <c:v>8.3013420000000004E-2</c:v>
                </c:pt>
                <c:pt idx="2">
                  <c:v>0.10961267</c:v>
                </c:pt>
                <c:pt idx="3">
                  <c:v>0.43222333999999996</c:v>
                </c:pt>
                <c:pt idx="4">
                  <c:v>0.17438788999999999</c:v>
                </c:pt>
                <c:pt idx="5">
                  <c:v>0.41813160999999999</c:v>
                </c:pt>
                <c:pt idx="6">
                  <c:v>0.19846426156559716</c:v>
                </c:pt>
                <c:pt idx="7">
                  <c:v>0.20019191</c:v>
                </c:pt>
                <c:pt idx="8">
                  <c:v>0.205125</c:v>
                </c:pt>
              </c:numCache>
            </c:numRef>
          </c:val>
        </c:ser>
        <c:ser>
          <c:idx val="6"/>
          <c:order val="6"/>
          <c:tx>
            <c:strRef>
              <c:f>'PMTCT_PedART_All Regions'!$H$33</c:f>
              <c:strCache>
                <c:ptCount val="1"/>
                <c:pt idx="0">
                  <c:v>2011</c:v>
                </c:pt>
              </c:strCache>
            </c:strRef>
          </c:tx>
          <c:spPr>
            <a:solidFill>
              <a:schemeClr val="accent6">
                <a:shade val="88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Regions'!$H$34:$H$42</c:f>
              <c:numCache>
                <c:formatCode>0%</c:formatCode>
                <c:ptCount val="9"/>
                <c:pt idx="0">
                  <c:v>0.30406860000000002</c:v>
                </c:pt>
                <c:pt idx="1">
                  <c:v>0.1203636</c:v>
                </c:pt>
                <c:pt idx="2">
                  <c:v>0.12135199999999999</c:v>
                </c:pt>
                <c:pt idx="3">
                  <c:v>0.46572501999999999</c:v>
                </c:pt>
                <c:pt idx="4">
                  <c:v>0.21300955999999999</c:v>
                </c:pt>
                <c:pt idx="5">
                  <c:v>0.44544038999999996</c:v>
                </c:pt>
                <c:pt idx="6">
                  <c:v>0.25632511262080548</c:v>
                </c:pt>
                <c:pt idx="7">
                  <c:v>0.25965458000000002</c:v>
                </c:pt>
                <c:pt idx="8">
                  <c:v>0.25962499999999999</c:v>
                </c:pt>
              </c:numCache>
            </c:numRef>
          </c:val>
        </c:ser>
        <c:ser>
          <c:idx val="7"/>
          <c:order val="7"/>
          <c:tx>
            <c:strRef>
              <c:f>'PMTCT_PedART_All Regions'!$I$33</c:f>
              <c:strCache>
                <c:ptCount val="1"/>
                <c:pt idx="0">
                  <c:v>2012</c:v>
                </c:pt>
              </c:strCache>
            </c:strRef>
          </c:tx>
          <c:spPr>
            <a:solidFill>
              <a:schemeClr val="accent6">
                <a:shade val="76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Regions'!$I$34:$I$42</c:f>
              <c:numCache>
                <c:formatCode>0%</c:formatCode>
                <c:ptCount val="9"/>
                <c:pt idx="0">
                  <c:v>0.37978299999999998</c:v>
                </c:pt>
                <c:pt idx="1">
                  <c:v>0.11902747</c:v>
                </c:pt>
                <c:pt idx="2">
                  <c:v>0.14029851000000002</c:v>
                </c:pt>
                <c:pt idx="3">
                  <c:v>0.48527177999999999</c:v>
                </c:pt>
                <c:pt idx="4">
                  <c:v>0.24994622</c:v>
                </c:pt>
                <c:pt idx="5">
                  <c:v>0.50836338000000003</c:v>
                </c:pt>
                <c:pt idx="6">
                  <c:v>0.30937312604384004</c:v>
                </c:pt>
                <c:pt idx="7">
                  <c:v>0.31416441000000001</c:v>
                </c:pt>
                <c:pt idx="8">
                  <c:v>0.31071799999999999</c:v>
                </c:pt>
              </c:numCache>
            </c:numRef>
          </c:val>
        </c:ser>
        <c:ser>
          <c:idx val="8"/>
          <c:order val="8"/>
          <c:tx>
            <c:strRef>
              <c:f>'PMTCT_PedART_All Regions'!$J$33</c:f>
              <c:strCache>
                <c:ptCount val="1"/>
                <c:pt idx="0">
                  <c:v>2013</c:v>
                </c:pt>
              </c:strCache>
            </c:strRef>
          </c:tx>
          <c:spPr>
            <a:solidFill>
              <a:schemeClr val="accent6">
                <a:shade val="65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Regions'!$J$34:$J$42</c:f>
              <c:numCache>
                <c:formatCode>0%</c:formatCode>
                <c:ptCount val="9"/>
                <c:pt idx="0">
                  <c:v>0.46005974999999999</c:v>
                </c:pt>
                <c:pt idx="1">
                  <c:v>0.14984654</c:v>
                </c:pt>
                <c:pt idx="2">
                  <c:v>0.19111415000000001</c:v>
                </c:pt>
                <c:pt idx="3">
                  <c:v>0.51805407999999997</c:v>
                </c:pt>
                <c:pt idx="4">
                  <c:v>0.30104712</c:v>
                </c:pt>
                <c:pt idx="5">
                  <c:v>0.55318919999999994</c:v>
                </c:pt>
                <c:pt idx="6">
                  <c:v>0.37570710380258021</c:v>
                </c:pt>
                <c:pt idx="7">
                  <c:v>0.38201224000000006</c:v>
                </c:pt>
                <c:pt idx="8">
                  <c:v>0.37314599999999998</c:v>
                </c:pt>
              </c:numCache>
            </c:numRef>
          </c:val>
        </c:ser>
        <c:ser>
          <c:idx val="9"/>
          <c:order val="9"/>
          <c:tx>
            <c:strRef>
              <c:f>'PMTCT_PedART_All Regions'!$K$33</c:f>
              <c:strCache>
                <c:ptCount val="1"/>
                <c:pt idx="0">
                  <c:v>2014</c:v>
                </c:pt>
              </c:strCache>
            </c:strRef>
          </c:tx>
          <c:spPr>
            <a:solidFill>
              <a:schemeClr val="accent6">
                <a:shade val="53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Regions'!$K$34:$K$42</c:f>
              <c:numCache>
                <c:formatCode>0%</c:formatCode>
                <c:ptCount val="9"/>
                <c:pt idx="0">
                  <c:v>0.54152157000000001</c:v>
                </c:pt>
                <c:pt idx="1">
                  <c:v>0.17667896</c:v>
                </c:pt>
                <c:pt idx="2">
                  <c:v>0.24653190999999999</c:v>
                </c:pt>
                <c:pt idx="3">
                  <c:v>0.54846020000000006</c:v>
                </c:pt>
                <c:pt idx="4">
                  <c:v>0.32627688999999999</c:v>
                </c:pt>
                <c:pt idx="5">
                  <c:v>0.61083886999999992</c:v>
                </c:pt>
                <c:pt idx="6">
                  <c:v>0.43684640167707595</c:v>
                </c:pt>
                <c:pt idx="7">
                  <c:v>0.44684046999999999</c:v>
                </c:pt>
                <c:pt idx="8">
                  <c:v>0.42984800000000001</c:v>
                </c:pt>
              </c:numCache>
            </c:numRef>
          </c:val>
        </c:ser>
        <c:ser>
          <c:idx val="10"/>
          <c:order val="10"/>
          <c:tx>
            <c:strRef>
              <c:f>'PMTCT_PedART_All Regions'!$L$33</c:f>
              <c:strCache>
                <c:ptCount val="1"/>
                <c:pt idx="0">
                  <c:v>2015</c:v>
                </c:pt>
              </c:strCache>
            </c:strRef>
          </c:tx>
          <c:spPr>
            <a:solidFill>
              <a:schemeClr val="accent6">
                <a:shade val="41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Regions'!$L$34:$L$42</c:f>
              <c:numCache>
                <c:formatCode>0%</c:formatCode>
                <c:ptCount val="9"/>
                <c:pt idx="0">
                  <c:v>0.62568933999999998</c:v>
                </c:pt>
                <c:pt idx="1">
                  <c:v>0.19594470999999999</c:v>
                </c:pt>
                <c:pt idx="2">
                  <c:v>0.26227191</c:v>
                </c:pt>
                <c:pt idx="3">
                  <c:v>0.53812928999999998</c:v>
                </c:pt>
                <c:pt idx="4">
                  <c:v>0.36273097999999998</c:v>
                </c:pt>
                <c:pt idx="5">
                  <c:v>0.63802661999999999</c:v>
                </c:pt>
                <c:pt idx="6">
                  <c:v>0.49602078385744569</c:v>
                </c:pt>
                <c:pt idx="7">
                  <c:v>0.50859308000000003</c:v>
                </c:pt>
                <c:pt idx="8">
                  <c:v>0.48573099999999997</c:v>
                </c:pt>
              </c:numCache>
            </c:numRef>
          </c:val>
          <c:extLst/>
        </c:ser>
        <c:dLbls>
          <c:dLblPos val="outEnd"/>
          <c:showLegendKey val="0"/>
          <c:showVal val="1"/>
          <c:showCatName val="0"/>
          <c:showSerName val="0"/>
          <c:showPercent val="0"/>
          <c:showBubbleSize val="0"/>
        </c:dLbls>
        <c:gapWidth val="120"/>
        <c:overlap val="-10"/>
        <c:axId val="567878864"/>
        <c:axId val="567880040"/>
      </c:barChart>
      <c:catAx>
        <c:axId val="56787886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80040"/>
        <c:crosses val="autoZero"/>
        <c:auto val="1"/>
        <c:lblAlgn val="ctr"/>
        <c:lblOffset val="100"/>
        <c:noMultiLvlLbl val="0"/>
      </c:catAx>
      <c:valAx>
        <c:axId val="567880040"/>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78864"/>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 0-14) living with HIV receiving antiretroviral therapy (ART), Middle East and North Africa, 2005-2015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PMTCT_PedART_reg!$B$33</c:f>
              <c:strCache>
                <c:ptCount val="1"/>
                <c:pt idx="0">
                  <c:v>2005</c:v>
                </c:pt>
              </c:strCache>
            </c:strRef>
          </c:tx>
          <c:spPr>
            <a:solidFill>
              <a:schemeClr val="accent6">
                <a:tint val="42000"/>
              </a:schemeClr>
            </a:solidFill>
            <a:ln>
              <a:noFill/>
            </a:ln>
            <a:effectLst/>
          </c:spPr>
          <c:invertIfNegative val="0"/>
          <c:cat>
            <c:strRef>
              <c:f>PMTCT_PedART_reg!$A$34:$A$41</c:f>
              <c:strCache>
                <c:ptCount val="8"/>
                <c:pt idx="0">
                  <c:v>MENA</c:v>
                </c:pt>
                <c:pt idx="1">
                  <c:v>Algeria</c:v>
                </c:pt>
                <c:pt idx="2">
                  <c:v>Djibouti</c:v>
                </c:pt>
                <c:pt idx="3">
                  <c:v>Egypt</c:v>
                </c:pt>
                <c:pt idx="4">
                  <c:v>Iran (Islamic Republic of)</c:v>
                </c:pt>
                <c:pt idx="5">
                  <c:v>Morocco</c:v>
                </c:pt>
                <c:pt idx="6">
                  <c:v>Sudan</c:v>
                </c:pt>
                <c:pt idx="7">
                  <c:v>Yemen</c:v>
                </c:pt>
              </c:strCache>
            </c:strRef>
          </c:cat>
          <c:val>
            <c:numRef>
              <c:f>PMTCT_PedART_reg!$B$34:$B$41</c:f>
              <c:numCache>
                <c:formatCode>0%</c:formatCode>
                <c:ptCount val="8"/>
                <c:pt idx="0">
                  <c:v>2.1833119999999998E-2</c:v>
                </c:pt>
                <c:pt idx="1">
                  <c:v>0</c:v>
                </c:pt>
                <c:pt idx="2">
                  <c:v>2.1338509999999998E-2</c:v>
                </c:pt>
                <c:pt idx="3">
                  <c:v>0.16438355999999998</c:v>
                </c:pt>
                <c:pt idx="4">
                  <c:v>0</c:v>
                </c:pt>
                <c:pt idx="5">
                  <c:v>0.15642458000000001</c:v>
                </c:pt>
                <c:pt idx="6">
                  <c:v>0</c:v>
                </c:pt>
                <c:pt idx="7">
                  <c:v>0</c:v>
                </c:pt>
              </c:numCache>
            </c:numRef>
          </c:val>
        </c:ser>
        <c:ser>
          <c:idx val="1"/>
          <c:order val="1"/>
          <c:tx>
            <c:strRef>
              <c:f>PMTCT_PedART_reg!$C$33</c:f>
              <c:strCache>
                <c:ptCount val="1"/>
                <c:pt idx="0">
                  <c:v>2006</c:v>
                </c:pt>
              </c:strCache>
            </c:strRef>
          </c:tx>
          <c:spPr>
            <a:solidFill>
              <a:schemeClr val="accent6">
                <a:tint val="54000"/>
              </a:schemeClr>
            </a:solidFill>
            <a:ln>
              <a:noFill/>
            </a:ln>
            <a:effectLst/>
          </c:spPr>
          <c:invertIfNegative val="0"/>
          <c:cat>
            <c:strRef>
              <c:f>PMTCT_PedART_reg!$A$34:$A$41</c:f>
              <c:strCache>
                <c:ptCount val="8"/>
                <c:pt idx="0">
                  <c:v>MENA</c:v>
                </c:pt>
                <c:pt idx="1">
                  <c:v>Algeria</c:v>
                </c:pt>
                <c:pt idx="2">
                  <c:v>Djibouti</c:v>
                </c:pt>
                <c:pt idx="3">
                  <c:v>Egypt</c:v>
                </c:pt>
                <c:pt idx="4">
                  <c:v>Iran (Islamic Republic of)</c:v>
                </c:pt>
                <c:pt idx="5">
                  <c:v>Morocco</c:v>
                </c:pt>
                <c:pt idx="6">
                  <c:v>Sudan</c:v>
                </c:pt>
                <c:pt idx="7">
                  <c:v>Yemen</c:v>
                </c:pt>
              </c:strCache>
            </c:strRef>
          </c:cat>
          <c:val>
            <c:numRef>
              <c:f>PMTCT_PedART_reg!$C$34:$C$41</c:f>
              <c:numCache>
                <c:formatCode>0%</c:formatCode>
                <c:ptCount val="8"/>
                <c:pt idx="0">
                  <c:v>3.2593480000000001E-2</c:v>
                </c:pt>
                <c:pt idx="1">
                  <c:v>0</c:v>
                </c:pt>
                <c:pt idx="2">
                  <c:v>4.914934E-2</c:v>
                </c:pt>
                <c:pt idx="3">
                  <c:v>0.16666667000000002</c:v>
                </c:pt>
                <c:pt idx="4">
                  <c:v>1.7602679999999999E-2</c:v>
                </c:pt>
                <c:pt idx="5">
                  <c:v>0.17894736999999999</c:v>
                </c:pt>
                <c:pt idx="6">
                  <c:v>0</c:v>
                </c:pt>
                <c:pt idx="7">
                  <c:v>0</c:v>
                </c:pt>
              </c:numCache>
            </c:numRef>
          </c:val>
        </c:ser>
        <c:ser>
          <c:idx val="2"/>
          <c:order val="2"/>
          <c:tx>
            <c:strRef>
              <c:f>PMTCT_PedART_reg!$D$33</c:f>
              <c:strCache>
                <c:ptCount val="1"/>
                <c:pt idx="0">
                  <c:v>2007</c:v>
                </c:pt>
              </c:strCache>
            </c:strRef>
          </c:tx>
          <c:spPr>
            <a:solidFill>
              <a:schemeClr val="accent6">
                <a:tint val="65000"/>
              </a:schemeClr>
            </a:solidFill>
            <a:ln>
              <a:noFill/>
            </a:ln>
            <a:effectLst/>
          </c:spPr>
          <c:invertIfNegative val="0"/>
          <c:cat>
            <c:strRef>
              <c:f>PMTCT_PedART_reg!$A$34:$A$41</c:f>
              <c:strCache>
                <c:ptCount val="8"/>
                <c:pt idx="0">
                  <c:v>MENA</c:v>
                </c:pt>
                <c:pt idx="1">
                  <c:v>Algeria</c:v>
                </c:pt>
                <c:pt idx="2">
                  <c:v>Djibouti</c:v>
                </c:pt>
                <c:pt idx="3">
                  <c:v>Egypt</c:v>
                </c:pt>
                <c:pt idx="4">
                  <c:v>Iran (Islamic Republic of)</c:v>
                </c:pt>
                <c:pt idx="5">
                  <c:v>Morocco</c:v>
                </c:pt>
                <c:pt idx="6">
                  <c:v>Sudan</c:v>
                </c:pt>
                <c:pt idx="7">
                  <c:v>Yemen</c:v>
                </c:pt>
              </c:strCache>
            </c:strRef>
          </c:cat>
          <c:val>
            <c:numRef>
              <c:f>PMTCT_PedART_reg!$D$34:$D$41</c:f>
              <c:numCache>
                <c:formatCode>0%</c:formatCode>
                <c:ptCount val="8"/>
                <c:pt idx="0">
                  <c:v>4.5107179999999997E-2</c:v>
                </c:pt>
                <c:pt idx="1">
                  <c:v>0.44117646999999999</c:v>
                </c:pt>
                <c:pt idx="2">
                  <c:v>5.1162789999999993E-2</c:v>
                </c:pt>
                <c:pt idx="3">
                  <c:v>0.18556701</c:v>
                </c:pt>
                <c:pt idx="4">
                  <c:v>2.3148149999999999E-2</c:v>
                </c:pt>
                <c:pt idx="5">
                  <c:v>0.20448878000000001</c:v>
                </c:pt>
                <c:pt idx="6">
                  <c:v>0</c:v>
                </c:pt>
                <c:pt idx="7">
                  <c:v>0</c:v>
                </c:pt>
              </c:numCache>
            </c:numRef>
          </c:val>
        </c:ser>
        <c:ser>
          <c:idx val="3"/>
          <c:order val="3"/>
          <c:tx>
            <c:strRef>
              <c:f>PMTCT_PedART_reg!$E$33</c:f>
              <c:strCache>
                <c:ptCount val="1"/>
                <c:pt idx="0">
                  <c:v>2008</c:v>
                </c:pt>
              </c:strCache>
            </c:strRef>
          </c:tx>
          <c:spPr>
            <a:solidFill>
              <a:schemeClr val="accent6">
                <a:tint val="77000"/>
              </a:schemeClr>
            </a:solidFill>
            <a:ln>
              <a:noFill/>
            </a:ln>
            <a:effectLst/>
          </c:spPr>
          <c:invertIfNegative val="0"/>
          <c:cat>
            <c:strRef>
              <c:f>PMTCT_PedART_reg!$A$34:$A$41</c:f>
              <c:strCache>
                <c:ptCount val="8"/>
                <c:pt idx="0">
                  <c:v>MENA</c:v>
                </c:pt>
                <c:pt idx="1">
                  <c:v>Algeria</c:v>
                </c:pt>
                <c:pt idx="2">
                  <c:v>Djibouti</c:v>
                </c:pt>
                <c:pt idx="3">
                  <c:v>Egypt</c:v>
                </c:pt>
                <c:pt idx="4">
                  <c:v>Iran (Islamic Republic of)</c:v>
                </c:pt>
                <c:pt idx="5">
                  <c:v>Morocco</c:v>
                </c:pt>
                <c:pt idx="6">
                  <c:v>Sudan</c:v>
                </c:pt>
                <c:pt idx="7">
                  <c:v>Yemen</c:v>
                </c:pt>
              </c:strCache>
            </c:strRef>
          </c:cat>
          <c:val>
            <c:numRef>
              <c:f>PMTCT_PedART_reg!$E$34:$E$41</c:f>
              <c:numCache>
                <c:formatCode>0%</c:formatCode>
                <c:ptCount val="8"/>
                <c:pt idx="0">
                  <c:v>7.4035089999999998E-2</c:v>
                </c:pt>
                <c:pt idx="1">
                  <c:v>0.60396039999999995</c:v>
                </c:pt>
                <c:pt idx="2">
                  <c:v>3.3333330000000001E-2</c:v>
                </c:pt>
                <c:pt idx="3">
                  <c:v>0.20535713999999999</c:v>
                </c:pt>
                <c:pt idx="4">
                  <c:v>2.2873480000000002E-2</c:v>
                </c:pt>
                <c:pt idx="5">
                  <c:v>0.26315789000000001</c:v>
                </c:pt>
                <c:pt idx="6">
                  <c:v>6.1051689999999999E-2</c:v>
                </c:pt>
                <c:pt idx="7">
                  <c:v>0</c:v>
                </c:pt>
              </c:numCache>
            </c:numRef>
          </c:val>
        </c:ser>
        <c:ser>
          <c:idx val="4"/>
          <c:order val="4"/>
          <c:tx>
            <c:strRef>
              <c:f>PMTCT_PedART_reg!$F$33</c:f>
              <c:strCache>
                <c:ptCount val="1"/>
                <c:pt idx="0">
                  <c:v>2009</c:v>
                </c:pt>
              </c:strCache>
            </c:strRef>
          </c:tx>
          <c:spPr>
            <a:solidFill>
              <a:schemeClr val="accent6">
                <a:tint val="89000"/>
              </a:schemeClr>
            </a:solidFill>
            <a:ln>
              <a:noFill/>
            </a:ln>
            <a:effectLst/>
          </c:spPr>
          <c:invertIfNegative val="0"/>
          <c:cat>
            <c:strRef>
              <c:f>PMTCT_PedART_reg!$A$34:$A$41</c:f>
              <c:strCache>
                <c:ptCount val="8"/>
                <c:pt idx="0">
                  <c:v>MENA</c:v>
                </c:pt>
                <c:pt idx="1">
                  <c:v>Algeria</c:v>
                </c:pt>
                <c:pt idx="2">
                  <c:v>Djibouti</c:v>
                </c:pt>
                <c:pt idx="3">
                  <c:v>Egypt</c:v>
                </c:pt>
                <c:pt idx="4">
                  <c:v>Iran (Islamic Republic of)</c:v>
                </c:pt>
                <c:pt idx="5">
                  <c:v>Morocco</c:v>
                </c:pt>
                <c:pt idx="6">
                  <c:v>Sudan</c:v>
                </c:pt>
                <c:pt idx="7">
                  <c:v>Yemen</c:v>
                </c:pt>
              </c:strCache>
            </c:strRef>
          </c:cat>
          <c:val>
            <c:numRef>
              <c:f>PMTCT_PedART_reg!$F$34:$F$41</c:f>
              <c:numCache>
                <c:formatCode>0%</c:formatCode>
                <c:ptCount val="8"/>
                <c:pt idx="0">
                  <c:v>9.0142239999999998E-2</c:v>
                </c:pt>
                <c:pt idx="1">
                  <c:v>0.87387387000000005</c:v>
                </c:pt>
                <c:pt idx="2">
                  <c:v>2.2325580000000001E-2</c:v>
                </c:pt>
                <c:pt idx="3">
                  <c:v>0.20930233000000001</c:v>
                </c:pt>
                <c:pt idx="4">
                  <c:v>2.2591359999999998E-2</c:v>
                </c:pt>
                <c:pt idx="5">
                  <c:v>0.3062645</c:v>
                </c:pt>
                <c:pt idx="6">
                  <c:v>7.7366260000000006E-2</c:v>
                </c:pt>
                <c:pt idx="7">
                  <c:v>6.3829789999999997E-2</c:v>
                </c:pt>
              </c:numCache>
            </c:numRef>
          </c:val>
        </c:ser>
        <c:ser>
          <c:idx val="5"/>
          <c:order val="5"/>
          <c:tx>
            <c:strRef>
              <c:f>PMTCT_PedART_reg!$G$33</c:f>
              <c:strCache>
                <c:ptCount val="1"/>
                <c:pt idx="0">
                  <c:v>2010</c:v>
                </c:pt>
              </c:strCache>
            </c:strRef>
          </c:tx>
          <c:spPr>
            <a:solidFill>
              <a:schemeClr val="accent6"/>
            </a:solidFill>
            <a:ln>
              <a:noFill/>
            </a:ln>
            <a:effectLst/>
          </c:spPr>
          <c:invertIfNegative val="0"/>
          <c:cat>
            <c:strRef>
              <c:f>PMTCT_PedART_reg!$A$34:$A$41</c:f>
              <c:strCache>
                <c:ptCount val="8"/>
                <c:pt idx="0">
                  <c:v>MENA</c:v>
                </c:pt>
                <c:pt idx="1">
                  <c:v>Algeria</c:v>
                </c:pt>
                <c:pt idx="2">
                  <c:v>Djibouti</c:v>
                </c:pt>
                <c:pt idx="3">
                  <c:v>Egypt</c:v>
                </c:pt>
                <c:pt idx="4">
                  <c:v>Iran (Islamic Republic of)</c:v>
                </c:pt>
                <c:pt idx="5">
                  <c:v>Morocco</c:v>
                </c:pt>
                <c:pt idx="6">
                  <c:v>Sudan</c:v>
                </c:pt>
                <c:pt idx="7">
                  <c:v>Yemen</c:v>
                </c:pt>
              </c:strCache>
            </c:strRef>
          </c:cat>
          <c:val>
            <c:numRef>
              <c:f>PMTCT_PedART_reg!$G$34:$G$41</c:f>
              <c:numCache>
                <c:formatCode>0%</c:formatCode>
                <c:ptCount val="8"/>
                <c:pt idx="0">
                  <c:v>0.10961267</c:v>
                </c:pt>
                <c:pt idx="1">
                  <c:v>0.89830507999999998</c:v>
                </c:pt>
                <c:pt idx="2">
                  <c:v>3.8642789999999996E-2</c:v>
                </c:pt>
                <c:pt idx="3">
                  <c:v>0.21621621999999999</c:v>
                </c:pt>
                <c:pt idx="4">
                  <c:v>3.4310670000000001E-2</c:v>
                </c:pt>
                <c:pt idx="5">
                  <c:v>0.36363635999999999</c:v>
                </c:pt>
                <c:pt idx="6">
                  <c:v>8.8347300000000004E-2</c:v>
                </c:pt>
                <c:pt idx="7">
                  <c:v>0.12624584999999999</c:v>
                </c:pt>
              </c:numCache>
            </c:numRef>
          </c:val>
        </c:ser>
        <c:ser>
          <c:idx val="6"/>
          <c:order val="6"/>
          <c:tx>
            <c:strRef>
              <c:f>PMTCT_PedART_reg!$H$33</c:f>
              <c:strCache>
                <c:ptCount val="1"/>
                <c:pt idx="0">
                  <c:v>2011</c:v>
                </c:pt>
              </c:strCache>
            </c:strRef>
          </c:tx>
          <c:spPr>
            <a:solidFill>
              <a:schemeClr val="accent6">
                <a:shade val="88000"/>
              </a:schemeClr>
            </a:solidFill>
            <a:ln>
              <a:noFill/>
            </a:ln>
            <a:effectLst/>
          </c:spPr>
          <c:invertIfNegative val="0"/>
          <c:cat>
            <c:strRef>
              <c:f>PMTCT_PedART_reg!$A$34:$A$41</c:f>
              <c:strCache>
                <c:ptCount val="8"/>
                <c:pt idx="0">
                  <c:v>MENA</c:v>
                </c:pt>
                <c:pt idx="1">
                  <c:v>Algeria</c:v>
                </c:pt>
                <c:pt idx="2">
                  <c:v>Djibouti</c:v>
                </c:pt>
                <c:pt idx="3">
                  <c:v>Egypt</c:v>
                </c:pt>
                <c:pt idx="4">
                  <c:v>Iran (Islamic Republic of)</c:v>
                </c:pt>
                <c:pt idx="5">
                  <c:v>Morocco</c:v>
                </c:pt>
                <c:pt idx="6">
                  <c:v>Sudan</c:v>
                </c:pt>
                <c:pt idx="7">
                  <c:v>Yemen</c:v>
                </c:pt>
              </c:strCache>
            </c:strRef>
          </c:cat>
          <c:val>
            <c:numRef>
              <c:f>PMTCT_PedART_reg!$H$34:$H$41</c:f>
              <c:numCache>
                <c:formatCode>0%</c:formatCode>
                <c:ptCount val="8"/>
                <c:pt idx="0">
                  <c:v>0.12135199999999999</c:v>
                </c:pt>
                <c:pt idx="1">
                  <c:v>0.97</c:v>
                </c:pt>
                <c:pt idx="2">
                  <c:v>3.8535650000000005E-2</c:v>
                </c:pt>
                <c:pt idx="3">
                  <c:v>0.23255814</c:v>
                </c:pt>
                <c:pt idx="4">
                  <c:v>5.7328609999999995E-2</c:v>
                </c:pt>
                <c:pt idx="5">
                  <c:v>0.45353982000000004</c:v>
                </c:pt>
                <c:pt idx="6">
                  <c:v>4.9575069999999999E-2</c:v>
                </c:pt>
                <c:pt idx="7">
                  <c:v>0.15692307999999999</c:v>
                </c:pt>
              </c:numCache>
            </c:numRef>
          </c:val>
        </c:ser>
        <c:ser>
          <c:idx val="7"/>
          <c:order val="7"/>
          <c:tx>
            <c:strRef>
              <c:f>PMTCT_PedART_reg!$I$33</c:f>
              <c:strCache>
                <c:ptCount val="1"/>
                <c:pt idx="0">
                  <c:v>2012</c:v>
                </c:pt>
              </c:strCache>
            </c:strRef>
          </c:tx>
          <c:spPr>
            <a:solidFill>
              <a:schemeClr val="accent6">
                <a:shade val="76000"/>
              </a:schemeClr>
            </a:solidFill>
            <a:ln>
              <a:noFill/>
            </a:ln>
            <a:effectLst/>
          </c:spPr>
          <c:invertIfNegative val="0"/>
          <c:cat>
            <c:strRef>
              <c:f>PMTCT_PedART_reg!$A$34:$A$41</c:f>
              <c:strCache>
                <c:ptCount val="8"/>
                <c:pt idx="0">
                  <c:v>MENA</c:v>
                </c:pt>
                <c:pt idx="1">
                  <c:v>Algeria</c:v>
                </c:pt>
                <c:pt idx="2">
                  <c:v>Djibouti</c:v>
                </c:pt>
                <c:pt idx="3">
                  <c:v>Egypt</c:v>
                </c:pt>
                <c:pt idx="4">
                  <c:v>Iran (Islamic Republic of)</c:v>
                </c:pt>
                <c:pt idx="5">
                  <c:v>Morocco</c:v>
                </c:pt>
                <c:pt idx="6">
                  <c:v>Sudan</c:v>
                </c:pt>
                <c:pt idx="7">
                  <c:v>Yemen</c:v>
                </c:pt>
              </c:strCache>
            </c:strRef>
          </c:cat>
          <c:val>
            <c:numRef>
              <c:f>PMTCT_PedART_reg!$I$34:$I$41</c:f>
              <c:numCache>
                <c:formatCode>0%</c:formatCode>
                <c:ptCount val="8"/>
                <c:pt idx="0">
                  <c:v>0.14029851000000002</c:v>
                </c:pt>
                <c:pt idx="1">
                  <c:v>0.97</c:v>
                </c:pt>
                <c:pt idx="2">
                  <c:v>3.8910510000000002E-2</c:v>
                </c:pt>
                <c:pt idx="3">
                  <c:v>0.21319797000000001</c:v>
                </c:pt>
                <c:pt idx="4">
                  <c:v>7.9706050000000001E-2</c:v>
                </c:pt>
                <c:pt idx="5">
                  <c:v>0.54708520000000005</c:v>
                </c:pt>
                <c:pt idx="6">
                  <c:v>5.6515959999999997E-2</c:v>
                </c:pt>
                <c:pt idx="7">
                  <c:v>0.15142856999999998</c:v>
                </c:pt>
              </c:numCache>
            </c:numRef>
          </c:val>
        </c:ser>
        <c:ser>
          <c:idx val="8"/>
          <c:order val="8"/>
          <c:tx>
            <c:strRef>
              <c:f>PMTCT_PedART_reg!$J$33</c:f>
              <c:strCache>
                <c:ptCount val="1"/>
                <c:pt idx="0">
                  <c:v>2013</c:v>
                </c:pt>
              </c:strCache>
            </c:strRef>
          </c:tx>
          <c:spPr>
            <a:solidFill>
              <a:schemeClr val="accent6">
                <a:shade val="65000"/>
              </a:schemeClr>
            </a:solidFill>
            <a:ln>
              <a:noFill/>
            </a:ln>
            <a:effectLst/>
          </c:spPr>
          <c:invertIfNegative val="0"/>
          <c:cat>
            <c:strRef>
              <c:f>PMTCT_PedART_reg!$A$34:$A$41</c:f>
              <c:strCache>
                <c:ptCount val="8"/>
                <c:pt idx="0">
                  <c:v>MENA</c:v>
                </c:pt>
                <c:pt idx="1">
                  <c:v>Algeria</c:v>
                </c:pt>
                <c:pt idx="2">
                  <c:v>Djibouti</c:v>
                </c:pt>
                <c:pt idx="3">
                  <c:v>Egypt</c:v>
                </c:pt>
                <c:pt idx="4">
                  <c:v>Iran (Islamic Republic of)</c:v>
                </c:pt>
                <c:pt idx="5">
                  <c:v>Morocco</c:v>
                </c:pt>
                <c:pt idx="6">
                  <c:v>Sudan</c:v>
                </c:pt>
                <c:pt idx="7">
                  <c:v>Yemen</c:v>
                </c:pt>
              </c:strCache>
            </c:strRef>
          </c:cat>
          <c:val>
            <c:numRef>
              <c:f>PMTCT_PedART_reg!$J$34:$J$41</c:f>
              <c:numCache>
                <c:formatCode>0%</c:formatCode>
                <c:ptCount val="8"/>
                <c:pt idx="0">
                  <c:v>0.19111415000000001</c:v>
                </c:pt>
                <c:pt idx="1">
                  <c:v>0.97</c:v>
                </c:pt>
                <c:pt idx="2">
                  <c:v>4.5862409999999999E-2</c:v>
                </c:pt>
                <c:pt idx="3">
                  <c:v>0.23873874</c:v>
                </c:pt>
                <c:pt idx="4">
                  <c:v>9.3376760000000003E-2</c:v>
                </c:pt>
                <c:pt idx="5">
                  <c:v>0.75</c:v>
                </c:pt>
                <c:pt idx="6">
                  <c:v>7.8616350000000002E-2</c:v>
                </c:pt>
                <c:pt idx="7">
                  <c:v>0.15649867000000001</c:v>
                </c:pt>
              </c:numCache>
            </c:numRef>
          </c:val>
        </c:ser>
        <c:ser>
          <c:idx val="9"/>
          <c:order val="9"/>
          <c:tx>
            <c:strRef>
              <c:f>PMTCT_PedART_reg!$K$33</c:f>
              <c:strCache>
                <c:ptCount val="1"/>
                <c:pt idx="0">
                  <c:v>2014</c:v>
                </c:pt>
              </c:strCache>
            </c:strRef>
          </c:tx>
          <c:spPr>
            <a:solidFill>
              <a:schemeClr val="accent6">
                <a:shade val="53000"/>
              </a:schemeClr>
            </a:solidFill>
            <a:ln>
              <a:noFill/>
            </a:ln>
            <a:effectLst/>
          </c:spPr>
          <c:invertIfNegative val="0"/>
          <c:cat>
            <c:strRef>
              <c:f>PMTCT_PedART_reg!$A$34:$A$41</c:f>
              <c:strCache>
                <c:ptCount val="8"/>
                <c:pt idx="0">
                  <c:v>MENA</c:v>
                </c:pt>
                <c:pt idx="1">
                  <c:v>Algeria</c:v>
                </c:pt>
                <c:pt idx="2">
                  <c:v>Djibouti</c:v>
                </c:pt>
                <c:pt idx="3">
                  <c:v>Egypt</c:v>
                </c:pt>
                <c:pt idx="4">
                  <c:v>Iran (Islamic Republic of)</c:v>
                </c:pt>
                <c:pt idx="5">
                  <c:v>Morocco</c:v>
                </c:pt>
                <c:pt idx="6">
                  <c:v>Sudan</c:v>
                </c:pt>
                <c:pt idx="7">
                  <c:v>Yemen</c:v>
                </c:pt>
              </c:strCache>
            </c:strRef>
          </c:cat>
          <c:val>
            <c:numRef>
              <c:f>PMTCT_PedART_reg!$K$34:$K$41</c:f>
              <c:numCache>
                <c:formatCode>0%</c:formatCode>
                <c:ptCount val="8"/>
                <c:pt idx="0">
                  <c:v>0.24653190999999999</c:v>
                </c:pt>
                <c:pt idx="1">
                  <c:v>0.97</c:v>
                </c:pt>
                <c:pt idx="2">
                  <c:v>5.4736840000000002E-2</c:v>
                </c:pt>
                <c:pt idx="3">
                  <c:v>0.26104418000000001</c:v>
                </c:pt>
                <c:pt idx="4">
                  <c:v>0.10890052</c:v>
                </c:pt>
                <c:pt idx="5">
                  <c:v>0.97</c:v>
                </c:pt>
                <c:pt idx="6">
                  <c:v>0.11680144000000001</c:v>
                </c:pt>
                <c:pt idx="7">
                  <c:v>0.34482759000000002</c:v>
                </c:pt>
              </c:numCache>
            </c:numRef>
          </c:val>
        </c:ser>
        <c:ser>
          <c:idx val="10"/>
          <c:order val="10"/>
          <c:tx>
            <c:strRef>
              <c:f>PMTCT_PedART_reg!$L$33</c:f>
              <c:strCache>
                <c:ptCount val="1"/>
                <c:pt idx="0">
                  <c:v>2015</c:v>
                </c:pt>
              </c:strCache>
            </c:strRef>
          </c:tx>
          <c:spPr>
            <a:solidFill>
              <a:schemeClr val="accent6">
                <a:shade val="41000"/>
              </a:schemeClr>
            </a:solidFill>
            <a:ln>
              <a:noFill/>
            </a:ln>
            <a:effectLst/>
          </c:spPr>
          <c:invertIfNegative val="0"/>
          <c:dLbls>
            <c:dLbl>
              <c:idx val="0"/>
              <c:layout/>
              <c:tx>
                <c:rich>
                  <a:bodyPr/>
                  <a:lstStyle/>
                  <a:p>
                    <a:fld id="{754EA8BE-EC5B-4662-8086-81D5D1FEC0A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2777D9AC-E016-45A3-AAD9-3D6133EAD78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866C3BAC-D99A-43E5-86F0-676DDDB170E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D384D509-C56A-4838-9CCD-704346FF943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8FA6F3CA-EF68-49B5-9991-B53E75EB14C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4CF084C9-811D-46F5-9848-B7805D4AA5E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D35E544C-C0AD-4C0D-83F4-CDC9F3AD552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309843E9-D97F-4449-81C8-5C7CE0DAE5E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dk1">
                          <a:lumMod val="35000"/>
                          <a:lumOff val="65000"/>
                        </a:schemeClr>
                      </a:solidFill>
                      <a:round/>
                    </a:ln>
                    <a:effectLst/>
                  </c:spPr>
                </c15:leaderLines>
              </c:ext>
            </c:extLst>
          </c:dLbls>
          <c:cat>
            <c:strRef>
              <c:f>PMTCT_PedART_reg!$A$34:$A$41</c:f>
              <c:strCache>
                <c:ptCount val="8"/>
                <c:pt idx="0">
                  <c:v>MENA</c:v>
                </c:pt>
                <c:pt idx="1">
                  <c:v>Algeria</c:v>
                </c:pt>
                <c:pt idx="2">
                  <c:v>Djibouti</c:v>
                </c:pt>
                <c:pt idx="3">
                  <c:v>Egypt</c:v>
                </c:pt>
                <c:pt idx="4">
                  <c:v>Iran (Islamic Republic of)</c:v>
                </c:pt>
                <c:pt idx="5">
                  <c:v>Morocco</c:v>
                </c:pt>
                <c:pt idx="6">
                  <c:v>Sudan</c:v>
                </c:pt>
                <c:pt idx="7">
                  <c:v>Yemen</c:v>
                </c:pt>
              </c:strCache>
            </c:strRef>
          </c:cat>
          <c:val>
            <c:numRef>
              <c:f>PMTCT_PedART_reg!$L$34:$L$41</c:f>
              <c:numCache>
                <c:formatCode>0%</c:formatCode>
                <c:ptCount val="8"/>
                <c:pt idx="0">
                  <c:v>0.26227191</c:v>
                </c:pt>
                <c:pt idx="1">
                  <c:v>0.97</c:v>
                </c:pt>
                <c:pt idx="2">
                  <c:v>8.3239599999999997E-2</c:v>
                </c:pt>
                <c:pt idx="3">
                  <c:v>0.26739927000000002</c:v>
                </c:pt>
                <c:pt idx="4">
                  <c:v>0.12179822</c:v>
                </c:pt>
                <c:pt idx="5">
                  <c:v>0.97</c:v>
                </c:pt>
                <c:pt idx="6">
                  <c:v>0.11250714000000001</c:v>
                </c:pt>
                <c:pt idx="7">
                  <c:v>0.32036613000000003</c:v>
                </c:pt>
              </c:numCache>
            </c:numRef>
          </c:val>
          <c:extLst>
            <c:ext xmlns:c15="http://schemas.microsoft.com/office/drawing/2012/chart" uri="{02D57815-91ED-43cb-92C2-25804820EDAC}">
              <c15:datalabelsRange>
                <c15:f>PMTCT_PedART_reg!$M$34:$M$41</c15:f>
                <c15:dlblRangeCache>
                  <c:ptCount val="8"/>
                  <c:pt idx="0">
                    <c:v>26%</c:v>
                  </c:pt>
                  <c:pt idx="1">
                    <c:v>&gt;95%</c:v>
                  </c:pt>
                  <c:pt idx="2">
                    <c:v>8%</c:v>
                  </c:pt>
                  <c:pt idx="3">
                    <c:v>27%</c:v>
                  </c:pt>
                  <c:pt idx="4">
                    <c:v>12%</c:v>
                  </c:pt>
                  <c:pt idx="5">
                    <c:v>&gt;95%</c:v>
                  </c:pt>
                  <c:pt idx="6">
                    <c:v>11%</c:v>
                  </c:pt>
                  <c:pt idx="7">
                    <c:v>32%</c:v>
                  </c:pt>
                </c15:dlblRangeCache>
              </c15:datalabelsRange>
            </c:ext>
          </c:extLst>
        </c:ser>
        <c:dLbls>
          <c:showLegendKey val="0"/>
          <c:showVal val="0"/>
          <c:showCatName val="0"/>
          <c:showSerName val="0"/>
          <c:showPercent val="0"/>
          <c:showBubbleSize val="0"/>
        </c:dLbls>
        <c:gapWidth val="120"/>
        <c:overlap val="-10"/>
        <c:axId val="567886704"/>
        <c:axId val="567885920"/>
      </c:barChart>
      <c:catAx>
        <c:axId val="5678867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85920"/>
        <c:crosses val="autoZero"/>
        <c:auto val="1"/>
        <c:lblAlgn val="ctr"/>
        <c:lblOffset val="100"/>
        <c:noMultiLvlLbl val="0"/>
      </c:catAx>
      <c:valAx>
        <c:axId val="567885920"/>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86704"/>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adults (aged 15+) and children (aged 0-14) living with HIV receiving antiretroviral therapy (ART) , Middle East and North Africa, 2000-2015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PedART_AdultsChildren_Reg!$B$34</c:f>
              <c:strCache>
                <c:ptCount val="1"/>
                <c:pt idx="0">
                  <c:v>Paediatric ART</c:v>
                </c:pt>
              </c:strCache>
            </c:strRef>
          </c:tx>
          <c:spPr>
            <a:ln w="22225" cap="rnd">
              <a:noFill/>
              <a:round/>
            </a:ln>
            <a:effectLst/>
          </c:spPr>
          <c:marker>
            <c:symbol val="circle"/>
            <c:size val="6"/>
            <c:spPr>
              <a:solidFill>
                <a:schemeClr val="accent1"/>
              </a:solidFill>
              <a:ln w="15875">
                <a:solidFill>
                  <a:schemeClr val="accent1"/>
                </a:solidFill>
                <a:round/>
              </a:ln>
              <a:effectLst/>
            </c:spPr>
          </c:marker>
          <c:dLbls>
            <c:dLbl>
              <c:idx val="0"/>
              <c:layout>
                <c:manualLayout>
                  <c:x val="7.1079174804309481E-4"/>
                  <c:y val="8.6742012943043425E-3"/>
                </c:manualLayout>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533239845820236E-3"/>
                  <c:y val="6.5096987608989944E-3"/>
                </c:manualLayout>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107917480430689E-4"/>
                  <c:y val="4.3451962274936471E-3"/>
                </c:manualLayout>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6.3625942417291229E-3"/>
                  <c:y val="-3.678035190720794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0905475836700802E-2"/>
                  <c:y val="-3.245134684039725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3832089846928585E-2"/>
                  <c:y val="-3.678035190720794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1002735451019699E-2"/>
                  <c:y val="-4.11093569740188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9.5880582530653586E-3"/>
                  <c:y val="-3.678035190720794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9.5880582530653586E-3"/>
                  <c:y val="-3.678035190720802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3.9293494612474798E-3"/>
                  <c:y val="-4.327385950742414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PedART_AdultsChildren_Reg!$I$35:$I$50</c:f>
                <c:numCache>
                  <c:formatCode>General</c:formatCode>
                  <c:ptCount val="16"/>
                  <c:pt idx="0">
                    <c:v>-2.5576E-4</c:v>
                  </c:pt>
                  <c:pt idx="1">
                    <c:v>-4.3232000000000003E-4</c:v>
                  </c:pt>
                  <c:pt idx="2">
                    <c:v>-5.5842999999999995E-4</c:v>
                  </c:pt>
                  <c:pt idx="3">
                    <c:v>-2.8406100000000004E-3</c:v>
                  </c:pt>
                  <c:pt idx="4">
                    <c:v>-5.1964900000000015E-3</c:v>
                  </c:pt>
                  <c:pt idx="5">
                    <c:v>-5.7596899999999979E-3</c:v>
                  </c:pt>
                  <c:pt idx="6">
                    <c:v>-8.1584400000000029E-3</c:v>
                  </c:pt>
                  <c:pt idx="7">
                    <c:v>-1.0756809999999999E-2</c:v>
                  </c:pt>
                  <c:pt idx="8">
                    <c:v>-1.6464319999999998E-2</c:v>
                  </c:pt>
                  <c:pt idx="9">
                    <c:v>-1.8565830000000005E-2</c:v>
                  </c:pt>
                  <c:pt idx="10">
                    <c:v>-2.2215539999999992E-2</c:v>
                  </c:pt>
                  <c:pt idx="11">
                    <c:v>-2.3380129999999999E-2</c:v>
                  </c:pt>
                  <c:pt idx="12">
                    <c:v>-2.6309720000000009E-2</c:v>
                  </c:pt>
                  <c:pt idx="13">
                    <c:v>-3.689321000000001E-2</c:v>
                  </c:pt>
                  <c:pt idx="14">
                    <c:v>-5.0170010000000015E-2</c:v>
                  </c:pt>
                  <c:pt idx="15">
                    <c:v>-5.8128380000000007E-2</c:v>
                  </c:pt>
                </c:numCache>
              </c:numRef>
            </c:plus>
            <c:minus>
              <c:numRef>
                <c:f>PedART_AdultsChildren_Reg!$J$35:$J$50</c:f>
                <c:numCache>
                  <c:formatCode>General</c:formatCode>
                  <c:ptCount val="16"/>
                  <c:pt idx="0">
                    <c:v>-4.9613999999999995E-4</c:v>
                  </c:pt>
                  <c:pt idx="1">
                    <c:v>-8.1889000000000007E-4</c:v>
                  </c:pt>
                  <c:pt idx="2">
                    <c:v>-1.0043200000000004E-3</c:v>
                  </c:pt>
                  <c:pt idx="3">
                    <c:v>-5.1674499999999988E-3</c:v>
                  </c:pt>
                  <c:pt idx="4">
                    <c:v>-9.372399999999996E-3</c:v>
                  </c:pt>
                  <c:pt idx="5">
                    <c:v>-9.7122900000000054E-3</c:v>
                  </c:pt>
                  <c:pt idx="6">
                    <c:v>-1.3224149999999997E-2</c:v>
                  </c:pt>
                  <c:pt idx="7">
                    <c:v>-1.6567080000000005E-2</c:v>
                  </c:pt>
                  <c:pt idx="8">
                    <c:v>-2.4720919999999993E-2</c:v>
                  </c:pt>
                  <c:pt idx="9">
                    <c:v>-2.6625420000000011E-2</c:v>
                  </c:pt>
                  <c:pt idx="10">
                    <c:v>-2.7514789999999983E-2</c:v>
                  </c:pt>
                  <c:pt idx="11">
                    <c:v>-2.9081010000000018E-2</c:v>
                  </c:pt>
                  <c:pt idx="12">
                    <c:v>-3.2107139999999978E-2</c:v>
                  </c:pt>
                  <c:pt idx="13">
                    <c:v>-4.5903969999999988E-2</c:v>
                  </c:pt>
                  <c:pt idx="14">
                    <c:v>-6.6241359999999999E-2</c:v>
                  </c:pt>
                  <c:pt idx="15">
                    <c:v>-8.4224909999999986E-2</c:v>
                  </c:pt>
                </c:numCache>
              </c:numRef>
            </c:minus>
            <c:spPr>
              <a:noFill/>
              <a:ln w="9525" cap="flat" cmpd="sng" algn="ctr">
                <a:solidFill>
                  <a:schemeClr val="dk1">
                    <a:lumMod val="50000"/>
                    <a:lumOff val="50000"/>
                  </a:schemeClr>
                </a:solidFill>
                <a:round/>
              </a:ln>
              <a:effectLst/>
            </c:spPr>
          </c:errBars>
          <c:cat>
            <c:numRef>
              <c:f>PedART_AdultsChildren_Reg!$A$35:$A$50</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PedART_AdultsChildren_Reg!$B$35:$B$50</c:f>
              <c:numCache>
                <c:formatCode>General</c:formatCode>
                <c:ptCount val="16"/>
                <c:pt idx="0">
                  <c:v>7.0921999999999999E-4</c:v>
                </c:pt>
                <c:pt idx="1">
                  <c:v>1.26223E-3</c:v>
                </c:pt>
                <c:pt idx="2">
                  <c:v>1.70213E-3</c:v>
                </c:pt>
                <c:pt idx="3">
                  <c:v>9.2711800000000004E-3</c:v>
                </c:pt>
                <c:pt idx="4">
                  <c:v>1.8245940000000002E-2</c:v>
                </c:pt>
                <c:pt idx="5">
                  <c:v>2.1833119999999998E-2</c:v>
                </c:pt>
                <c:pt idx="6">
                  <c:v>3.2593480000000001E-2</c:v>
                </c:pt>
                <c:pt idx="7">
                  <c:v>4.5107179999999997E-2</c:v>
                </c:pt>
                <c:pt idx="8">
                  <c:v>7.4035089999999998E-2</c:v>
                </c:pt>
                <c:pt idx="9">
                  <c:v>9.0142239999999998E-2</c:v>
                </c:pt>
                <c:pt idx="10">
                  <c:v>0.10961267</c:v>
                </c:pt>
                <c:pt idx="11">
                  <c:v>0.12135199999999999</c:v>
                </c:pt>
                <c:pt idx="12">
                  <c:v>0.14029851000000002</c:v>
                </c:pt>
                <c:pt idx="13">
                  <c:v>0.19111415000000001</c:v>
                </c:pt>
                <c:pt idx="14">
                  <c:v>0.24653190999999999</c:v>
                </c:pt>
                <c:pt idx="15">
                  <c:v>0.26227191</c:v>
                </c:pt>
              </c:numCache>
            </c:numRef>
          </c:val>
          <c:smooth val="0"/>
        </c:ser>
        <c:ser>
          <c:idx val="1"/>
          <c:order val="1"/>
          <c:tx>
            <c:strRef>
              <c:f>PedART_AdultsChildren_Reg!$E$34</c:f>
              <c:strCache>
                <c:ptCount val="1"/>
                <c:pt idx="0">
                  <c:v>Adult ART</c:v>
                </c:pt>
              </c:strCache>
            </c:strRef>
          </c:tx>
          <c:spPr>
            <a:ln w="22225" cap="rnd">
              <a:noFill/>
              <a:round/>
            </a:ln>
            <a:effectLst/>
          </c:spPr>
          <c:marker>
            <c:symbol val="circle"/>
            <c:size val="6"/>
            <c:spPr>
              <a:solidFill>
                <a:schemeClr val="accent6"/>
              </a:solidFill>
              <a:ln w="15875">
                <a:solidFill>
                  <a:schemeClr val="accent6"/>
                </a:solidFill>
                <a:round/>
              </a:ln>
              <a:effectLst/>
            </c:spPr>
          </c:marker>
          <c:dLbls>
            <c:dLbl>
              <c:idx val="0"/>
              <c:layout>
                <c:manualLayout>
                  <c:x val="-2.1185626478657923E-3"/>
                  <c:y val="-1.3003206361115035E-2"/>
                </c:manualLayout>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7.1079174804309481E-4"/>
                  <c:y val="-2.599022156154711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107917480430689E-4"/>
                  <c:y val="-3.464823169516866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1254689459975383E-3"/>
                  <c:y val="-1.6191160682953384E-5"/>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9479170437747317E-3"/>
                  <c:y val="1.729982910655982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7.777271439683567E-3"/>
                  <c:y val="2.37933367067757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8.1733810551108104E-3"/>
                  <c:y val="3.028684430699190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9.5880582530653586E-3"/>
                  <c:y val="2.595783924018121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2.5146722632930366E-3"/>
                  <c:y val="2.812234177358655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8.1733810551108104E-3"/>
                  <c:y val="3.245134684039709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PedART_AdultsChildren_Reg!$K$35:$K$50</c:f>
                <c:numCache>
                  <c:formatCode>General</c:formatCode>
                  <c:ptCount val="16"/>
                  <c:pt idx="0">
                    <c:v>1.9666500000000003E-3</c:v>
                  </c:pt>
                  <c:pt idx="1">
                    <c:v>2.1270500000000001E-3</c:v>
                  </c:pt>
                  <c:pt idx="2">
                    <c:v>2.2282699999999992E-3</c:v>
                  </c:pt>
                  <c:pt idx="3">
                    <c:v>4.2285699999999992E-3</c:v>
                  </c:pt>
                  <c:pt idx="4">
                    <c:v>4.6076699999999977E-3</c:v>
                  </c:pt>
                  <c:pt idx="5">
                    <c:v>4.9559199999999991E-3</c:v>
                  </c:pt>
                  <c:pt idx="6">
                    <c:v>7.9043599999999992E-3</c:v>
                  </c:pt>
                  <c:pt idx="7">
                    <c:v>8.6435199999999948E-3</c:v>
                  </c:pt>
                  <c:pt idx="8">
                    <c:v>1.2123900000000007E-2</c:v>
                  </c:pt>
                  <c:pt idx="9">
                    <c:v>1.5629480000000015E-2</c:v>
                  </c:pt>
                  <c:pt idx="10">
                    <c:v>1.9700019999999999E-2</c:v>
                  </c:pt>
                  <c:pt idx="11">
                    <c:v>2.7555420000000011E-2</c:v>
                  </c:pt>
                  <c:pt idx="12">
                    <c:v>3.6471210000000004E-2</c:v>
                  </c:pt>
                  <c:pt idx="13">
                    <c:v>4.9408790000000008E-2</c:v>
                  </c:pt>
                  <c:pt idx="14">
                    <c:v>6.6426930000000023E-2</c:v>
                  </c:pt>
                  <c:pt idx="15">
                    <c:v>8.5777520000000024E-2</c:v>
                  </c:pt>
                </c:numCache>
              </c:numRef>
            </c:plus>
            <c:minus>
              <c:numRef>
                <c:f>PedART_AdultsChildren_Reg!$L$35:$L$50</c:f>
                <c:numCache>
                  <c:formatCode>General</c:formatCode>
                  <c:ptCount val="16"/>
                  <c:pt idx="0">
                    <c:v>1.5859799999999994E-3</c:v>
                  </c:pt>
                  <c:pt idx="1">
                    <c:v>1.7965899999999998E-3</c:v>
                  </c:pt>
                  <c:pt idx="2">
                    <c:v>1.9537100000000009E-3</c:v>
                  </c:pt>
                  <c:pt idx="3">
                    <c:v>3.6353399999999991E-3</c:v>
                  </c:pt>
                  <c:pt idx="4">
                    <c:v>4.4069899999999995E-3</c:v>
                  </c:pt>
                  <c:pt idx="5">
                    <c:v>4.8836200000000017E-3</c:v>
                  </c:pt>
                  <c:pt idx="6">
                    <c:v>7.706339999999999E-3</c:v>
                  </c:pt>
                  <c:pt idx="7">
                    <c:v>8.8052000000000026E-3</c:v>
                  </c:pt>
                  <c:pt idx="8">
                    <c:v>1.2383069999999996E-2</c:v>
                  </c:pt>
                  <c:pt idx="9">
                    <c:v>1.5442019999999987E-2</c:v>
                  </c:pt>
                  <c:pt idx="10">
                    <c:v>1.8160939999999993E-2</c:v>
                  </c:pt>
                  <c:pt idx="11">
                    <c:v>2.2922100000000001E-2</c:v>
                  </c:pt>
                  <c:pt idx="12">
                    <c:v>2.8779730000000003E-2</c:v>
                  </c:pt>
                  <c:pt idx="13">
                    <c:v>3.5771740000000024E-2</c:v>
                  </c:pt>
                  <c:pt idx="14">
                    <c:v>4.4658269999999986E-2</c:v>
                  </c:pt>
                  <c:pt idx="15">
                    <c:v>5.5882319999999971E-2</c:v>
                  </c:pt>
                </c:numCache>
              </c:numRef>
            </c:minus>
            <c:spPr>
              <a:noFill/>
              <a:ln w="9525" cap="flat" cmpd="sng" algn="ctr">
                <a:solidFill>
                  <a:schemeClr val="dk1">
                    <a:lumMod val="50000"/>
                    <a:lumOff val="50000"/>
                  </a:schemeClr>
                </a:solidFill>
                <a:round/>
              </a:ln>
              <a:effectLst/>
            </c:spPr>
          </c:errBars>
          <c:cat>
            <c:numRef>
              <c:f>PedART_AdultsChildren_Reg!$A$35:$A$50</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PedART_AdultsChildren_Reg!$E$35:$E$50</c:f>
              <c:numCache>
                <c:formatCode>General</c:formatCode>
                <c:ptCount val="16"/>
                <c:pt idx="0">
                  <c:v>4.8962699999999994E-3</c:v>
                </c:pt>
                <c:pt idx="1">
                  <c:v>6.1227299999999998E-3</c:v>
                </c:pt>
                <c:pt idx="2">
                  <c:v>7.1058500000000004E-3</c:v>
                </c:pt>
                <c:pt idx="3">
                  <c:v>1.440732E-2</c:v>
                </c:pt>
                <c:pt idx="4">
                  <c:v>1.822973E-2</c:v>
                </c:pt>
                <c:pt idx="5">
                  <c:v>2.0988030000000001E-2</c:v>
                </c:pt>
                <c:pt idx="6">
                  <c:v>3.393993E-2</c:v>
                </c:pt>
                <c:pt idx="7">
                  <c:v>3.8600120000000002E-2</c:v>
                </c:pt>
                <c:pt idx="8">
                  <c:v>5.3616979999999995E-2</c:v>
                </c:pt>
                <c:pt idx="9">
                  <c:v>6.5844699999999992E-2</c:v>
                </c:pt>
                <c:pt idx="10">
                  <c:v>7.6615559999999999E-2</c:v>
                </c:pt>
                <c:pt idx="11">
                  <c:v>9.151215E-2</c:v>
                </c:pt>
                <c:pt idx="12">
                  <c:v>0.10783381</c:v>
                </c:pt>
                <c:pt idx="13">
                  <c:v>0.12826164000000001</c:v>
                </c:pt>
                <c:pt idx="14">
                  <c:v>0.15094268</c:v>
                </c:pt>
                <c:pt idx="15">
                  <c:v>0.17613136999999998</c:v>
                </c:pt>
              </c:numCache>
            </c:numRef>
          </c:val>
          <c:smooth val="0"/>
        </c:ser>
        <c:dLbls>
          <c:showLegendKey val="0"/>
          <c:showVal val="0"/>
          <c:showCatName val="0"/>
          <c:showSerName val="0"/>
          <c:showPercent val="0"/>
          <c:showBubbleSize val="0"/>
        </c:dLbls>
        <c:marker val="1"/>
        <c:smooth val="0"/>
        <c:axId val="567885528"/>
        <c:axId val="567886312"/>
      </c:lineChart>
      <c:catAx>
        <c:axId val="56788552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86312"/>
        <c:crosses val="autoZero"/>
        <c:auto val="1"/>
        <c:lblAlgn val="ctr"/>
        <c:lblOffset val="100"/>
        <c:noMultiLvlLbl val="0"/>
      </c:catAx>
      <c:valAx>
        <c:axId val="56788631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85528"/>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baseline="0">
                <a:effectLst/>
              </a:rPr>
              <a:t>Percentage of children (aged 0-14) and adults (aged 15+) living with HIV receiving antiretroviral therapy (ART) , Middle East and North Africa, 2015</a:t>
            </a:r>
            <a:endParaRPr lang="en-US" sz="1600">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stockChart>
        <c:ser>
          <c:idx val="0"/>
          <c:order val="0"/>
          <c:tx>
            <c:strRef>
              <c:f>'ART Gap'!$B$35</c:f>
              <c:strCache>
                <c:ptCount val="1"/>
                <c:pt idx="0">
                  <c:v>Percent of children (0-14) living with HIV receiving ART</c:v>
                </c:pt>
              </c:strCache>
            </c:strRef>
          </c:tx>
          <c:spPr>
            <a:ln w="25400" cap="rnd">
              <a:noFill/>
              <a:round/>
            </a:ln>
            <a:effectLst/>
          </c:spPr>
          <c:marker>
            <c:symbol val="circle"/>
            <c:size val="6"/>
            <c:spPr>
              <a:solidFill>
                <a:schemeClr val="accent1"/>
              </a:solidFill>
              <a:ln w="15875">
                <a:solidFill>
                  <a:schemeClr val="accent1"/>
                </a:solidFill>
                <a:round/>
              </a:ln>
              <a:effectLst/>
            </c:spPr>
          </c:marker>
          <c:dLbls>
            <c:dLbl>
              <c:idx val="0"/>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'ART Gap'!$A$36:$A$42</c:f>
              <c:strCache>
                <c:ptCount val="7"/>
                <c:pt idx="0">
                  <c:v>Algeria</c:v>
                </c:pt>
                <c:pt idx="1">
                  <c:v>Morocco</c:v>
                </c:pt>
                <c:pt idx="2">
                  <c:v>Yemen</c:v>
                </c:pt>
                <c:pt idx="3">
                  <c:v>Egypt</c:v>
                </c:pt>
                <c:pt idx="4">
                  <c:v>Iran (Islamic Republic of)</c:v>
                </c:pt>
                <c:pt idx="5">
                  <c:v>Sudan</c:v>
                </c:pt>
                <c:pt idx="6">
                  <c:v>Djibouti</c:v>
                </c:pt>
              </c:strCache>
            </c:strRef>
          </c:cat>
          <c:val>
            <c:numRef>
              <c:f>'ART Gap'!$B$36:$B$42</c:f>
              <c:numCache>
                <c:formatCode>General</c:formatCode>
                <c:ptCount val="7"/>
                <c:pt idx="0">
                  <c:v>0.97</c:v>
                </c:pt>
                <c:pt idx="1">
                  <c:v>0.97</c:v>
                </c:pt>
                <c:pt idx="2">
                  <c:v>0.32036613000000003</c:v>
                </c:pt>
                <c:pt idx="3">
                  <c:v>0.26739927000000002</c:v>
                </c:pt>
                <c:pt idx="4">
                  <c:v>0.12179822</c:v>
                </c:pt>
                <c:pt idx="5">
                  <c:v>0.11250714000000001</c:v>
                </c:pt>
                <c:pt idx="6">
                  <c:v>8.3239599999999997E-2</c:v>
                </c:pt>
              </c:numCache>
            </c:numRef>
          </c:val>
          <c:smooth val="0"/>
        </c:ser>
        <c:ser>
          <c:idx val="1"/>
          <c:order val="1"/>
          <c:tx>
            <c:strRef>
              <c:f>'ART Gap'!$C$35</c:f>
              <c:strCache>
                <c:ptCount val="1"/>
                <c:pt idx="0">
                  <c:v>Percent of adults (15+) living with HIV receiving ART</c:v>
                </c:pt>
              </c:strCache>
            </c:strRef>
          </c:tx>
          <c:spPr>
            <a:ln w="25400" cap="rnd">
              <a:noFill/>
              <a:round/>
            </a:ln>
            <a:effectLst/>
          </c:spPr>
          <c:marker>
            <c:symbol val="circle"/>
            <c:size val="6"/>
            <c:spPr>
              <a:solidFill>
                <a:srgbClr val="92D050"/>
              </a:solidFill>
              <a:ln w="15875">
                <a:solidFill>
                  <a:srgbClr val="92D050"/>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'ART Gap'!$A$36:$A$42</c:f>
              <c:strCache>
                <c:ptCount val="7"/>
                <c:pt idx="0">
                  <c:v>Algeria</c:v>
                </c:pt>
                <c:pt idx="1">
                  <c:v>Morocco</c:v>
                </c:pt>
                <c:pt idx="2">
                  <c:v>Yemen</c:v>
                </c:pt>
                <c:pt idx="3">
                  <c:v>Egypt</c:v>
                </c:pt>
                <c:pt idx="4">
                  <c:v>Iran (Islamic Republic of)</c:v>
                </c:pt>
                <c:pt idx="5">
                  <c:v>Sudan</c:v>
                </c:pt>
                <c:pt idx="6">
                  <c:v>Djibouti</c:v>
                </c:pt>
              </c:strCache>
            </c:strRef>
          </c:cat>
          <c:val>
            <c:numRef>
              <c:f>'ART Gap'!$C$36:$C$42</c:f>
              <c:numCache>
                <c:formatCode>General</c:formatCode>
                <c:ptCount val="7"/>
                <c:pt idx="0">
                  <c:v>0.85526009000000003</c:v>
                </c:pt>
                <c:pt idx="1">
                  <c:v>0.35367846999999997</c:v>
                </c:pt>
                <c:pt idx="2">
                  <c:v>0.13874615000000001</c:v>
                </c:pt>
                <c:pt idx="3">
                  <c:v>0.18484847999999998</c:v>
                </c:pt>
                <c:pt idx="4">
                  <c:v>8.7718560000000001E-2</c:v>
                </c:pt>
                <c:pt idx="5">
                  <c:v>7.6195199999999991E-2</c:v>
                </c:pt>
                <c:pt idx="6">
                  <c:v>0.22053277000000002</c:v>
                </c:pt>
              </c:numCache>
            </c:numRef>
          </c:val>
          <c:smooth val="0"/>
        </c:ser>
        <c:dLbls>
          <c:showLegendKey val="0"/>
          <c:showVal val="0"/>
          <c:showCatName val="0"/>
          <c:showSerName val="0"/>
          <c:showPercent val="0"/>
          <c:showBubbleSize val="0"/>
        </c:dLbls>
        <c:hiLowLines>
          <c:spPr>
            <a:ln w="22225" cap="rnd" cmpd="sng" algn="ctr">
              <a:solidFill>
                <a:schemeClr val="dk1">
                  <a:lumMod val="50000"/>
                  <a:lumOff val="50000"/>
                </a:schemeClr>
              </a:solidFill>
              <a:prstDash val="sysDot"/>
              <a:round/>
            </a:ln>
            <a:effectLst/>
          </c:spPr>
        </c:hiLowLines>
        <c:axId val="567867888"/>
        <c:axId val="567869064"/>
      </c:stockChart>
      <c:catAx>
        <c:axId val="56786788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out"/>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69064"/>
        <c:crosses val="autoZero"/>
        <c:auto val="1"/>
        <c:lblAlgn val="ctr"/>
        <c:lblOffset val="100"/>
        <c:noMultiLvlLbl val="0"/>
      </c:catAx>
      <c:valAx>
        <c:axId val="567869064"/>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out"/>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67888"/>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317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 virological test for HIV within 2 months of birth (early infant diagnosis), by UNICEF Regions, 2009-2015</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'PMTCT_EID_All Regions'!$B$33</c:f>
              <c:strCache>
                <c:ptCount val="1"/>
                <c:pt idx="0">
                  <c:v>2009</c:v>
                </c:pt>
              </c:strCache>
            </c:strRef>
          </c:tx>
          <c:spPr>
            <a:solidFill>
              <a:schemeClr val="accent4">
                <a:tint val="48000"/>
              </a:schemeClr>
            </a:solidFill>
            <a:ln>
              <a:noFill/>
            </a:ln>
            <a:effectLst/>
          </c:spPr>
          <c:invertIfNegative val="0"/>
          <c:dLbls>
            <c:delete val="1"/>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Regions'!$B$34:$B$42</c:f>
              <c:numCache>
                <c:formatCode>0%</c:formatCode>
                <c:ptCount val="9"/>
                <c:pt idx="0">
                  <c:v>0.20933013576660361</c:v>
                </c:pt>
                <c:pt idx="1">
                  <c:v>6.8268124393759108E-2</c:v>
                </c:pt>
                <c:pt idx="2">
                  <c:v>1.0184595798854232E-2</c:v>
                </c:pt>
                <c:pt idx="3">
                  <c:v>0.23550518471010085</c:v>
                </c:pt>
                <c:pt idx="4">
                  <c:v>1.435480684200623E-2</c:v>
                </c:pt>
                <c:pt idx="5">
                  <c:v>0.24110416217381928</c:v>
                </c:pt>
                <c:pt idx="6">
                  <c:v>0.144767422475793</c:v>
                </c:pt>
                <c:pt idx="7">
                  <c:v>0.144767422475793</c:v>
                </c:pt>
                <c:pt idx="8">
                  <c:v>0.15072059796826656</c:v>
                </c:pt>
              </c:numCache>
            </c:numRef>
          </c:val>
        </c:ser>
        <c:ser>
          <c:idx val="1"/>
          <c:order val="1"/>
          <c:tx>
            <c:strRef>
              <c:f>'PMTCT_EID_All Regions'!$C$33</c:f>
              <c:strCache>
                <c:ptCount val="1"/>
                <c:pt idx="0">
                  <c:v>2010</c:v>
                </c:pt>
              </c:strCache>
            </c:strRef>
          </c:tx>
          <c:spPr>
            <a:solidFill>
              <a:schemeClr val="accent4">
                <a:tint val="65000"/>
              </a:schemeClr>
            </a:solidFill>
            <a:ln>
              <a:noFill/>
            </a:ln>
            <a:effectLst/>
          </c:spPr>
          <c:invertIfNegative val="0"/>
          <c:dLbls>
            <c:delete val="1"/>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Regions'!$C$34:$C$42</c:f>
              <c:numCache>
                <c:formatCode>0%</c:formatCode>
                <c:ptCount val="9"/>
                <c:pt idx="0">
                  <c:v>0.42383588289295487</c:v>
                </c:pt>
                <c:pt idx="1">
                  <c:v>7.8363115730247429E-2</c:v>
                </c:pt>
                <c:pt idx="2">
                  <c:v>7.6598311218335338E-2</c:v>
                </c:pt>
                <c:pt idx="3">
                  <c:v>0.34637458353980904</c:v>
                </c:pt>
                <c:pt idx="4">
                  <c:v>3.5238835321167852E-2</c:v>
                </c:pt>
                <c:pt idx="5">
                  <c:v>0.16343660733904636</c:v>
                </c:pt>
                <c:pt idx="6">
                  <c:v>0.32452841796688264</c:v>
                </c:pt>
                <c:pt idx="7">
                  <c:v>0.33562724794134763</c:v>
                </c:pt>
                <c:pt idx="8">
                  <c:v>0.31611366472429547</c:v>
                </c:pt>
              </c:numCache>
            </c:numRef>
          </c:val>
        </c:ser>
        <c:ser>
          <c:idx val="2"/>
          <c:order val="2"/>
          <c:tx>
            <c:strRef>
              <c:f>'PMTCT_EID_All Regions'!$D$33</c:f>
              <c:strCache>
                <c:ptCount val="1"/>
                <c:pt idx="0">
                  <c:v>2011</c:v>
                </c:pt>
              </c:strCache>
            </c:strRef>
          </c:tx>
          <c:spPr>
            <a:solidFill>
              <a:schemeClr val="accent4">
                <a:tint val="83000"/>
              </a:schemeClr>
            </a:solidFill>
            <a:ln>
              <a:noFill/>
            </a:ln>
            <a:effectLst/>
          </c:spPr>
          <c:invertIfNegative val="0"/>
          <c:dLbls>
            <c:delete val="1"/>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Regions'!$D$34:$D$42</c:f>
              <c:numCache>
                <c:formatCode>0%</c:formatCode>
                <c:ptCount val="9"/>
                <c:pt idx="0">
                  <c:v>0.46376605542372329</c:v>
                </c:pt>
                <c:pt idx="1">
                  <c:v>7.9405071038511132E-2</c:v>
                </c:pt>
                <c:pt idx="2">
                  <c:v>7.5127334465195247E-2</c:v>
                </c:pt>
                <c:pt idx="3">
                  <c:v>0.29998709732914713</c:v>
                </c:pt>
                <c:pt idx="4">
                  <c:v>3.6191090835206566E-2</c:v>
                </c:pt>
                <c:pt idx="5">
                  <c:v>0.29963450551790211</c:v>
                </c:pt>
                <c:pt idx="6">
                  <c:v>0.3564138471412972</c:v>
                </c:pt>
                <c:pt idx="7">
                  <c:v>0.36836134057748565</c:v>
                </c:pt>
                <c:pt idx="8">
                  <c:v>0.34543333598247006</c:v>
                </c:pt>
              </c:numCache>
            </c:numRef>
          </c:val>
        </c:ser>
        <c:ser>
          <c:idx val="3"/>
          <c:order val="3"/>
          <c:tx>
            <c:strRef>
              <c:f>'PMTCT_EID_All Regions'!$E$33</c:f>
              <c:strCache>
                <c:ptCount val="1"/>
                <c:pt idx="0">
                  <c:v>2012</c:v>
                </c:pt>
              </c:strCache>
            </c:strRef>
          </c:tx>
          <c:spPr>
            <a:solidFill>
              <a:schemeClr val="accent4"/>
            </a:solidFill>
            <a:ln>
              <a:noFill/>
            </a:ln>
            <a:effectLst/>
          </c:spPr>
          <c:invertIfNegative val="0"/>
          <c:dLbls>
            <c:delete val="1"/>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Regions'!$E$34:$E$42</c:f>
              <c:numCache>
                <c:formatCode>0%</c:formatCode>
                <c:ptCount val="9"/>
                <c:pt idx="0">
                  <c:v>0.51763054326754221</c:v>
                </c:pt>
                <c:pt idx="1">
                  <c:v>9.8282288606625537E-2</c:v>
                </c:pt>
                <c:pt idx="2">
                  <c:v>0.13969404186795492</c:v>
                </c:pt>
                <c:pt idx="3">
                  <c:v>0.3157716268487275</c:v>
                </c:pt>
                <c:pt idx="4">
                  <c:v>3.7922090877557088E-2</c:v>
                </c:pt>
                <c:pt idx="5">
                  <c:v>0.29789164277678992</c:v>
                </c:pt>
                <c:pt idx="6">
                  <c:v>0.40749157420108051</c:v>
                </c:pt>
                <c:pt idx="7">
                  <c:v>0.42002851541024433</c:v>
                </c:pt>
                <c:pt idx="8">
                  <c:v>0.39304910045619684</c:v>
                </c:pt>
              </c:numCache>
            </c:numRef>
          </c:val>
        </c:ser>
        <c:ser>
          <c:idx val="4"/>
          <c:order val="4"/>
          <c:tx>
            <c:strRef>
              <c:f>'PMTCT_EID_All Regions'!$F$33</c:f>
              <c:strCache>
                <c:ptCount val="1"/>
                <c:pt idx="0">
                  <c:v>2013</c:v>
                </c:pt>
              </c:strCache>
            </c:strRef>
          </c:tx>
          <c:spPr>
            <a:solidFill>
              <a:schemeClr val="accent4">
                <a:shade val="82000"/>
              </a:schemeClr>
            </a:solidFill>
            <a:ln>
              <a:noFill/>
            </a:ln>
            <a:effectLst/>
          </c:spPr>
          <c:invertIfNegative val="0"/>
          <c:dLbls>
            <c:delete val="1"/>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Regions'!$F$34:$F$42</c:f>
              <c:numCache>
                <c:formatCode>0%</c:formatCode>
                <c:ptCount val="9"/>
                <c:pt idx="0">
                  <c:v>0.49119860280692079</c:v>
                </c:pt>
                <c:pt idx="1">
                  <c:v>0.10456480569653814</c:v>
                </c:pt>
                <c:pt idx="2">
                  <c:v>0.19060665362035226</c:v>
                </c:pt>
                <c:pt idx="3">
                  <c:v>0.24970747353264625</c:v>
                </c:pt>
                <c:pt idx="4">
                  <c:v>3.9730659736007166E-2</c:v>
                </c:pt>
                <c:pt idx="5">
                  <c:v>0.37614575928766508</c:v>
                </c:pt>
                <c:pt idx="6">
                  <c:v>0.39066774535610671</c:v>
                </c:pt>
                <c:pt idx="7">
                  <c:v>0.40183009368825362</c:v>
                </c:pt>
                <c:pt idx="8">
                  <c:v>0.37863176874278959</c:v>
                </c:pt>
              </c:numCache>
            </c:numRef>
          </c:val>
        </c:ser>
        <c:ser>
          <c:idx val="5"/>
          <c:order val="5"/>
          <c:tx>
            <c:strRef>
              <c:f>'PMTCT_EID_All Regions'!$G$33</c:f>
              <c:strCache>
                <c:ptCount val="1"/>
                <c:pt idx="0">
                  <c:v>2014</c:v>
                </c:pt>
              </c:strCache>
            </c:strRef>
          </c:tx>
          <c:spPr>
            <a:solidFill>
              <a:schemeClr val="accent4">
                <a:shade val="65000"/>
              </a:schemeClr>
            </a:solidFill>
            <a:ln>
              <a:noFill/>
            </a:ln>
            <a:effectLst/>
          </c:spPr>
          <c:invertIfNegative val="0"/>
          <c:dLbls>
            <c:delete val="1"/>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Regions'!$G$34:$G$42</c:f>
              <c:numCache>
                <c:formatCode>0%</c:formatCode>
                <c:ptCount val="9"/>
                <c:pt idx="0">
                  <c:v>0.60654532467112032</c:v>
                </c:pt>
                <c:pt idx="1">
                  <c:v>0.12967966851028667</c:v>
                </c:pt>
                <c:pt idx="2">
                  <c:v>8.2943013270882118E-2</c:v>
                </c:pt>
                <c:pt idx="3">
                  <c:v>0.22981077079262854</c:v>
                </c:pt>
                <c:pt idx="4">
                  <c:v>6.1920120506795427E-2</c:v>
                </c:pt>
                <c:pt idx="5">
                  <c:v>0.4585403133358808</c:v>
                </c:pt>
                <c:pt idx="6">
                  <c:v>0.48583747567930757</c:v>
                </c:pt>
                <c:pt idx="7">
                  <c:v>0.49866251489854224</c:v>
                </c:pt>
                <c:pt idx="8">
                  <c:v>0.46707072046750631</c:v>
                </c:pt>
              </c:numCache>
            </c:numRef>
          </c:val>
        </c:ser>
        <c:ser>
          <c:idx val="6"/>
          <c:order val="6"/>
          <c:tx>
            <c:strRef>
              <c:f>'PMTCT_EID_All Regions'!$H$33</c:f>
              <c:strCache>
                <c:ptCount val="1"/>
                <c:pt idx="0">
                  <c:v>2015</c:v>
                </c:pt>
              </c:strCache>
            </c:strRef>
          </c:tx>
          <c:spPr>
            <a:solidFill>
              <a:schemeClr val="accent4">
                <a:shade val="4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Regions'!$H$34:$H$42</c:f>
              <c:numCache>
                <c:formatCode>0%</c:formatCode>
                <c:ptCount val="9"/>
                <c:pt idx="0">
                  <c:v>0.60305468827435826</c:v>
                </c:pt>
                <c:pt idx="1">
                  <c:v>0.14623371685661782</c:v>
                </c:pt>
                <c:pt idx="2">
                  <c:v>8.9398280802292257E-2</c:v>
                </c:pt>
                <c:pt idx="3">
                  <c:v>0.28158560378579545</c:v>
                </c:pt>
                <c:pt idx="4">
                  <c:v>0.15375867236904481</c:v>
                </c:pt>
                <c:pt idx="5">
                  <c:v>0.47785412056985366</c:v>
                </c:pt>
                <c:pt idx="6">
                  <c:v>0.49562953068005777</c:v>
                </c:pt>
                <c:pt idx="7">
                  <c:v>0.50522568453231786</c:v>
                </c:pt>
                <c:pt idx="8">
                  <c:v>0.47215638561684237</c:v>
                </c:pt>
              </c:numCache>
            </c:numRef>
          </c:val>
        </c:ser>
        <c:dLbls>
          <c:dLblPos val="outEnd"/>
          <c:showLegendKey val="0"/>
          <c:showVal val="1"/>
          <c:showCatName val="0"/>
          <c:showSerName val="0"/>
          <c:showPercent val="0"/>
          <c:showBubbleSize val="0"/>
        </c:dLbls>
        <c:gapWidth val="120"/>
        <c:overlap val="-10"/>
        <c:axId val="567869456"/>
        <c:axId val="567868672"/>
      </c:barChart>
      <c:catAx>
        <c:axId val="56786945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68672"/>
        <c:crosses val="autoZero"/>
        <c:auto val="1"/>
        <c:lblAlgn val="ctr"/>
        <c:lblOffset val="100"/>
        <c:noMultiLvlLbl val="0"/>
      </c:catAx>
      <c:valAx>
        <c:axId val="56786867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6945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a virological test for HIV within 2 months of birth, Middle East and North Africa, 2015</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EID_GP!$B$31</c:f>
              <c:strCache>
                <c:ptCount val="1"/>
                <c:pt idx="0">
                  <c:v>EID</c:v>
                </c:pt>
              </c:strCache>
            </c:strRef>
          </c:tx>
          <c:spPr>
            <a:ln w="22225" cap="rnd">
              <a:noFill/>
              <a:round/>
            </a:ln>
            <a:effectLst/>
          </c:spPr>
          <c:marker>
            <c:symbol val="circle"/>
            <c:size val="6"/>
            <c:spPr>
              <a:solidFill>
                <a:schemeClr val="accent1"/>
              </a:solidFill>
              <a:ln w="3175">
                <a:solidFill>
                  <a:schemeClr val="accent1"/>
                </a:solidFill>
                <a:round/>
              </a:ln>
              <a:effectLst/>
            </c:spPr>
          </c:marker>
          <c:dLbls>
            <c:dLbl>
              <c:idx val="6"/>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EID_GP!$F$32:$F$38</c:f>
                <c:numCache>
                  <c:formatCode>General</c:formatCode>
                  <c:ptCount val="7"/>
                  <c:pt idx="0">
                    <c:v>6.7870619946091559E-2</c:v>
                  </c:pt>
                  <c:pt idx="1">
                    <c:v>3.3532934131736525E-2</c:v>
                  </c:pt>
                  <c:pt idx="2">
                    <c:v>6.79370249728556E-2</c:v>
                  </c:pt>
                  <c:pt idx="3">
                    <c:v>4.0714285714285717E-2</c:v>
                  </c:pt>
                  <c:pt idx="4">
                    <c:v>2.5772818462709957E-2</c:v>
                  </c:pt>
                  <c:pt idx="5">
                    <c:v>8.438015480269E-3</c:v>
                  </c:pt>
                  <c:pt idx="6">
                    <c:v>0</c:v>
                  </c:pt>
                </c:numCache>
              </c:numRef>
            </c:plus>
            <c:minus>
              <c:numRef>
                <c:f>EID_GP!$E$32:$E$38</c:f>
                <c:numCache>
                  <c:formatCode>General</c:formatCode>
                  <c:ptCount val="7"/>
                  <c:pt idx="0">
                    <c:v>7.2129380053908398E-2</c:v>
                  </c:pt>
                  <c:pt idx="1">
                    <c:v>4.6467065868263463E-2</c:v>
                  </c:pt>
                  <c:pt idx="2">
                    <c:v>3.2062975027144405E-2</c:v>
                  </c:pt>
                  <c:pt idx="3">
                    <c:v>2.5914538000630712E-2</c:v>
                  </c:pt>
                  <c:pt idx="4">
                    <c:v>1.9373445170948633E-2</c:v>
                  </c:pt>
                  <c:pt idx="5">
                    <c:v>5.9279001907037669E-3</c:v>
                  </c:pt>
                  <c:pt idx="6">
                    <c:v>0</c:v>
                  </c:pt>
                </c:numCache>
              </c:numRef>
            </c:minus>
            <c:spPr>
              <a:noFill/>
              <a:ln w="9525" cap="flat" cmpd="sng" algn="ctr">
                <a:solidFill>
                  <a:schemeClr val="dk1">
                    <a:lumMod val="50000"/>
                    <a:lumOff val="50000"/>
                  </a:schemeClr>
                </a:solidFill>
                <a:round/>
              </a:ln>
              <a:effectLst/>
            </c:spPr>
          </c:errBars>
          <c:cat>
            <c:strRef>
              <c:f>EID_GP!$A$32:$A$38</c:f>
              <c:strCache>
                <c:ptCount val="7"/>
                <c:pt idx="0">
                  <c:v>Morocco</c:v>
                </c:pt>
                <c:pt idx="1">
                  <c:v>Algeria</c:v>
                </c:pt>
                <c:pt idx="2">
                  <c:v>Iran (Islamic Republic of)</c:v>
                </c:pt>
                <c:pt idx="3">
                  <c:v>Egypt</c:v>
                </c:pt>
                <c:pt idx="4">
                  <c:v>Djibouti</c:v>
                </c:pt>
                <c:pt idx="5">
                  <c:v>Yemen</c:v>
                </c:pt>
                <c:pt idx="6">
                  <c:v>Sudan</c:v>
                </c:pt>
              </c:strCache>
            </c:strRef>
          </c:cat>
          <c:val>
            <c:numRef>
              <c:f>EID_GP!$B$32:$B$38</c:f>
              <c:numCache>
                <c:formatCode>0.00</c:formatCode>
                <c:ptCount val="7"/>
                <c:pt idx="0">
                  <c:v>0.5121293800539084</c:v>
                </c:pt>
                <c:pt idx="1">
                  <c:v>0.26646706586826346</c:v>
                </c:pt>
                <c:pt idx="2">
                  <c:v>0.10206297502714441</c:v>
                </c:pt>
                <c:pt idx="3">
                  <c:v>6.7857142857142852E-2</c:v>
                </c:pt>
                <c:pt idx="4">
                  <c:v>6.4724919093851127E-2</c:v>
                </c:pt>
                <c:pt idx="5">
                  <c:v>1.4084507042253521E-2</c:v>
                </c:pt>
                <c:pt idx="6">
                  <c:v>0</c:v>
                </c:pt>
              </c:numCache>
            </c:numRef>
          </c:val>
          <c:smooth val="0"/>
        </c:ser>
        <c:dLbls>
          <c:showLegendKey val="0"/>
          <c:showVal val="0"/>
          <c:showCatName val="0"/>
          <c:showSerName val="0"/>
          <c:showPercent val="0"/>
          <c:showBubbleSize val="0"/>
        </c:dLbls>
        <c:marker val="1"/>
        <c:smooth val="0"/>
        <c:axId val="726499888"/>
        <c:axId val="726499496"/>
      </c:lineChart>
      <c:catAx>
        <c:axId val="72649988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27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6499496"/>
        <c:crosses val="autoZero"/>
        <c:auto val="1"/>
        <c:lblAlgn val="ctr"/>
        <c:lblOffset val="100"/>
        <c:noMultiLvlLbl val="0"/>
      </c:catAx>
      <c:valAx>
        <c:axId val="726499496"/>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6499888"/>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antiretroviral medicines for PMTCT, by UNICEF Regions, 2007-2015</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'PMTCT_InfantARVs_All Regions'!$B$31</c:f>
              <c:strCache>
                <c:ptCount val="1"/>
                <c:pt idx="0">
                  <c:v>2007</c:v>
                </c:pt>
              </c:strCache>
            </c:strRef>
          </c:tx>
          <c:spPr>
            <a:solidFill>
              <a:schemeClr val="accent2">
                <a:tint val="44000"/>
              </a:schemeClr>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Regions'!$B$32:$B$40</c:f>
              <c:numCache>
                <c:formatCode>0%</c:formatCode>
                <c:ptCount val="9"/>
                <c:pt idx="0">
                  <c:v>0.2626148642899685</c:v>
                </c:pt>
                <c:pt idx="1">
                  <c:v>5.4558380222311624E-2</c:v>
                </c:pt>
                <c:pt idx="2">
                  <c:v>6.8044354838709678E-3</c:v>
                </c:pt>
                <c:pt idx="3">
                  <c:v>0.29945257227006433</c:v>
                </c:pt>
                <c:pt idx="4">
                  <c:v>9.2757746530247487E-2</c:v>
                </c:pt>
                <c:pt idx="5">
                  <c:v>0.30517235702762324</c:v>
                </c:pt>
                <c:pt idx="6">
                  <c:v>0.20196038995763974</c:v>
                </c:pt>
                <c:pt idx="7">
                  <c:v>0.20658329592547053</c:v>
                </c:pt>
                <c:pt idx="8">
                  <c:v>0.20501445137026847</c:v>
                </c:pt>
              </c:numCache>
            </c:numRef>
          </c:val>
        </c:ser>
        <c:ser>
          <c:idx val="1"/>
          <c:order val="1"/>
          <c:tx>
            <c:strRef>
              <c:f>'PMTCT_InfantARVs_All Regions'!$C$31</c:f>
              <c:strCache>
                <c:ptCount val="1"/>
                <c:pt idx="0">
                  <c:v>2008</c:v>
                </c:pt>
              </c:strCache>
            </c:strRef>
          </c:tx>
          <c:spPr>
            <a:solidFill>
              <a:schemeClr val="accent2">
                <a:tint val="58000"/>
              </a:schemeClr>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Regions'!$C$32:$C$40</c:f>
              <c:numCache>
                <c:formatCode>0%</c:formatCode>
                <c:ptCount val="9"/>
                <c:pt idx="0">
                  <c:v>0.37999310602968639</c:v>
                </c:pt>
                <c:pt idx="1">
                  <c:v>0.11095455364943764</c:v>
                </c:pt>
                <c:pt idx="2">
                  <c:v>8.5102998488825257E-3</c:v>
                </c:pt>
                <c:pt idx="3">
                  <c:v>0.32865477779618407</c:v>
                </c:pt>
                <c:pt idx="4">
                  <c:v>0.20756571849418198</c:v>
                </c:pt>
                <c:pt idx="5">
                  <c:v>0.52826582618025753</c:v>
                </c:pt>
                <c:pt idx="6">
                  <c:v>0.30925372153910158</c:v>
                </c:pt>
                <c:pt idx="7">
                  <c:v>0.31313219244114859</c:v>
                </c:pt>
                <c:pt idx="8">
                  <c:v>0.31238585817014364</c:v>
                </c:pt>
              </c:numCache>
            </c:numRef>
          </c:val>
        </c:ser>
        <c:ser>
          <c:idx val="2"/>
          <c:order val="2"/>
          <c:tx>
            <c:strRef>
              <c:f>'PMTCT_InfantARVs_All Regions'!$D$31</c:f>
              <c:strCache>
                <c:ptCount val="1"/>
                <c:pt idx="0">
                  <c:v>2009</c:v>
                </c:pt>
              </c:strCache>
            </c:strRef>
          </c:tx>
          <c:spPr>
            <a:solidFill>
              <a:schemeClr val="accent2">
                <a:tint val="72000"/>
              </a:schemeClr>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Regions'!$D$32:$D$40</c:f>
              <c:numCache>
                <c:formatCode>0%</c:formatCode>
                <c:ptCount val="9"/>
                <c:pt idx="0">
                  <c:v>0.4081143812481966</c:v>
                </c:pt>
                <c:pt idx="1">
                  <c:v>0.13129349305667576</c:v>
                </c:pt>
                <c:pt idx="2">
                  <c:v>1.1571018094276617E-2</c:v>
                </c:pt>
                <c:pt idx="3">
                  <c:v>0.36726920994894036</c:v>
                </c:pt>
                <c:pt idx="4">
                  <c:v>0.23997506616703149</c:v>
                </c:pt>
                <c:pt idx="5">
                  <c:v>0.51579723147910794</c:v>
                </c:pt>
                <c:pt idx="6">
                  <c:v>0.33519229919380805</c:v>
                </c:pt>
                <c:pt idx="7">
                  <c:v>0.33859606708653806</c:v>
                </c:pt>
                <c:pt idx="8">
                  <c:v>0.33917577604331267</c:v>
                </c:pt>
              </c:numCache>
            </c:numRef>
          </c:val>
        </c:ser>
        <c:ser>
          <c:idx val="3"/>
          <c:order val="3"/>
          <c:tx>
            <c:strRef>
              <c:f>'PMTCT_InfantARVs_All Regions'!$E$31</c:f>
              <c:strCache>
                <c:ptCount val="1"/>
                <c:pt idx="0">
                  <c:v>2010</c:v>
                </c:pt>
              </c:strCache>
            </c:strRef>
          </c:tx>
          <c:spPr>
            <a:solidFill>
              <a:schemeClr val="accent2">
                <a:tint val="86000"/>
              </a:schemeClr>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Regions'!$E$32:$E$40</c:f>
              <c:numCache>
                <c:formatCode>0%</c:formatCode>
                <c:ptCount val="9"/>
                <c:pt idx="0">
                  <c:v>0.55401364814257181</c:v>
                </c:pt>
                <c:pt idx="1">
                  <c:v>0.16485103182599758</c:v>
                </c:pt>
                <c:pt idx="2">
                  <c:v>1.921470342522974E-2</c:v>
                </c:pt>
                <c:pt idx="3">
                  <c:v>0.37356341691864464</c:v>
                </c:pt>
                <c:pt idx="4">
                  <c:v>0.23485166444814237</c:v>
                </c:pt>
                <c:pt idx="5">
                  <c:v>0.51272880970185652</c:v>
                </c:pt>
                <c:pt idx="6">
                  <c:v>0.45260169918212489</c:v>
                </c:pt>
                <c:pt idx="7">
                  <c:v>0.46031114588744304</c:v>
                </c:pt>
                <c:pt idx="8">
                  <c:v>0.44479214135543677</c:v>
                </c:pt>
              </c:numCache>
            </c:numRef>
          </c:val>
        </c:ser>
        <c:ser>
          <c:idx val="4"/>
          <c:order val="4"/>
          <c:tx>
            <c:strRef>
              <c:f>'PMTCT_InfantARVs_All Regions'!$F$31</c:f>
              <c:strCache>
                <c:ptCount val="1"/>
                <c:pt idx="0">
                  <c:v>2011</c:v>
                </c:pt>
              </c:strCache>
            </c:strRef>
          </c:tx>
          <c:spPr>
            <a:solidFill>
              <a:schemeClr val="accent2"/>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Regions'!$F$32:$F$40</c:f>
              <c:numCache>
                <c:formatCode>0%</c:formatCode>
                <c:ptCount val="9"/>
                <c:pt idx="0">
                  <c:v>0.53522798899620239</c:v>
                </c:pt>
                <c:pt idx="1">
                  <c:v>0.11550604286906437</c:v>
                </c:pt>
                <c:pt idx="2">
                  <c:v>6.6023579849946404E-2</c:v>
                </c:pt>
                <c:pt idx="3">
                  <c:v>0.41286129639131181</c:v>
                </c:pt>
                <c:pt idx="4">
                  <c:v>0.24136731621168647</c:v>
                </c:pt>
                <c:pt idx="5">
                  <c:v>0.52082496317128701</c:v>
                </c:pt>
                <c:pt idx="6">
                  <c:v>0.42873576111367007</c:v>
                </c:pt>
                <c:pt idx="7">
                  <c:v>0.435132930737607</c:v>
                </c:pt>
                <c:pt idx="8">
                  <c:v>0.42616215260056062</c:v>
                </c:pt>
              </c:numCache>
            </c:numRef>
          </c:val>
        </c:ser>
        <c:ser>
          <c:idx val="5"/>
          <c:order val="5"/>
          <c:tx>
            <c:strRef>
              <c:f>'PMTCT_InfantARVs_All Regions'!$G$31</c:f>
              <c:strCache>
                <c:ptCount val="1"/>
                <c:pt idx="0">
                  <c:v>2012</c:v>
                </c:pt>
              </c:strCache>
            </c:strRef>
          </c:tx>
          <c:spPr>
            <a:solidFill>
              <a:schemeClr val="accent2">
                <a:shade val="86000"/>
              </a:schemeClr>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Regions'!$G$32:$G$40</c:f>
              <c:numCache>
                <c:formatCode>0%</c:formatCode>
                <c:ptCount val="9"/>
                <c:pt idx="0">
                  <c:v>0.62842624882260845</c:v>
                </c:pt>
                <c:pt idx="1">
                  <c:v>0.14590193520137515</c:v>
                </c:pt>
                <c:pt idx="2">
                  <c:v>9.9588477366255146E-2</c:v>
                </c:pt>
                <c:pt idx="3">
                  <c:v>0.41850220264317178</c:v>
                </c:pt>
                <c:pt idx="4">
                  <c:v>0.31275639971315544</c:v>
                </c:pt>
                <c:pt idx="5">
                  <c:v>0.58463008463008459</c:v>
                </c:pt>
                <c:pt idx="6">
                  <c:v>0.51260086335912525</c:v>
                </c:pt>
                <c:pt idx="7">
                  <c:v>0.51891257261328338</c:v>
                </c:pt>
                <c:pt idx="8">
                  <c:v>0.50133915848060984</c:v>
                </c:pt>
              </c:numCache>
            </c:numRef>
          </c:val>
        </c:ser>
        <c:ser>
          <c:idx val="6"/>
          <c:order val="6"/>
          <c:tx>
            <c:strRef>
              <c:f>'PMTCT_InfantARVs_All Regions'!$H$31</c:f>
              <c:strCache>
                <c:ptCount val="1"/>
                <c:pt idx="0">
                  <c:v>2013</c:v>
                </c:pt>
              </c:strCache>
            </c:strRef>
          </c:tx>
          <c:spPr>
            <a:solidFill>
              <a:schemeClr val="accent2">
                <a:shade val="72000"/>
              </a:schemeClr>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Regions'!$H$32:$H$40</c:f>
              <c:numCache>
                <c:formatCode>0%</c:formatCode>
                <c:ptCount val="9"/>
                <c:pt idx="0">
                  <c:v>0.6414757013958079</c:v>
                </c:pt>
                <c:pt idx="1">
                  <c:v>0.16804279741657052</c:v>
                </c:pt>
                <c:pt idx="2">
                  <c:v>0.12665066026410565</c:v>
                </c:pt>
                <c:pt idx="3">
                  <c:v>0.38634713869243792</c:v>
                </c:pt>
                <c:pt idx="4">
                  <c:v>0.26843230675167823</c:v>
                </c:pt>
                <c:pt idx="5">
                  <c:v>0.65262086871096769</c:v>
                </c:pt>
                <c:pt idx="6">
                  <c:v>0.52863817049179807</c:v>
                </c:pt>
                <c:pt idx="7">
                  <c:v>0.53649556842164881</c:v>
                </c:pt>
                <c:pt idx="8">
                  <c:v>0.51666666534672323</c:v>
                </c:pt>
              </c:numCache>
            </c:numRef>
          </c:val>
        </c:ser>
        <c:ser>
          <c:idx val="7"/>
          <c:order val="7"/>
          <c:tx>
            <c:strRef>
              <c:f>'PMTCT_InfantARVs_All Regions'!$I$31</c:f>
              <c:strCache>
                <c:ptCount val="1"/>
                <c:pt idx="0">
                  <c:v>2014</c:v>
                </c:pt>
              </c:strCache>
            </c:strRef>
          </c:tx>
          <c:spPr>
            <a:solidFill>
              <a:schemeClr val="accent2">
                <a:shade val="58000"/>
              </a:schemeClr>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Regions'!$I$32:$I$40</c:f>
              <c:numCache>
                <c:formatCode>0%</c:formatCode>
                <c:ptCount val="9"/>
                <c:pt idx="0">
                  <c:v>0.67125122431270423</c:v>
                </c:pt>
                <c:pt idx="1">
                  <c:v>0.16857289253920074</c:v>
                </c:pt>
                <c:pt idx="2">
                  <c:v>0.12431693989071038</c:v>
                </c:pt>
                <c:pt idx="3">
                  <c:v>0.40655083392340008</c:v>
                </c:pt>
                <c:pt idx="4">
                  <c:v>0.23095476825985076</c:v>
                </c:pt>
                <c:pt idx="5">
                  <c:v>0.66230749991067284</c:v>
                </c:pt>
                <c:pt idx="6">
                  <c:v>0.55280177560956967</c:v>
                </c:pt>
                <c:pt idx="7">
                  <c:v>0.56218752025094354</c:v>
                </c:pt>
                <c:pt idx="8">
                  <c:v>0.54088290298837316</c:v>
                </c:pt>
              </c:numCache>
            </c:numRef>
          </c:val>
        </c:ser>
        <c:ser>
          <c:idx val="8"/>
          <c:order val="8"/>
          <c:tx>
            <c:strRef>
              <c:f>'PMTCT_InfantARVs_All Regions'!$J$31</c:f>
              <c:strCache>
                <c:ptCount val="1"/>
                <c:pt idx="0">
                  <c:v>2015</c:v>
                </c:pt>
              </c:strCache>
            </c:strRef>
          </c:tx>
          <c:spPr>
            <a:solidFill>
              <a:schemeClr val="accent2">
                <a:shade val="4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Regions'!$J$32:$J$40</c:f>
              <c:numCache>
                <c:formatCode>0%</c:formatCode>
                <c:ptCount val="9"/>
                <c:pt idx="0">
                  <c:v>0.65595161396900914</c:v>
                </c:pt>
                <c:pt idx="1">
                  <c:v>0.22609787004419976</c:v>
                </c:pt>
                <c:pt idx="2">
                  <c:v>0.13161413562559696</c:v>
                </c:pt>
                <c:pt idx="3">
                  <c:v>0.40116743779829644</c:v>
                </c:pt>
                <c:pt idx="4">
                  <c:v>0.2456249570253487</c:v>
                </c:pt>
                <c:pt idx="5">
                  <c:v>0.7265775071581313</c:v>
                </c:pt>
                <c:pt idx="6">
                  <c:v>0.55572228971196302</c:v>
                </c:pt>
                <c:pt idx="7">
                  <c:v>0.56421174036305788</c:v>
                </c:pt>
                <c:pt idx="8">
                  <c:v>0.54436884056427581</c:v>
                </c:pt>
              </c:numCache>
            </c:numRef>
          </c:val>
        </c:ser>
        <c:dLbls>
          <c:showLegendKey val="0"/>
          <c:showVal val="1"/>
          <c:showCatName val="0"/>
          <c:showSerName val="0"/>
          <c:showPercent val="0"/>
          <c:showBubbleSize val="0"/>
        </c:dLbls>
        <c:gapWidth val="120"/>
        <c:overlap val="-10"/>
        <c:axId val="726497536"/>
        <c:axId val="726498712"/>
      </c:barChart>
      <c:catAx>
        <c:axId val="72649753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6498712"/>
        <c:crosses val="autoZero"/>
        <c:auto val="1"/>
        <c:lblAlgn val="ctr"/>
        <c:lblOffset val="100"/>
        <c:noMultiLvlLbl val="0"/>
      </c:catAx>
      <c:valAx>
        <c:axId val="72649871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649753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New HIV infections among children aged 0–14 and adolescents aged 15–19, Middle East and North Africa, 2000–2015</a:t>
            </a:r>
          </a:p>
        </c:rich>
      </c:tx>
      <c:layout/>
      <c:overlay val="0"/>
      <c:spPr>
        <a:noFill/>
        <a:ln>
          <a:noFill/>
        </a:ln>
        <a:effectLst/>
      </c:spPr>
      <c:txPr>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'New Infects_trend'!$B$33</c:f>
              <c:strCache>
                <c:ptCount val="1"/>
                <c:pt idx="0">
                  <c:v>Paediatric HIV infections</c:v>
                </c:pt>
              </c:strCache>
            </c:strRef>
          </c:tx>
          <c:spPr>
            <a:ln w="22225" cap="rnd">
              <a:solidFill>
                <a:schemeClr val="accent6"/>
              </a:solidFill>
              <a:round/>
            </a:ln>
            <a:effectLst/>
          </c:spPr>
          <c:marker>
            <c:symbol val="none"/>
          </c:marker>
          <c:cat>
            <c:numRef>
              <c:f>'New Infects_trend'!$A$34:$A$49</c:f>
              <c:numCache>
                <c:formatCode>General</c:formatCode>
                <c:ptCount val="16"/>
                <c:pt idx="0">
                  <c:v>2000</c:v>
                </c:pt>
                <c:pt idx="3">
                  <c:v>2003</c:v>
                </c:pt>
                <c:pt idx="6">
                  <c:v>2006</c:v>
                </c:pt>
                <c:pt idx="9">
                  <c:v>2009</c:v>
                </c:pt>
                <c:pt idx="12">
                  <c:v>2012</c:v>
                </c:pt>
                <c:pt idx="15">
                  <c:v>2015</c:v>
                </c:pt>
              </c:numCache>
            </c:numRef>
          </c:cat>
          <c:val>
            <c:numRef>
              <c:f>'New Infects_trend'!$B$34:$B$49</c:f>
              <c:numCache>
                <c:formatCode>General</c:formatCode>
                <c:ptCount val="16"/>
                <c:pt idx="0">
                  <c:v>927</c:v>
                </c:pt>
                <c:pt idx="1">
                  <c:v>997</c:v>
                </c:pt>
                <c:pt idx="2">
                  <c:v>1062</c:v>
                </c:pt>
                <c:pt idx="3">
                  <c:v>1123</c:v>
                </c:pt>
                <c:pt idx="4">
                  <c:v>1194</c:v>
                </c:pt>
                <c:pt idx="5">
                  <c:v>1248</c:v>
                </c:pt>
                <c:pt idx="6">
                  <c:v>1300</c:v>
                </c:pt>
                <c:pt idx="7">
                  <c:v>1345</c:v>
                </c:pt>
                <c:pt idx="8">
                  <c:v>1367</c:v>
                </c:pt>
                <c:pt idx="9">
                  <c:v>1410</c:v>
                </c:pt>
                <c:pt idx="10">
                  <c:v>1432.6266000000001</c:v>
                </c:pt>
                <c:pt idx="11">
                  <c:v>1491.6574000000001</c:v>
                </c:pt>
                <c:pt idx="12">
                  <c:v>1499.7067999999999</c:v>
                </c:pt>
                <c:pt idx="13">
                  <c:v>1509.7692999999999</c:v>
                </c:pt>
                <c:pt idx="14">
                  <c:v>1524.8905</c:v>
                </c:pt>
                <c:pt idx="15">
                  <c:v>1477</c:v>
                </c:pt>
              </c:numCache>
            </c:numRef>
          </c:val>
          <c:smooth val="0"/>
        </c:ser>
        <c:ser>
          <c:idx val="1"/>
          <c:order val="1"/>
          <c:tx>
            <c:strRef>
              <c:f>'New Infects_trend'!$C$33</c:f>
              <c:strCache>
                <c:ptCount val="1"/>
                <c:pt idx="0">
                  <c:v>Adolescent HIV infections</c:v>
                </c:pt>
              </c:strCache>
            </c:strRef>
          </c:tx>
          <c:spPr>
            <a:ln w="22225" cap="rnd">
              <a:solidFill>
                <a:schemeClr val="accent1"/>
              </a:solidFill>
              <a:round/>
            </a:ln>
            <a:effectLst/>
          </c:spPr>
          <c:marker>
            <c:symbol val="none"/>
          </c:marker>
          <c:cat>
            <c:numRef>
              <c:f>'New Infects_trend'!$A$34:$A$49</c:f>
              <c:numCache>
                <c:formatCode>General</c:formatCode>
                <c:ptCount val="16"/>
                <c:pt idx="0">
                  <c:v>2000</c:v>
                </c:pt>
                <c:pt idx="3">
                  <c:v>2003</c:v>
                </c:pt>
                <c:pt idx="6">
                  <c:v>2006</c:v>
                </c:pt>
                <c:pt idx="9">
                  <c:v>2009</c:v>
                </c:pt>
                <c:pt idx="12">
                  <c:v>2012</c:v>
                </c:pt>
                <c:pt idx="15">
                  <c:v>2015</c:v>
                </c:pt>
              </c:numCache>
            </c:numRef>
          </c:cat>
          <c:val>
            <c:numRef>
              <c:f>'New Infects_trend'!$C$34:$C$49</c:f>
              <c:numCache>
                <c:formatCode>General</c:formatCode>
                <c:ptCount val="16"/>
                <c:pt idx="0">
                  <c:v>1977.6</c:v>
                </c:pt>
                <c:pt idx="1">
                  <c:v>2121.23</c:v>
                </c:pt>
                <c:pt idx="2">
                  <c:v>2239.39</c:v>
                </c:pt>
                <c:pt idx="3">
                  <c:v>2290.9699999999998</c:v>
                </c:pt>
                <c:pt idx="4">
                  <c:v>2396.33</c:v>
                </c:pt>
                <c:pt idx="5">
                  <c:v>2383.66</c:v>
                </c:pt>
                <c:pt idx="6">
                  <c:v>2444.19</c:v>
                </c:pt>
                <c:pt idx="7">
                  <c:v>2422.61</c:v>
                </c:pt>
                <c:pt idx="8">
                  <c:v>2489.62</c:v>
                </c:pt>
                <c:pt idx="9">
                  <c:v>2459.17</c:v>
                </c:pt>
                <c:pt idx="10">
                  <c:v>2482.1999999999998</c:v>
                </c:pt>
                <c:pt idx="11">
                  <c:v>2437.08</c:v>
                </c:pt>
                <c:pt idx="12">
                  <c:v>2374.6999999999998</c:v>
                </c:pt>
                <c:pt idx="13">
                  <c:v>2361.7199999999998</c:v>
                </c:pt>
                <c:pt idx="14">
                  <c:v>2337.38</c:v>
                </c:pt>
                <c:pt idx="15">
                  <c:v>2323.98</c:v>
                </c:pt>
              </c:numCache>
            </c:numRef>
          </c:val>
          <c:smooth val="0"/>
        </c:ser>
        <c:dLbls>
          <c:showLegendKey val="0"/>
          <c:showVal val="0"/>
          <c:showCatName val="0"/>
          <c:showSerName val="0"/>
          <c:showPercent val="0"/>
          <c:showBubbleSize val="0"/>
        </c:dLbls>
        <c:smooth val="0"/>
        <c:axId val="567892976"/>
        <c:axId val="567873768"/>
      </c:lineChart>
      <c:catAx>
        <c:axId val="56789297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567873768"/>
        <c:crosses val="autoZero"/>
        <c:auto val="1"/>
        <c:lblAlgn val="ctr"/>
        <c:lblOffset val="100"/>
        <c:noMultiLvlLbl val="0"/>
      </c:catAx>
      <c:valAx>
        <c:axId val="567873768"/>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567892976"/>
        <c:crossesAt val="1"/>
        <c:crossBetween val="midCat"/>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8.1710796395279395E-2"/>
          <c:y val="0.12114285714285715"/>
          <c:w val="0.88008520386176881"/>
          <c:h val="7.621429674231897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antiretroviral medicines for PMTCT, Middle East and North Africa, 2015</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'Infant ARVs_GP'!$B$31</c:f>
              <c:strCache>
                <c:ptCount val="1"/>
                <c:pt idx="0">
                  <c:v>InfantARVs</c:v>
                </c:pt>
              </c:strCache>
            </c:strRef>
          </c:tx>
          <c:spPr>
            <a:ln w="22225" cap="rnd">
              <a:noFill/>
              <a:round/>
            </a:ln>
            <a:effectLst/>
          </c:spPr>
          <c:marker>
            <c:symbol val="circle"/>
            <c:size val="6"/>
            <c:spPr>
              <a:solidFill>
                <a:schemeClr val="accent2"/>
              </a:solidFill>
              <a:ln w="3175">
                <a:solidFill>
                  <a:schemeClr val="accent2"/>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'Infant ARVs_GP'!$F$32:$F$38</c:f>
                <c:numCache>
                  <c:formatCode>General</c:formatCode>
                  <c:ptCount val="7"/>
                  <c:pt idx="0">
                    <c:v>6.7870619946091559E-2</c:v>
                  </c:pt>
                  <c:pt idx="1">
                    <c:v>3.3532934131736525E-2</c:v>
                  </c:pt>
                  <c:pt idx="2">
                    <c:v>8.9352750809061465E-2</c:v>
                  </c:pt>
                  <c:pt idx="3">
                    <c:v>0.1023344191096634</c:v>
                  </c:pt>
                  <c:pt idx="4">
                    <c:v>4.0714285714285717E-2</c:v>
                  </c:pt>
                  <c:pt idx="5">
                    <c:v>3.2064458825022207E-2</c:v>
                  </c:pt>
                  <c:pt idx="6">
                    <c:v>3.1286048324240062E-2</c:v>
                  </c:pt>
                </c:numCache>
              </c:numRef>
            </c:plus>
            <c:minus>
              <c:numRef>
                <c:f>'Infant ARVs_GP'!$E$32:$E$38</c:f>
                <c:numCache>
                  <c:formatCode>General</c:formatCode>
                  <c:ptCount val="7"/>
                  <c:pt idx="0">
                    <c:v>7.2129380053908398E-2</c:v>
                  </c:pt>
                  <c:pt idx="1">
                    <c:v>4.6467065868263463E-2</c:v>
                  </c:pt>
                  <c:pt idx="2">
                    <c:v>6.0057680029940774E-2</c:v>
                  </c:pt>
                  <c:pt idx="3">
                    <c:v>4.7665580890336595E-2</c:v>
                  </c:pt>
                  <c:pt idx="4">
                    <c:v>2.5914538000630712E-2</c:v>
                  </c:pt>
                  <c:pt idx="5">
                    <c:v>2.2526020724674307E-2</c:v>
                  </c:pt>
                  <c:pt idx="6">
                    <c:v>1.7819240850253267E-2</c:v>
                  </c:pt>
                </c:numCache>
              </c:numRef>
            </c:minus>
            <c:spPr>
              <a:noFill/>
              <a:ln w="9525" cap="flat" cmpd="sng" algn="ctr">
                <a:solidFill>
                  <a:schemeClr val="dk1">
                    <a:lumMod val="50000"/>
                    <a:lumOff val="50000"/>
                  </a:schemeClr>
                </a:solidFill>
                <a:round/>
              </a:ln>
              <a:effectLst/>
            </c:spPr>
          </c:errBars>
          <c:cat>
            <c:strRef>
              <c:f>'Infant ARVs_GP'!$A$32:$A$38</c:f>
              <c:strCache>
                <c:ptCount val="7"/>
                <c:pt idx="0">
                  <c:v>Morocco</c:v>
                </c:pt>
                <c:pt idx="1">
                  <c:v>Algeria</c:v>
                </c:pt>
                <c:pt idx="2">
                  <c:v>Djibouti</c:v>
                </c:pt>
                <c:pt idx="3">
                  <c:v>Iran (Islamic Republic of)</c:v>
                </c:pt>
                <c:pt idx="4">
                  <c:v>Egypt</c:v>
                </c:pt>
                <c:pt idx="5">
                  <c:v>Yemen</c:v>
                </c:pt>
                <c:pt idx="6">
                  <c:v>Sudan</c:v>
                </c:pt>
              </c:strCache>
            </c:strRef>
          </c:cat>
          <c:val>
            <c:numRef>
              <c:f>'Infant ARVs_GP'!$B$32:$B$38</c:f>
              <c:numCache>
                <c:formatCode>0.00</c:formatCode>
                <c:ptCount val="7"/>
                <c:pt idx="0">
                  <c:v>0.5121293800539084</c:v>
                </c:pt>
                <c:pt idx="1">
                  <c:v>0.26646706586826346</c:v>
                </c:pt>
                <c:pt idx="2">
                  <c:v>0.20064724919093851</c:v>
                </c:pt>
                <c:pt idx="3">
                  <c:v>0.1476655808903366</c:v>
                </c:pt>
                <c:pt idx="4">
                  <c:v>6.7857142857142852E-2</c:v>
                </c:pt>
                <c:pt idx="5">
                  <c:v>5.3521126760563378E-2</c:v>
                </c:pt>
                <c:pt idx="6">
                  <c:v>4.8713951675759939E-2</c:v>
                </c:pt>
              </c:numCache>
            </c:numRef>
          </c:val>
          <c:smooth val="0"/>
        </c:ser>
        <c:dLbls>
          <c:showLegendKey val="0"/>
          <c:showVal val="0"/>
          <c:showCatName val="0"/>
          <c:showSerName val="0"/>
          <c:showPercent val="0"/>
          <c:showBubbleSize val="0"/>
        </c:dLbls>
        <c:marker val="1"/>
        <c:smooth val="0"/>
        <c:axId val="726484992"/>
        <c:axId val="726482640"/>
      </c:lineChart>
      <c:catAx>
        <c:axId val="726484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27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6482640"/>
        <c:crosses val="autoZero"/>
        <c:auto val="1"/>
        <c:lblAlgn val="ctr"/>
        <c:lblOffset val="100"/>
        <c:noMultiLvlLbl val="0"/>
      </c:catAx>
      <c:valAx>
        <c:axId val="726482640"/>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6484992"/>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rot="0" vert="horz"/>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infants born to pregnant women living with HIV receiving cotrimoxazole prophylaxis, by UNICEF Regions, 2009-2015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'PMTCT_CTX_All Regions'!$B$33</c:f>
              <c:strCache>
                <c:ptCount val="1"/>
                <c:pt idx="0">
                  <c:v>2009</c:v>
                </c:pt>
              </c:strCache>
            </c:strRef>
          </c:tx>
          <c:spPr>
            <a:solidFill>
              <a:schemeClr val="accent5">
                <a:tint val="48000"/>
              </a:schemeClr>
            </a:solidFill>
            <a:ln>
              <a:noFill/>
            </a:ln>
            <a:effectLst/>
          </c:spPr>
          <c:invertIfNegative val="0"/>
          <c:dLbls>
            <c:delete val="1"/>
          </c:dLbls>
          <c:cat>
            <c:strRef>
              <c:f>'PMTCT_CTX_All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'PMTCT_CTX_All Regions'!$B$34:$B$42</c:f>
              <c:numCache>
                <c:formatCode>0%</c:formatCode>
                <c:ptCount val="9"/>
                <c:pt idx="0">
                  <c:v>0.20950631008716972</c:v>
                </c:pt>
                <c:pt idx="1">
                  <c:v>6.9788395201565157E-2</c:v>
                </c:pt>
                <c:pt idx="2">
                  <c:v>8.0892169952092984E-3</c:v>
                </c:pt>
                <c:pt idx="3">
                  <c:v>0.15571632928267182</c:v>
                </c:pt>
                <c:pt idx="4">
                  <c:v>5.3951785827913164E-2</c:v>
                </c:pt>
                <c:pt idx="5">
                  <c:v>0.26496924394611848</c:v>
                </c:pt>
                <c:pt idx="6">
                  <c:v>0.16356093906655453</c:v>
                </c:pt>
                <c:pt idx="7">
                  <c:v>0.16356093906655453</c:v>
                </c:pt>
                <c:pt idx="8">
                  <c:v>0.16946822343894558</c:v>
                </c:pt>
              </c:numCache>
            </c:numRef>
          </c:val>
        </c:ser>
        <c:ser>
          <c:idx val="1"/>
          <c:order val="1"/>
          <c:tx>
            <c:strRef>
              <c:f>'PMTCT_CTX_All Regions'!$C$33</c:f>
              <c:strCache>
                <c:ptCount val="1"/>
                <c:pt idx="0">
                  <c:v>2010</c:v>
                </c:pt>
              </c:strCache>
            </c:strRef>
          </c:tx>
          <c:spPr>
            <a:solidFill>
              <a:schemeClr val="accent5">
                <a:tint val="65000"/>
              </a:schemeClr>
            </a:solidFill>
            <a:ln>
              <a:noFill/>
            </a:ln>
            <a:effectLst/>
          </c:spPr>
          <c:invertIfNegative val="0"/>
          <c:dLbls>
            <c:delete val="1"/>
          </c:dLbls>
          <c:cat>
            <c:strRef>
              <c:f>'PMTCT_CTX_All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'PMTCT_CTX_All Regions'!$C$34:$C$42</c:f>
              <c:numCache>
                <c:formatCode>0%</c:formatCode>
                <c:ptCount val="9"/>
                <c:pt idx="0">
                  <c:v>0.35928467087586829</c:v>
                </c:pt>
                <c:pt idx="1">
                  <c:v>9.4827661260131813E-2</c:v>
                </c:pt>
                <c:pt idx="2">
                  <c:v>1.352686374344555E-2</c:v>
                </c:pt>
                <c:pt idx="3">
                  <c:v>0.18578873848178493</c:v>
                </c:pt>
                <c:pt idx="4">
                  <c:v>2.804647711862417E-2</c:v>
                </c:pt>
                <c:pt idx="5">
                  <c:v>0.27088456170665248</c:v>
                </c:pt>
                <c:pt idx="6">
                  <c:v>0.27039621324820262</c:v>
                </c:pt>
                <c:pt idx="7">
                  <c:v>0.28026178163118781</c:v>
                </c:pt>
                <c:pt idx="8">
                  <c:v>0.26887231819019619</c:v>
                </c:pt>
              </c:numCache>
            </c:numRef>
          </c:val>
        </c:ser>
        <c:ser>
          <c:idx val="2"/>
          <c:order val="2"/>
          <c:tx>
            <c:strRef>
              <c:f>'PMTCT_CTX_All Regions'!$D$33</c:f>
              <c:strCache>
                <c:ptCount val="1"/>
                <c:pt idx="0">
                  <c:v>2011</c:v>
                </c:pt>
              </c:strCache>
            </c:strRef>
          </c:tx>
          <c:spPr>
            <a:solidFill>
              <a:schemeClr val="accent5">
                <a:tint val="83000"/>
              </a:schemeClr>
            </a:solidFill>
            <a:ln>
              <a:noFill/>
            </a:ln>
            <a:effectLst/>
          </c:spPr>
          <c:invertIfNegative val="0"/>
          <c:dLbls>
            <c:delete val="1"/>
          </c:dLbls>
          <c:cat>
            <c:strRef>
              <c:f>'PMTCT_CTX_All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'PMTCT_CTX_All Regions'!$D$34:$D$42</c:f>
              <c:numCache>
                <c:formatCode>0%</c:formatCode>
                <c:ptCount val="9"/>
                <c:pt idx="0">
                  <c:v>0.43614695263165465</c:v>
                </c:pt>
                <c:pt idx="1">
                  <c:v>0.10049582386447481</c:v>
                </c:pt>
                <c:pt idx="2">
                  <c:v>3.7851314596554851E-2</c:v>
                </c:pt>
                <c:pt idx="3">
                  <c:v>0.13735324290436568</c:v>
                </c:pt>
                <c:pt idx="4">
                  <c:v>2.8424626063758902E-2</c:v>
                </c:pt>
                <c:pt idx="5">
                  <c:v>0.29447434761872315</c:v>
                </c:pt>
                <c:pt idx="6">
                  <c:v>0.33092746174101667</c:v>
                </c:pt>
                <c:pt idx="7">
                  <c:v>0.34289360994546514</c:v>
                </c:pt>
                <c:pt idx="8">
                  <c:v>0.32282519404727811</c:v>
                </c:pt>
              </c:numCache>
            </c:numRef>
          </c:val>
        </c:ser>
        <c:ser>
          <c:idx val="3"/>
          <c:order val="3"/>
          <c:tx>
            <c:strRef>
              <c:f>'PMTCT_CTX_All Regions'!$E$33</c:f>
              <c:strCache>
                <c:ptCount val="1"/>
                <c:pt idx="0">
                  <c:v>2012</c:v>
                </c:pt>
              </c:strCache>
            </c:strRef>
          </c:tx>
          <c:spPr>
            <a:solidFill>
              <a:schemeClr val="accent5"/>
            </a:solidFill>
            <a:ln>
              <a:noFill/>
            </a:ln>
            <a:effectLst/>
          </c:spPr>
          <c:invertIfNegative val="0"/>
          <c:dLbls>
            <c:delete val="1"/>
          </c:dLbls>
          <c:cat>
            <c:strRef>
              <c:f>'PMTCT_CTX_All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'PMTCT_CTX_All Regions'!$E$34:$E$42</c:f>
              <c:numCache>
                <c:formatCode>0%</c:formatCode>
                <c:ptCount val="9"/>
                <c:pt idx="0">
                  <c:v>0.49077623128610665</c:v>
                </c:pt>
                <c:pt idx="1">
                  <c:v>0.10373009727532304</c:v>
                </c:pt>
                <c:pt idx="2">
                  <c:v>6.8106312292358806E-2</c:v>
                </c:pt>
                <c:pt idx="3">
                  <c:v>0.17391304347826086</c:v>
                </c:pt>
                <c:pt idx="4">
                  <c:v>3.0031604883860082E-2</c:v>
                </c:pt>
                <c:pt idx="5">
                  <c:v>0.37474484409094111</c:v>
                </c:pt>
                <c:pt idx="6">
                  <c:v>0.38550893795494939</c:v>
                </c:pt>
                <c:pt idx="7">
                  <c:v>0.39771614436144964</c:v>
                </c:pt>
                <c:pt idx="8">
                  <c:v>0.3737867966535568</c:v>
                </c:pt>
              </c:numCache>
            </c:numRef>
          </c:val>
        </c:ser>
        <c:ser>
          <c:idx val="4"/>
          <c:order val="4"/>
          <c:tx>
            <c:strRef>
              <c:f>'PMTCT_CTX_All Regions'!$F$33</c:f>
              <c:strCache>
                <c:ptCount val="1"/>
                <c:pt idx="0">
                  <c:v>2013</c:v>
                </c:pt>
              </c:strCache>
            </c:strRef>
          </c:tx>
          <c:spPr>
            <a:solidFill>
              <a:schemeClr val="accent5">
                <a:shade val="82000"/>
              </a:schemeClr>
            </a:solidFill>
            <a:ln>
              <a:noFill/>
            </a:ln>
            <a:effectLst/>
          </c:spPr>
          <c:invertIfNegative val="0"/>
          <c:dLbls>
            <c:delete val="1"/>
          </c:dLbls>
          <c:cat>
            <c:strRef>
              <c:f>'PMTCT_CTX_All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'PMTCT_CTX_All Regions'!$F$34:$F$42</c:f>
              <c:numCache>
                <c:formatCode>0%</c:formatCode>
                <c:ptCount val="9"/>
                <c:pt idx="0">
                  <c:v>0.48173526242463072</c:v>
                </c:pt>
                <c:pt idx="1">
                  <c:v>0.12776979986548634</c:v>
                </c:pt>
                <c:pt idx="2">
                  <c:v>0.10058574025449404</c:v>
                </c:pt>
                <c:pt idx="3">
                  <c:v>0.18240651794003626</c:v>
                </c:pt>
                <c:pt idx="4">
                  <c:v>0.15127203989062402</c:v>
                </c:pt>
                <c:pt idx="5">
                  <c:v>0.45197446555819476</c:v>
                </c:pt>
                <c:pt idx="6">
                  <c:v>0.39043302790834522</c:v>
                </c:pt>
                <c:pt idx="7">
                  <c:v>0.39786551432796469</c:v>
                </c:pt>
                <c:pt idx="8">
                  <c:v>0.3797273606312408</c:v>
                </c:pt>
              </c:numCache>
            </c:numRef>
          </c:val>
        </c:ser>
        <c:ser>
          <c:idx val="5"/>
          <c:order val="5"/>
          <c:tx>
            <c:strRef>
              <c:f>'PMTCT_CTX_All Regions'!$G$33</c:f>
              <c:strCache>
                <c:ptCount val="1"/>
                <c:pt idx="0">
                  <c:v>2014</c:v>
                </c:pt>
              </c:strCache>
            </c:strRef>
          </c:tx>
          <c:spPr>
            <a:solidFill>
              <a:schemeClr val="accent5">
                <a:shade val="65000"/>
              </a:schemeClr>
            </a:solidFill>
            <a:ln>
              <a:noFill/>
            </a:ln>
            <a:effectLst/>
          </c:spPr>
          <c:invertIfNegative val="0"/>
          <c:dLbls>
            <c:delete val="1"/>
          </c:dLbls>
          <c:cat>
            <c:strRef>
              <c:f>'PMTCT_CTX_All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'PMTCT_CTX_All Regions'!$G$34:$G$42</c:f>
              <c:numCache>
                <c:formatCode>0%</c:formatCode>
                <c:ptCount val="9"/>
                <c:pt idx="0">
                  <c:v>0.60174047278109044</c:v>
                </c:pt>
                <c:pt idx="1">
                  <c:v>0.15415409416566037</c:v>
                </c:pt>
                <c:pt idx="2">
                  <c:v>8.6260733801717407E-2</c:v>
                </c:pt>
                <c:pt idx="3">
                  <c:v>0.16262033356936004</c:v>
                </c:pt>
                <c:pt idx="4">
                  <c:v>0.19204635203798914</c:v>
                </c:pt>
                <c:pt idx="5">
                  <c:v>0.47208003722661701</c:v>
                </c:pt>
                <c:pt idx="6">
                  <c:v>0.49106524082701269</c:v>
                </c:pt>
                <c:pt idx="7">
                  <c:v>0.49983590308278997</c:v>
                </c:pt>
                <c:pt idx="8">
                  <c:v>0.46907354529516554</c:v>
                </c:pt>
              </c:numCache>
            </c:numRef>
          </c:val>
          <c:extLst/>
        </c:ser>
        <c:ser>
          <c:idx val="6"/>
          <c:order val="6"/>
          <c:tx>
            <c:strRef>
              <c:f>'PMTCT_CTX_All Regions'!$H$33</c:f>
              <c:strCache>
                <c:ptCount val="1"/>
                <c:pt idx="0">
                  <c:v>2015</c:v>
                </c:pt>
              </c:strCache>
            </c:strRef>
          </c:tx>
          <c:spPr>
            <a:solidFill>
              <a:schemeClr val="accent5">
                <a:shade val="47000"/>
              </a:schemeClr>
            </a:solidFill>
            <a:ln>
              <a:noFill/>
            </a:ln>
            <a:effectLst/>
          </c:spPr>
          <c:invertIfNegative val="0"/>
          <c:dLbls>
            <c:dLbl>
              <c:idx val="0"/>
              <c:layout>
                <c:manualLayout>
                  <c:x val="6.7170441451545587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6.7170441451544849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'PMTCT_CTX_All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'PMTCT_CTX_All Regions'!$H$34:$H$42</c:f>
              <c:numCache>
                <c:formatCode>0%</c:formatCode>
                <c:ptCount val="9"/>
                <c:pt idx="0">
                  <c:v>0.56689192569370328</c:v>
                </c:pt>
                <c:pt idx="1">
                  <c:v>0.16856267939139641</c:v>
                </c:pt>
                <c:pt idx="2">
                  <c:v>7.3734479465138489E-2</c:v>
                </c:pt>
                <c:pt idx="3">
                  <c:v>0.18361494459483083</c:v>
                </c:pt>
                <c:pt idx="4">
                  <c:v>0.25005553378181861</c:v>
                </c:pt>
                <c:pt idx="5">
                  <c:v>0.41908506075768404</c:v>
                </c:pt>
                <c:pt idx="6">
                  <c:v>0.46995835144198311</c:v>
                </c:pt>
                <c:pt idx="7">
                  <c:v>0.47581125009387321</c:v>
                </c:pt>
                <c:pt idx="8">
                  <c:v>0.44974703281419715</c:v>
                </c:pt>
              </c:numCache>
            </c:numRef>
          </c:val>
        </c:ser>
        <c:dLbls>
          <c:dLblPos val="outEnd"/>
          <c:showLegendKey val="0"/>
          <c:showVal val="1"/>
          <c:showCatName val="0"/>
          <c:showSerName val="0"/>
          <c:showPercent val="0"/>
          <c:showBubbleSize val="0"/>
        </c:dLbls>
        <c:gapWidth val="120"/>
        <c:overlap val="-10"/>
        <c:axId val="726485776"/>
        <c:axId val="726482248"/>
      </c:barChart>
      <c:catAx>
        <c:axId val="72648577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6482248"/>
        <c:crosses val="autoZero"/>
        <c:auto val="1"/>
        <c:lblAlgn val="ctr"/>
        <c:lblOffset val="100"/>
        <c:noMultiLvlLbl val="0"/>
      </c:catAx>
      <c:valAx>
        <c:axId val="726482248"/>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648577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cotrimoxazole prophylaxis, Middle East and North Africa, 2015</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CTX_GP!$B$31</c:f>
              <c:strCache>
                <c:ptCount val="1"/>
                <c:pt idx="0">
                  <c:v>CTX</c:v>
                </c:pt>
              </c:strCache>
            </c:strRef>
          </c:tx>
          <c:spPr>
            <a:ln w="22225" cap="rnd">
              <a:noFill/>
              <a:round/>
            </a:ln>
            <a:effectLst/>
          </c:spPr>
          <c:marker>
            <c:symbol val="circle"/>
            <c:size val="6"/>
            <c:spPr>
              <a:solidFill>
                <a:schemeClr val="accent6"/>
              </a:solidFill>
              <a:ln w="3175">
                <a:solidFill>
                  <a:schemeClr val="accent6"/>
                </a:solidFill>
                <a:round/>
              </a:ln>
              <a:effectLst/>
            </c:spPr>
          </c:marker>
          <c:dLbls>
            <c:dLbl>
              <c:idx val="6"/>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CTX_GP!$F$32:$F$38</c:f>
                <c:numCache>
                  <c:formatCode>General</c:formatCode>
                  <c:ptCount val="7"/>
                  <c:pt idx="0">
                    <c:v>6.7870619946091559E-2</c:v>
                  </c:pt>
                  <c:pt idx="1">
                    <c:v>6.879478827361564E-2</c:v>
                  </c:pt>
                  <c:pt idx="2">
                    <c:v>1.5079330390314255E-2</c:v>
                  </c:pt>
                  <c:pt idx="3">
                    <c:v>2.3195536616438958E-2</c:v>
                  </c:pt>
                  <c:pt idx="4">
                    <c:v>2.5314046440807009E-2</c:v>
                  </c:pt>
                  <c:pt idx="5">
                    <c:v>7.5822269898653365E-3</c:v>
                  </c:pt>
                  <c:pt idx="6">
                    <c:v>0</c:v>
                  </c:pt>
                </c:numCache>
              </c:numRef>
            </c:plus>
            <c:minus>
              <c:numRef>
                <c:f>CTX_GP!$E$32:$E$38</c:f>
                <c:numCache>
                  <c:formatCode>General</c:formatCode>
                  <c:ptCount val="7"/>
                  <c:pt idx="0">
                    <c:v>7.2129380053908398E-2</c:v>
                  </c:pt>
                  <c:pt idx="1">
                    <c:v>3.1205211726384366E-2</c:v>
                  </c:pt>
                  <c:pt idx="2">
                    <c:v>8.6528513653321634E-3</c:v>
                  </c:pt>
                  <c:pt idx="3">
                    <c:v>1.743610065385378E-2</c:v>
                  </c:pt>
                  <c:pt idx="4">
                    <c:v>1.2253521126760564E-2</c:v>
                  </c:pt>
                  <c:pt idx="5">
                    <c:v>3.5638481700506529E-3</c:v>
                  </c:pt>
                  <c:pt idx="6">
                    <c:v>0</c:v>
                  </c:pt>
                </c:numCache>
              </c:numRef>
            </c:minus>
            <c:spPr>
              <a:noFill/>
              <a:ln w="9525" cap="flat" cmpd="sng" algn="ctr">
                <a:solidFill>
                  <a:schemeClr val="dk1">
                    <a:lumMod val="50000"/>
                    <a:lumOff val="50000"/>
                  </a:schemeClr>
                </a:solidFill>
                <a:round/>
              </a:ln>
              <a:effectLst/>
            </c:spPr>
          </c:errBars>
          <c:cat>
            <c:strRef>
              <c:f>CTX_GP!$A$32:$A$38</c:f>
              <c:strCache>
                <c:ptCount val="7"/>
                <c:pt idx="0">
                  <c:v>Morocco</c:v>
                </c:pt>
                <c:pt idx="1">
                  <c:v>Iran (Islamic Republic of)</c:v>
                </c:pt>
                <c:pt idx="2">
                  <c:v>Algeria</c:v>
                </c:pt>
                <c:pt idx="3">
                  <c:v>Djibouti</c:v>
                </c:pt>
                <c:pt idx="4">
                  <c:v>Yemen</c:v>
                </c:pt>
                <c:pt idx="5">
                  <c:v>Sudan</c:v>
                </c:pt>
                <c:pt idx="6">
                  <c:v>Egypt</c:v>
                </c:pt>
              </c:strCache>
            </c:strRef>
          </c:cat>
          <c:val>
            <c:numRef>
              <c:f>CTX_GP!$B$32:$B$38</c:f>
              <c:numCache>
                <c:formatCode>0.00</c:formatCode>
                <c:ptCount val="7"/>
                <c:pt idx="0">
                  <c:v>0.5121293800539084</c:v>
                </c:pt>
                <c:pt idx="1">
                  <c:v>9.1205211726384364E-2</c:v>
                </c:pt>
                <c:pt idx="2">
                  <c:v>6.8862275449101798E-2</c:v>
                </c:pt>
                <c:pt idx="3">
                  <c:v>5.8252427184466021E-2</c:v>
                </c:pt>
                <c:pt idx="4">
                  <c:v>4.2253521126760563E-2</c:v>
                </c:pt>
                <c:pt idx="5">
                  <c:v>9.7427903351519872E-3</c:v>
                </c:pt>
                <c:pt idx="6">
                  <c:v>0</c:v>
                </c:pt>
              </c:numCache>
            </c:numRef>
          </c:val>
          <c:smooth val="0"/>
          <c:extLst/>
        </c:ser>
        <c:dLbls>
          <c:showLegendKey val="0"/>
          <c:showVal val="0"/>
          <c:showCatName val="0"/>
          <c:showSerName val="0"/>
          <c:showPercent val="0"/>
          <c:showBubbleSize val="0"/>
        </c:dLbls>
        <c:marker val="1"/>
        <c:smooth val="0"/>
        <c:axId val="726486168"/>
        <c:axId val="726484208"/>
      </c:lineChart>
      <c:catAx>
        <c:axId val="72648616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27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6484208"/>
        <c:crosses val="autoZero"/>
        <c:auto val="1"/>
        <c:lblAlgn val="ctr"/>
        <c:lblOffset val="100"/>
        <c:noMultiLvlLbl val="0"/>
      </c:catAx>
      <c:valAx>
        <c:axId val="726484208"/>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6486168"/>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rot="0"/>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r>
              <a:rPr lang="en-US" sz="1600"/>
              <a:t>Percentage of infants receiving DPT1 and DPT3 immunizations and HIV testing within two months of birth in selected countries, 2015</a:t>
            </a:r>
          </a:p>
        </c:rich>
      </c:tx>
      <c:layout/>
      <c:overlay val="0"/>
      <c:spPr>
        <a:noFill/>
        <a:ln>
          <a:noFill/>
        </a:ln>
        <a:effectLst/>
      </c:spPr>
      <c:txPr>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DPT_EID!$B$32</c:f>
              <c:strCache>
                <c:ptCount val="1"/>
                <c:pt idx="0">
                  <c:v>DPT1</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DPT_EID!$A$33:$A$41</c:f>
              <c:strCache>
                <c:ptCount val="9"/>
                <c:pt idx="0">
                  <c:v>Burundi</c:v>
                </c:pt>
                <c:pt idx="1">
                  <c:v>Chad</c:v>
                </c:pt>
                <c:pt idx="2">
                  <c:v>Nigeria</c:v>
                </c:pt>
                <c:pt idx="3">
                  <c:v>Malawi</c:v>
                </c:pt>
                <c:pt idx="4">
                  <c:v>Ghana</c:v>
                </c:pt>
                <c:pt idx="5">
                  <c:v>Uganda</c:v>
                </c:pt>
                <c:pt idx="6">
                  <c:v>Zambia</c:v>
                </c:pt>
                <c:pt idx="7">
                  <c:v>Kenya</c:v>
                </c:pt>
                <c:pt idx="8">
                  <c:v>South Africa</c:v>
                </c:pt>
              </c:strCache>
            </c:strRef>
          </c:cat>
          <c:val>
            <c:numRef>
              <c:f>DPT_EID!$B$33:$B$41</c:f>
              <c:numCache>
                <c:formatCode>General</c:formatCode>
                <c:ptCount val="9"/>
                <c:pt idx="0">
                  <c:v>97</c:v>
                </c:pt>
                <c:pt idx="1">
                  <c:v>99</c:v>
                </c:pt>
                <c:pt idx="2">
                  <c:v>76</c:v>
                </c:pt>
                <c:pt idx="3">
                  <c:v>93</c:v>
                </c:pt>
                <c:pt idx="4">
                  <c:v>97</c:v>
                </c:pt>
                <c:pt idx="5">
                  <c:v>97</c:v>
                </c:pt>
                <c:pt idx="6">
                  <c:v>97</c:v>
                </c:pt>
                <c:pt idx="7">
                  <c:v>81</c:v>
                </c:pt>
                <c:pt idx="8">
                  <c:v>95</c:v>
                </c:pt>
              </c:numCache>
            </c:numRef>
          </c:val>
        </c:ser>
        <c:ser>
          <c:idx val="1"/>
          <c:order val="1"/>
          <c:tx>
            <c:strRef>
              <c:f>DPT_EID!$C$32</c:f>
              <c:strCache>
                <c:ptCount val="1"/>
                <c:pt idx="0">
                  <c:v>DPT3</c:v>
                </c:pt>
              </c:strCache>
            </c:strRef>
          </c:tx>
          <c:spPr>
            <a:solidFill>
              <a:schemeClr val="accent2"/>
            </a:solidFill>
            <a:ln>
              <a:noFill/>
            </a:ln>
            <a:effectLst/>
          </c:spPr>
          <c:invertIfNegative val="0"/>
          <c:dLbls>
            <c:dLbl>
              <c:idx val="0"/>
              <c:layout>
                <c:manualLayout>
                  <c:x val="0"/>
                  <c:y val="8.676789587852494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417507301690488E-3"/>
                  <c:y val="1.15690527838033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DPT_EID!$A$33:$A$41</c:f>
              <c:strCache>
                <c:ptCount val="9"/>
                <c:pt idx="0">
                  <c:v>Burundi</c:v>
                </c:pt>
                <c:pt idx="1">
                  <c:v>Chad</c:v>
                </c:pt>
                <c:pt idx="2">
                  <c:v>Nigeria</c:v>
                </c:pt>
                <c:pt idx="3">
                  <c:v>Malawi</c:v>
                </c:pt>
                <c:pt idx="4">
                  <c:v>Ghana</c:v>
                </c:pt>
                <c:pt idx="5">
                  <c:v>Uganda</c:v>
                </c:pt>
                <c:pt idx="6">
                  <c:v>Zambia</c:v>
                </c:pt>
                <c:pt idx="7">
                  <c:v>Kenya</c:v>
                </c:pt>
                <c:pt idx="8">
                  <c:v>South Africa</c:v>
                </c:pt>
              </c:strCache>
            </c:strRef>
          </c:cat>
          <c:val>
            <c:numRef>
              <c:f>DPT_EID!$C$33:$C$41</c:f>
              <c:numCache>
                <c:formatCode>General</c:formatCode>
                <c:ptCount val="9"/>
                <c:pt idx="0">
                  <c:v>94</c:v>
                </c:pt>
                <c:pt idx="1">
                  <c:v>92</c:v>
                </c:pt>
                <c:pt idx="2">
                  <c:v>74</c:v>
                </c:pt>
                <c:pt idx="3">
                  <c:v>88</c:v>
                </c:pt>
                <c:pt idx="4">
                  <c:v>89</c:v>
                </c:pt>
                <c:pt idx="5">
                  <c:v>89</c:v>
                </c:pt>
                <c:pt idx="6">
                  <c:v>90</c:v>
                </c:pt>
                <c:pt idx="7">
                  <c:v>78</c:v>
                </c:pt>
                <c:pt idx="8">
                  <c:v>94</c:v>
                </c:pt>
              </c:numCache>
            </c:numRef>
          </c:val>
        </c:ser>
        <c:ser>
          <c:idx val="2"/>
          <c:order val="2"/>
          <c:tx>
            <c:strRef>
              <c:f>DPT_EID!$D$32</c:f>
              <c:strCache>
                <c:ptCount val="1"/>
                <c:pt idx="0">
                  <c:v>Early Infant Diagnosis</c:v>
                </c:pt>
              </c:strCache>
            </c:strRef>
          </c:tx>
          <c:spPr>
            <a:solidFill>
              <a:schemeClr val="accent3"/>
            </a:solidFill>
            <a:ln>
              <a:noFill/>
            </a:ln>
            <a:effectLst/>
          </c:spPr>
          <c:invertIfNegative val="0"/>
          <c:dLbls>
            <c:dLbl>
              <c:idx val="8"/>
              <c:layout/>
              <c:tx>
                <c:rich>
                  <a:bodyPr/>
                  <a:lstStyle/>
                  <a:p>
                    <a:r>
                      <a:rPr lang="en-US"/>
                      <a:t>&gt;95</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DPT_EID!$A$33:$A$41</c:f>
              <c:strCache>
                <c:ptCount val="9"/>
                <c:pt idx="0">
                  <c:v>Burundi</c:v>
                </c:pt>
                <c:pt idx="1">
                  <c:v>Chad</c:v>
                </c:pt>
                <c:pt idx="2">
                  <c:v>Nigeria</c:v>
                </c:pt>
                <c:pt idx="3">
                  <c:v>Malawi</c:v>
                </c:pt>
                <c:pt idx="4">
                  <c:v>Ghana</c:v>
                </c:pt>
                <c:pt idx="5">
                  <c:v>Uganda</c:v>
                </c:pt>
                <c:pt idx="6">
                  <c:v>Zambia</c:v>
                </c:pt>
                <c:pt idx="7">
                  <c:v>Kenya</c:v>
                </c:pt>
                <c:pt idx="8">
                  <c:v>South Africa</c:v>
                </c:pt>
              </c:strCache>
            </c:strRef>
          </c:cat>
          <c:val>
            <c:numRef>
              <c:f>DPT_EID!$D$33:$D$41</c:f>
              <c:numCache>
                <c:formatCode>0</c:formatCode>
                <c:ptCount val="9"/>
                <c:pt idx="0">
                  <c:v>2.0183486238532113</c:v>
                </c:pt>
                <c:pt idx="1">
                  <c:v>3.3605991918793729</c:v>
                </c:pt>
                <c:pt idx="2">
                  <c:v>8.9692101740294525</c:v>
                </c:pt>
                <c:pt idx="3">
                  <c:v>19.846039325332704</c:v>
                </c:pt>
                <c:pt idx="4">
                  <c:v>30.053940906529263</c:v>
                </c:pt>
                <c:pt idx="5">
                  <c:v>33.124612779315186</c:v>
                </c:pt>
                <c:pt idx="6">
                  <c:v>36.596765266588768</c:v>
                </c:pt>
                <c:pt idx="7">
                  <c:v>43.659898860291342</c:v>
                </c:pt>
                <c:pt idx="8">
                  <c:v>97</c:v>
                </c:pt>
              </c:numCache>
            </c:numRef>
          </c:val>
        </c:ser>
        <c:dLbls>
          <c:dLblPos val="outEnd"/>
          <c:showLegendKey val="0"/>
          <c:showVal val="1"/>
          <c:showCatName val="0"/>
          <c:showSerName val="0"/>
          <c:showPercent val="0"/>
          <c:showBubbleSize val="0"/>
        </c:dLbls>
        <c:gapWidth val="267"/>
        <c:overlap val="-43"/>
        <c:axId val="726487344"/>
        <c:axId val="726487736"/>
      </c:barChart>
      <c:catAx>
        <c:axId val="726487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dk1">
                    <a:lumMod val="65000"/>
                    <a:lumOff val="35000"/>
                  </a:schemeClr>
                </a:solidFill>
                <a:latin typeface="+mn-lt"/>
                <a:ea typeface="+mn-ea"/>
                <a:cs typeface="+mn-cs"/>
              </a:defRPr>
            </a:pPr>
            <a:endParaRPr lang="en-US"/>
          </a:p>
        </c:txPr>
        <c:crossAx val="726487736"/>
        <c:crosses val="autoZero"/>
        <c:auto val="1"/>
        <c:lblAlgn val="ctr"/>
        <c:lblOffset val="100"/>
        <c:noMultiLvlLbl val="0"/>
      </c:catAx>
      <c:valAx>
        <c:axId val="726487736"/>
        <c:scaling>
          <c:orientation val="minMax"/>
          <c:max val="10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r>
                  <a:rPr lang="en-US"/>
                  <a:t>Coverage (%)</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crossAx val="726487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2015</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Pop_10-19'!$H$40</c:f>
              <c:strCache>
                <c:ptCount val="1"/>
                <c:pt idx="0">
                  <c:v>HIV Pop (10-19)</c:v>
                </c:pt>
              </c:strCache>
            </c:strRef>
          </c:tx>
          <c:dPt>
            <c:idx val="0"/>
            <c:bubble3D val="0"/>
            <c:spPr>
              <a:solidFill>
                <a:srgbClr val="FFC000"/>
              </a:solidFill>
              <a:ln w="19050">
                <a:solidFill>
                  <a:schemeClr val="lt1"/>
                </a:solidFill>
              </a:ln>
              <a:effectLst/>
            </c:spPr>
          </c:dPt>
          <c:dPt>
            <c:idx val="1"/>
            <c:bubble3D val="0"/>
            <c:spPr>
              <a:solidFill>
                <a:srgbClr val="FF0066"/>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FF0000"/>
              </a:solidFill>
              <a:ln w="19050">
                <a:solidFill>
                  <a:schemeClr val="lt1"/>
                </a:solidFill>
              </a:ln>
              <a:effectLst/>
            </c:spPr>
          </c:dPt>
          <c:dPt>
            <c:idx val="4"/>
            <c:bubble3D val="0"/>
            <c:spPr>
              <a:solidFill>
                <a:srgbClr val="00B050"/>
              </a:solidFill>
              <a:ln w="19050">
                <a:solidFill>
                  <a:schemeClr val="lt1"/>
                </a:solidFill>
              </a:ln>
              <a:effectLst/>
            </c:spPr>
          </c:dPt>
          <c:dPt>
            <c:idx val="5"/>
            <c:bubble3D val="0"/>
            <c:spPr>
              <a:solidFill>
                <a:srgbClr val="F4B084"/>
              </a:solidFill>
              <a:ln w="19050">
                <a:solidFill>
                  <a:schemeClr val="lt1"/>
                </a:solidFill>
              </a:ln>
              <a:effectLst/>
            </c:spPr>
          </c:dPt>
          <c:dPt>
            <c:idx val="6"/>
            <c:bubble3D val="0"/>
            <c:spPr>
              <a:solidFill>
                <a:srgbClr val="66FFFF"/>
              </a:solidFill>
              <a:ln w="19050">
                <a:solidFill>
                  <a:schemeClr val="lt1"/>
                </a:solidFill>
              </a:ln>
              <a:effectLst/>
            </c:spPr>
          </c:dPt>
          <c:dPt>
            <c:idx val="7"/>
            <c:bubble3D val="0"/>
            <c:spPr>
              <a:solidFill>
                <a:srgbClr val="0070C0"/>
              </a:solidFill>
              <a:ln w="19050">
                <a:solidFill>
                  <a:schemeClr val="lt1"/>
                </a:solidFill>
              </a:ln>
              <a:effectLst/>
            </c:spPr>
          </c:dPt>
          <c:dPt>
            <c:idx val="8"/>
            <c:bubble3D val="0"/>
            <c:spPr>
              <a:solidFill>
                <a:srgbClr val="00B0F0"/>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rgbClr val="CC99FF"/>
              </a:solidFill>
              <a:ln w="19050">
                <a:solidFill>
                  <a:schemeClr val="lt1"/>
                </a:solidFill>
              </a:ln>
              <a:effectLst/>
            </c:spPr>
          </c:dPt>
          <c:dPt>
            <c:idx val="11"/>
            <c:bubble3D val="0"/>
            <c:spPr>
              <a:solidFill>
                <a:srgbClr val="DBDBDB"/>
              </a:solidFill>
              <a:ln w="19050">
                <a:solidFill>
                  <a:schemeClr val="lt1"/>
                </a:solidFill>
              </a:ln>
              <a:effectLst/>
            </c:spPr>
          </c:dPt>
          <c:dPt>
            <c:idx val="12"/>
            <c:bubble3D val="0"/>
            <c:spPr>
              <a:solidFill>
                <a:srgbClr val="FFC000"/>
              </a:solidFill>
              <a:ln w="19050">
                <a:solidFill>
                  <a:schemeClr val="lt1"/>
                </a:solidFill>
              </a:ln>
              <a:effectLst/>
            </c:spPr>
          </c:dPt>
          <c:dPt>
            <c:idx val="13"/>
            <c:bubble3D val="0"/>
            <c:spPr>
              <a:solidFill>
                <a:srgbClr val="92D050"/>
              </a:solidFill>
              <a:ln w="19050">
                <a:solidFill>
                  <a:schemeClr val="lt1"/>
                </a:solidFill>
              </a:ln>
              <a:effectLst/>
            </c:spPr>
          </c:dPt>
          <c:dPt>
            <c:idx val="14"/>
            <c:bubble3D val="0"/>
            <c:spPr>
              <a:solidFill>
                <a:srgbClr val="00B0F0"/>
              </a:solidFill>
              <a:ln w="19050">
                <a:solidFill>
                  <a:schemeClr val="lt1"/>
                </a:solidFill>
              </a:ln>
              <a:effectLst/>
            </c:spPr>
          </c:dPt>
          <c:dPt>
            <c:idx val="15"/>
            <c:bubble3D val="0"/>
            <c:spPr>
              <a:solidFill>
                <a:srgbClr val="00B050"/>
              </a:solidFill>
              <a:ln w="19050">
                <a:solidFill>
                  <a:schemeClr val="lt1"/>
                </a:solidFill>
              </a:ln>
              <a:effectLst/>
            </c:spPr>
          </c:dPt>
          <c:dPt>
            <c:idx val="16"/>
            <c:bubble3D val="0"/>
            <c:spPr>
              <a:solidFill>
                <a:srgbClr val="FFFF00"/>
              </a:solidFill>
              <a:ln w="19050">
                <a:solidFill>
                  <a:schemeClr val="lt1"/>
                </a:solidFill>
              </a:ln>
              <a:effectLst/>
            </c:spPr>
          </c:dPt>
          <c:dPt>
            <c:idx val="17"/>
            <c:bubble3D val="0"/>
            <c:spPr>
              <a:solidFill>
                <a:srgbClr val="C00000"/>
              </a:solidFill>
              <a:ln w="19050">
                <a:solidFill>
                  <a:schemeClr val="lt1"/>
                </a:solidFill>
              </a:ln>
              <a:effectLst/>
            </c:spPr>
          </c:dPt>
          <c:dPt>
            <c:idx val="18"/>
            <c:bubble3D val="0"/>
            <c:spPr>
              <a:solidFill>
                <a:srgbClr val="7030A0"/>
              </a:solidFill>
              <a:ln w="19050">
                <a:solidFill>
                  <a:schemeClr val="lt1"/>
                </a:solidFill>
              </a:ln>
              <a:effectLst/>
            </c:spPr>
          </c:dPt>
          <c:dPt>
            <c:idx val="19"/>
            <c:bubble3D val="0"/>
            <c:spPr>
              <a:solidFill>
                <a:srgbClr val="66FFFF"/>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10DA8181-3F81-497C-96D0-34CE20AE976D}" type="CELLRANGE">
                      <a:rPr lang="en-US"/>
                      <a:pPr/>
                      <a:t>[CELLRANGE]</a:t>
                    </a:fld>
                    <a:r>
                      <a:rPr lang="en-US" baseline="0"/>
                      <a:t> </a:t>
                    </a:r>
                    <a:fld id="{44FE74D6-771C-4A52-B523-44EFC61FE170}" type="CATEGORYNAME">
                      <a:rPr lang="en-US" baseline="0"/>
                      <a:pPr/>
                      <a:t>[CATEGORY NAME]</a:t>
                    </a:fld>
                    <a:r>
                      <a:rPr lang="en-US" baseline="0"/>
                      <a:t> </a:t>
                    </a:r>
                    <a:fld id="{CB58B3E3-5B0F-446F-96DA-C9D5C0C77AA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F7F33DC1-11B4-4BD1-A5C2-FCEE075A79A6}" type="CATEGORYNAME">
                      <a:rPr lang="en-US" baseline="0"/>
                      <a:pPr/>
                      <a:t>[CATEGORY NAME]</a:t>
                    </a:fld>
                    <a:r>
                      <a:rPr lang="en-US" baseline="0"/>
                      <a:t> </a:t>
                    </a:r>
                    <a:fld id="{2C4471A9-BBC1-4549-94AA-B9FB3103CAD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E90D5A85-D241-4817-BDE3-B26D991E6B82}" type="CELLRANGE">
                      <a:rPr lang="en-US"/>
                      <a:pPr/>
                      <a:t>[CELLRANGE]</a:t>
                    </a:fld>
                    <a:r>
                      <a:rPr lang="en-US" baseline="0"/>
                      <a:t> </a:t>
                    </a:r>
                    <a:fld id="{AC103F4C-74F5-47C4-A58B-4C8FC930DAB6}" type="CATEGORYNAME">
                      <a:rPr lang="en-US" baseline="0"/>
                      <a:pPr/>
                      <a:t>[CATEGORY NAME]</a:t>
                    </a:fld>
                    <a:r>
                      <a:rPr lang="en-US" baseline="0"/>
                      <a:t> </a:t>
                    </a:r>
                    <a:fld id="{84ACFFDD-7F2E-47B8-A32C-E5C1EC2D381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61A947E8-70FF-40AE-A294-63ECF3FE407F}" type="CELLRANGE">
                      <a:rPr lang="en-US"/>
                      <a:pPr/>
                      <a:t>[CELLRANGE]</a:t>
                    </a:fld>
                    <a:r>
                      <a:rPr lang="en-US" baseline="0"/>
                      <a:t> </a:t>
                    </a:r>
                    <a:fld id="{DEB03FC1-D2E3-48F8-8721-F0B6D87569B8}" type="CATEGORYNAME">
                      <a:rPr lang="en-US" baseline="0"/>
                      <a:pPr/>
                      <a:t>[CATEGORY NAME]</a:t>
                    </a:fld>
                    <a:r>
                      <a:rPr lang="en-US" baseline="0"/>
                      <a:t> </a:t>
                    </a:r>
                    <a:fld id="{328FFACA-2F2A-4623-944B-8B8190C9225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tx>
                <c:rich>
                  <a:bodyPr/>
                  <a:lstStyle/>
                  <a:p>
                    <a:fld id="{E10657A2-3A70-4DDA-BAC7-9CD676D39DF3}" type="CELLRANGE">
                      <a:rPr lang="en-US"/>
                      <a:pPr/>
                      <a:t>[CELLRANGE]</a:t>
                    </a:fld>
                    <a:r>
                      <a:rPr lang="en-US" baseline="0"/>
                      <a:t> </a:t>
                    </a:r>
                    <a:fld id="{51E8EF17-524A-4182-9341-F23DA1C9847C}" type="CATEGORYNAME">
                      <a:rPr lang="en-US" baseline="0"/>
                      <a:pPr/>
                      <a:t>[CATEGORY NAME]</a:t>
                    </a:fld>
                    <a:r>
                      <a:rPr lang="en-US" baseline="0"/>
                      <a:t> </a:t>
                    </a:r>
                    <a:fld id="{9D04EC38-BAB8-4A87-A413-43415DDBB41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873AD3CF-0193-4732-8E57-78D196DF20C2}" type="CELLRANGE">
                      <a:rPr lang="en-US"/>
                      <a:pPr/>
                      <a:t>[CELLRANGE]</a:t>
                    </a:fld>
                    <a:r>
                      <a:rPr lang="en-US" baseline="0"/>
                      <a:t> </a:t>
                    </a:r>
                    <a:fld id="{6B459588-33CD-4A2F-AB29-63ED8CB289AE}" type="CATEGORYNAME">
                      <a:rPr lang="en-US" baseline="0"/>
                      <a:pPr/>
                      <a:t>[CATEGORY NAME]</a:t>
                    </a:fld>
                    <a:r>
                      <a:rPr lang="en-US" baseline="0"/>
                      <a:t> </a:t>
                    </a:r>
                    <a:fld id="{9BCFD139-0F3D-4583-B666-21925CCD14E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E5EE795F-55DB-4C53-A337-D8E2BB830BF5}" type="CELLRANGE">
                      <a:rPr lang="en-US"/>
                      <a:pPr/>
                      <a:t>[CELLRANGE]</a:t>
                    </a:fld>
                    <a:r>
                      <a:rPr lang="en-US" baseline="0"/>
                      <a:t> </a:t>
                    </a:r>
                    <a:fld id="{7C44C92A-9BD3-45C6-BB83-38F396EEC528}" type="CATEGORYNAME">
                      <a:rPr lang="en-US" baseline="0"/>
                      <a:pPr/>
                      <a:t>[CATEGORY NAME]</a:t>
                    </a:fld>
                    <a:r>
                      <a:rPr lang="en-US" baseline="0"/>
                      <a:t> </a:t>
                    </a:r>
                    <a:fld id="{F5CA64B1-4309-44A0-AA4C-BEA3D8368A3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75C266DB-7768-494E-B5BC-1FA72D478AAD}" type="CELLRANGE">
                      <a:rPr lang="en-US"/>
                      <a:pPr/>
                      <a:t>[CELLRANGE]</a:t>
                    </a:fld>
                    <a:r>
                      <a:rPr lang="en-US" baseline="0"/>
                      <a:t> </a:t>
                    </a:r>
                    <a:fld id="{BEC0CF89-BA5C-4843-B899-E9C273332FBE}" type="CATEGORYNAME">
                      <a:rPr lang="en-US" baseline="0"/>
                      <a:pPr/>
                      <a:t>[CATEGORY NAME]</a:t>
                    </a:fld>
                    <a:r>
                      <a:rPr lang="en-US" baseline="0"/>
                      <a:t> </a:t>
                    </a:r>
                    <a:fld id="{AC6A6A5B-A7DF-4E76-AEBB-04106D44ECB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8"/>
              <c:layout/>
              <c:tx>
                <c:rich>
                  <a:bodyPr/>
                  <a:lstStyle/>
                  <a:p>
                    <a:fld id="{75EAB498-E282-4769-B291-C452A1415D0F}" type="CELLRANGE">
                      <a:rPr lang="en-US"/>
                      <a:pPr/>
                      <a:t>[CELLRANGE]</a:t>
                    </a:fld>
                    <a:r>
                      <a:rPr lang="en-US" baseline="0"/>
                      <a:t> </a:t>
                    </a:r>
                    <a:fld id="{57E0A579-E1F8-4F67-9125-5CCC29A6BBD0}" type="CATEGORYNAME">
                      <a:rPr lang="en-US" baseline="0"/>
                      <a:pPr/>
                      <a:t>[CATEGORY NAME]</a:t>
                    </a:fld>
                    <a:r>
                      <a:rPr lang="en-US" baseline="0"/>
                      <a:t> </a:t>
                    </a:r>
                    <a:fld id="{F2CD13E1-7E8A-46F7-916B-DB9A934A065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A80B1C4C-7F28-4F02-978D-0164D90CD728}" type="CELLRANGE">
                      <a:rPr lang="en-US"/>
                      <a:pPr/>
                      <a:t>[CELLRANGE]</a:t>
                    </a:fld>
                    <a:r>
                      <a:rPr lang="en-US" baseline="0"/>
                      <a:t> </a:t>
                    </a:r>
                    <a:fld id="{CF53D14F-65E0-4003-9B75-7F7690DC2A9C}" type="CATEGORYNAME">
                      <a:rPr lang="en-US" baseline="0"/>
                      <a:pPr/>
                      <a:t>[CATEGORY NAME]</a:t>
                    </a:fld>
                    <a:r>
                      <a:rPr lang="en-US" baseline="0"/>
                      <a:t> </a:t>
                    </a:r>
                    <a:fld id="{4A9DB022-4CB4-44A4-ABD6-E27C1D41BD0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389DE05E-BAF3-407D-A773-A9D8BAEC1318}" type="CELLRANGE">
                      <a:rPr lang="en-US"/>
                      <a:pPr/>
                      <a:t>[CELLRANGE]</a:t>
                    </a:fld>
                    <a:r>
                      <a:rPr lang="en-US" baseline="0"/>
                      <a:t> </a:t>
                    </a:r>
                    <a:fld id="{BB378F4E-725A-4FC4-A944-838F2FBDF5D2}" type="CATEGORYNAME">
                      <a:rPr lang="en-US" baseline="0"/>
                      <a:pPr/>
                      <a:t>[CATEGORY NAME]</a:t>
                    </a:fld>
                    <a:r>
                      <a:rPr lang="en-US" baseline="0"/>
                      <a:t> </a:t>
                    </a:r>
                    <a:fld id="{789C224A-FFCC-4941-9A1A-72B9871699F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1"/>
              <c:layout/>
              <c:tx>
                <c:rich>
                  <a:bodyPr/>
                  <a:lstStyle/>
                  <a:p>
                    <a:fld id="{3449E691-7E71-4B59-A40D-24EA27819484}" type="CELLRANGE">
                      <a:rPr lang="en-US"/>
                      <a:pPr/>
                      <a:t>[CELLRANGE]</a:t>
                    </a:fld>
                    <a:r>
                      <a:rPr lang="en-US" baseline="0"/>
                      <a:t> </a:t>
                    </a:r>
                    <a:fld id="{29F27611-7A65-4162-BE25-61B9BD2A37C4}" type="CATEGORYNAME">
                      <a:rPr lang="en-US" baseline="0"/>
                      <a:pPr/>
                      <a:t>[CATEGORY NAME]</a:t>
                    </a:fld>
                    <a:r>
                      <a:rPr lang="en-US" baseline="0"/>
                      <a:t> </a:t>
                    </a:r>
                    <a:fld id="{96C628B0-2C66-4D33-BB93-2D9BF209204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D038971D-FE68-4ED9-95E3-D0A7B3D5EBCB}" type="CELLRANGE">
                      <a:rPr lang="en-US"/>
                      <a:pPr/>
                      <a:t>[CELLRANGE]</a:t>
                    </a:fld>
                    <a:r>
                      <a:rPr lang="en-US" baseline="0"/>
                      <a:t> </a:t>
                    </a:r>
                    <a:fld id="{D184C4CC-0DEC-4B2D-9180-A48EDDB21C8C}" type="CATEGORYNAME">
                      <a:rPr lang="en-US" baseline="0"/>
                      <a:pPr/>
                      <a:t>[CATEGORY NAME]</a:t>
                    </a:fld>
                    <a:r>
                      <a:rPr lang="en-US" baseline="0"/>
                      <a:t> </a:t>
                    </a:r>
                    <a:fld id="{F5BF9DDC-11C8-46F9-AD98-E642996B570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2E8A3647-B4D5-477B-A397-354461D531D7}" type="CELLRANGE">
                      <a:rPr lang="en-US"/>
                      <a:pPr/>
                      <a:t>[CELLRANGE]</a:t>
                    </a:fld>
                    <a:r>
                      <a:rPr lang="en-US" baseline="0"/>
                      <a:t> </a:t>
                    </a:r>
                    <a:fld id="{BE2A5FCB-53A6-4605-8308-EB8BA7D741E4}" type="CATEGORYNAME">
                      <a:rPr lang="en-US" baseline="0"/>
                      <a:pPr/>
                      <a:t>[CATEGORY NAME]</a:t>
                    </a:fld>
                    <a:r>
                      <a:rPr lang="en-US" baseline="0"/>
                      <a:t> </a:t>
                    </a:r>
                    <a:fld id="{BC024ECD-B8E9-42D2-8B93-CD63D29A70E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4"/>
              <c:layout/>
              <c:tx>
                <c:rich>
                  <a:bodyPr/>
                  <a:lstStyle/>
                  <a:p>
                    <a:fld id="{D2409989-4F1C-4813-97AD-E8E10C8E72E4}" type="CELLRANGE">
                      <a:rPr lang="en-US"/>
                      <a:pPr/>
                      <a:t>[CELLRANGE]</a:t>
                    </a:fld>
                    <a:r>
                      <a:rPr lang="en-US" baseline="0"/>
                      <a:t> </a:t>
                    </a:r>
                    <a:fld id="{180E3BF6-94A9-4D31-B6A4-F0D689DDCCEC}" type="CATEGORYNAME">
                      <a:rPr lang="en-US" baseline="0"/>
                      <a:pPr/>
                      <a:t>[CATEGORY NAME]</a:t>
                    </a:fld>
                    <a:r>
                      <a:rPr lang="en-US" baseline="0"/>
                      <a:t> </a:t>
                    </a:r>
                    <a:fld id="{A637273A-28C5-45D5-A298-E0B19299EE9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F7171327-BC71-4502-B225-A36A4E22467B}" type="CELLRANGE">
                      <a:rPr lang="en-US"/>
                      <a:pPr/>
                      <a:t>[CELLRANGE]</a:t>
                    </a:fld>
                    <a:r>
                      <a:rPr lang="en-US" baseline="0"/>
                      <a:t> </a:t>
                    </a:r>
                    <a:fld id="{EAF554DF-2A89-40C4-A3C8-394A7501B613}" type="CATEGORYNAME">
                      <a:rPr lang="en-US" baseline="0"/>
                      <a:pPr/>
                      <a:t>[CATEGORY NAME]</a:t>
                    </a:fld>
                    <a:r>
                      <a:rPr lang="en-US" baseline="0"/>
                      <a:t> </a:t>
                    </a:r>
                    <a:fld id="{0FE8581D-E874-4531-8422-CF7957CEEF2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A9B39070-8551-4476-830F-92F439D74D0C}" type="CELLRANGE">
                      <a:rPr lang="en-US"/>
                      <a:pPr/>
                      <a:t>[CELLRANGE]</a:t>
                    </a:fld>
                    <a:r>
                      <a:rPr lang="en-US" baseline="0"/>
                      <a:t> </a:t>
                    </a:r>
                    <a:fld id="{CF8E3C51-0A15-48A4-A834-23B9EFCEDBF7}" type="CATEGORYNAME">
                      <a:rPr lang="en-US" baseline="0"/>
                      <a:pPr/>
                      <a:t>[CATEGORY NAME]</a:t>
                    </a:fld>
                    <a:r>
                      <a:rPr lang="en-US" baseline="0"/>
                      <a:t> </a:t>
                    </a:r>
                    <a:fld id="{A7A85617-3A9B-4AE8-9A68-EBD46365B7F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7"/>
              <c:layout/>
              <c:tx>
                <c:rich>
                  <a:bodyPr/>
                  <a:lstStyle/>
                  <a:p>
                    <a:fld id="{E8D355BF-71BE-475E-B195-A306B692C948}" type="CELLRANGE">
                      <a:rPr lang="en-US"/>
                      <a:pPr/>
                      <a:t>[CELLRANGE]</a:t>
                    </a:fld>
                    <a:r>
                      <a:rPr lang="en-US" baseline="0"/>
                      <a:t> </a:t>
                    </a:r>
                    <a:fld id="{CDC26554-DC07-4943-9E23-E575423C11C9}" type="CATEGORYNAME">
                      <a:rPr lang="en-US" baseline="0"/>
                      <a:pPr/>
                      <a:t>[CATEGORY NAME]</a:t>
                    </a:fld>
                    <a:r>
                      <a:rPr lang="en-US" baseline="0"/>
                      <a:t> </a:t>
                    </a:r>
                    <a:fld id="{6887AFC6-1DF3-4EFB-AB67-A66504E4817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13752E9B-47B1-44B5-91E4-DFB3F442D553}" type="CELLRANGE">
                      <a:rPr lang="en-US"/>
                      <a:pPr/>
                      <a:t>[CELLRANGE]</a:t>
                    </a:fld>
                    <a:r>
                      <a:rPr lang="en-US" baseline="0"/>
                      <a:t> </a:t>
                    </a:r>
                    <a:fld id="{6F70ABD3-5770-4FB5-AE45-B4814D936ADB}" type="CATEGORYNAME">
                      <a:rPr lang="en-US" baseline="0"/>
                      <a:pPr/>
                      <a:t>[CATEGORY NAME]</a:t>
                    </a:fld>
                    <a:r>
                      <a:rPr lang="en-US" baseline="0"/>
                      <a:t> </a:t>
                    </a:r>
                    <a:fld id="{4D2E12D1-B495-4C32-909A-EB3F45088E8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3326C896-D339-44F1-B8B5-AAD5FCF3C6A9}" type="CELLRANGE">
                      <a:rPr lang="en-US"/>
                      <a:pPr/>
                      <a:t>[CELLRANGE]</a:t>
                    </a:fld>
                    <a:r>
                      <a:rPr lang="en-US" baseline="0"/>
                      <a:t> </a:t>
                    </a:r>
                    <a:fld id="{9ECE32C1-AA2E-4675-B9A6-28925BC8E444}" type="CATEGORYNAME">
                      <a:rPr lang="en-US" baseline="0"/>
                      <a:pPr/>
                      <a:t>[CATEGORY NAME]</a:t>
                    </a:fld>
                    <a:r>
                      <a:rPr lang="en-US" baseline="0"/>
                      <a:t> </a:t>
                    </a:r>
                    <a:fld id="{1F40BBCA-CEA4-457C-A435-11AA59A7680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35CF077B-11DC-4CE4-8277-9BF015F11841}" type="CELLRANGE">
                      <a:rPr lang="en-US"/>
                      <a:pPr/>
                      <a:t>[CELLRANGE]</a:t>
                    </a:fld>
                    <a:r>
                      <a:rPr lang="en-US" baseline="0"/>
                      <a:t> </a:t>
                    </a:r>
                    <a:fld id="{F727695C-DD23-4DAD-ACC2-0E4FDEB299FD}" type="CATEGORYNAME">
                      <a:rPr lang="en-US" baseline="0"/>
                      <a:pPr/>
                      <a:t>[CATEGORY NAME]</a:t>
                    </a:fld>
                    <a:r>
                      <a:rPr lang="en-US" baseline="0"/>
                      <a:t> </a:t>
                    </a:r>
                    <a:fld id="{661EFA01-CED9-4A58-A36A-6AE2E2F64E1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'HIV Pop_10-19'!$G$41:$G$61</c:f>
              <c:strCache>
                <c:ptCount val="21"/>
                <c:pt idx="0">
                  <c:v>South Africa</c:v>
                </c:pt>
                <c:pt idx="1">
                  <c:v>Nigeria</c:v>
                </c:pt>
                <c:pt idx="2">
                  <c:v>Kenya</c:v>
                </c:pt>
                <c:pt idx="3">
                  <c:v>India</c:v>
                </c:pt>
                <c:pt idx="4">
                  <c:v>United Republic of Tanzania</c:v>
                </c:pt>
                <c:pt idx="5">
                  <c:v>Uganda</c:v>
                </c:pt>
                <c:pt idx="6">
                  <c:v>Zimbabwe</c:v>
                </c:pt>
                <c:pt idx="7">
                  <c:v>Ethiopia</c:v>
                </c:pt>
                <c:pt idx="8">
                  <c:v>Zambia</c:v>
                </c:pt>
                <c:pt idx="9">
                  <c:v>Mozambique</c:v>
                </c:pt>
                <c:pt idx="10">
                  <c:v>Malawi</c:v>
                </c:pt>
                <c:pt idx="11">
                  <c:v>Indonesia</c:v>
                </c:pt>
                <c:pt idx="12">
                  <c:v>Cameroon</c:v>
                </c:pt>
                <c:pt idx="13">
                  <c:v>Brazil</c:v>
                </c:pt>
                <c:pt idx="14">
                  <c:v>Democratic Republic of the Congo</c:v>
                </c:pt>
                <c:pt idx="15">
                  <c:v>Côte d’Ivoire</c:v>
                </c:pt>
                <c:pt idx="16">
                  <c:v>United States of America</c:v>
                </c:pt>
                <c:pt idx="17">
                  <c:v>Angola</c:v>
                </c:pt>
                <c:pt idx="18">
                  <c:v>Ghana</c:v>
                </c:pt>
                <c:pt idx="19">
                  <c:v>Botswana</c:v>
                </c:pt>
                <c:pt idx="20">
                  <c:v>Rest of World</c:v>
                </c:pt>
              </c:strCache>
            </c:strRef>
          </c:cat>
          <c:val>
            <c:numRef>
              <c:f>'HIV Pop_10-19'!$H$41:$H$61</c:f>
              <c:numCache>
                <c:formatCode>_(* #,##0_);_(* \(#,##0\);_(* "-"??_);_(@_)</c:formatCode>
                <c:ptCount val="21"/>
                <c:pt idx="0">
                  <c:v>349853</c:v>
                </c:pt>
                <c:pt idx="1">
                  <c:v>163480</c:v>
                </c:pt>
                <c:pt idx="2">
                  <c:v>133458</c:v>
                </c:pt>
                <c:pt idx="3">
                  <c:v>127663</c:v>
                </c:pt>
                <c:pt idx="4">
                  <c:v>80557</c:v>
                </c:pt>
                <c:pt idx="5">
                  <c:v>78676</c:v>
                </c:pt>
                <c:pt idx="6">
                  <c:v>73613</c:v>
                </c:pt>
                <c:pt idx="7">
                  <c:v>72897</c:v>
                </c:pt>
                <c:pt idx="8">
                  <c:v>68269</c:v>
                </c:pt>
                <c:pt idx="9">
                  <c:v>67729</c:v>
                </c:pt>
                <c:pt idx="10">
                  <c:v>61876</c:v>
                </c:pt>
                <c:pt idx="11">
                  <c:v>40793</c:v>
                </c:pt>
                <c:pt idx="12">
                  <c:v>29467</c:v>
                </c:pt>
                <c:pt idx="13">
                  <c:v>27856</c:v>
                </c:pt>
                <c:pt idx="14">
                  <c:v>27378</c:v>
                </c:pt>
                <c:pt idx="15">
                  <c:v>21700</c:v>
                </c:pt>
                <c:pt idx="16">
                  <c:v>21678</c:v>
                </c:pt>
                <c:pt idx="17">
                  <c:v>14582</c:v>
                </c:pt>
                <c:pt idx="18">
                  <c:v>13627</c:v>
                </c:pt>
                <c:pt idx="19">
                  <c:v>13247</c:v>
                </c:pt>
                <c:pt idx="20">
                  <c:v>280777.55539999995</c:v>
                </c:pt>
              </c:numCache>
            </c:numRef>
          </c:val>
          <c:extLst>
            <c:ext xmlns:c15="http://schemas.microsoft.com/office/drawing/2012/chart" uri="{02D57815-91ED-43cb-92C2-25804820EDAC}">
              <c15:datalabelsRange>
                <c15:f>'HIV Pop_10-19'!$I$41:$I$61</c15:f>
                <c15:dlblRangeCache>
                  <c:ptCount val="21"/>
                  <c:pt idx="0">
                    <c:v> 350,000 </c:v>
                  </c:pt>
                  <c:pt idx="1">
                    <c:v> 160,000 </c:v>
                  </c:pt>
                  <c:pt idx="2">
                    <c:v> 130,000 </c:v>
                  </c:pt>
                  <c:pt idx="4">
                    <c:v> 81,000 </c:v>
                  </c:pt>
                  <c:pt idx="5">
                    <c:v> 79,000 </c:v>
                  </c:pt>
                  <c:pt idx="6">
                    <c:v> 74,000 </c:v>
                  </c:pt>
                  <c:pt idx="8">
                    <c:v> 68,000 </c:v>
                  </c:pt>
                  <c:pt idx="9">
                    <c:v> 68,000 </c:v>
                  </c:pt>
                  <c:pt idx="10">
                    <c:v> 62,000 </c:v>
                  </c:pt>
                  <c:pt idx="11">
                    <c:v> 41,000 </c:v>
                  </c:pt>
                  <c:pt idx="12">
                    <c:v> 29,000 </c:v>
                  </c:pt>
                  <c:pt idx="13">
                    <c:v> 28,000 </c:v>
                  </c:pt>
                  <c:pt idx="14">
                    <c:v> 27,000 </c:v>
                  </c:pt>
                  <c:pt idx="15">
                    <c:v> 22,000 </c:v>
                  </c:pt>
                  <c:pt idx="17">
                    <c:v> 15,000 </c:v>
                  </c:pt>
                  <c:pt idx="18">
                    <c:v> 14,000 </c:v>
                  </c:pt>
                  <c:pt idx="19">
                    <c:v> 13,000 </c:v>
                  </c:pt>
                  <c:pt idx="20">
                    <c:v> 280,000 </c:v>
                  </c:pt>
                </c15:dlblRangeCache>
              </c15:datalabelsRange>
            </c:ext>
          </c:extLst>
        </c:ser>
        <c:ser>
          <c:idx val="1"/>
          <c:order val="1"/>
          <c:tx>
            <c:strRef>
              <c:f>'HIV Pop_10-19'!$H$40</c:f>
              <c:strCache>
                <c:ptCount val="1"/>
                <c:pt idx="0">
                  <c:v>HIV Pop (10-19)</c:v>
                </c:pt>
              </c:strCache>
            </c:strRef>
          </c:tx>
          <c:dPt>
            <c:idx val="0"/>
            <c:bubble3D val="0"/>
            <c:spPr>
              <a:solidFill>
                <a:srgbClr val="FFC000"/>
              </a:solidFill>
              <a:ln w="19050">
                <a:solidFill>
                  <a:schemeClr val="lt1"/>
                </a:solidFill>
              </a:ln>
              <a:effectLst/>
            </c:spPr>
          </c:dPt>
          <c:dPt>
            <c:idx val="1"/>
            <c:bubble3D val="0"/>
            <c:spPr>
              <a:solidFill>
                <a:srgbClr val="FF0066"/>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FF0000"/>
              </a:solidFill>
              <a:ln w="19050">
                <a:solidFill>
                  <a:schemeClr val="lt1"/>
                </a:solidFill>
              </a:ln>
              <a:effectLst/>
            </c:spPr>
          </c:dPt>
          <c:dPt>
            <c:idx val="4"/>
            <c:bubble3D val="0"/>
            <c:spPr>
              <a:solidFill>
                <a:srgbClr val="00B050"/>
              </a:solidFill>
              <a:ln w="19050">
                <a:solidFill>
                  <a:schemeClr val="lt1"/>
                </a:solidFill>
              </a:ln>
              <a:effectLst/>
            </c:spPr>
          </c:dPt>
          <c:dPt>
            <c:idx val="5"/>
            <c:bubble3D val="0"/>
            <c:spPr>
              <a:solidFill>
                <a:srgbClr val="F4B084"/>
              </a:solidFill>
              <a:ln w="19050">
                <a:solidFill>
                  <a:schemeClr val="lt1"/>
                </a:solidFill>
              </a:ln>
              <a:effectLst/>
            </c:spPr>
          </c:dPt>
          <c:dPt>
            <c:idx val="6"/>
            <c:bubble3D val="0"/>
            <c:spPr>
              <a:solidFill>
                <a:srgbClr val="66FFFF"/>
              </a:solidFill>
              <a:ln w="19050">
                <a:solidFill>
                  <a:schemeClr val="lt1"/>
                </a:solidFill>
              </a:ln>
              <a:effectLst/>
            </c:spPr>
          </c:dPt>
          <c:dPt>
            <c:idx val="7"/>
            <c:bubble3D val="0"/>
            <c:spPr>
              <a:solidFill>
                <a:srgbClr val="0070C0"/>
              </a:solidFill>
              <a:ln w="19050">
                <a:solidFill>
                  <a:schemeClr val="lt1"/>
                </a:solidFill>
              </a:ln>
              <a:effectLst/>
            </c:spPr>
          </c:dPt>
          <c:dPt>
            <c:idx val="8"/>
            <c:bubble3D val="0"/>
            <c:spPr>
              <a:solidFill>
                <a:srgbClr val="00B0F0"/>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rgbClr val="CC99FF"/>
              </a:solidFill>
              <a:ln w="19050">
                <a:solidFill>
                  <a:schemeClr val="lt1"/>
                </a:solidFill>
              </a:ln>
              <a:effectLst/>
            </c:spPr>
          </c:dPt>
          <c:dPt>
            <c:idx val="11"/>
            <c:bubble3D val="0"/>
            <c:spPr>
              <a:solidFill>
                <a:srgbClr val="DBDBDB"/>
              </a:solidFill>
              <a:ln w="19050">
                <a:solidFill>
                  <a:schemeClr val="lt1"/>
                </a:solidFill>
              </a:ln>
              <a:effectLst/>
            </c:spPr>
          </c:dPt>
          <c:dPt>
            <c:idx val="12"/>
            <c:bubble3D val="0"/>
            <c:spPr>
              <a:solidFill>
                <a:srgbClr val="FFC000"/>
              </a:solidFill>
              <a:ln w="19050">
                <a:solidFill>
                  <a:schemeClr val="lt1"/>
                </a:solidFill>
              </a:ln>
              <a:effectLst/>
            </c:spPr>
          </c:dPt>
          <c:dPt>
            <c:idx val="13"/>
            <c:bubble3D val="0"/>
            <c:spPr>
              <a:solidFill>
                <a:srgbClr val="92D050"/>
              </a:solidFill>
              <a:ln w="19050">
                <a:solidFill>
                  <a:schemeClr val="lt1"/>
                </a:solidFill>
              </a:ln>
              <a:effectLst/>
            </c:spPr>
          </c:dPt>
          <c:dPt>
            <c:idx val="14"/>
            <c:bubble3D val="0"/>
            <c:spPr>
              <a:solidFill>
                <a:srgbClr val="00B0F0"/>
              </a:solidFill>
              <a:ln w="19050">
                <a:solidFill>
                  <a:schemeClr val="lt1"/>
                </a:solidFill>
              </a:ln>
              <a:effectLst/>
            </c:spPr>
          </c:dPt>
          <c:dPt>
            <c:idx val="15"/>
            <c:bubble3D val="0"/>
            <c:spPr>
              <a:solidFill>
                <a:srgbClr val="00B050"/>
              </a:solidFill>
              <a:ln w="19050">
                <a:solidFill>
                  <a:schemeClr val="lt1"/>
                </a:solidFill>
              </a:ln>
              <a:effectLst/>
            </c:spPr>
          </c:dPt>
          <c:dPt>
            <c:idx val="16"/>
            <c:bubble3D val="0"/>
            <c:spPr>
              <a:solidFill>
                <a:srgbClr val="FFFF00"/>
              </a:solidFill>
              <a:ln w="19050">
                <a:solidFill>
                  <a:schemeClr val="lt1"/>
                </a:solidFill>
              </a:ln>
              <a:effectLst/>
            </c:spPr>
          </c:dPt>
          <c:dPt>
            <c:idx val="17"/>
            <c:bubble3D val="0"/>
            <c:spPr>
              <a:solidFill>
                <a:srgbClr val="C00000"/>
              </a:solidFill>
              <a:ln w="19050">
                <a:solidFill>
                  <a:schemeClr val="lt1"/>
                </a:solidFill>
              </a:ln>
              <a:effectLst/>
            </c:spPr>
          </c:dPt>
          <c:dPt>
            <c:idx val="18"/>
            <c:bubble3D val="0"/>
            <c:spPr>
              <a:solidFill>
                <a:srgbClr val="7030A0"/>
              </a:solidFill>
              <a:ln w="19050">
                <a:solidFill>
                  <a:schemeClr val="lt1"/>
                </a:solidFill>
              </a:ln>
              <a:effectLst/>
            </c:spPr>
          </c:dPt>
          <c:dPt>
            <c:idx val="19"/>
            <c:bubble3D val="0"/>
            <c:spPr>
              <a:solidFill>
                <a:srgbClr val="66FFFF"/>
              </a:solidFill>
              <a:ln w="19050">
                <a:solidFill>
                  <a:schemeClr val="lt1"/>
                </a:solidFill>
              </a:ln>
              <a:effectLst/>
            </c:spPr>
          </c:dPt>
          <c:dPt>
            <c:idx val="20"/>
            <c:bubble3D val="0"/>
            <c:spPr>
              <a:solidFill>
                <a:srgbClr val="969696"/>
              </a:soli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Pop_10-19'!$G$41:$G$61</c:f>
              <c:strCache>
                <c:ptCount val="21"/>
                <c:pt idx="0">
                  <c:v>South Africa</c:v>
                </c:pt>
                <c:pt idx="1">
                  <c:v>Nigeria</c:v>
                </c:pt>
                <c:pt idx="2">
                  <c:v>Kenya</c:v>
                </c:pt>
                <c:pt idx="3">
                  <c:v>India</c:v>
                </c:pt>
                <c:pt idx="4">
                  <c:v>United Republic of Tanzania</c:v>
                </c:pt>
                <c:pt idx="5">
                  <c:v>Uganda</c:v>
                </c:pt>
                <c:pt idx="6">
                  <c:v>Zimbabwe</c:v>
                </c:pt>
                <c:pt idx="7">
                  <c:v>Ethiopia</c:v>
                </c:pt>
                <c:pt idx="8">
                  <c:v>Zambia</c:v>
                </c:pt>
                <c:pt idx="9">
                  <c:v>Mozambique</c:v>
                </c:pt>
                <c:pt idx="10">
                  <c:v>Malawi</c:v>
                </c:pt>
                <c:pt idx="11">
                  <c:v>Indonesia</c:v>
                </c:pt>
                <c:pt idx="12">
                  <c:v>Cameroon</c:v>
                </c:pt>
                <c:pt idx="13">
                  <c:v>Brazil</c:v>
                </c:pt>
                <c:pt idx="14">
                  <c:v>Democratic Republic of the Congo</c:v>
                </c:pt>
                <c:pt idx="15">
                  <c:v>Côte d’Ivoire</c:v>
                </c:pt>
                <c:pt idx="16">
                  <c:v>United States of America</c:v>
                </c:pt>
                <c:pt idx="17">
                  <c:v>Angola</c:v>
                </c:pt>
                <c:pt idx="18">
                  <c:v>Ghana</c:v>
                </c:pt>
                <c:pt idx="19">
                  <c:v>Botswana</c:v>
                </c:pt>
                <c:pt idx="20">
                  <c:v>Rest of World</c:v>
                </c:pt>
              </c:strCache>
            </c:strRef>
          </c:cat>
          <c:val>
            <c:numRef>
              <c:f>'HIV Pop_10-19'!$H$41:$H$61</c:f>
              <c:numCache>
                <c:formatCode>_(* #,##0_);_(* \(#,##0\);_(* "-"??_);_(@_)</c:formatCode>
                <c:ptCount val="21"/>
                <c:pt idx="0">
                  <c:v>349853</c:v>
                </c:pt>
                <c:pt idx="1">
                  <c:v>163480</c:v>
                </c:pt>
                <c:pt idx="2">
                  <c:v>133458</c:v>
                </c:pt>
                <c:pt idx="3">
                  <c:v>127663</c:v>
                </c:pt>
                <c:pt idx="4">
                  <c:v>80557</c:v>
                </c:pt>
                <c:pt idx="5">
                  <c:v>78676</c:v>
                </c:pt>
                <c:pt idx="6">
                  <c:v>73613</c:v>
                </c:pt>
                <c:pt idx="7">
                  <c:v>72897</c:v>
                </c:pt>
                <c:pt idx="8">
                  <c:v>68269</c:v>
                </c:pt>
                <c:pt idx="9">
                  <c:v>67729</c:v>
                </c:pt>
                <c:pt idx="10">
                  <c:v>61876</c:v>
                </c:pt>
                <c:pt idx="11">
                  <c:v>40793</c:v>
                </c:pt>
                <c:pt idx="12">
                  <c:v>29467</c:v>
                </c:pt>
                <c:pt idx="13">
                  <c:v>27856</c:v>
                </c:pt>
                <c:pt idx="14">
                  <c:v>27378</c:v>
                </c:pt>
                <c:pt idx="15">
                  <c:v>21700</c:v>
                </c:pt>
                <c:pt idx="16">
                  <c:v>21678</c:v>
                </c:pt>
                <c:pt idx="17">
                  <c:v>14582</c:v>
                </c:pt>
                <c:pt idx="18">
                  <c:v>13627</c:v>
                </c:pt>
                <c:pt idx="19">
                  <c:v>13247</c:v>
                </c:pt>
                <c:pt idx="20">
                  <c:v>280777.55539999995</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Pop_10-19'!$C$40</c:f>
              <c:strCache>
                <c:ptCount val="1"/>
                <c:pt idx="0">
                  <c:v>HIV Pop (10-19)</c:v>
                </c:pt>
              </c:strCache>
            </c:strRef>
          </c:tx>
          <c:dPt>
            <c:idx val="0"/>
            <c:bubble3D val="0"/>
            <c:spPr>
              <a:solidFill>
                <a:srgbClr val="FFC000"/>
              </a:solidFill>
              <a:ln w="19050">
                <a:solidFill>
                  <a:schemeClr val="lt1"/>
                </a:solidFill>
              </a:ln>
              <a:effectLst/>
            </c:spPr>
          </c:dPt>
          <c:dPt>
            <c:idx val="1"/>
            <c:bubble3D val="0"/>
            <c:spPr>
              <a:solidFill>
                <a:srgbClr val="FF0000"/>
              </a:solidFill>
              <a:ln w="19050">
                <a:solidFill>
                  <a:schemeClr val="lt1"/>
                </a:solidFill>
              </a:ln>
              <a:effectLst/>
            </c:spPr>
          </c:dPt>
          <c:dPt>
            <c:idx val="2"/>
            <c:bubble3D val="0"/>
            <c:spPr>
              <a:solidFill>
                <a:srgbClr val="FF0066"/>
              </a:solidFill>
              <a:ln w="19050">
                <a:solidFill>
                  <a:schemeClr val="lt1"/>
                </a:solidFill>
              </a:ln>
              <a:effectLst/>
            </c:spPr>
          </c:dPt>
          <c:dPt>
            <c:idx val="3"/>
            <c:bubble3D val="0"/>
            <c:spPr>
              <a:solidFill>
                <a:srgbClr val="FFFF00"/>
              </a:solidFill>
              <a:ln w="19050">
                <a:solidFill>
                  <a:schemeClr val="lt1"/>
                </a:solidFill>
              </a:ln>
              <a:effectLst/>
            </c:spPr>
          </c:dPt>
          <c:dPt>
            <c:idx val="4"/>
            <c:bubble3D val="0"/>
            <c:spPr>
              <a:solidFill>
                <a:srgbClr val="66FFFF"/>
              </a:solidFill>
              <a:ln w="19050">
                <a:solidFill>
                  <a:schemeClr val="lt1"/>
                </a:solidFill>
              </a:ln>
              <a:effectLst/>
            </c:spPr>
          </c:dPt>
          <c:dPt>
            <c:idx val="5"/>
            <c:bubble3D val="0"/>
            <c:spPr>
              <a:solidFill>
                <a:srgbClr val="F4B084"/>
              </a:solidFill>
              <a:ln w="19050">
                <a:solidFill>
                  <a:schemeClr val="lt1"/>
                </a:solidFill>
              </a:ln>
              <a:effectLst/>
            </c:spPr>
          </c:dPt>
          <c:dPt>
            <c:idx val="6"/>
            <c:bubble3D val="0"/>
            <c:spPr>
              <a:solidFill>
                <a:srgbClr val="0070C0"/>
              </a:solidFill>
              <a:ln w="19050">
                <a:solidFill>
                  <a:schemeClr val="lt1"/>
                </a:solidFill>
              </a:ln>
              <a:effectLst/>
            </c:spPr>
          </c:dPt>
          <c:dPt>
            <c:idx val="7"/>
            <c:bubble3D val="0"/>
            <c:spPr>
              <a:solidFill>
                <a:srgbClr val="00B050"/>
              </a:solidFill>
              <a:ln w="19050">
                <a:solidFill>
                  <a:schemeClr val="lt1"/>
                </a:solidFill>
              </a:ln>
              <a:effectLst/>
            </c:spPr>
          </c:dPt>
          <c:dPt>
            <c:idx val="8"/>
            <c:bubble3D val="0"/>
            <c:spPr>
              <a:solidFill>
                <a:srgbClr val="00B0F0"/>
              </a:solidFill>
              <a:ln w="19050">
                <a:solidFill>
                  <a:schemeClr val="lt1"/>
                </a:solidFill>
              </a:ln>
              <a:effectLst/>
            </c:spPr>
          </c:dPt>
          <c:dPt>
            <c:idx val="9"/>
            <c:bubble3D val="0"/>
            <c:spPr>
              <a:solidFill>
                <a:srgbClr val="CC99FF"/>
              </a:solidFill>
              <a:ln w="19050">
                <a:solidFill>
                  <a:schemeClr val="lt1"/>
                </a:solidFill>
              </a:ln>
              <a:effectLst/>
            </c:spPr>
          </c:dPt>
          <c:dPt>
            <c:idx val="10"/>
            <c:bubble3D val="0"/>
            <c:spPr>
              <a:solidFill>
                <a:srgbClr val="0070C0"/>
              </a:solidFill>
              <a:ln w="19050">
                <a:solidFill>
                  <a:schemeClr val="lt1"/>
                </a:solidFill>
              </a:ln>
              <a:effectLst/>
            </c:spPr>
          </c:dPt>
          <c:dPt>
            <c:idx val="11"/>
            <c:bubble3D val="0"/>
            <c:spPr>
              <a:solidFill>
                <a:srgbClr val="92D050"/>
              </a:solidFill>
              <a:ln w="19050">
                <a:solidFill>
                  <a:schemeClr val="lt1"/>
                </a:solidFill>
              </a:ln>
              <a:effectLst/>
            </c:spPr>
          </c:dPt>
          <c:dPt>
            <c:idx val="12"/>
            <c:bubble3D val="0"/>
            <c:spPr>
              <a:solidFill>
                <a:srgbClr val="00B0F0"/>
              </a:solidFill>
              <a:ln w="19050">
                <a:solidFill>
                  <a:schemeClr val="lt1"/>
                </a:solidFill>
              </a:ln>
              <a:effectLst/>
            </c:spPr>
          </c:dPt>
          <c:dPt>
            <c:idx val="13"/>
            <c:bubble3D val="0"/>
            <c:spPr>
              <a:solidFill>
                <a:srgbClr val="FFFF00"/>
              </a:solidFill>
              <a:ln w="19050">
                <a:solidFill>
                  <a:schemeClr val="lt1"/>
                </a:solidFill>
              </a:ln>
              <a:effectLst/>
            </c:spPr>
          </c:dPt>
          <c:dPt>
            <c:idx val="14"/>
            <c:bubble3D val="0"/>
            <c:spPr>
              <a:solidFill>
                <a:srgbClr val="FF3399"/>
              </a:solidFill>
              <a:ln w="19050">
                <a:solidFill>
                  <a:schemeClr val="lt1"/>
                </a:solidFill>
              </a:ln>
              <a:effectLst/>
            </c:spPr>
          </c:dPt>
          <c:dPt>
            <c:idx val="15"/>
            <c:bubble3D val="0"/>
            <c:spPr>
              <a:solidFill>
                <a:srgbClr val="FFC000"/>
              </a:solidFill>
              <a:ln w="19050">
                <a:solidFill>
                  <a:schemeClr val="lt1"/>
                </a:solidFill>
              </a:ln>
              <a:effectLst/>
            </c:spPr>
          </c:dPt>
          <c:dPt>
            <c:idx val="16"/>
            <c:bubble3D val="0"/>
            <c:spPr>
              <a:solidFill>
                <a:srgbClr val="00B050"/>
              </a:solidFill>
              <a:ln w="19050">
                <a:solidFill>
                  <a:schemeClr val="lt1"/>
                </a:solidFill>
              </a:ln>
              <a:effectLst/>
            </c:spPr>
          </c:dPt>
          <c:dPt>
            <c:idx val="17"/>
            <c:bubble3D val="0"/>
            <c:spPr>
              <a:solidFill>
                <a:srgbClr val="CC99FF"/>
              </a:solidFill>
              <a:ln w="19050">
                <a:solidFill>
                  <a:schemeClr val="lt1"/>
                </a:solidFill>
              </a:ln>
              <a:effectLst/>
            </c:spPr>
          </c:dPt>
          <c:dPt>
            <c:idx val="18"/>
            <c:bubble3D val="0"/>
            <c:spPr>
              <a:solidFill>
                <a:srgbClr val="66FFFF"/>
              </a:solidFill>
              <a:ln w="19050">
                <a:solidFill>
                  <a:schemeClr val="lt1"/>
                </a:solidFill>
              </a:ln>
              <a:effectLst/>
            </c:spPr>
          </c:dPt>
          <c:dPt>
            <c:idx val="19"/>
            <c:bubble3D val="0"/>
            <c:spPr>
              <a:solidFill>
                <a:srgbClr val="FF505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A9A58CBA-57C2-40DD-9281-79746D86080F}" type="CELLRANGE">
                      <a:rPr lang="en-US"/>
                      <a:pPr/>
                      <a:t>[CELLRANGE]</a:t>
                    </a:fld>
                    <a:r>
                      <a:rPr lang="en-US" baseline="0"/>
                      <a:t> </a:t>
                    </a:r>
                    <a:fld id="{2CB6EEBC-D3A7-4B4A-A6D5-84BAD5A3FAB6}" type="CATEGORYNAME">
                      <a:rPr lang="en-US" baseline="0"/>
                      <a:pPr/>
                      <a:t>[CATEGORY NAME]</a:t>
                    </a:fld>
                    <a:r>
                      <a:rPr lang="en-US" baseline="0"/>
                      <a:t> </a:t>
                    </a:r>
                    <a:fld id="{FECC5B60-5D9E-4548-863F-8612EF8D870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63433D7A-F7E5-42C7-B48B-AE7CC11AF782}" type="CELLRANGE">
                      <a:rPr lang="en-US"/>
                      <a:pPr/>
                      <a:t>[CELLRANGE]</a:t>
                    </a:fld>
                    <a:r>
                      <a:rPr lang="en-US" baseline="0"/>
                      <a:t> </a:t>
                    </a:r>
                    <a:fld id="{2955DDD6-E48E-448E-92CD-7EC21F11E303}" type="CATEGORYNAME">
                      <a:rPr lang="en-US" baseline="0"/>
                      <a:pPr/>
                      <a:t>[CATEGORY NAME]</a:t>
                    </a:fld>
                    <a:r>
                      <a:rPr lang="en-US" baseline="0"/>
                      <a:t> </a:t>
                    </a:r>
                    <a:fld id="{E0BA022F-BBFE-4555-966A-7F60B95C785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D0DD1AFB-5401-4A5E-8482-950B74598717}" type="CATEGORYNAME">
                      <a:rPr lang="en-US" baseline="0"/>
                      <a:pPr/>
                      <a:t>[CATEGORY NAME]</a:t>
                    </a:fld>
                    <a:r>
                      <a:rPr lang="en-US" baseline="0"/>
                      <a:t> </a:t>
                    </a:r>
                    <a:fld id="{CDE4B594-873C-4FFE-A387-40231B9A803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3"/>
              <c:layout/>
              <c:tx>
                <c:rich>
                  <a:bodyPr/>
                  <a:lstStyle/>
                  <a:p>
                    <a:fld id="{A5CD5D78-E033-4088-972F-44E03D0BAD81}" type="CELLRANGE">
                      <a:rPr lang="en-US"/>
                      <a:pPr/>
                      <a:t>[CELLRANGE]</a:t>
                    </a:fld>
                    <a:r>
                      <a:rPr lang="en-US" baseline="0"/>
                      <a:t> </a:t>
                    </a:r>
                    <a:fld id="{CE1CDE9B-4846-4C37-A4AF-8CE7B6FC9996}" type="CATEGORYNAME">
                      <a:rPr lang="en-US" baseline="0"/>
                      <a:pPr/>
                      <a:t>[CATEGORY NAME]</a:t>
                    </a:fld>
                    <a:r>
                      <a:rPr lang="en-US" baseline="0"/>
                      <a:t> </a:t>
                    </a:r>
                    <a:fld id="{C7BA214E-7C74-4820-82D1-B928538DFB7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83077249-3DE9-461E-8D09-92753D38303C}" type="CELLRANGE">
                      <a:rPr lang="en-US"/>
                      <a:pPr/>
                      <a:t>[CELLRANGE]</a:t>
                    </a:fld>
                    <a:r>
                      <a:rPr lang="en-US" baseline="0"/>
                      <a:t> </a:t>
                    </a:r>
                    <a:fld id="{5A784898-5187-4950-9556-4351E603FEBA}" type="CATEGORYNAME">
                      <a:rPr lang="en-US" baseline="0"/>
                      <a:pPr/>
                      <a:t>[CATEGORY NAME]</a:t>
                    </a:fld>
                    <a:r>
                      <a:rPr lang="en-US" baseline="0"/>
                      <a:t> </a:t>
                    </a:r>
                    <a:fld id="{7ADD0390-5954-46C2-A1C3-E049A53D142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BAEB6E51-EC66-486E-9B87-68580E26E9D0}" type="CELLRANGE">
                      <a:rPr lang="en-US"/>
                      <a:pPr/>
                      <a:t>[CELLRANGE]</a:t>
                    </a:fld>
                    <a:r>
                      <a:rPr lang="en-US" baseline="0"/>
                      <a:t> </a:t>
                    </a:r>
                    <a:fld id="{64F0229F-E2FE-4622-862A-0D5D25AD2698}" type="CATEGORYNAME">
                      <a:rPr lang="en-US" baseline="0"/>
                      <a:pPr/>
                      <a:t>[CATEGORY NAME]</a:t>
                    </a:fld>
                    <a:r>
                      <a:rPr lang="en-US" baseline="0"/>
                      <a:t> </a:t>
                    </a:r>
                    <a:fld id="{E26EEDB3-1E13-4E28-A5CD-9CCA1C88AAF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manualLayout>
                  <c:x val="1.9867563429571303E-2"/>
                  <c:y val="8.5000188373582485E-3"/>
                </c:manualLayout>
              </c:layout>
              <c:tx>
                <c:rich>
                  <a:bodyPr/>
                  <a:lstStyle/>
                  <a:p>
                    <a:fld id="{1FE80E8C-F737-4001-B947-8DD8335C18E1}" type="CELLRANGE">
                      <a:rPr lang="en-US" baseline="0"/>
                      <a:pPr/>
                      <a:t>[CELLRANGE]</a:t>
                    </a:fld>
                    <a:r>
                      <a:rPr lang="en-US" baseline="0"/>
                      <a:t> </a:t>
                    </a:r>
                    <a:fld id="{A06DB798-4E42-438D-AB7A-F62D9C7C76C9}" type="CATEGORYNAME">
                      <a:rPr lang="en-US" baseline="0"/>
                      <a:pPr/>
                      <a:t>[CATEGORY NAME]</a:t>
                    </a:fld>
                    <a:r>
                      <a:rPr lang="en-US" baseline="0"/>
                      <a:t> </a:t>
                    </a:r>
                    <a:fld id="{FA82F470-1BF4-47D2-B0F4-7828F1C25E3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7"/>
              <c:layout/>
              <c:tx>
                <c:rich>
                  <a:bodyPr/>
                  <a:lstStyle/>
                  <a:p>
                    <a:fld id="{AC6E7D09-64A4-4F92-993D-18A37BED9103}" type="CELLRANGE">
                      <a:rPr lang="en-US"/>
                      <a:pPr/>
                      <a:t>[CELLRANGE]</a:t>
                    </a:fld>
                    <a:r>
                      <a:rPr lang="en-US" baseline="0"/>
                      <a:t> </a:t>
                    </a:r>
                    <a:fld id="{DCA7DA61-BCF2-4BB8-994B-69279DFC8481}" type="CATEGORYNAME">
                      <a:rPr lang="en-US" baseline="0"/>
                      <a:pPr/>
                      <a:t>[CATEGORY NAME]</a:t>
                    </a:fld>
                    <a:r>
                      <a:rPr lang="en-US" baseline="0"/>
                      <a:t> </a:t>
                    </a:r>
                    <a:fld id="{B5797A09-3114-4E00-AABF-5D6AD38822B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162E70E4-6530-467C-8DCC-20ABEC7BBAD5}" type="CELLRANGE">
                      <a:rPr lang="en-US"/>
                      <a:pPr/>
                      <a:t>[CELLRANGE]</a:t>
                    </a:fld>
                    <a:r>
                      <a:rPr lang="en-US" baseline="0"/>
                      <a:t> </a:t>
                    </a:r>
                    <a:fld id="{37450E94-2DF9-4348-9CCF-5CD0E684BB6A}" type="CATEGORYNAME">
                      <a:rPr lang="en-US" baseline="0"/>
                      <a:pPr/>
                      <a:t>[CATEGORY NAME]</a:t>
                    </a:fld>
                    <a:r>
                      <a:rPr lang="en-US" baseline="0"/>
                      <a:t> </a:t>
                    </a:r>
                    <a:fld id="{7534C84D-1FA9-41E4-83A1-209BC6888F5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4D611643-2195-4E77-BF26-C7C70CA40829}" type="CELLRANGE">
                      <a:rPr lang="en-US"/>
                      <a:pPr/>
                      <a:t>[CELLRANGE]</a:t>
                    </a:fld>
                    <a:r>
                      <a:rPr lang="en-US" baseline="0"/>
                      <a:t> </a:t>
                    </a:r>
                    <a:fld id="{B052F2B9-028A-49C9-BE3D-70CE2F110E87}" type="CATEGORYNAME">
                      <a:rPr lang="en-US" baseline="0"/>
                      <a:pPr/>
                      <a:t>[CATEGORY NAME]</a:t>
                    </a:fld>
                    <a:r>
                      <a:rPr lang="en-US" baseline="0"/>
                      <a:t> </a:t>
                    </a:r>
                    <a:fld id="{082C55E9-5541-4A84-B321-062135C5103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83A9250B-8E07-47ED-A778-E688C364BC4E}" type="CELLRANGE">
                      <a:rPr lang="en-US"/>
                      <a:pPr/>
                      <a:t>[CELLRANGE]</a:t>
                    </a:fld>
                    <a:r>
                      <a:rPr lang="en-US" baseline="0"/>
                      <a:t> </a:t>
                    </a:r>
                    <a:fld id="{7BD9F40F-A7E7-4743-8DC0-2B5008DFE384}" type="CATEGORYNAME">
                      <a:rPr lang="en-US" baseline="0"/>
                      <a:pPr/>
                      <a:t>[CATEGORY NAME]</a:t>
                    </a:fld>
                    <a:r>
                      <a:rPr lang="en-US" baseline="0"/>
                      <a:t> </a:t>
                    </a:r>
                    <a:fld id="{297D7609-81A6-4469-BB82-5641F29C6CB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1"/>
              <c:layout>
                <c:manualLayout>
                  <c:x val="-6.2802930883639543E-3"/>
                  <c:y val="2.3723467580906522E-2"/>
                </c:manualLayout>
              </c:layout>
              <c:tx>
                <c:rich>
                  <a:bodyPr/>
                  <a:lstStyle/>
                  <a:p>
                    <a:fld id="{AAC91582-97DE-474F-ABE7-316F4636C7BA}" type="CELLRANGE">
                      <a:rPr lang="en-US" baseline="0"/>
                      <a:pPr/>
                      <a:t>[CELLRANGE]</a:t>
                    </a:fld>
                    <a:r>
                      <a:rPr lang="en-US" baseline="0"/>
                      <a:t> </a:t>
                    </a:r>
                    <a:fld id="{1A10FFB8-BFB5-45A1-9F47-AD596E83B941}" type="CATEGORYNAME">
                      <a:rPr lang="en-US" baseline="0"/>
                      <a:pPr/>
                      <a:t>[CATEGORY NAME]</a:t>
                    </a:fld>
                    <a:r>
                      <a:rPr lang="en-US" baseline="0"/>
                      <a:t> </a:t>
                    </a:r>
                    <a:fld id="{D7510A83-1A42-40EC-9A61-0A9BDD8EC5A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2"/>
              <c:layout/>
              <c:tx>
                <c:rich>
                  <a:bodyPr/>
                  <a:lstStyle/>
                  <a:p>
                    <a:fld id="{9059E2F3-59B2-4EC8-B9C8-87C83B82D50F}" type="CELLRANGE">
                      <a:rPr lang="en-US"/>
                      <a:pPr/>
                      <a:t>[CELLRANGE]</a:t>
                    </a:fld>
                    <a:r>
                      <a:rPr lang="en-US" baseline="0"/>
                      <a:t> </a:t>
                    </a:r>
                    <a:fld id="{2366706B-6956-46D7-8CFC-463C561B3D56}" type="CATEGORYNAME">
                      <a:rPr lang="en-US" baseline="0"/>
                      <a:pPr/>
                      <a:t>[CATEGORY NAME]</a:t>
                    </a:fld>
                    <a:r>
                      <a:rPr lang="en-US" baseline="0"/>
                      <a:t> </a:t>
                    </a:r>
                    <a:fld id="{26388BDF-158C-45F5-AF15-56A9198F4D3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7BD0A7BD-3729-4D9C-8C1D-F7B6475E2543}" type="CELLRANGE">
                      <a:rPr lang="en-US"/>
                      <a:pPr/>
                      <a:t>[CELLRANGE]</a:t>
                    </a:fld>
                    <a:r>
                      <a:rPr lang="en-US" baseline="0"/>
                      <a:t> </a:t>
                    </a:r>
                    <a:fld id="{7C6D9A4F-6F48-464A-8ACB-935BAD31448F}" type="CATEGORYNAME">
                      <a:rPr lang="en-US" baseline="0"/>
                      <a:pPr/>
                      <a:t>[CATEGORY NAME]</a:t>
                    </a:fld>
                    <a:r>
                      <a:rPr lang="en-US" baseline="0"/>
                      <a:t> </a:t>
                    </a:r>
                    <a:fld id="{16FF0A50-7D31-4283-82E1-5E08B4C5782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4"/>
              <c:layout/>
              <c:tx>
                <c:rich>
                  <a:bodyPr/>
                  <a:lstStyle/>
                  <a:p>
                    <a:fld id="{CC220A08-9350-4844-B095-1A827F7C5A96}" type="CELLRANGE">
                      <a:rPr lang="en-US"/>
                      <a:pPr/>
                      <a:t>[CELLRANGE]</a:t>
                    </a:fld>
                    <a:r>
                      <a:rPr lang="en-US" baseline="0"/>
                      <a:t> </a:t>
                    </a:r>
                    <a:fld id="{A1DF09FE-8732-4377-A87D-F5D44E2BDCE6}" type="CATEGORYNAME">
                      <a:rPr lang="en-US" baseline="0"/>
                      <a:pPr/>
                      <a:t>[CATEGORY NAME]</a:t>
                    </a:fld>
                    <a:r>
                      <a:rPr lang="en-US" baseline="0"/>
                      <a:t> </a:t>
                    </a:r>
                    <a:fld id="{29C240AA-8E4D-46AD-BDDA-7F536896511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67E7ECA3-6969-415D-9504-FB8F998D16B1}" type="CELLRANGE">
                      <a:rPr lang="en-US"/>
                      <a:pPr/>
                      <a:t>[CELLRANGE]</a:t>
                    </a:fld>
                    <a:r>
                      <a:rPr lang="en-US" baseline="0"/>
                      <a:t> </a:t>
                    </a:r>
                    <a:fld id="{5C5F8B45-ACCB-4BF5-A153-52F0303EADF7}" type="CATEGORYNAME">
                      <a:rPr lang="en-US" baseline="0"/>
                      <a:pPr/>
                      <a:t>[CATEGORY NAME]</a:t>
                    </a:fld>
                    <a:r>
                      <a:rPr lang="en-US" baseline="0"/>
                      <a:t> </a:t>
                    </a:r>
                    <a:fld id="{E25A6692-5A23-4B83-B45B-2042FFE6D06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F7F8EC31-B75C-462A-AB14-0866C8C1CCA9}" type="CELLRANGE">
                      <a:rPr lang="en-US"/>
                      <a:pPr/>
                      <a:t>[CELLRANGE]</a:t>
                    </a:fld>
                    <a:r>
                      <a:rPr lang="en-US" baseline="0"/>
                      <a:t> </a:t>
                    </a:r>
                    <a:fld id="{944BE5CD-167E-4262-ADC4-5365F07E4D34}" type="CATEGORYNAME">
                      <a:rPr lang="en-US" baseline="0"/>
                      <a:pPr/>
                      <a:t>[CATEGORY NAME]</a:t>
                    </a:fld>
                    <a:r>
                      <a:rPr lang="en-US" baseline="0"/>
                      <a:t> </a:t>
                    </a:r>
                    <a:fld id="{FA125FDD-4384-4D80-98ED-8FAB7B6A50E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D10F92EC-D207-4DFE-AE1D-9BDE3A9D45DC}" type="CELLRANGE">
                      <a:rPr lang="en-US"/>
                      <a:pPr/>
                      <a:t>[CELLRANGE]</a:t>
                    </a:fld>
                    <a:r>
                      <a:rPr lang="en-US" baseline="0"/>
                      <a:t> </a:t>
                    </a:r>
                    <a:fld id="{58FC490A-A12A-4835-9B4C-DCD537794A34}" type="CATEGORYNAME">
                      <a:rPr lang="en-US" baseline="0"/>
                      <a:pPr/>
                      <a:t>[CATEGORY NAME]</a:t>
                    </a:fld>
                    <a:r>
                      <a:rPr lang="en-US" baseline="0"/>
                      <a:t> </a:t>
                    </a:r>
                    <a:fld id="{7539E15B-A2F2-4922-9D8E-3D9BF60B67D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0E1A970D-F28B-42DB-B085-5BB953496D63}" type="CELLRANGE">
                      <a:rPr lang="en-US"/>
                      <a:pPr/>
                      <a:t>[CELLRANGE]</a:t>
                    </a:fld>
                    <a:r>
                      <a:rPr lang="en-US" baseline="0"/>
                      <a:t> </a:t>
                    </a:r>
                    <a:fld id="{0BA30526-E59B-4316-9798-5B8B33ED14E6}" type="CATEGORYNAME">
                      <a:rPr lang="en-US" baseline="0"/>
                      <a:pPr/>
                      <a:t>[CATEGORY NAME]</a:t>
                    </a:fld>
                    <a:r>
                      <a:rPr lang="en-US" baseline="0"/>
                      <a:t> </a:t>
                    </a:r>
                    <a:fld id="{F0EC118B-B243-4AFE-8A0D-2B13B90B76D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9CB26ABD-B26E-492E-A6C8-F8A2006676B4}" type="CELLRANGE">
                      <a:rPr lang="en-US"/>
                      <a:pPr/>
                      <a:t>[CELLRANGE]</a:t>
                    </a:fld>
                    <a:r>
                      <a:rPr lang="en-US" baseline="0"/>
                      <a:t> </a:t>
                    </a:r>
                    <a:fld id="{F196A4A3-65A1-45A4-A1CA-EFB60C0B38FC}" type="CATEGORYNAME">
                      <a:rPr lang="en-US" baseline="0"/>
                      <a:pPr/>
                      <a:t>[CATEGORY NAME]</a:t>
                    </a:fld>
                    <a:r>
                      <a:rPr lang="en-US" baseline="0"/>
                      <a:t> </a:t>
                    </a:r>
                    <a:fld id="{C02D2455-5B6E-4F8D-BD74-AFA1E9946AA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8D75929E-F09F-4E9F-B455-FA612CBD5AEC}" type="CELLRANGE">
                      <a:rPr lang="en-US"/>
                      <a:pPr/>
                      <a:t>[CELLRANGE]</a:t>
                    </a:fld>
                    <a:r>
                      <a:rPr lang="en-US" baseline="0"/>
                      <a:t> </a:t>
                    </a:r>
                    <a:fld id="{E49F88ED-119F-4169-9156-0F7D327999F1}" type="CATEGORYNAME">
                      <a:rPr lang="en-US" baseline="0"/>
                      <a:pPr/>
                      <a:t>[CATEGORY NAME]</a:t>
                    </a:fld>
                    <a:r>
                      <a:rPr lang="en-US" baseline="0"/>
                      <a:t> </a:t>
                    </a:r>
                    <a:fld id="{7F7425FD-D481-42FB-BAB1-49323D29378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'HIV Pop_10-19'!$B$41:$B$61</c:f>
              <c:strCache>
                <c:ptCount val="21"/>
                <c:pt idx="0">
                  <c:v>South Africa</c:v>
                </c:pt>
                <c:pt idx="1">
                  <c:v>India</c:v>
                </c:pt>
                <c:pt idx="2">
                  <c:v>Nigeria</c:v>
                </c:pt>
                <c:pt idx="3">
                  <c:v>Kenya</c:v>
                </c:pt>
                <c:pt idx="4">
                  <c:v>Zimbabwe</c:v>
                </c:pt>
                <c:pt idx="5">
                  <c:v>Uganda</c:v>
                </c:pt>
                <c:pt idx="6">
                  <c:v>Mozambique</c:v>
                </c:pt>
                <c:pt idx="7">
                  <c:v>United Republic of Tanzania</c:v>
                </c:pt>
                <c:pt idx="8">
                  <c:v>Zambia</c:v>
                </c:pt>
                <c:pt idx="9">
                  <c:v>Malawi</c:v>
                </c:pt>
                <c:pt idx="10">
                  <c:v>Ethiopia</c:v>
                </c:pt>
                <c:pt idx="11">
                  <c:v>Brazil</c:v>
                </c:pt>
                <c:pt idx="12">
                  <c:v>Democratic Republic of the Congo</c:v>
                </c:pt>
                <c:pt idx="13">
                  <c:v>United States of America</c:v>
                </c:pt>
                <c:pt idx="14">
                  <c:v>Thailand</c:v>
                </c:pt>
                <c:pt idx="15">
                  <c:v>Cameroon</c:v>
                </c:pt>
                <c:pt idx="16">
                  <c:v>Côte d’Ivoire</c:v>
                </c:pt>
                <c:pt idx="17">
                  <c:v>Myanmar</c:v>
                </c:pt>
                <c:pt idx="18">
                  <c:v>Botswana</c:v>
                </c:pt>
                <c:pt idx="19">
                  <c:v>Viet Nam</c:v>
                </c:pt>
                <c:pt idx="20">
                  <c:v>Rest of World</c:v>
                </c:pt>
              </c:strCache>
            </c:strRef>
          </c:cat>
          <c:val>
            <c:numRef>
              <c:f>'HIV Pop_10-19'!$C$41:$C$61</c:f>
              <c:numCache>
                <c:formatCode>General</c:formatCode>
                <c:ptCount val="21"/>
                <c:pt idx="0">
                  <c:v>371991</c:v>
                </c:pt>
                <c:pt idx="1">
                  <c:v>162641</c:v>
                </c:pt>
                <c:pt idx="2">
                  <c:v>86520</c:v>
                </c:pt>
                <c:pt idx="3">
                  <c:v>77393</c:v>
                </c:pt>
                <c:pt idx="4">
                  <c:v>56016</c:v>
                </c:pt>
                <c:pt idx="5">
                  <c:v>51180</c:v>
                </c:pt>
                <c:pt idx="6">
                  <c:v>46976</c:v>
                </c:pt>
                <c:pt idx="7">
                  <c:v>37298</c:v>
                </c:pt>
                <c:pt idx="8">
                  <c:v>33352</c:v>
                </c:pt>
                <c:pt idx="9">
                  <c:v>31885</c:v>
                </c:pt>
                <c:pt idx="10">
                  <c:v>26973</c:v>
                </c:pt>
                <c:pt idx="11">
                  <c:v>23183</c:v>
                </c:pt>
                <c:pt idx="12">
                  <c:v>22746</c:v>
                </c:pt>
                <c:pt idx="13">
                  <c:v>21567</c:v>
                </c:pt>
                <c:pt idx="14">
                  <c:v>21455</c:v>
                </c:pt>
                <c:pt idx="15">
                  <c:v>18428</c:v>
                </c:pt>
                <c:pt idx="16">
                  <c:v>15728</c:v>
                </c:pt>
                <c:pt idx="17">
                  <c:v>15487</c:v>
                </c:pt>
                <c:pt idx="18">
                  <c:v>15328</c:v>
                </c:pt>
                <c:pt idx="19">
                  <c:v>12300</c:v>
                </c:pt>
                <c:pt idx="20">
                  <c:v>232560.22970000003</c:v>
                </c:pt>
              </c:numCache>
            </c:numRef>
          </c:val>
          <c:extLst>
            <c:ext xmlns:c15="http://schemas.microsoft.com/office/drawing/2012/chart" uri="{02D57815-91ED-43cb-92C2-25804820EDAC}">
              <c15:datalabelsRange>
                <c15:f>'HIV Pop_10-19'!$D$41:$D$61</c15:f>
                <c15:dlblRangeCache>
                  <c:ptCount val="21"/>
                  <c:pt idx="0">
                    <c:v> 370,000 </c:v>
                  </c:pt>
                  <c:pt idx="2">
                    <c:v> 87,000 </c:v>
                  </c:pt>
                  <c:pt idx="3">
                    <c:v> 77,000 </c:v>
                  </c:pt>
                  <c:pt idx="4">
                    <c:v> 56,000 </c:v>
                  </c:pt>
                  <c:pt idx="5">
                    <c:v> 51,000 </c:v>
                  </c:pt>
                  <c:pt idx="6">
                    <c:v> 47,000 </c:v>
                  </c:pt>
                  <c:pt idx="7">
                    <c:v> 37,000 </c:v>
                  </c:pt>
                  <c:pt idx="8">
                    <c:v> 33,000 </c:v>
                  </c:pt>
                  <c:pt idx="9">
                    <c:v> 32,000 </c:v>
                  </c:pt>
                  <c:pt idx="11">
                    <c:v> 23,000 </c:v>
                  </c:pt>
                  <c:pt idx="12">
                    <c:v> 23,000 </c:v>
                  </c:pt>
                  <c:pt idx="14">
                    <c:v> 21,000 </c:v>
                  </c:pt>
                  <c:pt idx="15">
                    <c:v> 18,000 </c:v>
                  </c:pt>
                  <c:pt idx="16">
                    <c:v> 16,000 </c:v>
                  </c:pt>
                  <c:pt idx="17">
                    <c:v> 15,000 </c:v>
                  </c:pt>
                  <c:pt idx="18">
                    <c:v> 15,000 </c:v>
                  </c:pt>
                  <c:pt idx="19">
                    <c:v> 12,000 </c:v>
                  </c:pt>
                  <c:pt idx="20">
                    <c:v> 230,000 </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 by UNICEF regions,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69950221739524"/>
          <c:y val="0.25266956111323746"/>
          <c:w val="0.67335831296949955"/>
          <c:h val="0.71791867872183435"/>
        </c:manualLayout>
      </c:layout>
      <c:pieChart>
        <c:varyColors val="1"/>
        <c:ser>
          <c:idx val="0"/>
          <c:order val="0"/>
          <c:tx>
            <c:strRef>
              <c:f>'HIV Pop_10-19_All 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7DFEF7F1-118F-444D-878E-FE9910F3D9DD}" type="CELLRANGE">
                      <a:rPr lang="en-US"/>
                      <a:pPr/>
                      <a:t>[CELLRANGE]</a:t>
                    </a:fld>
                    <a:r>
                      <a:rPr lang="en-US" baseline="0"/>
                      <a:t> </a:t>
                    </a:r>
                    <a:fld id="{FADA2A28-AF60-498E-B315-0889226A62C7}" type="CATEGORYNAME">
                      <a:rPr lang="en-US" baseline="0"/>
                      <a:pPr/>
                      <a:t>[CATEGORY NAME]</a:t>
                    </a:fld>
                    <a:r>
                      <a:rPr lang="en-US" baseline="0"/>
                      <a:t> </a:t>
                    </a:r>
                    <a:fld id="{F1ACAA4F-DA13-4C90-BFAC-4880D0BF101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BCE7319D-743E-4AA7-A12D-F6BCA3B7163B}" type="CELLRANGE">
                      <a:rPr lang="en-US"/>
                      <a:pPr/>
                      <a:t>[CELLRANGE]</a:t>
                    </a:fld>
                    <a:r>
                      <a:rPr lang="en-US" baseline="0"/>
                      <a:t> </a:t>
                    </a:r>
                    <a:fld id="{69DAE35E-0A9C-449B-9A98-CF726146954F}" type="CATEGORYNAME">
                      <a:rPr lang="en-US" baseline="0"/>
                      <a:pPr/>
                      <a:t>[CATEGORY NAME]</a:t>
                    </a:fld>
                    <a:r>
                      <a:rPr lang="en-US" baseline="0"/>
                      <a:t> </a:t>
                    </a:r>
                    <a:fld id="{DC648E0A-0C2E-43A7-96E9-EA675496B78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22B1A442-C12F-448B-BFC8-86D5C119E787}" type="CELLRANGE">
                      <a:rPr lang="en-US"/>
                      <a:pPr/>
                      <a:t>[CELLRANGE]</a:t>
                    </a:fld>
                    <a:r>
                      <a:rPr lang="en-US" baseline="0"/>
                      <a:t> </a:t>
                    </a:r>
                    <a:fld id="{CC16F85B-4DD8-40A7-9AC8-258BC8D37595}" type="CATEGORYNAME">
                      <a:rPr lang="en-US" baseline="0"/>
                      <a:pPr/>
                      <a:t>[CATEGORY NAME]</a:t>
                    </a:fld>
                    <a:r>
                      <a:rPr lang="en-US" baseline="0"/>
                      <a:t> </a:t>
                    </a:r>
                    <a:fld id="{DDE8FB17-7D1E-42CD-8EBB-D149EFE867F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manualLayout>
                  <c:x val="-1.8988661275611468E-2"/>
                  <c:y val="4.0982701716427095E-2"/>
                </c:manualLayout>
              </c:layout>
              <c:tx>
                <c:rich>
                  <a:bodyPr/>
                  <a:lstStyle/>
                  <a:p>
                    <a:fld id="{315440F6-A0E0-4D34-B68D-F5B3C72EA7CC}" type="CELLRANGE">
                      <a:rPr lang="en-US" baseline="0"/>
                      <a:pPr/>
                      <a:t>[CELLRANGE]</a:t>
                    </a:fld>
                    <a:r>
                      <a:rPr lang="en-US" baseline="0"/>
                      <a:t> </a:t>
                    </a:r>
                    <a:fld id="{E4580579-93E2-4A04-ADCD-29D1800B268C}" type="CATEGORYNAME">
                      <a:rPr lang="en-US" baseline="0"/>
                      <a:pPr/>
                      <a:t>[CATEGORY NAME]</a:t>
                    </a:fld>
                    <a:r>
                      <a:rPr lang="en-US" baseline="0"/>
                      <a:t> </a:t>
                    </a:r>
                    <a:fld id="{8074F267-7A6E-4E8E-931B-EBCB5E9A5AD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manualLayout>
                  <c:x val="-4.4771802948983558E-2"/>
                  <c:y val="1.2394779621000522E-2"/>
                </c:manualLayout>
              </c:layout>
              <c:tx>
                <c:rich>
                  <a:bodyPr/>
                  <a:lstStyle/>
                  <a:p>
                    <a:fld id="{11B39BB2-1F7F-4FF7-BCC8-9857631C3E26}" type="CELLRANGE">
                      <a:rPr lang="en-US" baseline="0"/>
                      <a:pPr/>
                      <a:t>[CELLRANGE]</a:t>
                    </a:fld>
                    <a:r>
                      <a:rPr lang="en-US" baseline="0"/>
                      <a:t> </a:t>
                    </a:r>
                    <a:fld id="{792066AB-28F8-49DA-A13C-83B832EF4AE4}" type="CATEGORYNAME">
                      <a:rPr lang="en-US" baseline="0"/>
                      <a:pPr/>
                      <a:t>[CATEGORY NAME]</a:t>
                    </a:fld>
                    <a:r>
                      <a:rPr lang="en-US" baseline="0"/>
                      <a:t> </a:t>
                    </a:r>
                    <a:fld id="{FCEC38AC-C838-48A7-92DC-C8AE7D48CC7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5"/>
              <c:layout>
                <c:manualLayout>
                  <c:x val="9.5766502941622041E-3"/>
                  <c:y val="-3.7167818871727827E-2"/>
                </c:manualLayout>
              </c:layout>
              <c:tx>
                <c:rich>
                  <a:bodyPr/>
                  <a:lstStyle/>
                  <a:p>
                    <a:r>
                      <a:rPr lang="en-US" baseline="0"/>
                      <a:t> </a:t>
                    </a:r>
                    <a:fld id="{B806CCE9-4D47-411F-9C3C-400CEF273091}" type="CATEGORYNAME">
                      <a:rPr lang="en-US" baseline="0"/>
                      <a:pPr/>
                      <a:t>[CATEGORY NAME]</a:t>
                    </a:fld>
                    <a:r>
                      <a:rPr lang="en-US" baseline="0"/>
                      <a:t> </a:t>
                    </a:r>
                    <a:fld id="{5D6BB9DD-1DEC-400C-81A5-CAA94E4DB4D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6"/>
              <c:layout/>
              <c:tx>
                <c:rich>
                  <a:bodyPr/>
                  <a:lstStyle/>
                  <a:p>
                    <a:r>
                      <a:rPr lang="en-US" baseline="0"/>
                      <a:t> </a:t>
                    </a:r>
                    <a:fld id="{63E6AC27-90F5-4A4E-82A4-B7724B0C6B0B}" type="CATEGORYNAME">
                      <a:rPr lang="en-US" baseline="0"/>
                      <a:pPr/>
                      <a:t>[CATEGORY NAME]</a:t>
                    </a:fld>
                    <a:r>
                      <a:rPr lang="en-US" baseline="0"/>
                      <a:t> </a:t>
                    </a:r>
                    <a:fld id="{0298BDF6-AA7A-4AB3-A1D9-6DDEC587D82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7"/>
              <c:layout>
                <c:manualLayout>
                  <c:x val="0.20509894417668548"/>
                  <c:y val="1.3212441992829706E-2"/>
                </c:manualLayout>
              </c:layout>
              <c:tx>
                <c:rich>
                  <a:bodyPr/>
                  <a:lstStyle/>
                  <a:p>
                    <a:fld id="{9D9111E8-1460-4891-B7AA-18571C64AA57}" type="CELLRANGE">
                      <a:rPr lang="en-US" baseline="0"/>
                      <a:pPr/>
                      <a:t>[CELLRANGE]</a:t>
                    </a:fld>
                    <a:r>
                      <a:rPr lang="en-US" baseline="0"/>
                      <a:t> </a:t>
                    </a:r>
                    <a:fld id="{CAE337C3-4D64-4F2A-9F00-D52A17C9B817}" type="CATEGORYNAME">
                      <a:rPr lang="en-US" baseline="0"/>
                      <a:pPr/>
                      <a:t>[CATEGORY NAME]</a:t>
                    </a:fld>
                    <a:r>
                      <a:rPr lang="en-US" baseline="0"/>
                      <a:t> </a:t>
                    </a:r>
                    <a:fld id="{C797D0C0-7A42-4D07-BD23-20817F0A520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'HIV Pop_10-19_All Regions'!$A$40:$A$47</c:f>
              <c:strCache>
                <c:ptCount val="8"/>
                <c:pt idx="0">
                  <c:v>Eastern and Southern Africa</c:v>
                </c:pt>
                <c:pt idx="1">
                  <c:v>West and Central Africa</c:v>
                </c:pt>
                <c:pt idx="2">
                  <c:v>South Asia</c:v>
                </c:pt>
                <c:pt idx="3">
                  <c:v>East Asia and the Pacific</c:v>
                </c:pt>
                <c:pt idx="4">
                  <c:v>Latin America and the Caribbean</c:v>
                </c:pt>
                <c:pt idx="5">
                  <c:v>Rest of world</c:v>
                </c:pt>
                <c:pt idx="6">
                  <c:v>CEE/CIS</c:v>
                </c:pt>
                <c:pt idx="7">
                  <c:v>Middle East and North Africa</c:v>
                </c:pt>
              </c:strCache>
            </c:strRef>
          </c:cat>
          <c:val>
            <c:numRef>
              <c:f>'HIV Pop_10-19_All Regions'!$B$40:$B$47</c:f>
              <c:numCache>
                <c:formatCode>General</c:formatCode>
                <c:ptCount val="8"/>
                <c:pt idx="0">
                  <c:v>1083546</c:v>
                </c:pt>
                <c:pt idx="1">
                  <c:v>329550</c:v>
                </c:pt>
                <c:pt idx="2">
                  <c:v>131800.14939999999</c:v>
                </c:pt>
                <c:pt idx="3">
                  <c:v>89731.438200000004</c:v>
                </c:pt>
                <c:pt idx="4">
                  <c:v>73754.907399999996</c:v>
                </c:pt>
                <c:pt idx="5">
                  <c:v>35566.311699999998</c:v>
                </c:pt>
                <c:pt idx="6">
                  <c:v>16488.7487</c:v>
                </c:pt>
                <c:pt idx="7">
                  <c:v>8739</c:v>
                </c:pt>
              </c:numCache>
            </c:numRef>
          </c:val>
          <c:extLst>
            <c:ext xmlns:c15="http://schemas.microsoft.com/office/drawing/2012/chart" uri="{02D57815-91ED-43cb-92C2-25804820EDAC}">
              <c15:datalabelsRange>
                <c15:f>'HIV Pop_10-19_All Regions'!$C$40:$C$47</c15:f>
                <c15:dlblRangeCache>
                  <c:ptCount val="8"/>
                  <c:pt idx="0">
                    <c:v> 1,100,000 </c:v>
                  </c:pt>
                  <c:pt idx="1">
                    <c:v> 330,000 </c:v>
                  </c:pt>
                  <c:pt idx="2">
                    <c:v> 130,000 </c:v>
                  </c:pt>
                  <c:pt idx="3">
                    <c:v> 90,000 </c:v>
                  </c:pt>
                  <c:pt idx="4">
                    <c:v> 74,000 </c:v>
                  </c:pt>
                  <c:pt idx="5">
                    <c:v> 36,000 </c:v>
                  </c:pt>
                  <c:pt idx="6">
                    <c:v> 16,000 </c:v>
                  </c:pt>
                  <c:pt idx="7">
                    <c:v> 8,700 </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 Middle East and North Africa, 2015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096983241359063"/>
          <c:y val="0.29822334208223972"/>
          <c:w val="0.56218436576844999"/>
          <c:h val="0.60394666666666663"/>
        </c:manualLayout>
      </c:layout>
      <c:pieChart>
        <c:varyColors val="1"/>
        <c:ser>
          <c:idx val="0"/>
          <c:order val="0"/>
          <c:tx>
            <c:strRef>
              <c:f>'HIV Pop_10-19_reg'!$B$39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Lbls>
            <c:dLbl>
              <c:idx val="0"/>
              <c:layout/>
              <c:tx>
                <c:rich>
                  <a:bodyPr/>
                  <a:lstStyle/>
                  <a:p>
                    <a:fld id="{7CC75271-A7A6-4EC2-A7FD-25423F98624D}" type="CELLRANGE">
                      <a:rPr lang="en-US"/>
                      <a:pPr/>
                      <a:t>[CELLRANGE]</a:t>
                    </a:fld>
                    <a:r>
                      <a:rPr lang="en-US" baseline="0"/>
                      <a:t> </a:t>
                    </a:r>
                    <a:fld id="{9A8795D5-07B5-4BC2-BDC4-E7594336EA5F}" type="CATEGORYNAME">
                      <a:rPr lang="en-US" baseline="0"/>
                      <a:pPr/>
                      <a:t>[CATEGORY NAME]</a:t>
                    </a:fld>
                    <a:r>
                      <a:rPr lang="en-US" baseline="0"/>
                      <a:t> </a:t>
                    </a:r>
                    <a:fld id="{36EE9AE0-21A0-4986-A4C8-F185FB8EF73D}"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C9FFB5E7-84EF-4FA8-801D-824B0D848382}" type="CELLRANGE">
                      <a:rPr lang="en-US"/>
                      <a:pPr/>
                      <a:t>[CELLRANGE]</a:t>
                    </a:fld>
                    <a:r>
                      <a:rPr lang="en-US" baseline="0"/>
                      <a:t> </a:t>
                    </a:r>
                    <a:fld id="{E210B786-FCF2-4885-AE2E-7BF8C06E9A54}" type="CATEGORYNAME">
                      <a:rPr lang="en-US" baseline="0"/>
                      <a:pPr/>
                      <a:t>[CATEGORY NAME]</a:t>
                    </a:fld>
                    <a:r>
                      <a:rPr lang="en-US" baseline="0"/>
                      <a:t> </a:t>
                    </a:r>
                    <a:fld id="{9C21666C-9F4A-4F5C-892D-FE968A965309}"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FD369A35-86C3-4F04-8DE9-533E6648D859}" type="CELLRANGE">
                      <a:rPr lang="en-US"/>
                      <a:pPr/>
                      <a:t>[CELLRANGE]</a:t>
                    </a:fld>
                    <a:r>
                      <a:rPr lang="en-US" baseline="0"/>
                      <a:t> </a:t>
                    </a:r>
                    <a:fld id="{FC463792-0E5C-44B5-A213-D498F6D6540F}" type="CATEGORYNAME">
                      <a:rPr lang="en-US" baseline="0"/>
                      <a:pPr/>
                      <a:t>[CATEGORY NAME]</a:t>
                    </a:fld>
                    <a:r>
                      <a:rPr lang="en-US" baseline="0"/>
                      <a:t> </a:t>
                    </a:r>
                    <a:fld id="{8B8B004A-28DC-475D-8CAF-843D385385E2}"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CABCF40C-7C6E-462D-B3D1-20ECC6761200}" type="CELLRANGE">
                      <a:rPr lang="en-US"/>
                      <a:pPr/>
                      <a:t>[CELLRANGE]</a:t>
                    </a:fld>
                    <a:r>
                      <a:rPr lang="en-US" baseline="0"/>
                      <a:t> </a:t>
                    </a:r>
                    <a:fld id="{5D5293A0-1D0B-4A2E-960A-81FAA2297E9B}" type="CATEGORYNAME">
                      <a:rPr lang="en-US" baseline="0"/>
                      <a:pPr/>
                      <a:t>[CATEGORY NAME]</a:t>
                    </a:fld>
                    <a:r>
                      <a:rPr lang="en-US" baseline="0"/>
                      <a:t> </a:t>
                    </a:r>
                    <a:fld id="{B522217D-D21E-4503-8995-3B39A2350399}"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4E26BF7D-FAF2-432B-B65F-48283944FCDC}" type="CELLRANGE">
                      <a:rPr lang="en-US"/>
                      <a:pPr/>
                      <a:t>[CELLRANGE]</a:t>
                    </a:fld>
                    <a:r>
                      <a:rPr lang="en-US" baseline="0"/>
                      <a:t> </a:t>
                    </a:r>
                    <a:fld id="{38E59007-6805-449E-A564-EB1A83043A71}" type="CATEGORYNAME">
                      <a:rPr lang="en-US" baseline="0"/>
                      <a:pPr/>
                      <a:t>[CATEGORY NAME]</a:t>
                    </a:fld>
                    <a:r>
                      <a:rPr lang="en-US" baseline="0"/>
                      <a:t> </a:t>
                    </a:r>
                    <a:fld id="{2FBE1973-EC24-48A4-970B-D85A8D0B102C}"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5A29F6B4-C598-4CEC-A131-0F303F63EF4D}" type="CELLRANGE">
                      <a:rPr lang="en-US"/>
                      <a:pPr/>
                      <a:t>[CELLRANGE]</a:t>
                    </a:fld>
                    <a:r>
                      <a:rPr lang="en-US" baseline="0"/>
                      <a:t> </a:t>
                    </a:r>
                    <a:fld id="{BDCD3AFB-9E70-42D1-AF4E-F0539326B678}" type="CATEGORYNAME">
                      <a:rPr lang="en-US" baseline="0"/>
                      <a:pPr/>
                      <a:t>[CATEGORY NAME]</a:t>
                    </a:fld>
                    <a:r>
                      <a:rPr lang="en-US" baseline="0"/>
                      <a:t> </a:t>
                    </a:r>
                    <a:fld id="{DD26C01D-2A03-41B5-8283-C35B02FC85FA}"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491EE4CD-320E-427B-9701-1007D1D26B38}" type="CELLRANGE">
                      <a:rPr lang="en-US"/>
                      <a:pPr/>
                      <a:t>[CELLRANGE]</a:t>
                    </a:fld>
                    <a:r>
                      <a:rPr lang="en-US" baseline="0"/>
                      <a:t> </a:t>
                    </a:r>
                    <a:fld id="{FC030F49-3EA7-4104-89E9-7659515F2897}" type="CATEGORYNAME">
                      <a:rPr lang="en-US" baseline="0"/>
                      <a:pPr/>
                      <a:t>[CATEGORY NAME]</a:t>
                    </a:fld>
                    <a:r>
                      <a:rPr lang="en-US" baseline="0"/>
                      <a:t> </a:t>
                    </a:r>
                    <a:fld id="{C82B5931-C9A6-4F69-88D7-6685BDB4BA9D}"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85B4F8C4-1EFB-4B89-884C-EE468116E9B7}" type="CELLRANGE">
                      <a:rPr lang="en-US"/>
                      <a:pPr/>
                      <a:t>[CELLRANGE]</a:t>
                    </a:fld>
                    <a:r>
                      <a:rPr lang="en-US" baseline="0"/>
                      <a:t> </a:t>
                    </a:r>
                    <a:fld id="{72DC3B6D-6BDD-4AA0-AEC7-BAC9920B2FD0}" type="CATEGORYNAME">
                      <a:rPr lang="en-US" baseline="0"/>
                      <a:pPr/>
                      <a:t>[CATEGORY NAME]</a:t>
                    </a:fld>
                    <a:r>
                      <a:rPr lang="en-US" baseline="0"/>
                      <a:t> </a:t>
                    </a:r>
                    <a:fld id="{4D98F2F8-3332-4EEF-9F35-2E54A11F24E0}"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8"/>
              <c:layout/>
              <c:tx>
                <c:rich>
                  <a:bodyPr/>
                  <a:lstStyle/>
                  <a:p>
                    <a:fld id="{ED0578A6-D2A7-4F61-B5BE-71EA34A6B41B}" type="CELLRANGE">
                      <a:rPr lang="en-US"/>
                      <a:pPr/>
                      <a:t>[CELLRANGE]</a:t>
                    </a:fld>
                    <a:r>
                      <a:rPr lang="en-US" baseline="0"/>
                      <a:t> </a:t>
                    </a:r>
                    <a:fld id="{7398DCFB-7903-48A0-A908-0AD18522CC24}" type="CATEGORYNAME">
                      <a:rPr lang="en-US" baseline="0"/>
                      <a:pPr/>
                      <a:t>[CATEGORY NAME]</a:t>
                    </a:fld>
                    <a:r>
                      <a:rPr lang="en-US" baseline="0"/>
                      <a:t> </a:t>
                    </a:r>
                    <a:fld id="{2868D0A9-7DFA-4624-AEFD-BEB089DC7AF7}"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9"/>
              <c:layout/>
              <c:tx>
                <c:rich>
                  <a:bodyPr/>
                  <a:lstStyle/>
                  <a:p>
                    <a:fld id="{79CCAC6D-060B-496B-B7B0-07E15DB8DF7C}" type="CELLRANGE">
                      <a:rPr lang="en-US"/>
                      <a:pPr/>
                      <a:t>[CELLRANGE]</a:t>
                    </a:fld>
                    <a:r>
                      <a:rPr lang="en-US" baseline="0"/>
                      <a:t> </a:t>
                    </a:r>
                    <a:fld id="{A15CE8FF-35AE-4CBE-837D-F9F749FEE0A6}" type="CATEGORYNAME">
                      <a:rPr lang="en-US" baseline="0"/>
                      <a:pPr/>
                      <a:t>[CATEGORY NAME]</a:t>
                    </a:fld>
                    <a:r>
                      <a:rPr lang="en-US" baseline="0"/>
                      <a:t> </a:t>
                    </a:r>
                    <a:fld id="{8A6453AB-E22C-49FC-AFF8-C7F19B315492}"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'HIV Pop_10-19_reg'!$A$40:$A$49</c:f>
              <c:strCache>
                <c:ptCount val="10"/>
                <c:pt idx="0">
                  <c:v>Sudan</c:v>
                </c:pt>
                <c:pt idx="1">
                  <c:v>Iran (Islamic Republic of)</c:v>
                </c:pt>
                <c:pt idx="2">
                  <c:v>Morocco</c:v>
                </c:pt>
                <c:pt idx="3">
                  <c:v>Egypt</c:v>
                </c:pt>
                <c:pt idx="4">
                  <c:v>Yemen</c:v>
                </c:pt>
                <c:pt idx="5">
                  <c:v>Djibouti</c:v>
                </c:pt>
                <c:pt idx="6">
                  <c:v>Algeria</c:v>
                </c:pt>
                <c:pt idx="7">
                  <c:v>Oman</c:v>
                </c:pt>
                <c:pt idx="8">
                  <c:v>Tunisia</c:v>
                </c:pt>
                <c:pt idx="9">
                  <c:v>Lebanon</c:v>
                </c:pt>
              </c:strCache>
            </c:strRef>
          </c:cat>
          <c:val>
            <c:numRef>
              <c:f>'HIV Pop_10-19_reg'!$B$40:$B$49</c:f>
              <c:numCache>
                <c:formatCode>General</c:formatCode>
                <c:ptCount val="10"/>
                <c:pt idx="0">
                  <c:v>4149</c:v>
                </c:pt>
                <c:pt idx="1">
                  <c:v>1155</c:v>
                </c:pt>
                <c:pt idx="2">
                  <c:v>795</c:v>
                </c:pt>
                <c:pt idx="3">
                  <c:v>711</c:v>
                </c:pt>
                <c:pt idx="4">
                  <c:v>707</c:v>
                </c:pt>
                <c:pt idx="5">
                  <c:v>656</c:v>
                </c:pt>
                <c:pt idx="6">
                  <c:v>248</c:v>
                </c:pt>
                <c:pt idx="7">
                  <c:v>120</c:v>
                </c:pt>
                <c:pt idx="8">
                  <c:v>115</c:v>
                </c:pt>
                <c:pt idx="9">
                  <c:v>83</c:v>
                </c:pt>
              </c:numCache>
            </c:numRef>
          </c:val>
          <c:extLst>
            <c:ext xmlns:c15="http://schemas.microsoft.com/office/drawing/2012/chart" uri="{02D57815-91ED-43cb-92C2-25804820EDAC}">
              <c15:datalabelsRange>
                <c15:f>'HIV Pop_10-19_reg'!$C$40:$C$49</c15:f>
                <c15:dlblRangeCache>
                  <c:ptCount val="10"/>
                  <c:pt idx="0">
                    <c:v>4,100</c:v>
                  </c:pt>
                  <c:pt idx="1">
                    <c:v>1,200</c:v>
                  </c:pt>
                  <c:pt idx="2">
                    <c:v>&lt;1,000</c:v>
                  </c:pt>
                  <c:pt idx="3">
                    <c:v>&lt;1,000</c:v>
                  </c:pt>
                  <c:pt idx="4">
                    <c:v>&lt;1,000</c:v>
                  </c:pt>
                  <c:pt idx="5">
                    <c:v>&lt;1,000</c:v>
                  </c:pt>
                  <c:pt idx="6">
                    <c:v>&lt;500</c:v>
                  </c:pt>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2015</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tx>
            <c:strRef>
              <c:f>'New Infects_15-19'!$O$40</c:f>
              <c:strCache>
                <c:ptCount val="1"/>
                <c:pt idx="0">
                  <c:v>New infections by age 15-19; Male+Female</c:v>
                </c:pt>
              </c:strCache>
            </c:strRef>
          </c:tx>
          <c:dPt>
            <c:idx val="0"/>
            <c:bubble3D val="0"/>
            <c:spPr>
              <a:solidFill>
                <a:srgbClr val="FFC000"/>
              </a:solidFill>
              <a:ln w="19050">
                <a:solidFill>
                  <a:schemeClr val="lt1"/>
                </a:solidFill>
              </a:ln>
              <a:effectLst/>
            </c:spPr>
          </c:dPt>
          <c:dPt>
            <c:idx val="1"/>
            <c:bubble3D val="0"/>
            <c:spPr>
              <a:solidFill>
                <a:srgbClr val="FF0066"/>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FF0000"/>
              </a:solidFill>
              <a:ln w="19050">
                <a:solidFill>
                  <a:schemeClr val="lt1"/>
                </a:solidFill>
              </a:ln>
              <a:effectLst/>
            </c:spPr>
          </c:dPt>
          <c:dPt>
            <c:idx val="4"/>
            <c:bubble3D val="0"/>
            <c:spPr>
              <a:solidFill>
                <a:srgbClr val="00B0F0"/>
              </a:solidFill>
              <a:ln w="19050">
                <a:solidFill>
                  <a:schemeClr val="lt1"/>
                </a:solidFill>
              </a:ln>
              <a:effectLst/>
            </c:spPr>
          </c:dPt>
          <c:dPt>
            <c:idx val="5"/>
            <c:bubble3D val="0"/>
            <c:spPr>
              <a:solidFill>
                <a:srgbClr val="F4B084"/>
              </a:solidFill>
              <a:ln w="19050">
                <a:solidFill>
                  <a:schemeClr val="lt1"/>
                </a:solidFill>
              </a:ln>
              <a:effectLst/>
            </c:spPr>
          </c:dPt>
          <c:dPt>
            <c:idx val="6"/>
            <c:bubble3D val="0"/>
            <c:spPr>
              <a:solidFill>
                <a:srgbClr val="0070C0"/>
              </a:solidFill>
              <a:ln w="19050">
                <a:solidFill>
                  <a:schemeClr val="lt1"/>
                </a:solidFill>
              </a:ln>
              <a:effectLst/>
            </c:spPr>
          </c:dPt>
          <c:dPt>
            <c:idx val="7"/>
            <c:bubble3D val="0"/>
            <c:spPr>
              <a:solidFill>
                <a:srgbClr val="92D050"/>
              </a:solidFill>
              <a:ln w="19050">
                <a:solidFill>
                  <a:schemeClr val="lt1"/>
                </a:solidFill>
              </a:ln>
              <a:effectLst/>
            </c:spPr>
          </c:dPt>
          <c:dPt>
            <c:idx val="8"/>
            <c:bubble3D val="0"/>
            <c:spPr>
              <a:solidFill>
                <a:srgbClr val="FFFF00"/>
              </a:solidFill>
              <a:ln w="19050">
                <a:solidFill>
                  <a:schemeClr val="lt1"/>
                </a:solidFill>
              </a:ln>
              <a:effectLst/>
            </c:spPr>
          </c:dPt>
          <c:dPt>
            <c:idx val="9"/>
            <c:bubble3D val="0"/>
            <c:spPr>
              <a:solidFill>
                <a:srgbClr val="00B0F0"/>
              </a:solidFill>
              <a:ln w="19050">
                <a:solidFill>
                  <a:schemeClr val="lt1"/>
                </a:solidFill>
              </a:ln>
              <a:effectLst/>
            </c:spPr>
          </c:dPt>
          <c:dPt>
            <c:idx val="10"/>
            <c:bubble3D val="0"/>
            <c:spPr>
              <a:solidFill>
                <a:srgbClr val="66FFFF"/>
              </a:solidFill>
              <a:ln w="19050">
                <a:solidFill>
                  <a:schemeClr val="lt1"/>
                </a:solidFill>
              </a:ln>
              <a:effectLst/>
            </c:spPr>
          </c:dPt>
          <c:dPt>
            <c:idx val="11"/>
            <c:bubble3D val="0"/>
            <c:spPr>
              <a:solidFill>
                <a:srgbClr val="00B050"/>
              </a:solidFill>
              <a:ln w="19050">
                <a:solidFill>
                  <a:schemeClr val="lt1"/>
                </a:solidFill>
              </a:ln>
              <a:effectLst/>
            </c:spPr>
          </c:dPt>
          <c:dPt>
            <c:idx val="12"/>
            <c:bubble3D val="0"/>
            <c:spPr>
              <a:solidFill>
                <a:srgbClr val="FFC000"/>
              </a:solidFill>
              <a:ln w="19050">
                <a:solidFill>
                  <a:schemeClr val="lt1"/>
                </a:solidFill>
              </a:ln>
              <a:effectLst/>
            </c:spPr>
          </c:dPt>
          <c:dPt>
            <c:idx val="13"/>
            <c:bubble3D val="0"/>
            <c:spPr>
              <a:solidFill>
                <a:srgbClr val="FF5050"/>
              </a:solidFill>
              <a:ln w="19050">
                <a:solidFill>
                  <a:schemeClr val="lt1"/>
                </a:solidFill>
              </a:ln>
              <a:effectLst/>
            </c:spPr>
          </c:dPt>
          <c:dPt>
            <c:idx val="14"/>
            <c:bubble3D val="0"/>
            <c:spPr>
              <a:solidFill>
                <a:srgbClr val="CC99FF"/>
              </a:solidFill>
              <a:ln w="19050">
                <a:solidFill>
                  <a:schemeClr val="lt1"/>
                </a:solidFill>
              </a:ln>
              <a:effectLst/>
            </c:spPr>
          </c:dPt>
          <c:dPt>
            <c:idx val="15"/>
            <c:bubble3D val="0"/>
            <c:spPr>
              <a:solidFill>
                <a:srgbClr val="0070C0"/>
              </a:solidFill>
              <a:ln w="19050">
                <a:solidFill>
                  <a:schemeClr val="lt1"/>
                </a:solidFill>
              </a:ln>
              <a:effectLst/>
            </c:spPr>
          </c:dPt>
          <c:dPt>
            <c:idx val="16"/>
            <c:bubble3D val="0"/>
            <c:spPr>
              <a:solidFill>
                <a:srgbClr val="C00000"/>
              </a:solidFill>
              <a:ln w="19050">
                <a:solidFill>
                  <a:schemeClr val="lt1"/>
                </a:solidFill>
              </a:ln>
              <a:effectLst/>
            </c:spPr>
          </c:dPt>
          <c:dPt>
            <c:idx val="17"/>
            <c:bubble3D val="0"/>
            <c:spPr>
              <a:solidFill>
                <a:srgbClr val="FF3399"/>
              </a:solidFill>
              <a:ln w="19050">
                <a:solidFill>
                  <a:schemeClr val="lt1"/>
                </a:solidFill>
              </a:ln>
              <a:effectLst/>
            </c:spPr>
          </c:dPt>
          <c:dPt>
            <c:idx val="18"/>
            <c:bubble3D val="0"/>
            <c:spPr>
              <a:solidFill>
                <a:srgbClr val="66FFFF"/>
              </a:solidFill>
              <a:ln w="19050">
                <a:solidFill>
                  <a:schemeClr val="lt1"/>
                </a:solidFill>
              </a:ln>
              <a:effectLst/>
            </c:spPr>
          </c:dPt>
          <c:dPt>
            <c:idx val="19"/>
            <c:bubble3D val="0"/>
            <c:spPr>
              <a:solidFill>
                <a:srgbClr val="00B05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789D2099-DB59-41D5-9959-F7554BA4C7EA}" type="CELLRANGE">
                      <a:rPr lang="en-US"/>
                      <a:pPr/>
                      <a:t>[CELLRANGE]</a:t>
                    </a:fld>
                    <a:r>
                      <a:rPr lang="en-US" baseline="0"/>
                      <a:t> </a:t>
                    </a:r>
                    <a:fld id="{94156FC6-9E67-4B7B-97AB-723063FF3604}" type="CATEGORYNAME">
                      <a:rPr lang="en-US" baseline="0"/>
                      <a:pPr/>
                      <a:t>[CATEGORY NAME]</a:t>
                    </a:fld>
                    <a:r>
                      <a:rPr lang="en-US" baseline="0"/>
                      <a:t> </a:t>
                    </a:r>
                    <a:fld id="{F27C7682-4CFA-4CC7-9B88-4C786414B2B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42CA6123-D8F6-4801-890F-509C288AB37F}" type="CATEGORYNAME">
                      <a:rPr lang="en-US" baseline="0"/>
                      <a:pPr/>
                      <a:t>[CATEGORY NAME]</a:t>
                    </a:fld>
                    <a:r>
                      <a:rPr lang="en-US" baseline="0"/>
                      <a:t> </a:t>
                    </a:r>
                    <a:fld id="{A9457611-1CC1-4D50-B471-BA59AD1BE33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2F5DF409-C5F3-4707-9C28-66C649A7215F}" type="CELLRANGE">
                      <a:rPr lang="en-US"/>
                      <a:pPr/>
                      <a:t>[CELLRANGE]</a:t>
                    </a:fld>
                    <a:r>
                      <a:rPr lang="en-US" baseline="0"/>
                      <a:t> </a:t>
                    </a:r>
                    <a:fld id="{E31F0FA8-A75E-48D4-A06A-158C42C04BEE}" type="CATEGORYNAME">
                      <a:rPr lang="en-US" baseline="0"/>
                      <a:pPr/>
                      <a:t>[CATEGORY NAME]</a:t>
                    </a:fld>
                    <a:r>
                      <a:rPr lang="en-US" baseline="0"/>
                      <a:t> </a:t>
                    </a:r>
                    <a:fld id="{8E7C2F02-5BF9-4E26-A54F-6212DB9F403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04DB5007-0883-4673-9EFA-EA5366BD2B0D}" type="CELLRANGE">
                      <a:rPr lang="en-US"/>
                      <a:pPr/>
                      <a:t>[CELLRANGE]</a:t>
                    </a:fld>
                    <a:r>
                      <a:rPr lang="en-US" baseline="0"/>
                      <a:t> </a:t>
                    </a:r>
                    <a:fld id="{297A6FF7-779D-428A-9B22-A4973218C34E}" type="CATEGORYNAME">
                      <a:rPr lang="en-US" baseline="0"/>
                      <a:pPr/>
                      <a:t>[CATEGORY NAME]</a:t>
                    </a:fld>
                    <a:r>
                      <a:rPr lang="en-US" baseline="0"/>
                      <a:t> </a:t>
                    </a:r>
                    <a:fld id="{1CF44C88-CA1A-4BA7-9512-B91BCACBCFB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tx>
                <c:rich>
                  <a:bodyPr/>
                  <a:lstStyle/>
                  <a:p>
                    <a:fld id="{5AD978C2-A0B3-430E-8F51-1E96A22DEB8A}" type="CELLRANGE">
                      <a:rPr lang="en-US"/>
                      <a:pPr/>
                      <a:t>[CELLRANGE]</a:t>
                    </a:fld>
                    <a:r>
                      <a:rPr lang="en-US" baseline="0"/>
                      <a:t> </a:t>
                    </a:r>
                    <a:fld id="{AF345149-8824-4BCF-B8A2-51E19CFD61E3}" type="CATEGORYNAME">
                      <a:rPr lang="en-US" baseline="0"/>
                      <a:pPr/>
                      <a:t>[CATEGORY NAME]</a:t>
                    </a:fld>
                    <a:r>
                      <a:rPr lang="en-US" baseline="0"/>
                      <a:t> </a:t>
                    </a:r>
                    <a:fld id="{497E50DA-BB8C-4D86-A683-4740907B624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8E487EE3-9FAE-4662-AD53-F82461E2AC50}" type="CELLRANGE">
                      <a:rPr lang="en-US"/>
                      <a:pPr/>
                      <a:t>[CELLRANGE]</a:t>
                    </a:fld>
                    <a:r>
                      <a:rPr lang="en-US" baseline="0"/>
                      <a:t> </a:t>
                    </a:r>
                    <a:fld id="{EE1A4B02-F821-4737-A723-B857D736D5F6}" type="CATEGORYNAME">
                      <a:rPr lang="en-US" baseline="0"/>
                      <a:pPr/>
                      <a:t>[CATEGORY NAME]</a:t>
                    </a:fld>
                    <a:r>
                      <a:rPr lang="en-US" baseline="0"/>
                      <a:t> </a:t>
                    </a:r>
                    <a:fld id="{55BD9938-E0FE-4B87-AF9A-DA0E12391B0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07305B49-BC5A-4843-968C-42BC41F77358}" type="CELLRANGE">
                      <a:rPr lang="en-US"/>
                      <a:pPr/>
                      <a:t>[CELLRANGE]</a:t>
                    </a:fld>
                    <a:r>
                      <a:rPr lang="en-US" baseline="0"/>
                      <a:t> </a:t>
                    </a:r>
                    <a:fld id="{C8D6BBE4-2D27-4669-8BBA-5C260EDCAC0E}" type="CATEGORYNAME">
                      <a:rPr lang="en-US" baseline="0"/>
                      <a:pPr/>
                      <a:t>[CATEGORY NAME]</a:t>
                    </a:fld>
                    <a:r>
                      <a:rPr lang="en-US" baseline="0"/>
                      <a:t> </a:t>
                    </a:r>
                    <a:fld id="{97F41A56-0F9D-4142-9C0D-E4AF2855895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0E29A6DB-8DAC-49F4-9180-B627AC37513C}" type="CELLRANGE">
                      <a:rPr lang="en-US"/>
                      <a:pPr/>
                      <a:t>[CELLRANGE]</a:t>
                    </a:fld>
                    <a:r>
                      <a:rPr lang="en-US" baseline="0"/>
                      <a:t> </a:t>
                    </a:r>
                    <a:fld id="{44490C2F-2364-4019-AD3B-5F9F1691E261}" type="CATEGORYNAME">
                      <a:rPr lang="en-US" baseline="0"/>
                      <a:pPr/>
                      <a:t>[CATEGORY NAME]</a:t>
                    </a:fld>
                    <a:r>
                      <a:rPr lang="en-US" baseline="0"/>
                      <a:t> </a:t>
                    </a:r>
                    <a:fld id="{9B17AEC5-6A8C-40BC-A905-FB098244D27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DBCE13D9-ABB9-4221-966D-BD4DA7DB6DAF}" type="CELLRANGE">
                      <a:rPr lang="en-US"/>
                      <a:pPr/>
                      <a:t>[CELLRANGE]</a:t>
                    </a:fld>
                    <a:r>
                      <a:rPr lang="en-US" baseline="0"/>
                      <a:t> </a:t>
                    </a:r>
                    <a:fld id="{E7248FF2-472D-4FAE-9866-D39A13837854}" type="CATEGORYNAME">
                      <a:rPr lang="en-US" baseline="0"/>
                      <a:pPr/>
                      <a:t>[CATEGORY NAME]</a:t>
                    </a:fld>
                    <a:r>
                      <a:rPr lang="en-US" baseline="0"/>
                      <a:t> </a:t>
                    </a:r>
                    <a:fld id="{B440FC81-FCDF-471D-B044-9A162F5538E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9"/>
              <c:layout/>
              <c:tx>
                <c:rich>
                  <a:bodyPr/>
                  <a:lstStyle/>
                  <a:p>
                    <a:fld id="{1E10EAD9-26C6-4557-93CF-6CF34A0FED81}" type="CELLRANGE">
                      <a:rPr lang="en-US"/>
                      <a:pPr/>
                      <a:t>[CELLRANGE]</a:t>
                    </a:fld>
                    <a:r>
                      <a:rPr lang="en-US" baseline="0"/>
                      <a:t> </a:t>
                    </a:r>
                    <a:fld id="{21E317D9-F9BC-4158-BB65-A24B39701F17}" type="CATEGORYNAME">
                      <a:rPr lang="en-US" baseline="0"/>
                      <a:pPr/>
                      <a:t>[CATEGORY NAME]</a:t>
                    </a:fld>
                    <a:r>
                      <a:rPr lang="en-US" baseline="0"/>
                      <a:t> </a:t>
                    </a:r>
                    <a:fld id="{4A5C9E39-C101-490E-8FD8-B79EE8D135C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F3438B6F-8086-460E-82E9-F5FA5C5DCAFB}" type="CELLRANGE">
                      <a:rPr lang="en-US"/>
                      <a:pPr/>
                      <a:t>[CELLRANGE]</a:t>
                    </a:fld>
                    <a:r>
                      <a:rPr lang="en-US" baseline="0"/>
                      <a:t> </a:t>
                    </a:r>
                    <a:fld id="{87B5A359-66EB-4420-B7BB-21FF94C6500A}" type="CATEGORYNAME">
                      <a:rPr lang="en-US" baseline="0"/>
                      <a:pPr/>
                      <a:t>[CATEGORY NAME]</a:t>
                    </a:fld>
                    <a:r>
                      <a:rPr lang="en-US" baseline="0"/>
                      <a:t> </a:t>
                    </a:r>
                    <a:fld id="{D580DBC7-5530-4145-90B1-8CF1758A7D3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1"/>
              <c:layout/>
              <c:tx>
                <c:rich>
                  <a:bodyPr/>
                  <a:lstStyle/>
                  <a:p>
                    <a:fld id="{3326AF37-C9E4-46CB-B79F-C514D6164C46}" type="CELLRANGE">
                      <a:rPr lang="en-US"/>
                      <a:pPr/>
                      <a:t>[CELLRANGE]</a:t>
                    </a:fld>
                    <a:r>
                      <a:rPr lang="en-US" baseline="0"/>
                      <a:t> </a:t>
                    </a:r>
                    <a:fld id="{2736023C-4386-42FB-838F-6C5F2DE2F8AE}" type="CATEGORYNAME">
                      <a:rPr lang="en-US" baseline="0"/>
                      <a:pPr/>
                      <a:t>[CATEGORY NAME]</a:t>
                    </a:fld>
                    <a:r>
                      <a:rPr lang="en-US" baseline="0"/>
                      <a:t> </a:t>
                    </a:r>
                    <a:fld id="{DBDD5158-B1A3-4373-9FB6-8F740035923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5E89CC53-D3D3-4644-A9E0-7CA5EEEF533C}" type="CELLRANGE">
                      <a:rPr lang="en-US"/>
                      <a:pPr/>
                      <a:t>[CELLRANGE]</a:t>
                    </a:fld>
                    <a:r>
                      <a:rPr lang="en-US" baseline="0"/>
                      <a:t> </a:t>
                    </a:r>
                    <a:fld id="{2AE8C9FA-27D9-4220-8947-EAF7E34D95F5}" type="CATEGORYNAME">
                      <a:rPr lang="en-US" baseline="0"/>
                      <a:pPr/>
                      <a:t>[CATEGORY NAME]</a:t>
                    </a:fld>
                    <a:r>
                      <a:rPr lang="en-US" baseline="0"/>
                      <a:t> </a:t>
                    </a:r>
                    <a:fld id="{53A5B0D2-2DC7-4241-B0ED-D514D7672F6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4E6D1C0D-3995-4E88-8438-0E8B80A98712}" type="CELLRANGE">
                      <a:rPr lang="en-US"/>
                      <a:pPr/>
                      <a:t>[CELLRANGE]</a:t>
                    </a:fld>
                    <a:r>
                      <a:rPr lang="en-US" baseline="0"/>
                      <a:t> </a:t>
                    </a:r>
                    <a:fld id="{9080651F-9E63-43B7-A735-9AEF14A9EB9A}" type="CATEGORYNAME">
                      <a:rPr lang="en-US" baseline="0"/>
                      <a:pPr/>
                      <a:t>[CATEGORY NAME]</a:t>
                    </a:fld>
                    <a:r>
                      <a:rPr lang="en-US" baseline="0"/>
                      <a:t> </a:t>
                    </a:r>
                    <a:fld id="{D3E3D027-B710-4DCF-A024-AB829895271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4"/>
              <c:layout/>
              <c:tx>
                <c:rich>
                  <a:bodyPr/>
                  <a:lstStyle/>
                  <a:p>
                    <a:fld id="{8F7E5D3C-05DF-40D7-B73E-78F61A4201EC}" type="CELLRANGE">
                      <a:rPr lang="en-US"/>
                      <a:pPr/>
                      <a:t>[CELLRANGE]</a:t>
                    </a:fld>
                    <a:r>
                      <a:rPr lang="en-US" baseline="0"/>
                      <a:t> </a:t>
                    </a:r>
                    <a:fld id="{1076B7A7-55C4-49C3-BE65-C9BF82BA4FA1}" type="CATEGORYNAME">
                      <a:rPr lang="en-US" baseline="0"/>
                      <a:pPr/>
                      <a:t>[CATEGORY NAME]</a:t>
                    </a:fld>
                    <a:r>
                      <a:rPr lang="en-US" baseline="0"/>
                      <a:t> </a:t>
                    </a:r>
                    <a:fld id="{B96D73EE-63CA-48F0-B01A-E19C47FA24C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3C9328F4-3389-4C70-93C4-6F2D2DB732AF}" type="CELLRANGE">
                      <a:rPr lang="en-US"/>
                      <a:pPr/>
                      <a:t>[CELLRANGE]</a:t>
                    </a:fld>
                    <a:r>
                      <a:rPr lang="en-US" baseline="0"/>
                      <a:t> </a:t>
                    </a:r>
                    <a:fld id="{56387B6E-54B9-4EA0-AF46-5C8404A45861}" type="CATEGORYNAME">
                      <a:rPr lang="en-US" baseline="0"/>
                      <a:pPr/>
                      <a:t>[CATEGORY NAME]</a:t>
                    </a:fld>
                    <a:r>
                      <a:rPr lang="en-US" baseline="0"/>
                      <a:t> </a:t>
                    </a:r>
                    <a:fld id="{D4C5DD9E-2D09-4787-BFF2-73C50CBABED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6"/>
              <c:layout/>
              <c:tx>
                <c:rich>
                  <a:bodyPr/>
                  <a:lstStyle/>
                  <a:p>
                    <a:fld id="{FB52A11A-73C7-4CEA-89CE-004E8F24F5CA}" type="CELLRANGE">
                      <a:rPr lang="en-US"/>
                      <a:pPr/>
                      <a:t>[CELLRANGE]</a:t>
                    </a:fld>
                    <a:r>
                      <a:rPr lang="en-US" baseline="0"/>
                      <a:t> </a:t>
                    </a:r>
                    <a:fld id="{AF80952D-3BF6-4ACF-8B04-72B7101E8510}" type="CATEGORYNAME">
                      <a:rPr lang="en-US" baseline="0"/>
                      <a:pPr/>
                      <a:t>[CATEGORY NAME]</a:t>
                    </a:fld>
                    <a:r>
                      <a:rPr lang="en-US" baseline="0"/>
                      <a:t> </a:t>
                    </a:r>
                    <a:fld id="{8DA5DDC8-7524-4570-AF6E-20095862060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7947D413-858E-4B68-8B3F-BB4F07D31D4E}" type="CELLRANGE">
                      <a:rPr lang="en-US"/>
                      <a:pPr/>
                      <a:t>[CELLRANGE]</a:t>
                    </a:fld>
                    <a:r>
                      <a:rPr lang="en-US" baseline="0"/>
                      <a:t> </a:t>
                    </a:r>
                    <a:fld id="{F373E383-5D90-40F6-8AA0-B4658022B50F}" type="CATEGORYNAME">
                      <a:rPr lang="en-US" baseline="0"/>
                      <a:pPr/>
                      <a:t>[CATEGORY NAME]</a:t>
                    </a:fld>
                    <a:r>
                      <a:rPr lang="en-US" baseline="0"/>
                      <a:t> </a:t>
                    </a:r>
                    <a:fld id="{C4C803E7-700C-40D4-95E9-3575B16CA2A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116DF165-B1D8-4F3B-AE57-4D0666BA97A1}" type="CELLRANGE">
                      <a:rPr lang="en-US"/>
                      <a:pPr/>
                      <a:t>[CELLRANGE]</a:t>
                    </a:fld>
                    <a:r>
                      <a:rPr lang="en-US" baseline="0"/>
                      <a:t> </a:t>
                    </a:r>
                    <a:fld id="{CDBF27ED-FC2F-44AF-94BA-2F50DC8047B8}" type="CATEGORYNAME">
                      <a:rPr lang="en-US" baseline="0"/>
                      <a:pPr/>
                      <a:t>[CATEGORY NAME]</a:t>
                    </a:fld>
                    <a:r>
                      <a:rPr lang="en-US" baseline="0"/>
                      <a:t> </a:t>
                    </a:r>
                    <a:fld id="{20D33D43-9A8A-4689-BDD3-AE419205315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0F1AC052-5360-4074-977A-D9F4704F0B78}" type="CELLRANGE">
                      <a:rPr lang="en-US"/>
                      <a:pPr/>
                      <a:t>[CELLRANGE]</a:t>
                    </a:fld>
                    <a:r>
                      <a:rPr lang="en-US" baseline="0"/>
                      <a:t> </a:t>
                    </a:r>
                    <a:fld id="{4DF66879-AD9C-48B9-B082-1D475407808B}" type="CATEGORYNAME">
                      <a:rPr lang="en-US" baseline="0"/>
                      <a:pPr/>
                      <a:t>[CATEGORY NAME]</a:t>
                    </a:fld>
                    <a:r>
                      <a:rPr lang="en-US" baseline="0"/>
                      <a:t> </a:t>
                    </a:r>
                    <a:fld id="{524347F7-8935-4631-8F27-6E00E9BB798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15D99A56-927F-4BAB-AE38-58B329B77774}" type="CELLRANGE">
                      <a:rPr lang="en-US"/>
                      <a:pPr/>
                      <a:t>[CELLRANGE]</a:t>
                    </a:fld>
                    <a:r>
                      <a:rPr lang="en-US" baseline="0"/>
                      <a:t> </a:t>
                    </a:r>
                    <a:fld id="{3B23871A-07F4-428E-8C53-7D04F0CA6C7B}" type="CATEGORYNAME">
                      <a:rPr lang="en-US" baseline="0"/>
                      <a:pPr/>
                      <a:t>[CATEGORY NAME]</a:t>
                    </a:fld>
                    <a:r>
                      <a:rPr lang="en-US" baseline="0"/>
                      <a:t> </a:t>
                    </a:r>
                    <a:fld id="{BCEC38CC-6FC2-450E-852A-7B40EEF5E2C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'New Infects_15-19'!$N$41:$N$61</c:f>
              <c:strCache>
                <c:ptCount val="21"/>
                <c:pt idx="0">
                  <c:v>South Africa</c:v>
                </c:pt>
                <c:pt idx="1">
                  <c:v>Nigeria</c:v>
                </c:pt>
                <c:pt idx="2">
                  <c:v>Kenya</c:v>
                </c:pt>
                <c:pt idx="3">
                  <c:v>India</c:v>
                </c:pt>
                <c:pt idx="4">
                  <c:v>Indonesia</c:v>
                </c:pt>
                <c:pt idx="5">
                  <c:v>Uganda</c:v>
                </c:pt>
                <c:pt idx="6">
                  <c:v>Mozambique</c:v>
                </c:pt>
                <c:pt idx="7">
                  <c:v>Brazil</c:v>
                </c:pt>
                <c:pt idx="8">
                  <c:v>United States of America</c:v>
                </c:pt>
                <c:pt idx="9">
                  <c:v>Zambia</c:v>
                </c:pt>
                <c:pt idx="10">
                  <c:v>Zimbabwe</c:v>
                </c:pt>
                <c:pt idx="11">
                  <c:v>United Republic of Tanzania</c:v>
                </c:pt>
                <c:pt idx="12">
                  <c:v>Cameroon</c:v>
                </c:pt>
                <c:pt idx="13">
                  <c:v>Russian Federation</c:v>
                </c:pt>
                <c:pt idx="14">
                  <c:v>Malawi</c:v>
                </c:pt>
                <c:pt idx="15">
                  <c:v>Ethiopia</c:v>
                </c:pt>
                <c:pt idx="16">
                  <c:v>Angola</c:v>
                </c:pt>
                <c:pt idx="17">
                  <c:v>Myanmar</c:v>
                </c:pt>
                <c:pt idx="18">
                  <c:v>Viet Nam</c:v>
                </c:pt>
                <c:pt idx="19">
                  <c:v>Côte d’Ivoire</c:v>
                </c:pt>
                <c:pt idx="20">
                  <c:v>Rest of World</c:v>
                </c:pt>
              </c:strCache>
            </c:strRef>
          </c:cat>
          <c:val>
            <c:numRef>
              <c:f>'New Infects_15-19'!$O$41:$O$61</c:f>
              <c:numCache>
                <c:formatCode>_(* #,##0_);_(* \(#,##0\);_(* "-"??_);_(@_)</c:formatCode>
                <c:ptCount val="21"/>
                <c:pt idx="0">
                  <c:v>59206.34</c:v>
                </c:pt>
                <c:pt idx="1">
                  <c:v>20741.330000000002</c:v>
                </c:pt>
                <c:pt idx="2">
                  <c:v>17997.27</c:v>
                </c:pt>
                <c:pt idx="3">
                  <c:v>17552</c:v>
                </c:pt>
                <c:pt idx="4">
                  <c:v>15164.86</c:v>
                </c:pt>
                <c:pt idx="5">
                  <c:v>9555.17</c:v>
                </c:pt>
                <c:pt idx="6">
                  <c:v>9364.41</c:v>
                </c:pt>
                <c:pt idx="7">
                  <c:v>7567.72</c:v>
                </c:pt>
                <c:pt idx="8">
                  <c:v>7532.28</c:v>
                </c:pt>
                <c:pt idx="9">
                  <c:v>6756.9</c:v>
                </c:pt>
                <c:pt idx="10">
                  <c:v>6401.04</c:v>
                </c:pt>
                <c:pt idx="11">
                  <c:v>5458.23</c:v>
                </c:pt>
                <c:pt idx="12">
                  <c:v>4094.33</c:v>
                </c:pt>
                <c:pt idx="13">
                  <c:v>3770.12</c:v>
                </c:pt>
                <c:pt idx="14">
                  <c:v>3021.7</c:v>
                </c:pt>
                <c:pt idx="15">
                  <c:v>2849.19</c:v>
                </c:pt>
                <c:pt idx="16">
                  <c:v>2482.12</c:v>
                </c:pt>
                <c:pt idx="17">
                  <c:v>2479.27</c:v>
                </c:pt>
                <c:pt idx="18">
                  <c:v>2453.61</c:v>
                </c:pt>
                <c:pt idx="19">
                  <c:v>2022.78</c:v>
                </c:pt>
                <c:pt idx="20">
                  <c:v>44853.827599999997</c:v>
                </c:pt>
              </c:numCache>
            </c:numRef>
          </c:val>
          <c:extLst>
            <c:ext xmlns:c15="http://schemas.microsoft.com/office/drawing/2012/chart" uri="{02D57815-91ED-43cb-92C2-25804820EDAC}">
              <c15:datalabelsRange>
                <c15:f>'New Infects_15-19'!$P$41:$P$61</c15:f>
                <c15:dlblRangeCache>
                  <c:ptCount val="21"/>
                  <c:pt idx="0">
                    <c:v> 59,000 </c:v>
                  </c:pt>
                  <c:pt idx="1">
                    <c:v> 21,000 </c:v>
                  </c:pt>
                  <c:pt idx="2">
                    <c:v> 18,000 </c:v>
                  </c:pt>
                  <c:pt idx="4">
                    <c:v> 15,000 </c:v>
                  </c:pt>
                  <c:pt idx="5">
                    <c:v> 9,600 </c:v>
                  </c:pt>
                  <c:pt idx="6">
                    <c:v> 9,400 </c:v>
                  </c:pt>
                  <c:pt idx="7">
                    <c:v> 7,600 </c:v>
                  </c:pt>
                  <c:pt idx="9">
                    <c:v> 6,800 </c:v>
                  </c:pt>
                  <c:pt idx="10">
                    <c:v> 6,400 </c:v>
                  </c:pt>
                  <c:pt idx="11">
                    <c:v> 5,500 </c:v>
                  </c:pt>
                  <c:pt idx="12">
                    <c:v> 4,100 </c:v>
                  </c:pt>
                  <c:pt idx="14">
                    <c:v> 3,000 </c:v>
                  </c:pt>
                  <c:pt idx="16">
                    <c:v> 2,500 </c:v>
                  </c:pt>
                  <c:pt idx="17">
                    <c:v> 2,500 </c:v>
                  </c:pt>
                  <c:pt idx="18">
                    <c:v> 2,500 </c:v>
                  </c:pt>
                  <c:pt idx="19">
                    <c:v> 2,000 </c:v>
                  </c:pt>
                  <c:pt idx="20">
                    <c:v> 45,000 </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solidFill>
                <a:srgbClr val="FFC000"/>
              </a:solidFill>
              <a:ln w="19050">
                <a:solidFill>
                  <a:schemeClr val="lt1"/>
                </a:solidFill>
              </a:ln>
              <a:effectLst/>
            </c:spPr>
          </c:dPt>
          <c:dPt>
            <c:idx val="1"/>
            <c:bubble3D val="0"/>
            <c:spPr>
              <a:solidFill>
                <a:srgbClr val="FF0000"/>
              </a:solidFill>
              <a:ln w="19050">
                <a:solidFill>
                  <a:schemeClr val="lt1"/>
                </a:solidFill>
              </a:ln>
              <a:effectLst/>
            </c:spPr>
          </c:dPt>
          <c:dPt>
            <c:idx val="2"/>
            <c:bubble3D val="0"/>
            <c:spPr>
              <a:solidFill>
                <a:srgbClr val="FF0066"/>
              </a:solidFill>
              <a:ln w="19050">
                <a:solidFill>
                  <a:schemeClr val="lt1"/>
                </a:solidFill>
              </a:ln>
              <a:effectLst/>
            </c:spPr>
          </c:dPt>
          <c:dPt>
            <c:idx val="3"/>
            <c:bubble3D val="0"/>
            <c:spPr>
              <a:solidFill>
                <a:srgbClr val="66FFFF"/>
              </a:solidFill>
              <a:ln w="19050">
                <a:solidFill>
                  <a:schemeClr val="lt1"/>
                </a:solidFill>
              </a:ln>
              <a:effectLst/>
            </c:spPr>
          </c:dPt>
          <c:dPt>
            <c:idx val="4"/>
            <c:bubble3D val="0"/>
            <c:spPr>
              <a:solidFill>
                <a:srgbClr val="FFFF00"/>
              </a:solidFill>
              <a:ln w="19050">
                <a:solidFill>
                  <a:schemeClr val="lt1"/>
                </a:solidFill>
              </a:ln>
              <a:effectLst/>
            </c:spPr>
          </c:dPt>
          <c:dPt>
            <c:idx val="5"/>
            <c:bubble3D val="0"/>
            <c:spPr>
              <a:solidFill>
                <a:srgbClr val="00B050"/>
              </a:solidFill>
              <a:ln w="19050">
                <a:solidFill>
                  <a:schemeClr val="lt1"/>
                </a:solidFill>
              </a:ln>
              <a:effectLst/>
            </c:spPr>
          </c:dPt>
          <c:dPt>
            <c:idx val="6"/>
            <c:bubble3D val="0"/>
            <c:spPr>
              <a:solidFill>
                <a:srgbClr val="0070C0"/>
              </a:solidFill>
              <a:ln w="19050">
                <a:solidFill>
                  <a:schemeClr val="lt1"/>
                </a:solidFill>
              </a:ln>
              <a:effectLst/>
            </c:spPr>
          </c:dPt>
          <c:dPt>
            <c:idx val="7"/>
            <c:bubble3D val="0"/>
            <c:spPr>
              <a:solidFill>
                <a:srgbClr val="CC99FF"/>
              </a:solidFill>
              <a:ln w="19050">
                <a:solidFill>
                  <a:schemeClr val="lt1"/>
                </a:solidFill>
              </a:ln>
              <a:effectLst/>
            </c:spPr>
          </c:dPt>
          <c:dPt>
            <c:idx val="8"/>
            <c:bubble3D val="0"/>
            <c:spPr>
              <a:solidFill>
                <a:srgbClr val="00B0F0"/>
              </a:solidFill>
              <a:ln w="19050">
                <a:solidFill>
                  <a:schemeClr val="lt1"/>
                </a:solidFill>
              </a:ln>
              <a:effectLst/>
            </c:spPr>
          </c:dPt>
          <c:dPt>
            <c:idx val="9"/>
            <c:bubble3D val="0"/>
            <c:spPr>
              <a:solidFill>
                <a:srgbClr val="FF3399"/>
              </a:solidFill>
              <a:ln w="19050">
                <a:solidFill>
                  <a:schemeClr val="lt1"/>
                </a:solidFill>
              </a:ln>
              <a:effectLst/>
            </c:spPr>
          </c:dPt>
          <c:dPt>
            <c:idx val="10"/>
            <c:bubble3D val="0"/>
            <c:spPr>
              <a:solidFill>
                <a:srgbClr val="92D050"/>
              </a:solidFill>
              <a:ln w="19050">
                <a:solidFill>
                  <a:schemeClr val="lt1"/>
                </a:solidFill>
              </a:ln>
              <a:effectLst/>
            </c:spPr>
          </c:dPt>
          <c:dPt>
            <c:idx val="11"/>
            <c:bubble3D val="0"/>
            <c:spPr>
              <a:solidFill>
                <a:srgbClr val="FFFF00"/>
              </a:solidFill>
              <a:ln w="19050">
                <a:solidFill>
                  <a:schemeClr val="lt1"/>
                </a:solidFill>
              </a:ln>
              <a:effectLst/>
            </c:spPr>
          </c:dPt>
          <c:dPt>
            <c:idx val="12"/>
            <c:bubble3D val="0"/>
            <c:spPr>
              <a:solidFill>
                <a:srgbClr val="7030A0"/>
              </a:solidFill>
              <a:ln w="19050">
                <a:solidFill>
                  <a:schemeClr val="lt1"/>
                </a:solidFill>
              </a:ln>
              <a:effectLst/>
            </c:spPr>
          </c:dPt>
          <c:dPt>
            <c:idx val="13"/>
            <c:bubble3D val="0"/>
            <c:spPr>
              <a:solidFill>
                <a:srgbClr val="0070C0"/>
              </a:solidFill>
              <a:ln w="19050">
                <a:solidFill>
                  <a:schemeClr val="lt1"/>
                </a:solidFill>
              </a:ln>
              <a:effectLst/>
            </c:spPr>
          </c:dPt>
          <c:dPt>
            <c:idx val="14"/>
            <c:bubble3D val="0"/>
            <c:spPr>
              <a:solidFill>
                <a:srgbClr val="F4B084"/>
              </a:solidFill>
              <a:ln w="19050">
                <a:solidFill>
                  <a:schemeClr val="lt1"/>
                </a:solidFill>
              </a:ln>
              <a:effectLst/>
            </c:spPr>
          </c:dPt>
          <c:dPt>
            <c:idx val="15"/>
            <c:bubble3D val="0"/>
            <c:spPr>
              <a:solidFill>
                <a:srgbClr val="66FFFF"/>
              </a:solidFill>
              <a:ln w="19050">
                <a:solidFill>
                  <a:schemeClr val="lt1"/>
                </a:solidFill>
              </a:ln>
              <a:effectLst/>
            </c:spPr>
          </c:dPt>
          <c:dPt>
            <c:idx val="16"/>
            <c:bubble3D val="0"/>
            <c:spPr>
              <a:solidFill>
                <a:srgbClr val="FFC000"/>
              </a:solidFill>
              <a:ln w="19050">
                <a:solidFill>
                  <a:schemeClr val="lt1"/>
                </a:solidFill>
              </a:ln>
              <a:effectLst/>
            </c:spPr>
          </c:dPt>
          <c:dPt>
            <c:idx val="17"/>
            <c:bubble3D val="0"/>
            <c:spPr>
              <a:solidFill>
                <a:srgbClr val="969696"/>
              </a:solidFill>
              <a:ln w="19050">
                <a:solidFill>
                  <a:schemeClr val="lt1"/>
                </a:solidFill>
              </a:ln>
              <a:effectLst/>
            </c:spPr>
          </c:dPt>
          <c:dPt>
            <c:idx val="18"/>
            <c:bubble3D val="0"/>
            <c:spPr>
              <a:solidFill>
                <a:srgbClr val="FFCCFF"/>
              </a:solidFill>
              <a:ln w="19050">
                <a:solidFill>
                  <a:schemeClr val="lt1"/>
                </a:solidFill>
              </a:ln>
              <a:effectLst/>
            </c:spPr>
          </c:dPt>
          <c:dPt>
            <c:idx val="19"/>
            <c:bubble3D val="0"/>
            <c:spPr>
              <a:solidFill>
                <a:srgbClr val="00B0F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BE0C4AD6-D0D7-4925-AFBE-66C6331A679A}" type="CELLRANGE">
                      <a:rPr lang="en-US"/>
                      <a:pPr/>
                      <a:t>[CELLRANGE]</a:t>
                    </a:fld>
                    <a:r>
                      <a:rPr lang="en-US" baseline="0"/>
                      <a:t> </a:t>
                    </a:r>
                    <a:fld id="{2583DCB6-D6B9-4772-A3D6-D3491CA7F1C6}" type="CATEGORYNAME">
                      <a:rPr lang="en-US" baseline="0"/>
                      <a:pPr/>
                      <a:t>[CATEGORY NAME]</a:t>
                    </a:fld>
                    <a:r>
                      <a:rPr lang="en-US" baseline="0"/>
                      <a:t> </a:t>
                    </a:r>
                    <a:fld id="{6BB630DE-AE0C-465A-A5DA-F7BDEA4610E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9049EDD3-C508-4BA5-A642-77FAB02E66D9}" type="CELLRANGE">
                      <a:rPr lang="en-US"/>
                      <a:pPr/>
                      <a:t>[CELLRANGE]</a:t>
                    </a:fld>
                    <a:r>
                      <a:rPr lang="en-US" baseline="0"/>
                      <a:t> </a:t>
                    </a:r>
                    <a:fld id="{DB80E410-3CC7-4847-8EEF-95B47720BF6A}" type="CATEGORYNAME">
                      <a:rPr lang="en-US" baseline="0"/>
                      <a:pPr/>
                      <a:t>[CATEGORY NAME]</a:t>
                    </a:fld>
                    <a:r>
                      <a:rPr lang="en-US" baseline="0"/>
                      <a:t> </a:t>
                    </a:r>
                    <a:fld id="{C19EA0A8-E3EF-45D5-AD24-B65C9C40063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F1F8CAF1-081B-47D0-A833-306593913233}" type="CATEGORYNAME">
                      <a:rPr lang="en-US" baseline="0"/>
                      <a:pPr/>
                      <a:t>[CATEGORY NAME]</a:t>
                    </a:fld>
                    <a:r>
                      <a:rPr lang="en-US" baseline="0"/>
                      <a:t> </a:t>
                    </a:r>
                    <a:fld id="{9098418B-A941-4020-8260-57756D72809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3"/>
              <c:layout/>
              <c:tx>
                <c:rich>
                  <a:bodyPr/>
                  <a:lstStyle/>
                  <a:p>
                    <a:fld id="{B856199F-13F3-46BB-B3F7-E00C71A6B7B5}" type="CELLRANGE">
                      <a:rPr lang="en-US"/>
                      <a:pPr/>
                      <a:t>[CELLRANGE]</a:t>
                    </a:fld>
                    <a:r>
                      <a:rPr lang="en-US" baseline="0"/>
                      <a:t> </a:t>
                    </a:r>
                    <a:fld id="{AB76E55F-DAF8-4B33-8136-F7EF49A49865}" type="CATEGORYNAME">
                      <a:rPr lang="en-US" baseline="0"/>
                      <a:pPr/>
                      <a:t>[CATEGORY NAME]</a:t>
                    </a:fld>
                    <a:r>
                      <a:rPr lang="en-US" baseline="0"/>
                      <a:t> </a:t>
                    </a:r>
                    <a:fld id="{3139E58E-6C40-43DB-ADCF-E488046D2C1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71B6520F-937B-4A77-8F02-537785983070}" type="CELLRANGE">
                      <a:rPr lang="en-US"/>
                      <a:pPr/>
                      <a:t>[CELLRANGE]</a:t>
                    </a:fld>
                    <a:r>
                      <a:rPr lang="en-US" baseline="0"/>
                      <a:t> </a:t>
                    </a:r>
                    <a:fld id="{831219BA-CA72-4B8F-91D0-BD2277FC2C78}" type="CATEGORYNAME">
                      <a:rPr lang="en-US" baseline="0"/>
                      <a:pPr/>
                      <a:t>[CATEGORY NAME]</a:t>
                    </a:fld>
                    <a:r>
                      <a:rPr lang="en-US" baseline="0"/>
                      <a:t> </a:t>
                    </a:r>
                    <a:fld id="{6B73C95B-9A8B-4BDC-868B-C20E55B95D6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3BAA641A-9D46-41B4-A304-8ADCE97245DB}" type="CELLRANGE">
                      <a:rPr lang="en-US"/>
                      <a:pPr/>
                      <a:t>[CELLRANGE]</a:t>
                    </a:fld>
                    <a:r>
                      <a:rPr lang="en-US" baseline="0"/>
                      <a:t> </a:t>
                    </a:r>
                    <a:fld id="{E8A7A7F0-EB8D-495A-A943-92DB013866DA}" type="CATEGORYNAME">
                      <a:rPr lang="en-US" baseline="0"/>
                      <a:pPr/>
                      <a:t>[CATEGORY NAME]</a:t>
                    </a:fld>
                    <a:r>
                      <a:rPr lang="en-US" baseline="0"/>
                      <a:t> </a:t>
                    </a:r>
                    <a:fld id="{357404DB-FC3D-44DD-8CEB-1A992281D5A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08749D03-DB45-4AC3-9054-DB4F41D8BE3F}" type="CELLRANGE">
                      <a:rPr lang="en-US"/>
                      <a:pPr/>
                      <a:t>[CELLRANGE]</a:t>
                    </a:fld>
                    <a:r>
                      <a:rPr lang="en-US" baseline="0"/>
                      <a:t> </a:t>
                    </a:r>
                    <a:fld id="{421467A7-09B3-4F1E-B8DA-CFB0CBC38F1F}" type="CATEGORYNAME">
                      <a:rPr lang="en-US" baseline="0"/>
                      <a:pPr/>
                      <a:t>[CATEGORY NAME]</a:t>
                    </a:fld>
                    <a:r>
                      <a:rPr lang="en-US" baseline="0"/>
                      <a:t> </a:t>
                    </a:r>
                    <a:fld id="{96F179D8-5B0D-4F2D-B423-482889B2703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F670D915-A505-4B7F-B4A9-BE9A205408E0}" type="CELLRANGE">
                      <a:rPr lang="en-US"/>
                      <a:pPr/>
                      <a:t>[CELLRANGE]</a:t>
                    </a:fld>
                    <a:r>
                      <a:rPr lang="en-US" baseline="0"/>
                      <a:t> </a:t>
                    </a:r>
                    <a:fld id="{8F8D3635-803E-4DD1-8376-03AD22A2D1C8}" type="CATEGORYNAME">
                      <a:rPr lang="en-US" baseline="0"/>
                      <a:pPr/>
                      <a:t>[CATEGORY NAME]</a:t>
                    </a:fld>
                    <a:r>
                      <a:rPr lang="en-US" baseline="0"/>
                      <a:t> </a:t>
                    </a:r>
                    <a:fld id="{645BE98D-7F62-42C5-8105-7D1409602B2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FC1C6C29-F6EB-4D1C-AC58-470A32F15D56}" type="CELLRANGE">
                      <a:rPr lang="en-US"/>
                      <a:pPr/>
                      <a:t>[CELLRANGE]</a:t>
                    </a:fld>
                    <a:r>
                      <a:rPr lang="en-US" baseline="0"/>
                      <a:t> </a:t>
                    </a:r>
                    <a:fld id="{B0B97161-FFBE-46F5-A094-F5C1E81F24B3}" type="CATEGORYNAME">
                      <a:rPr lang="en-US" baseline="0"/>
                      <a:pPr/>
                      <a:t>[CATEGORY NAME]</a:t>
                    </a:fld>
                    <a:r>
                      <a:rPr lang="en-US" baseline="0"/>
                      <a:t> </a:t>
                    </a:r>
                    <a:fld id="{A977A97A-192D-4A6D-850C-66E4CAB4195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0BA26CF2-8D60-4D26-8889-99DBEB5EA8D0}" type="CELLRANGE">
                      <a:rPr lang="en-US"/>
                      <a:pPr/>
                      <a:t>[CELLRANGE]</a:t>
                    </a:fld>
                    <a:r>
                      <a:rPr lang="en-US" baseline="0"/>
                      <a:t> </a:t>
                    </a:r>
                    <a:fld id="{646E6BC9-AAA1-44BF-BBC5-DF62B859AE2B}" type="CATEGORYNAME">
                      <a:rPr lang="en-US" baseline="0"/>
                      <a:pPr/>
                      <a:t>[CATEGORY NAME]</a:t>
                    </a:fld>
                    <a:r>
                      <a:rPr lang="en-US" baseline="0"/>
                      <a:t> </a:t>
                    </a:r>
                    <a:fld id="{AD08E5BA-A8B9-4089-B4DD-8D0C28F3E98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A8208DD8-DE0E-4726-A4CE-FD11100B0948}" type="CELLRANGE">
                      <a:rPr lang="en-US"/>
                      <a:pPr/>
                      <a:t>[CELLRANGE]</a:t>
                    </a:fld>
                    <a:r>
                      <a:rPr lang="en-US" baseline="0"/>
                      <a:t> </a:t>
                    </a:r>
                    <a:fld id="{31DD8EC0-58D3-4C28-BE29-F02D21CDEBF8}" type="CATEGORYNAME">
                      <a:rPr lang="en-US" baseline="0"/>
                      <a:pPr/>
                      <a:t>[CATEGORY NAME]</a:t>
                    </a:fld>
                    <a:r>
                      <a:rPr lang="en-US" baseline="0"/>
                      <a:t> </a:t>
                    </a:r>
                    <a:fld id="{1E92BAE0-15C0-4E9B-A758-BCC8608F764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1"/>
              <c:layout/>
              <c:tx>
                <c:rich>
                  <a:bodyPr/>
                  <a:lstStyle/>
                  <a:p>
                    <a:fld id="{FBF39C97-0C8A-4CF8-A114-20E51C9DE477}" type="CELLRANGE">
                      <a:rPr lang="en-US"/>
                      <a:pPr/>
                      <a:t>[CELLRANGE]</a:t>
                    </a:fld>
                    <a:r>
                      <a:rPr lang="en-US" baseline="0"/>
                      <a:t> </a:t>
                    </a:r>
                    <a:fld id="{BEB55C70-EA77-4C36-A6D5-2D0F12B0D277}" type="CATEGORYNAME">
                      <a:rPr lang="en-US" baseline="0"/>
                      <a:pPr/>
                      <a:t>[CATEGORY NAME]</a:t>
                    </a:fld>
                    <a:r>
                      <a:rPr lang="en-US" baseline="0"/>
                      <a:t> </a:t>
                    </a:r>
                    <a:fld id="{2E57D381-0696-4454-9E59-DC8DF214E21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2"/>
              <c:layout/>
              <c:tx>
                <c:rich>
                  <a:bodyPr/>
                  <a:lstStyle/>
                  <a:p>
                    <a:fld id="{5F1DC361-71C7-44E5-98B4-6716B5ED7247}" type="CELLRANGE">
                      <a:rPr lang="en-US"/>
                      <a:pPr/>
                      <a:t>[CELLRANGE]</a:t>
                    </a:fld>
                    <a:r>
                      <a:rPr lang="en-US" baseline="0"/>
                      <a:t> </a:t>
                    </a:r>
                    <a:fld id="{2D766436-C910-4889-BB41-963EF4766B3C}" type="CATEGORYNAME">
                      <a:rPr lang="en-US" baseline="0"/>
                      <a:pPr/>
                      <a:t>[CATEGORY NAME]</a:t>
                    </a:fld>
                    <a:r>
                      <a:rPr lang="en-US" baseline="0"/>
                      <a:t> </a:t>
                    </a:r>
                    <a:fld id="{02998120-3450-43F5-A111-676C2CF754C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2CED2372-174B-4101-9BBE-B921B7770D51}" type="CELLRANGE">
                      <a:rPr lang="en-US"/>
                      <a:pPr/>
                      <a:t>[CELLRANGE]</a:t>
                    </a:fld>
                    <a:r>
                      <a:rPr lang="en-US" baseline="0"/>
                      <a:t> </a:t>
                    </a:r>
                    <a:fld id="{37EE8878-71CF-4F0B-B85F-CD0B4E97E32C}" type="CATEGORYNAME">
                      <a:rPr lang="en-US" baseline="0"/>
                      <a:pPr/>
                      <a:t>[CATEGORY NAME]</a:t>
                    </a:fld>
                    <a:r>
                      <a:rPr lang="en-US" baseline="0"/>
                      <a:t> </a:t>
                    </a:r>
                    <a:fld id="{F15E9A99-2ED4-4E5F-9A5C-4023C7A6611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4"/>
              <c:layout/>
              <c:tx>
                <c:rich>
                  <a:bodyPr/>
                  <a:lstStyle/>
                  <a:p>
                    <a:fld id="{688EDA66-828F-4AE6-82B3-2A2C680DC216}" type="CELLRANGE">
                      <a:rPr lang="en-US"/>
                      <a:pPr/>
                      <a:t>[CELLRANGE]</a:t>
                    </a:fld>
                    <a:r>
                      <a:rPr lang="en-US" baseline="0"/>
                      <a:t> </a:t>
                    </a:r>
                    <a:fld id="{8F77E902-977E-49E1-B58B-74DC600FCC6E}" type="CATEGORYNAME">
                      <a:rPr lang="en-US" baseline="0"/>
                      <a:pPr/>
                      <a:t>[CATEGORY NAME]</a:t>
                    </a:fld>
                    <a:r>
                      <a:rPr lang="en-US" baseline="0"/>
                      <a:t> </a:t>
                    </a:r>
                    <a:fld id="{21AECE67-58DA-4801-B08C-102732034C5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AFE3B0A5-A52D-483F-9C60-914205C24D80}" type="CELLRANGE">
                      <a:rPr lang="en-US"/>
                      <a:pPr/>
                      <a:t>[CELLRANGE]</a:t>
                    </a:fld>
                    <a:r>
                      <a:rPr lang="en-US" baseline="0"/>
                      <a:t> </a:t>
                    </a:r>
                    <a:fld id="{E7858871-7143-4E96-A2A8-38E3F884B026}" type="CATEGORYNAME">
                      <a:rPr lang="en-US" baseline="0"/>
                      <a:pPr/>
                      <a:t>[CATEGORY NAME]</a:t>
                    </a:fld>
                    <a:r>
                      <a:rPr lang="en-US" baseline="0"/>
                      <a:t> </a:t>
                    </a:r>
                    <a:fld id="{0D230839-9015-48DA-A9DC-BDAC93D53DD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08C69DA7-9E37-40E4-A884-56729602DDA0}" type="CELLRANGE">
                      <a:rPr lang="en-US"/>
                      <a:pPr/>
                      <a:t>[CELLRANGE]</a:t>
                    </a:fld>
                    <a:r>
                      <a:rPr lang="en-US" baseline="0"/>
                      <a:t> </a:t>
                    </a:r>
                    <a:fld id="{7C787B9A-DCBA-4394-A5B5-39F2A805749D}" type="CATEGORYNAME">
                      <a:rPr lang="en-US" baseline="0"/>
                      <a:pPr/>
                      <a:t>[CATEGORY NAME]</a:t>
                    </a:fld>
                    <a:r>
                      <a:rPr lang="en-US" baseline="0"/>
                      <a:t> </a:t>
                    </a:r>
                    <a:fld id="{6601DD0A-B142-4B66-9F83-BE606564210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89ECEE83-5A5D-4FF0-A0CC-834DBEE65732}" type="CELLRANGE">
                      <a:rPr lang="en-US"/>
                      <a:pPr/>
                      <a:t>[CELLRANGE]</a:t>
                    </a:fld>
                    <a:r>
                      <a:rPr lang="en-US" baseline="0"/>
                      <a:t> </a:t>
                    </a:r>
                    <a:fld id="{434BEFDC-5999-4464-B58E-E345692D19F8}" type="CATEGORYNAME">
                      <a:rPr lang="en-US" baseline="0"/>
                      <a:pPr/>
                      <a:t>[CATEGORY NAME]</a:t>
                    </a:fld>
                    <a:r>
                      <a:rPr lang="en-US" baseline="0"/>
                      <a:t> </a:t>
                    </a:r>
                    <a:fld id="{22DD04C0-BACF-439F-AA98-4070DD970D9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87F8FED8-F655-4415-AA65-4663C7D2B214}" type="CELLRANGE">
                      <a:rPr lang="en-US"/>
                      <a:pPr/>
                      <a:t>[CELLRANGE]</a:t>
                    </a:fld>
                    <a:r>
                      <a:rPr lang="en-US" baseline="0"/>
                      <a:t> </a:t>
                    </a:r>
                    <a:fld id="{0BB0269F-7C37-49D9-995C-CE4DAEE17BE0}" type="CATEGORYNAME">
                      <a:rPr lang="en-US" baseline="0"/>
                      <a:pPr/>
                      <a:t>[CATEGORY NAME]</a:t>
                    </a:fld>
                    <a:r>
                      <a:rPr lang="en-US" baseline="0"/>
                      <a:t> </a:t>
                    </a:r>
                    <a:fld id="{39623A83-2125-45B5-B6E7-A693A8878B7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775CBB53-269B-4BD5-9810-6B53F0C7E7A8}" type="CELLRANGE">
                      <a:rPr lang="en-US"/>
                      <a:pPr/>
                      <a:t>[CELLRANGE]</a:t>
                    </a:fld>
                    <a:r>
                      <a:rPr lang="en-US" baseline="0"/>
                      <a:t> </a:t>
                    </a:r>
                    <a:fld id="{92FF8882-1309-47BA-B9D7-98F4E41EF45F}" type="CATEGORYNAME">
                      <a:rPr lang="en-US" baseline="0"/>
                      <a:pPr/>
                      <a:t>[CATEGORY NAME]</a:t>
                    </a:fld>
                    <a:r>
                      <a:rPr lang="en-US" baseline="0"/>
                      <a:t> </a:t>
                    </a:r>
                    <a:fld id="{D8048592-6C67-4861-8A81-694E7C4FA26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AA9CDC69-B258-4AE1-84B1-EAEC0174A634}" type="CELLRANGE">
                      <a:rPr lang="en-US"/>
                      <a:pPr/>
                      <a:t>[CELLRANGE]</a:t>
                    </a:fld>
                    <a:r>
                      <a:rPr lang="en-US" baseline="0"/>
                      <a:t> </a:t>
                    </a:r>
                    <a:fld id="{16864B23-F712-44C1-8FE3-A0B9DF224A43}" type="CATEGORYNAME">
                      <a:rPr lang="en-US" baseline="0"/>
                      <a:pPr/>
                      <a:t>[CATEGORY NAME]</a:t>
                    </a:fld>
                    <a:r>
                      <a:rPr lang="en-US" baseline="0"/>
                      <a:t> </a:t>
                    </a:r>
                    <a:fld id="{5DD7FBA6-7561-4B21-98FC-E6BC6802E17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'New Infects_15-19'!$B$40:$B$60</c:f>
              <c:strCache>
                <c:ptCount val="21"/>
                <c:pt idx="0">
                  <c:v>South Africa</c:v>
                </c:pt>
                <c:pt idx="1">
                  <c:v>India</c:v>
                </c:pt>
                <c:pt idx="2">
                  <c:v>Nigeria</c:v>
                </c:pt>
                <c:pt idx="3">
                  <c:v>Zimbabwe</c:v>
                </c:pt>
                <c:pt idx="4">
                  <c:v>Kenya</c:v>
                </c:pt>
                <c:pt idx="5">
                  <c:v>United Republic of Tanzania</c:v>
                </c:pt>
                <c:pt idx="6">
                  <c:v>Mozambique</c:v>
                </c:pt>
                <c:pt idx="7">
                  <c:v>Malawi</c:v>
                </c:pt>
                <c:pt idx="8">
                  <c:v>Zambia</c:v>
                </c:pt>
                <c:pt idx="9">
                  <c:v>Myanmar</c:v>
                </c:pt>
                <c:pt idx="10">
                  <c:v>Brazil</c:v>
                </c:pt>
                <c:pt idx="11">
                  <c:v>United States of America</c:v>
                </c:pt>
                <c:pt idx="12">
                  <c:v>Thailand</c:v>
                </c:pt>
                <c:pt idx="13">
                  <c:v>Ethiopia</c:v>
                </c:pt>
                <c:pt idx="14">
                  <c:v>Uganda</c:v>
                </c:pt>
                <c:pt idx="15">
                  <c:v>Viet Nam</c:v>
                </c:pt>
                <c:pt idx="16">
                  <c:v>Cameroon</c:v>
                </c:pt>
                <c:pt idx="17">
                  <c:v>Ukraine</c:v>
                </c:pt>
                <c:pt idx="18">
                  <c:v>Botswana</c:v>
                </c:pt>
                <c:pt idx="19">
                  <c:v>Democratic Republic of the Congo</c:v>
                </c:pt>
                <c:pt idx="20">
                  <c:v>Rest of World</c:v>
                </c:pt>
              </c:strCache>
            </c:strRef>
          </c:cat>
          <c:val>
            <c:numRef>
              <c:f>'New Infects_15-19'!$C$40:$C$60</c:f>
              <c:numCache>
                <c:formatCode>General</c:formatCode>
                <c:ptCount val="21"/>
                <c:pt idx="0">
                  <c:v>132356.31</c:v>
                </c:pt>
                <c:pt idx="1">
                  <c:v>52958</c:v>
                </c:pt>
                <c:pt idx="2">
                  <c:v>28756.36</c:v>
                </c:pt>
                <c:pt idx="3">
                  <c:v>14010</c:v>
                </c:pt>
                <c:pt idx="4">
                  <c:v>12857.65</c:v>
                </c:pt>
                <c:pt idx="5">
                  <c:v>11632.96</c:v>
                </c:pt>
                <c:pt idx="6">
                  <c:v>11105.28</c:v>
                </c:pt>
                <c:pt idx="7">
                  <c:v>8340.18</c:v>
                </c:pt>
                <c:pt idx="8">
                  <c:v>8334.74</c:v>
                </c:pt>
                <c:pt idx="9">
                  <c:v>8245.76</c:v>
                </c:pt>
                <c:pt idx="10">
                  <c:v>7865.79</c:v>
                </c:pt>
                <c:pt idx="11">
                  <c:v>7536.44</c:v>
                </c:pt>
                <c:pt idx="12">
                  <c:v>7166.31</c:v>
                </c:pt>
                <c:pt idx="13">
                  <c:v>6602.92</c:v>
                </c:pt>
                <c:pt idx="14">
                  <c:v>5849.69</c:v>
                </c:pt>
                <c:pt idx="15">
                  <c:v>5397.7</c:v>
                </c:pt>
                <c:pt idx="16">
                  <c:v>5194.75</c:v>
                </c:pt>
                <c:pt idx="17">
                  <c:v>4900.41</c:v>
                </c:pt>
                <c:pt idx="18">
                  <c:v>4807.84</c:v>
                </c:pt>
                <c:pt idx="19">
                  <c:v>4740.53</c:v>
                </c:pt>
                <c:pt idx="20">
                  <c:v>75973.301700000011</c:v>
                </c:pt>
              </c:numCache>
            </c:numRef>
          </c:val>
          <c:extLst>
            <c:ext xmlns:c15="http://schemas.microsoft.com/office/drawing/2012/chart" uri="{02D57815-91ED-43cb-92C2-25804820EDAC}">
              <c15:datalabelsRange>
                <c15:f>'New Infects_15-19'!$D$40:$D$60</c15:f>
                <c15:dlblRangeCache>
                  <c:ptCount val="21"/>
                  <c:pt idx="0">
                    <c:v> 130,000 </c:v>
                  </c:pt>
                  <c:pt idx="2">
                    <c:v> 29,000 </c:v>
                  </c:pt>
                  <c:pt idx="3">
                    <c:v> 14,000 </c:v>
                  </c:pt>
                  <c:pt idx="4">
                    <c:v> 13,000 </c:v>
                  </c:pt>
                  <c:pt idx="5">
                    <c:v> 12,000 </c:v>
                  </c:pt>
                  <c:pt idx="6">
                    <c:v> 11,000 </c:v>
                  </c:pt>
                  <c:pt idx="7">
                    <c:v> 8,300 </c:v>
                  </c:pt>
                  <c:pt idx="8">
                    <c:v> 8,300 </c:v>
                  </c:pt>
                  <c:pt idx="9">
                    <c:v> 8,200 </c:v>
                  </c:pt>
                  <c:pt idx="10">
                    <c:v> 7,900 </c:v>
                  </c:pt>
                  <c:pt idx="12">
                    <c:v> 7,200 </c:v>
                  </c:pt>
                  <c:pt idx="14">
                    <c:v> 5,800 </c:v>
                  </c:pt>
                  <c:pt idx="15">
                    <c:v> 5,400 </c:v>
                  </c:pt>
                  <c:pt idx="16">
                    <c:v> 5,200 </c:v>
                  </c:pt>
                  <c:pt idx="17">
                    <c:v> 4,900 </c:v>
                  </c:pt>
                  <c:pt idx="18">
                    <c:v> 4,800 </c:v>
                  </c:pt>
                  <c:pt idx="19">
                    <c:v> 4,700 </c:v>
                  </c:pt>
                  <c:pt idx="20">
                    <c:v> 76,000 </c:v>
                  </c:pt>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 cent reduction in the estimated number of new HIV infections among children (aged 0-14), Middle East and North Africa, 2010-2015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2.8426866564395002E-2"/>
          <c:y val="0.13294590509188747"/>
          <c:w val="0.96963063210848643"/>
          <c:h val="0.58289240599147718"/>
        </c:manualLayout>
      </c:layout>
      <c:barChart>
        <c:barDir val="col"/>
        <c:grouping val="stacked"/>
        <c:varyColors val="0"/>
        <c:ser>
          <c:idx val="0"/>
          <c:order val="0"/>
          <c:spPr>
            <a:gradFill flip="none" rotWithShape="1">
              <a:gsLst>
                <a:gs pos="0">
                  <a:schemeClr val="accent1">
                    <a:lumMod val="20000"/>
                    <a:lumOff val="80000"/>
                  </a:schemeClr>
                </a:gs>
                <a:gs pos="53000">
                  <a:schemeClr val="accent1">
                    <a:lumMod val="40000"/>
                    <a:lumOff val="60000"/>
                  </a:schemeClr>
                </a:gs>
                <a:gs pos="35000">
                  <a:schemeClr val="accent1">
                    <a:lumMod val="20000"/>
                    <a:lumOff val="80000"/>
                  </a:schemeClr>
                </a:gs>
                <a:gs pos="100000">
                  <a:schemeClr val="accent1">
                    <a:lumMod val="75000"/>
                  </a:schemeClr>
                </a:gs>
              </a:gsLst>
              <a:lin ang="16200000" scaled="1"/>
              <a:tileRect/>
            </a:gradFill>
            <a:ln>
              <a:noFill/>
            </a:ln>
            <a:effectLst/>
          </c:spPr>
          <c:invertIfNegative val="0"/>
          <c:dPt>
            <c:idx val="0"/>
            <c:invertIfNegative val="0"/>
            <c:bubble3D val="0"/>
            <c:spPr>
              <a:solidFill>
                <a:srgbClr val="FF0000"/>
              </a:solidFill>
              <a:ln>
                <a:noFill/>
              </a:ln>
              <a:effectLst/>
            </c:spPr>
          </c:dPt>
          <c:dPt>
            <c:idx val="1"/>
            <c:invertIfNegative val="0"/>
            <c:bubble3D val="0"/>
            <c:spPr>
              <a:solidFill>
                <a:srgbClr val="FF0000"/>
              </a:solidFill>
              <a:ln>
                <a:noFill/>
              </a:ln>
              <a:effectLst/>
            </c:spPr>
          </c:dPt>
          <c:dPt>
            <c:idx val="2"/>
            <c:invertIfNegative val="0"/>
            <c:bubble3D val="0"/>
            <c:spPr>
              <a:solidFill>
                <a:srgbClr val="FF0000"/>
              </a:solidFill>
              <a:ln>
                <a:noFill/>
              </a:ln>
              <a:effectLst/>
            </c:spPr>
          </c:dPt>
          <c:dPt>
            <c:idx val="3"/>
            <c:invertIfNegative val="0"/>
            <c:bubble3D val="0"/>
            <c:spPr>
              <a:solidFill>
                <a:srgbClr val="FF0000"/>
              </a:solidFill>
              <a:ln>
                <a:noFill/>
              </a:ln>
              <a:effectLst/>
            </c:spPr>
          </c:dPt>
          <c:dPt>
            <c:idx val="4"/>
            <c:invertIfNegative val="0"/>
            <c:bubble3D val="0"/>
            <c:spPr>
              <a:gradFill flip="none" rotWithShape="1">
                <a:gsLst>
                  <a:gs pos="0">
                    <a:schemeClr val="accent1">
                      <a:lumMod val="20000"/>
                      <a:lumOff val="80000"/>
                    </a:schemeClr>
                  </a:gs>
                  <a:gs pos="38000">
                    <a:schemeClr val="accent1">
                      <a:lumMod val="45000"/>
                      <a:lumOff val="55000"/>
                    </a:schemeClr>
                  </a:gs>
                  <a:gs pos="53000">
                    <a:schemeClr val="accent1">
                      <a:lumMod val="40000"/>
                      <a:lumOff val="60000"/>
                    </a:schemeClr>
                  </a:gs>
                  <a:gs pos="100000">
                    <a:schemeClr val="accent1">
                      <a:lumMod val="75000"/>
                    </a:schemeClr>
                  </a:gs>
                </a:gsLst>
                <a:lin ang="16200000" scaled="1"/>
                <a:tileRect/>
              </a:gradFill>
              <a:ln>
                <a:noFill/>
              </a:ln>
              <a:effectLst/>
            </c:spPr>
          </c:dPt>
          <c:dPt>
            <c:idx val="5"/>
            <c:invertIfNegative val="0"/>
            <c:bubble3D val="0"/>
            <c:spPr>
              <a:gradFill>
                <a:gsLst>
                  <a:gs pos="0">
                    <a:schemeClr val="accent1">
                      <a:lumMod val="20000"/>
                      <a:lumOff val="80000"/>
                    </a:schemeClr>
                  </a:gs>
                  <a:gs pos="53000">
                    <a:schemeClr val="accent1">
                      <a:lumMod val="40000"/>
                      <a:lumOff val="60000"/>
                    </a:schemeClr>
                  </a:gs>
                  <a:gs pos="35000">
                    <a:schemeClr val="accent1">
                      <a:lumMod val="20000"/>
                      <a:lumOff val="80000"/>
                    </a:schemeClr>
                  </a:gs>
                  <a:gs pos="100000">
                    <a:schemeClr val="accent1">
                      <a:lumMod val="75000"/>
                    </a:schemeClr>
                  </a:gs>
                </a:gsLst>
                <a:lin ang="16200000" scaled="1"/>
              </a:gradFill>
              <a:ln>
                <a:noFill/>
              </a:ln>
              <a:effectLst/>
            </c:spPr>
          </c:dPt>
          <c:dPt>
            <c:idx val="6"/>
            <c:invertIfNegative val="0"/>
            <c:bubble3D val="0"/>
            <c:spPr>
              <a:gradFill>
                <a:gsLst>
                  <a:gs pos="0">
                    <a:schemeClr val="accent1">
                      <a:lumMod val="20000"/>
                      <a:lumOff val="80000"/>
                    </a:schemeClr>
                  </a:gs>
                  <a:gs pos="53000">
                    <a:schemeClr val="accent1">
                      <a:lumMod val="40000"/>
                      <a:lumOff val="60000"/>
                    </a:schemeClr>
                  </a:gs>
                  <a:gs pos="35000">
                    <a:schemeClr val="accent1">
                      <a:lumMod val="20000"/>
                      <a:lumOff val="80000"/>
                    </a:schemeClr>
                  </a:gs>
                  <a:gs pos="100000">
                    <a:schemeClr val="accent1">
                      <a:lumMod val="75000"/>
                    </a:schemeClr>
                  </a:gs>
                </a:gsLst>
                <a:lin ang="16200000" scaled="1"/>
              </a:gradFill>
              <a:ln>
                <a:noFill/>
              </a:ln>
              <a:effectLst/>
            </c:spPr>
          </c:dPt>
          <c:dLbls>
            <c:dLbl>
              <c:idx val="0"/>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56%</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'PMTCT_GP_NI-reduction'!$A$41:$A$47</c:f>
              <c:strCache>
                <c:ptCount val="7"/>
                <c:pt idx="0">
                  <c:v>Algeria</c:v>
                </c:pt>
                <c:pt idx="1">
                  <c:v>Egypt</c:v>
                </c:pt>
                <c:pt idx="2">
                  <c:v>Yemen</c:v>
                </c:pt>
                <c:pt idx="3">
                  <c:v>Sudan</c:v>
                </c:pt>
                <c:pt idx="4">
                  <c:v>Iran (Islamic Republic of)</c:v>
                </c:pt>
                <c:pt idx="5">
                  <c:v>Morocco</c:v>
                </c:pt>
                <c:pt idx="6">
                  <c:v>Djibouti</c:v>
                </c:pt>
              </c:strCache>
            </c:strRef>
          </c:cat>
          <c:val>
            <c:numRef>
              <c:f>'PMTCT_GP_NI-reduction'!$D$41:$D$47</c:f>
              <c:numCache>
                <c:formatCode>0%</c:formatCode>
                <c:ptCount val="7"/>
                <c:pt idx="0">
                  <c:v>-1.2</c:v>
                </c:pt>
                <c:pt idx="1">
                  <c:v>-0.56000000000000005</c:v>
                </c:pt>
                <c:pt idx="2">
                  <c:v>-0.34615384615384615</c:v>
                </c:pt>
                <c:pt idx="3">
                  <c:v>-0.13940256045519203</c:v>
                </c:pt>
                <c:pt idx="4">
                  <c:v>0.16056338028169015</c:v>
                </c:pt>
                <c:pt idx="5">
                  <c:v>0.265625</c:v>
                </c:pt>
                <c:pt idx="6">
                  <c:v>0.42307692307692307</c:v>
                </c:pt>
              </c:numCache>
            </c:numRef>
          </c:val>
          <c:extLst/>
        </c:ser>
        <c:ser>
          <c:idx val="1"/>
          <c:order val="1"/>
          <c:tx>
            <c:strRef>
              <c:f>'PMTCT_GP_NI-reduction'!$E$40</c:f>
              <c:strCache>
                <c:ptCount val="1"/>
                <c:pt idx="0">
                  <c:v>Percent not achieved</c:v>
                </c:pt>
              </c:strCache>
            </c:strRef>
          </c:tx>
          <c:spPr>
            <a:pattFill prst="pct60">
              <a:fgClr>
                <a:schemeClr val="accent1"/>
              </a:fgClr>
              <a:bgClr>
                <a:schemeClr val="bg1"/>
              </a:bgClr>
            </a:pattFill>
            <a:ln>
              <a:noFill/>
            </a:ln>
            <a:effectLst/>
          </c:spPr>
          <c:invertIfNegative val="0"/>
          <c:cat>
            <c:strRef>
              <c:f>'PMTCT_GP_NI-reduction'!$A$41:$A$47</c:f>
              <c:strCache>
                <c:ptCount val="7"/>
                <c:pt idx="0">
                  <c:v>Algeria</c:v>
                </c:pt>
                <c:pt idx="1">
                  <c:v>Egypt</c:v>
                </c:pt>
                <c:pt idx="2">
                  <c:v>Yemen</c:v>
                </c:pt>
                <c:pt idx="3">
                  <c:v>Sudan</c:v>
                </c:pt>
                <c:pt idx="4">
                  <c:v>Iran (Islamic Republic of)</c:v>
                </c:pt>
                <c:pt idx="5">
                  <c:v>Morocco</c:v>
                </c:pt>
                <c:pt idx="6">
                  <c:v>Djibouti</c:v>
                </c:pt>
              </c:strCache>
            </c:strRef>
          </c:cat>
          <c:val>
            <c:numRef>
              <c:f>'PMTCT_GP_NI-reduction'!$E$41:$E$47</c:f>
              <c:numCache>
                <c:formatCode>0%</c:formatCode>
                <c:ptCount val="7"/>
                <c:pt idx="0">
                  <c:v>2.2000000000000002</c:v>
                </c:pt>
                <c:pt idx="1">
                  <c:v>1.56</c:v>
                </c:pt>
                <c:pt idx="2">
                  <c:v>1.3461538461538463</c:v>
                </c:pt>
                <c:pt idx="3">
                  <c:v>1.1394025604551921</c:v>
                </c:pt>
                <c:pt idx="4">
                  <c:v>0.83943661971830985</c:v>
                </c:pt>
                <c:pt idx="5">
                  <c:v>0.734375</c:v>
                </c:pt>
                <c:pt idx="6">
                  <c:v>0.57692307692307687</c:v>
                </c:pt>
              </c:numCache>
            </c:numRef>
          </c:val>
        </c:ser>
        <c:dLbls>
          <c:showLegendKey val="0"/>
          <c:showVal val="0"/>
          <c:showCatName val="0"/>
          <c:showSerName val="0"/>
          <c:showPercent val="0"/>
          <c:showBubbleSize val="0"/>
        </c:dLbls>
        <c:gapWidth val="25"/>
        <c:overlap val="100"/>
        <c:axId val="567866320"/>
        <c:axId val="567867104"/>
      </c:barChart>
      <c:catAx>
        <c:axId val="56786632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2700000" spcFirstLastPara="1" vertOverflow="ellipsis"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567867104"/>
        <c:crosses val="autoZero"/>
        <c:auto val="1"/>
        <c:lblAlgn val="ctr"/>
        <c:lblOffset val="100"/>
        <c:noMultiLvlLbl val="0"/>
      </c:catAx>
      <c:valAx>
        <c:axId val="567867104"/>
        <c:scaling>
          <c:orientation val="minMax"/>
          <c:max val="1"/>
          <c:min val="-1"/>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en-US"/>
          </a:p>
        </c:txPr>
        <c:crossAx val="567866320"/>
        <c:crosses val="autoZero"/>
        <c:crossBetween val="between"/>
        <c:majorUnit val="0.1"/>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rot="-5400000" vert="horz"/>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by UNICEF regions,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Infections_15-19_AllRegs'!$B$38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D0F6B8D2-1F44-4397-AE25-DA5182B6C41E}" type="CELLRANGE">
                      <a:rPr lang="en-US"/>
                      <a:pPr/>
                      <a:t>[CELLRANGE]</a:t>
                    </a:fld>
                    <a:r>
                      <a:rPr lang="en-US" baseline="0"/>
                      <a:t> </a:t>
                    </a:r>
                    <a:fld id="{CE0F57BC-ADDE-4FA7-8E93-D55BAE0EC294}" type="CATEGORYNAME">
                      <a:rPr lang="en-US" baseline="0"/>
                      <a:pPr/>
                      <a:t>[CATEGORY NAME]</a:t>
                    </a:fld>
                    <a:r>
                      <a:rPr lang="en-US" baseline="0"/>
                      <a:t> </a:t>
                    </a:r>
                    <a:fld id="{FAC8AC6F-8376-46D1-9120-8C7A48DAB13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3E7B5E6B-CA07-47A9-AFEB-5858CE40CA11}" type="CELLRANGE">
                      <a:rPr lang="en-US"/>
                      <a:pPr/>
                      <a:t>[CELLRANGE]</a:t>
                    </a:fld>
                    <a:r>
                      <a:rPr lang="en-US" baseline="0"/>
                      <a:t> </a:t>
                    </a:r>
                    <a:fld id="{2DEC14E8-18DC-4FA6-985B-89BC93B7F696}" type="CATEGORYNAME">
                      <a:rPr lang="en-US" baseline="0"/>
                      <a:pPr/>
                      <a:t>[CATEGORY NAME]</a:t>
                    </a:fld>
                    <a:r>
                      <a:rPr lang="en-US" baseline="0"/>
                      <a:t> </a:t>
                    </a:r>
                    <a:fld id="{F2E8A1D5-4D39-40D0-9B62-D517DBA8096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6D4746C0-B36A-4178-9FE1-C6CADEAFC772}" type="CELLRANGE">
                      <a:rPr lang="en-US"/>
                      <a:pPr/>
                      <a:t>[CELLRANGE]</a:t>
                    </a:fld>
                    <a:r>
                      <a:rPr lang="en-US" baseline="0"/>
                      <a:t> </a:t>
                    </a:r>
                    <a:fld id="{9C7BEE11-BFE3-465F-916B-EA73F7F7F5E0}" type="CATEGORYNAME">
                      <a:rPr lang="en-US" baseline="0"/>
                      <a:pPr/>
                      <a:t>[CATEGORY NAME]</a:t>
                    </a:fld>
                    <a:r>
                      <a:rPr lang="en-US" baseline="0"/>
                      <a:t> </a:t>
                    </a:r>
                    <a:fld id="{44556D95-3B8C-4E43-8078-735EC85D175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manualLayout>
                  <c:x val="0.12307843243732461"/>
                  <c:y val="3.0015434612407809E-2"/>
                </c:manualLayout>
              </c:layout>
              <c:tx>
                <c:rich>
                  <a:bodyPr/>
                  <a:lstStyle/>
                  <a:p>
                    <a:fld id="{82B37424-27A8-46A9-B7F3-EF00EE29BD9D}" type="CELLRANGE">
                      <a:rPr lang="en-US" baseline="0"/>
                      <a:pPr/>
                      <a:t>[CELLRANGE]</a:t>
                    </a:fld>
                    <a:r>
                      <a:rPr lang="en-US" baseline="0"/>
                      <a:t> </a:t>
                    </a:r>
                    <a:fld id="{C9449027-E31A-43B3-A4DD-3F8EB7361296}" type="CATEGORYNAME">
                      <a:rPr lang="en-US" baseline="0"/>
                      <a:pPr/>
                      <a:t>[CATEGORY NAME]</a:t>
                    </a:fld>
                    <a:r>
                      <a:rPr lang="en-US" baseline="0"/>
                      <a:t> </a:t>
                    </a:r>
                    <a:fld id="{5B1EBDBE-C548-442A-916C-79B3F834C57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tx>
                <c:rich>
                  <a:bodyPr/>
                  <a:lstStyle/>
                  <a:p>
                    <a:fld id="{00D66B6D-10F3-4676-B7F6-D6CDF50D4087}" type="CELLRANGE">
                      <a:rPr lang="en-US"/>
                      <a:pPr/>
                      <a:t>[CELLRANGE]</a:t>
                    </a:fld>
                    <a:r>
                      <a:rPr lang="en-US" baseline="0"/>
                      <a:t> </a:t>
                    </a:r>
                    <a:fld id="{8F87A157-5599-4042-885C-0265EEF44E6B}" type="CATEGORYNAME">
                      <a:rPr lang="en-US" baseline="0"/>
                      <a:pPr/>
                      <a:t>[CATEGORY NAME]</a:t>
                    </a:fld>
                    <a:r>
                      <a:rPr lang="en-US" baseline="0"/>
                      <a:t> </a:t>
                    </a:r>
                    <a:fld id="{0E00AEBC-B8A0-40E2-BA1F-1EA2977170A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06101148-F626-4B2F-A4B3-269F397E644E}" type="CELLRANGE">
                      <a:rPr lang="en-US"/>
                      <a:pPr/>
                      <a:t>[CELLRANGE]</a:t>
                    </a:fld>
                    <a:r>
                      <a:rPr lang="en-US" baseline="0"/>
                      <a:t> </a:t>
                    </a:r>
                    <a:fld id="{140E1E25-0BDB-40BE-826B-1AD4DC1B8045}" type="CATEGORYNAME">
                      <a:rPr lang="en-US" baseline="0"/>
                      <a:pPr/>
                      <a:t>[CATEGORY NAME]</a:t>
                    </a:fld>
                    <a:r>
                      <a:rPr lang="en-US" baseline="0"/>
                      <a:t> </a:t>
                    </a:r>
                    <a:fld id="{0A472C41-8885-425E-A3D6-527F783EAEE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7B6D19C6-9BD1-4FF2-BF2F-997B7550DCD9}" type="CELLRANGE">
                      <a:rPr lang="en-US"/>
                      <a:pPr/>
                      <a:t>[CELLRANGE]</a:t>
                    </a:fld>
                    <a:r>
                      <a:rPr lang="en-US" baseline="0"/>
                      <a:t> </a:t>
                    </a:r>
                    <a:fld id="{F79AA628-F10F-4C4C-A60D-C01125AC4AD3}" type="CATEGORYNAME">
                      <a:rPr lang="en-US" baseline="0"/>
                      <a:pPr/>
                      <a:t>[CATEGORY NAME]</a:t>
                    </a:fld>
                    <a:r>
                      <a:rPr lang="en-US" baseline="0"/>
                      <a:t> </a:t>
                    </a:r>
                    <a:fld id="{19324A5A-E66C-4448-B41B-0444C15970B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BA1F20F3-46EC-4B78-9159-C69A415C1DE1}" type="CELLRANGE">
                      <a:rPr lang="en-US"/>
                      <a:pPr/>
                      <a:t>[CELLRANGE]</a:t>
                    </a:fld>
                    <a:r>
                      <a:rPr lang="en-US" baseline="0"/>
                      <a:t> </a:t>
                    </a:r>
                    <a:fld id="{536BA714-E3E7-4EA0-9504-C1E611C686EB}" type="CATEGORYNAME">
                      <a:rPr lang="en-US" baseline="0"/>
                      <a:pPr/>
                      <a:t>[CATEGORY NAME]</a:t>
                    </a:fld>
                    <a:r>
                      <a:rPr lang="en-US" baseline="0"/>
                      <a:t> </a:t>
                    </a:r>
                    <a:fld id="{F8C92EC1-BBE5-43D7-84FA-12281186200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'New Infections_15-19_AllRegs'!$A$39:$A$46</c:f>
              <c:strCache>
                <c:ptCount val="8"/>
                <c:pt idx="0">
                  <c:v>Eastern and Southern Africa</c:v>
                </c:pt>
                <c:pt idx="1">
                  <c:v>West and Central Africa</c:v>
                </c:pt>
                <c:pt idx="2">
                  <c:v>East Asia and the Pacific</c:v>
                </c:pt>
                <c:pt idx="3">
                  <c:v>South Asia</c:v>
                </c:pt>
                <c:pt idx="4">
                  <c:v>Latin America and the Caribbean</c:v>
                </c:pt>
                <c:pt idx="5">
                  <c:v>Rest of world</c:v>
                </c:pt>
                <c:pt idx="6">
                  <c:v>CEE/CIS</c:v>
                </c:pt>
                <c:pt idx="7">
                  <c:v>Middle East and North Africa</c:v>
                </c:pt>
              </c:strCache>
            </c:strRef>
          </c:cat>
          <c:val>
            <c:numRef>
              <c:f>'New Infections_15-19_AllRegs'!$B$39:$B$46</c:f>
              <c:numCache>
                <c:formatCode>General</c:formatCode>
                <c:ptCount val="8"/>
                <c:pt idx="0">
                  <c:v>133161.74</c:v>
                </c:pt>
                <c:pt idx="1">
                  <c:v>35736.720000000001</c:v>
                </c:pt>
                <c:pt idx="2">
                  <c:v>25194.881099999999</c:v>
                </c:pt>
                <c:pt idx="3">
                  <c:v>18788.596699999998</c:v>
                </c:pt>
                <c:pt idx="4">
                  <c:v>17497.52</c:v>
                </c:pt>
                <c:pt idx="5">
                  <c:v>12422.69</c:v>
                </c:pt>
                <c:pt idx="6">
                  <c:v>6198.3698000000004</c:v>
                </c:pt>
                <c:pt idx="7">
                  <c:v>2323.98</c:v>
                </c:pt>
              </c:numCache>
            </c:numRef>
          </c:val>
          <c:extLst>
            <c:ext xmlns:c15="http://schemas.microsoft.com/office/drawing/2012/chart" uri="{02D57815-91ED-43cb-92C2-25804820EDAC}">
              <c15:datalabelsRange>
                <c15:f>'New Infections_15-19_AllRegs'!$C$39:$C$46</c15:f>
                <c15:dlblRangeCache>
                  <c:ptCount val="8"/>
                  <c:pt idx="0">
                    <c:v>130,000</c:v>
                  </c:pt>
                  <c:pt idx="1">
                    <c:v>36,000</c:v>
                  </c:pt>
                  <c:pt idx="2">
                    <c:v>25,000</c:v>
                  </c:pt>
                  <c:pt idx="3">
                    <c:v>19,000</c:v>
                  </c:pt>
                  <c:pt idx="4">
                    <c:v>17,000</c:v>
                  </c:pt>
                  <c:pt idx="5">
                    <c:v>12,000</c:v>
                  </c:pt>
                  <c:pt idx="6">
                    <c:v>6,200</c:v>
                  </c:pt>
                  <c:pt idx="7">
                    <c:v>2,300</c:v>
                  </c:pt>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Middle East and North Africa,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456026548411117"/>
          <c:y val="0.37058086820190983"/>
          <c:w val="0.54329718907908797"/>
          <c:h val="0.56593441252528154"/>
        </c:manualLayout>
      </c:layout>
      <c:pieChart>
        <c:varyColors val="1"/>
        <c:ser>
          <c:idx val="0"/>
          <c:order val="0"/>
          <c:tx>
            <c:strRef>
              <c:f>'New Infections_15-19_reg'!$B$38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Lbls>
            <c:dLbl>
              <c:idx val="0"/>
              <c:layout/>
              <c:tx>
                <c:rich>
                  <a:bodyPr/>
                  <a:lstStyle/>
                  <a:p>
                    <a:fld id="{F495D691-87DA-4142-9792-98E2421D7E86}" type="CELLRANGE">
                      <a:rPr lang="en-US"/>
                      <a:pPr/>
                      <a:t>[CELLRANGE]</a:t>
                    </a:fld>
                    <a:r>
                      <a:rPr lang="en-US" baseline="0"/>
                      <a:t> </a:t>
                    </a:r>
                    <a:fld id="{C71F474E-A115-47BF-B908-BC7FA0611B53}" type="CATEGORYNAME">
                      <a:rPr lang="en-US" baseline="0"/>
                      <a:pPr/>
                      <a:t>[CATEGORY NAME]</a:t>
                    </a:fld>
                    <a:r>
                      <a:rPr lang="en-US" baseline="0"/>
                      <a:t> </a:t>
                    </a:r>
                    <a:fld id="{B7EE5DA1-F7D2-4C97-9047-BF5A7CC26D9E}"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C1436161-F52A-4A5D-9D30-D5596D3EC90E}" type="CELLRANGE">
                      <a:rPr lang="en-US"/>
                      <a:pPr/>
                      <a:t>[CELLRANGE]</a:t>
                    </a:fld>
                    <a:r>
                      <a:rPr lang="en-US" baseline="0"/>
                      <a:t> </a:t>
                    </a:r>
                    <a:fld id="{1E97DC5E-5B80-4039-A5F2-A277EC740519}" type="CATEGORYNAME">
                      <a:rPr lang="en-US" baseline="0"/>
                      <a:pPr/>
                      <a:t>[CATEGORY NAME]</a:t>
                    </a:fld>
                    <a:r>
                      <a:rPr lang="en-US" baseline="0"/>
                      <a:t> </a:t>
                    </a:r>
                    <a:fld id="{F056038D-7071-4E40-976C-EFF27C57E010}"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A45A284D-2601-4F13-9E0E-405CF70D78D6}" type="CELLRANGE">
                      <a:rPr lang="en-US"/>
                      <a:pPr/>
                      <a:t>[CELLRANGE]</a:t>
                    </a:fld>
                    <a:r>
                      <a:rPr lang="en-US" baseline="0"/>
                      <a:t> </a:t>
                    </a:r>
                    <a:fld id="{4C02DDB8-47E9-4600-9F67-2FFD8A237457}" type="CATEGORYNAME">
                      <a:rPr lang="en-US" baseline="0"/>
                      <a:pPr/>
                      <a:t>[CATEGORY NAME]</a:t>
                    </a:fld>
                    <a:r>
                      <a:rPr lang="en-US" baseline="0"/>
                      <a:t> </a:t>
                    </a:r>
                    <a:fld id="{72F8098D-3A3F-4384-B46F-463DDB2E3471}"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12810E3C-D955-448E-9359-CBA280E128B2}" type="CELLRANGE">
                      <a:rPr lang="en-US"/>
                      <a:pPr/>
                      <a:t>[CELLRANGE]</a:t>
                    </a:fld>
                    <a:r>
                      <a:rPr lang="en-US" baseline="0"/>
                      <a:t> </a:t>
                    </a:r>
                    <a:fld id="{D60805DF-9B7C-4684-B8FF-D66B914DCF76}" type="CATEGORYNAME">
                      <a:rPr lang="en-US" baseline="0"/>
                      <a:pPr/>
                      <a:t>[CATEGORY NAME]</a:t>
                    </a:fld>
                    <a:r>
                      <a:rPr lang="en-US" baseline="0"/>
                      <a:t> </a:t>
                    </a:r>
                    <a:fld id="{24DF76AD-C37A-4C5D-9B91-84DAFFCAB5A2}"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6DF1729B-5E83-4C1E-A4D6-3A8AA213E39B}" type="CELLRANGE">
                      <a:rPr lang="en-US"/>
                      <a:pPr/>
                      <a:t>[CELLRANGE]</a:t>
                    </a:fld>
                    <a:r>
                      <a:rPr lang="en-US" baseline="0"/>
                      <a:t> </a:t>
                    </a:r>
                    <a:fld id="{1C16A885-0E01-4E08-B029-E485742852FB}" type="CATEGORYNAME">
                      <a:rPr lang="en-US" baseline="0"/>
                      <a:pPr/>
                      <a:t>[CATEGORY NAME]</a:t>
                    </a:fld>
                    <a:r>
                      <a:rPr lang="en-US" baseline="0"/>
                      <a:t> </a:t>
                    </a:r>
                    <a:fld id="{7AAE3B92-A164-4F14-89C2-698069AE3E7C}"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34D8835B-E359-49DA-8B23-53EDC6A5AB9F}" type="CELLRANGE">
                      <a:rPr lang="en-US"/>
                      <a:pPr/>
                      <a:t>[CELLRANGE]</a:t>
                    </a:fld>
                    <a:r>
                      <a:rPr lang="en-US" baseline="0"/>
                      <a:t> </a:t>
                    </a:r>
                    <a:fld id="{FD5F4790-AB83-4B00-B8D8-6265E27CE010}" type="CATEGORYNAME">
                      <a:rPr lang="en-US" baseline="0"/>
                      <a:pPr/>
                      <a:t>[CATEGORY NAME]</a:t>
                    </a:fld>
                    <a:r>
                      <a:rPr lang="en-US" baseline="0"/>
                      <a:t> </a:t>
                    </a:r>
                    <a:fld id="{C8940E43-7D09-41E6-9429-21D9975FA42E}"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54360740-2614-4DDB-AE03-BC17C7FA04E3}" type="CELLRANGE">
                      <a:rPr lang="en-US"/>
                      <a:pPr/>
                      <a:t>[CELLRANGE]</a:t>
                    </a:fld>
                    <a:r>
                      <a:rPr lang="en-US" baseline="0"/>
                      <a:t> </a:t>
                    </a:r>
                    <a:fld id="{ADD1263D-6FF6-4DA1-978A-9FC9802E83BC}" type="CATEGORYNAME">
                      <a:rPr lang="en-US" baseline="0"/>
                      <a:pPr/>
                      <a:t>[CATEGORY NAME]</a:t>
                    </a:fld>
                    <a:r>
                      <a:rPr lang="en-US" baseline="0"/>
                      <a:t> </a:t>
                    </a:r>
                    <a:fld id="{5317E0BE-8F69-4A64-9A2C-B6DE6B73A770}"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2831EED9-E567-4AD0-BBFC-45FB152A78B5}" type="CELLRANGE">
                      <a:rPr lang="en-US"/>
                      <a:pPr/>
                      <a:t>[CELLRANGE]</a:t>
                    </a:fld>
                    <a:r>
                      <a:rPr lang="en-US" baseline="0"/>
                      <a:t> </a:t>
                    </a:r>
                    <a:fld id="{1BEF7D8E-585B-446E-98D9-60151490319C}" type="CATEGORYNAME">
                      <a:rPr lang="en-US" baseline="0"/>
                      <a:pPr/>
                      <a:t>[CATEGORY NAME]</a:t>
                    </a:fld>
                    <a:r>
                      <a:rPr lang="en-US" baseline="0"/>
                      <a:t> </a:t>
                    </a:r>
                    <a:fld id="{11A9F921-F34F-48EF-99B3-A4715ADDDC1A}"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8"/>
              <c:layout/>
              <c:tx>
                <c:rich>
                  <a:bodyPr/>
                  <a:lstStyle/>
                  <a:p>
                    <a:fld id="{3716B53F-F7B3-4AED-BFAC-84CB508235E7}" type="CELLRANGE">
                      <a:rPr lang="en-US"/>
                      <a:pPr/>
                      <a:t>[CELLRANGE]</a:t>
                    </a:fld>
                    <a:r>
                      <a:rPr lang="en-US" baseline="0"/>
                      <a:t> </a:t>
                    </a:r>
                    <a:fld id="{A6329414-9028-4370-8B4C-4E7EB4B5E351}" type="CATEGORYNAME">
                      <a:rPr lang="en-US" baseline="0"/>
                      <a:pPr/>
                      <a:t>[CATEGORY NAME]</a:t>
                    </a:fld>
                    <a:r>
                      <a:rPr lang="en-US" baseline="0"/>
                      <a:t> </a:t>
                    </a:r>
                    <a:fld id="{8854BC60-A712-49CB-83A8-A304B8BD7F1A}"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9"/>
              <c:layout>
                <c:manualLayout>
                  <c:x val="0.13473424470766895"/>
                  <c:y val="-2.2801285476534237E-2"/>
                </c:manualLayout>
              </c:layout>
              <c:tx>
                <c:rich>
                  <a:bodyPr/>
                  <a:lstStyle/>
                  <a:p>
                    <a:fld id="{A4B1C004-5A2A-46DA-890B-4C9B88483760}" type="CELLRANGE">
                      <a:rPr lang="en-US" baseline="0"/>
                      <a:pPr/>
                      <a:t>[CELLRANGE]</a:t>
                    </a:fld>
                    <a:r>
                      <a:rPr lang="en-US" baseline="0"/>
                      <a:t> </a:t>
                    </a:r>
                    <a:fld id="{B1F9BC84-13E4-40E7-80F2-BC592D0C8BAF}" type="CATEGORYNAME">
                      <a:rPr lang="en-US" baseline="0"/>
                      <a:pPr/>
                      <a:t>[CATEGORY NAME]</a:t>
                    </a:fld>
                    <a:r>
                      <a:rPr lang="en-US" baseline="0"/>
                      <a:t> </a:t>
                    </a:r>
                    <a:fld id="{60EA871E-B193-424C-9F8A-0923520F58A0}"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'New Infections_15-19_reg'!$A$39:$A$48</c:f>
              <c:strCache>
                <c:ptCount val="10"/>
                <c:pt idx="0">
                  <c:v>Sudan</c:v>
                </c:pt>
                <c:pt idx="1">
                  <c:v>Egypt</c:v>
                </c:pt>
                <c:pt idx="2">
                  <c:v>Yemen</c:v>
                </c:pt>
                <c:pt idx="3">
                  <c:v>Iran (Islamic Republic of)</c:v>
                </c:pt>
                <c:pt idx="4">
                  <c:v>Morocco</c:v>
                </c:pt>
                <c:pt idx="5">
                  <c:v>Algeria</c:v>
                </c:pt>
                <c:pt idx="6">
                  <c:v>Djibouti</c:v>
                </c:pt>
                <c:pt idx="7">
                  <c:v>Tunisia</c:v>
                </c:pt>
                <c:pt idx="8">
                  <c:v>Oman</c:v>
                </c:pt>
                <c:pt idx="9">
                  <c:v>Lebanon</c:v>
                </c:pt>
              </c:strCache>
            </c:strRef>
          </c:cat>
          <c:val>
            <c:numRef>
              <c:f>'New Infections_15-19_reg'!$B$39:$B$48</c:f>
              <c:numCache>
                <c:formatCode>General</c:formatCode>
                <c:ptCount val="10"/>
                <c:pt idx="0">
                  <c:v>1206.57</c:v>
                </c:pt>
                <c:pt idx="1">
                  <c:v>261.52</c:v>
                </c:pt>
                <c:pt idx="2">
                  <c:v>230</c:v>
                </c:pt>
                <c:pt idx="3">
                  <c:v>218.03</c:v>
                </c:pt>
                <c:pt idx="4">
                  <c:v>204.78</c:v>
                </c:pt>
                <c:pt idx="5">
                  <c:v>56.85</c:v>
                </c:pt>
                <c:pt idx="6">
                  <c:v>44.32</c:v>
                </c:pt>
                <c:pt idx="7">
                  <c:v>41.38</c:v>
                </c:pt>
                <c:pt idx="8">
                  <c:v>31.95</c:v>
                </c:pt>
                <c:pt idx="9">
                  <c:v>28.58</c:v>
                </c:pt>
              </c:numCache>
            </c:numRef>
          </c:val>
          <c:extLst>
            <c:ext xmlns:c15="http://schemas.microsoft.com/office/drawing/2012/chart" uri="{02D57815-91ED-43cb-92C2-25804820EDAC}">
              <c15:datalabelsRange>
                <c15:f>'New Infections_15-19_reg'!$C$39:$C$48</c15:f>
                <c15:dlblRangeCache>
                  <c:ptCount val="10"/>
                  <c:pt idx="0">
                    <c:v>1,200</c:v>
                  </c:pt>
                  <c:pt idx="1">
                    <c:v>&lt;500</c:v>
                  </c:pt>
                  <c:pt idx="2">
                    <c:v>&lt;500</c:v>
                  </c:pt>
                  <c:pt idx="3">
                    <c:v>&lt;500</c:v>
                  </c:pt>
                  <c:pt idx="4">
                    <c:v>&lt;500</c:v>
                  </c:pt>
                  <c:pt idx="5">
                    <c:v>&lt;100</c:v>
                  </c:pt>
                  <c:pt idx="6">
                    <c:v>&lt;100</c:v>
                  </c:pt>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change in new infections among adolescents (15-19), Middle East and North Africa, 2000-2015</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NI_2000v2015!$D$30</c:f>
              <c:strCache>
                <c:ptCount val="1"/>
                <c:pt idx="0">
                  <c:v>% change</c:v>
                </c:pt>
              </c:strCache>
            </c:strRef>
          </c:tx>
          <c:spPr>
            <a:solidFill>
              <a:schemeClr val="bg1">
                <a:lumMod val="75000"/>
              </a:schemeClr>
            </a:solidFill>
            <a:ln>
              <a:noFill/>
            </a:ln>
            <a:effectLst/>
          </c:spPr>
          <c:invertIfNegative val="0"/>
          <c:dLbls>
            <c:dLbl>
              <c:idx val="0"/>
              <c:layout/>
              <c:tx>
                <c:rich>
                  <a:bodyPr/>
                  <a:lstStyle/>
                  <a:p>
                    <a:r>
                      <a:rPr lang="en-US"/>
                      <a:t>66%</a:t>
                    </a:r>
                  </a:p>
                </c:rich>
              </c:tx>
              <c:dLblPos val="inEnd"/>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58%</a:t>
                    </a:r>
                  </a:p>
                </c:rich>
              </c:tx>
              <c:dLblPos val="inEnd"/>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46%</a:t>
                    </a:r>
                  </a:p>
                </c:rich>
              </c:tx>
              <c:dLblPos val="inEnd"/>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38%</a:t>
                    </a:r>
                  </a:p>
                </c:rich>
              </c:tx>
              <c:dLblPos val="inEnd"/>
              <c:showLegendKey val="0"/>
              <c:showVal val="1"/>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t>&gt;95%</a:t>
                    </a:r>
                  </a:p>
                </c:rich>
              </c:tx>
              <c:dLblPos val="inEnd"/>
              <c:showLegendKey val="0"/>
              <c:showVal val="1"/>
              <c:showCatName val="0"/>
              <c:showSerName val="0"/>
              <c:showPercent val="0"/>
              <c:showBubbleSize val="0"/>
              <c:extLst>
                <c:ext xmlns:c15="http://schemas.microsoft.com/office/drawing/2012/chart" uri="{CE6537A1-D6FC-4f65-9D91-7224C49458BB}">
                  <c15:layout/>
                </c:ext>
              </c:extLst>
            </c:dLbl>
            <c:dLbl>
              <c:idx val="6"/>
              <c:layout/>
              <c:tx>
                <c:rich>
                  <a:bodyPr/>
                  <a:lstStyle/>
                  <a:p>
                    <a:r>
                      <a:rPr lang="en-US"/>
                      <a:t>&gt;95%</a:t>
                    </a:r>
                  </a:p>
                </c:rich>
              </c:tx>
              <c:dLblPos val="in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NI_2000v2015!$A$31:$A$37</c:f>
              <c:strCache>
                <c:ptCount val="7"/>
                <c:pt idx="0">
                  <c:v>Djibouti</c:v>
                </c:pt>
                <c:pt idx="1">
                  <c:v>Morocco</c:v>
                </c:pt>
                <c:pt idx="2">
                  <c:v>Iran (Islamic Republic of)</c:v>
                </c:pt>
                <c:pt idx="3">
                  <c:v>Algeria</c:v>
                </c:pt>
                <c:pt idx="4">
                  <c:v>Sudan</c:v>
                </c:pt>
                <c:pt idx="5">
                  <c:v>Yemen</c:v>
                </c:pt>
                <c:pt idx="6">
                  <c:v>Egypt</c:v>
                </c:pt>
              </c:strCache>
            </c:strRef>
          </c:cat>
          <c:val>
            <c:numRef>
              <c:f>NI_2000v2015!$D$31:$D$37</c:f>
              <c:numCache>
                <c:formatCode>General</c:formatCode>
                <c:ptCount val="7"/>
                <c:pt idx="0">
                  <c:v>-0.65757552344896864</c:v>
                </c:pt>
                <c:pt idx="1">
                  <c:v>-0.57839907765790999</c:v>
                </c:pt>
                <c:pt idx="2">
                  <c:v>-0.45682610861983058</c:v>
                </c:pt>
                <c:pt idx="3">
                  <c:v>-0.37936681222707419</c:v>
                </c:pt>
                <c:pt idx="4">
                  <c:v>0.91245839277223006</c:v>
                </c:pt>
                <c:pt idx="5">
                  <c:v>1</c:v>
                </c:pt>
                <c:pt idx="6">
                  <c:v>1</c:v>
                </c:pt>
              </c:numCache>
            </c:numRef>
          </c:val>
          <c:extLst/>
        </c:ser>
        <c:dLbls>
          <c:showLegendKey val="0"/>
          <c:showVal val="0"/>
          <c:showCatName val="0"/>
          <c:showSerName val="0"/>
          <c:showPercent val="0"/>
          <c:showBubbleSize val="0"/>
        </c:dLbls>
        <c:gapWidth val="50"/>
        <c:axId val="726495184"/>
        <c:axId val="726494792"/>
      </c:barChart>
      <c:catAx>
        <c:axId val="7264951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494792"/>
        <c:crosses val="autoZero"/>
        <c:auto val="1"/>
        <c:lblAlgn val="ctr"/>
        <c:lblOffset val="100"/>
        <c:noMultiLvlLbl val="0"/>
      </c:catAx>
      <c:valAx>
        <c:axId val="726494792"/>
        <c:scaling>
          <c:orientation val="minMax"/>
          <c:max val="1"/>
          <c:min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495184"/>
        <c:crosses val="autoZero"/>
        <c:crossBetween val="between"/>
      </c:valAx>
      <c:spPr>
        <a:gradFill flip="none" rotWithShape="1">
          <a:gsLst>
            <a:gs pos="50000">
              <a:srgbClr val="92D050">
                <a:alpha val="40000"/>
              </a:srgbClr>
            </a:gs>
            <a:gs pos="50000">
              <a:srgbClr val="92D050"/>
            </a:gs>
            <a:gs pos="50000">
              <a:srgbClr val="92D050">
                <a:alpha val="40000"/>
              </a:srgbClr>
            </a:gs>
            <a:gs pos="50000">
              <a:srgbClr val="92D050">
                <a:alpha val="40000"/>
              </a:srgbClr>
            </a:gs>
            <a:gs pos="50000">
              <a:srgbClr val="92D050">
                <a:alpha val="40000"/>
              </a:srgbClr>
            </a:gs>
            <a:gs pos="50000">
              <a:srgbClr val="FF0000">
                <a:alpha val="50000"/>
                <a:lumMod val="100000"/>
              </a:srgbClr>
            </a:gs>
          </a:gsLst>
          <a:lin ang="16200000" scaled="1"/>
          <a:tileRect/>
        </a:gradFill>
        <a:ln>
          <a:noFill/>
        </a:ln>
        <a:effectLst/>
      </c:spPr>
    </c:plotArea>
    <c:plotVisOnly val="0"/>
    <c:dispBlanksAs val="gap"/>
    <c:showDLblsOverMax val="0"/>
  </c:chart>
  <c:spPr>
    <a:solidFill>
      <a:schemeClr val="bg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Estimated number of new HIV infections among children aged 0–14, adolescents aged 15–19 and young people aged 20–24, Middle East and North Africa, 2000–2015</a:t>
            </a:r>
          </a:p>
        </c:rich>
      </c:tx>
      <c:layout/>
      <c:overlay val="0"/>
      <c:spPr>
        <a:noFill/>
        <a:ln>
          <a:noFill/>
        </a:ln>
        <a:effectLst/>
      </c:spPr>
      <c:txPr>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NI_ageGroups!$B$37</c:f>
              <c:strCache>
                <c:ptCount val="1"/>
                <c:pt idx="0">
                  <c:v>Children aged 0-14</c:v>
                </c:pt>
              </c:strCache>
            </c:strRef>
          </c:tx>
          <c:spPr>
            <a:ln w="22225" cap="rnd">
              <a:solidFill>
                <a:schemeClr val="accent1"/>
              </a:solidFill>
              <a:round/>
            </a:ln>
            <a:effectLst/>
          </c:spPr>
          <c:marker>
            <c:symbol val="none"/>
          </c:marker>
          <c:cat>
            <c:numRef>
              <c:f>NI_ageGroups!$A$38:$A$53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NI_ageGroups!$B$38:$B$53</c:f>
              <c:numCache>
                <c:formatCode>General</c:formatCode>
                <c:ptCount val="16"/>
                <c:pt idx="0">
                  <c:v>927</c:v>
                </c:pt>
                <c:pt idx="1">
                  <c:v>997</c:v>
                </c:pt>
                <c:pt idx="2">
                  <c:v>1062</c:v>
                </c:pt>
                <c:pt idx="3">
                  <c:v>1123</c:v>
                </c:pt>
                <c:pt idx="4">
                  <c:v>1194</c:v>
                </c:pt>
                <c:pt idx="5">
                  <c:v>1248</c:v>
                </c:pt>
                <c:pt idx="6">
                  <c:v>1300</c:v>
                </c:pt>
                <c:pt idx="7">
                  <c:v>1345</c:v>
                </c:pt>
                <c:pt idx="8">
                  <c:v>1367</c:v>
                </c:pt>
                <c:pt idx="9">
                  <c:v>1410</c:v>
                </c:pt>
                <c:pt idx="10">
                  <c:v>1432.6266000000001</c:v>
                </c:pt>
                <c:pt idx="11">
                  <c:v>1491.6574000000001</c:v>
                </c:pt>
                <c:pt idx="12">
                  <c:v>1499.7067999999999</c:v>
                </c:pt>
                <c:pt idx="13">
                  <c:v>1509.7692999999999</c:v>
                </c:pt>
                <c:pt idx="14">
                  <c:v>1524.8905</c:v>
                </c:pt>
                <c:pt idx="15">
                  <c:v>1477</c:v>
                </c:pt>
              </c:numCache>
            </c:numRef>
          </c:val>
          <c:smooth val="0"/>
        </c:ser>
        <c:ser>
          <c:idx val="1"/>
          <c:order val="1"/>
          <c:tx>
            <c:strRef>
              <c:f>NI_ageGroups!$C$37</c:f>
              <c:strCache>
                <c:ptCount val="1"/>
                <c:pt idx="0">
                  <c:v>Adolescents aged 15-19</c:v>
                </c:pt>
              </c:strCache>
            </c:strRef>
          </c:tx>
          <c:spPr>
            <a:ln w="22225" cap="rnd">
              <a:solidFill>
                <a:schemeClr val="accent2"/>
              </a:solidFill>
              <a:round/>
            </a:ln>
            <a:effectLst/>
          </c:spPr>
          <c:marker>
            <c:symbol val="none"/>
          </c:marker>
          <c:cat>
            <c:numRef>
              <c:f>NI_ageGroups!$A$38:$A$53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NI_ageGroups!$C$38:$C$53</c:f>
              <c:numCache>
                <c:formatCode>General</c:formatCode>
                <c:ptCount val="16"/>
                <c:pt idx="0">
                  <c:v>1977.6</c:v>
                </c:pt>
                <c:pt idx="1">
                  <c:v>2121.23</c:v>
                </c:pt>
                <c:pt idx="2">
                  <c:v>2239.39</c:v>
                </c:pt>
                <c:pt idx="3">
                  <c:v>2290.9699999999998</c:v>
                </c:pt>
                <c:pt idx="4">
                  <c:v>2396.33</c:v>
                </c:pt>
                <c:pt idx="5">
                  <c:v>2383.66</c:v>
                </c:pt>
                <c:pt idx="6">
                  <c:v>2444.19</c:v>
                </c:pt>
                <c:pt idx="7">
                  <c:v>2422.61</c:v>
                </c:pt>
                <c:pt idx="8">
                  <c:v>2489.62</c:v>
                </c:pt>
                <c:pt idx="9">
                  <c:v>2459.17</c:v>
                </c:pt>
                <c:pt idx="10">
                  <c:v>2482.1999999999998</c:v>
                </c:pt>
                <c:pt idx="11">
                  <c:v>2437.08</c:v>
                </c:pt>
                <c:pt idx="12">
                  <c:v>2374.6999999999998</c:v>
                </c:pt>
                <c:pt idx="13">
                  <c:v>2361.7199999999998</c:v>
                </c:pt>
                <c:pt idx="14">
                  <c:v>2337.38</c:v>
                </c:pt>
                <c:pt idx="15">
                  <c:v>2323.98</c:v>
                </c:pt>
              </c:numCache>
            </c:numRef>
          </c:val>
          <c:smooth val="0"/>
        </c:ser>
        <c:ser>
          <c:idx val="2"/>
          <c:order val="2"/>
          <c:tx>
            <c:strRef>
              <c:f>NI_ageGroups!$D$37</c:f>
              <c:strCache>
                <c:ptCount val="1"/>
                <c:pt idx="0">
                  <c:v>Young people aged 20-24</c:v>
                </c:pt>
              </c:strCache>
            </c:strRef>
          </c:tx>
          <c:spPr>
            <a:ln w="22225" cap="rnd">
              <a:solidFill>
                <a:schemeClr val="accent3"/>
              </a:solidFill>
              <a:round/>
            </a:ln>
            <a:effectLst/>
          </c:spPr>
          <c:marker>
            <c:symbol val="none"/>
          </c:marker>
          <c:cat>
            <c:numRef>
              <c:f>NI_ageGroups!$A$38:$A$53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NI_ageGroups!$D$38:$D$53</c:f>
              <c:numCache>
                <c:formatCode>General</c:formatCode>
                <c:ptCount val="16"/>
                <c:pt idx="0">
                  <c:v>2468.8000000000002</c:v>
                </c:pt>
                <c:pt idx="1">
                  <c:v>2619.34</c:v>
                </c:pt>
                <c:pt idx="2">
                  <c:v>2739.81</c:v>
                </c:pt>
                <c:pt idx="3">
                  <c:v>2795.38</c:v>
                </c:pt>
                <c:pt idx="4">
                  <c:v>2915.21</c:v>
                </c:pt>
                <c:pt idx="5">
                  <c:v>2939.52</c:v>
                </c:pt>
                <c:pt idx="6">
                  <c:v>3035.6</c:v>
                </c:pt>
                <c:pt idx="7">
                  <c:v>3027.32</c:v>
                </c:pt>
                <c:pt idx="8">
                  <c:v>3119.08</c:v>
                </c:pt>
                <c:pt idx="9">
                  <c:v>3070.69</c:v>
                </c:pt>
                <c:pt idx="10">
                  <c:v>3077.5</c:v>
                </c:pt>
                <c:pt idx="11">
                  <c:v>3040.14</c:v>
                </c:pt>
                <c:pt idx="12">
                  <c:v>2972.97</c:v>
                </c:pt>
                <c:pt idx="13">
                  <c:v>2929.43</c:v>
                </c:pt>
                <c:pt idx="14">
                  <c:v>2875.7</c:v>
                </c:pt>
                <c:pt idx="15">
                  <c:v>2811.26</c:v>
                </c:pt>
              </c:numCache>
            </c:numRef>
          </c:val>
          <c:smooth val="0"/>
        </c:ser>
        <c:dLbls>
          <c:showLegendKey val="0"/>
          <c:showVal val="0"/>
          <c:showCatName val="0"/>
          <c:showSerName val="0"/>
          <c:showPercent val="0"/>
          <c:showBubbleSize val="0"/>
        </c:dLbls>
        <c:smooth val="0"/>
        <c:axId val="726494008"/>
        <c:axId val="726493616"/>
      </c:lineChart>
      <c:catAx>
        <c:axId val="72649400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726493616"/>
        <c:crosses val="autoZero"/>
        <c:auto val="1"/>
        <c:lblAlgn val="ctr"/>
        <c:lblOffset val="100"/>
        <c:noMultiLvlLbl val="0"/>
      </c:catAx>
      <c:valAx>
        <c:axId val="726493616"/>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726494008"/>
        <c:crosses val="autoZero"/>
        <c:crossBetween val="midCat"/>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6.6892760076930902E-2"/>
          <c:y val="0.1116338692957498"/>
          <c:w val="0.91592068549848238"/>
          <c:h val="6.510267733246524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number of AIDS-related deaths, by 5-year age groups, Middle East and North Africa, 2000-2015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'AIDS Deaths_by age grps_reg'!$A$36</c:f>
              <c:strCache>
                <c:ptCount val="1"/>
                <c:pt idx="0">
                  <c:v>Age 0-4</c:v>
                </c:pt>
              </c:strCache>
            </c:strRef>
          </c:tx>
          <c:spPr>
            <a:ln w="22225" cap="rnd">
              <a:solidFill>
                <a:schemeClr val="accent1"/>
              </a:solidFill>
              <a:round/>
            </a:ln>
            <a:effectLst/>
          </c:spPr>
          <c:marker>
            <c:symbol val="none"/>
          </c:marker>
          <c:cat>
            <c:numRef>
              <c:f>'AIDS Deaths_by age grps_reg'!$B$35:$Q$35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'AIDS Deaths_by age grps_reg'!$B$36:$Q$36</c:f>
              <c:numCache>
                <c:formatCode>General</c:formatCode>
                <c:ptCount val="16"/>
                <c:pt idx="0">
                  <c:v>325.3383</c:v>
                </c:pt>
                <c:pt idx="1">
                  <c:v>359.39960000000002</c:v>
                </c:pt>
                <c:pt idx="2">
                  <c:v>395.41829999999999</c:v>
                </c:pt>
                <c:pt idx="3">
                  <c:v>428.43540000000002</c:v>
                </c:pt>
                <c:pt idx="4">
                  <c:v>460.64339999999999</c:v>
                </c:pt>
                <c:pt idx="5">
                  <c:v>487.82049999999998</c:v>
                </c:pt>
                <c:pt idx="6">
                  <c:v>514.82399999999996</c:v>
                </c:pt>
                <c:pt idx="7">
                  <c:v>540.84270000000004</c:v>
                </c:pt>
                <c:pt idx="8">
                  <c:v>559.88549999999998</c:v>
                </c:pt>
                <c:pt idx="9">
                  <c:v>565.9425</c:v>
                </c:pt>
                <c:pt idx="10">
                  <c:v>573</c:v>
                </c:pt>
                <c:pt idx="11">
                  <c:v>592.88059999999996</c:v>
                </c:pt>
                <c:pt idx="12">
                  <c:v>593.64829999999995</c:v>
                </c:pt>
                <c:pt idx="13">
                  <c:v>609.46590000000003</c:v>
                </c:pt>
                <c:pt idx="14">
                  <c:v>629.50149999999996</c:v>
                </c:pt>
                <c:pt idx="15">
                  <c:v>630</c:v>
                </c:pt>
              </c:numCache>
            </c:numRef>
          </c:val>
          <c:smooth val="0"/>
        </c:ser>
        <c:ser>
          <c:idx val="4"/>
          <c:order val="1"/>
          <c:tx>
            <c:strRef>
              <c:f>'AIDS Deaths_by age grps_reg'!$A$37</c:f>
              <c:strCache>
                <c:ptCount val="1"/>
                <c:pt idx="0">
                  <c:v>Age 5-9</c:v>
                </c:pt>
              </c:strCache>
            </c:strRef>
          </c:tx>
          <c:spPr>
            <a:ln w="22225" cap="rnd">
              <a:solidFill>
                <a:schemeClr val="accent5"/>
              </a:solidFill>
              <a:round/>
            </a:ln>
            <a:effectLst/>
          </c:spPr>
          <c:marker>
            <c:symbol val="none"/>
          </c:marker>
          <c:cat>
            <c:numRef>
              <c:f>'AIDS Deaths_by age grps_reg'!$B$35:$Q$35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'AIDS Deaths_by age grps_reg'!$B$37:$Q$37</c:f>
              <c:numCache>
                <c:formatCode>General</c:formatCode>
                <c:ptCount val="16"/>
                <c:pt idx="0">
                  <c:v>27.7288</c:v>
                </c:pt>
                <c:pt idx="1">
                  <c:v>32.9071</c:v>
                </c:pt>
                <c:pt idx="2">
                  <c:v>38.058900000000001</c:v>
                </c:pt>
                <c:pt idx="3">
                  <c:v>44.201500000000003</c:v>
                </c:pt>
                <c:pt idx="4">
                  <c:v>51.401499999999999</c:v>
                </c:pt>
                <c:pt idx="5">
                  <c:v>55.600200000000001</c:v>
                </c:pt>
                <c:pt idx="6">
                  <c:v>61.715400000000002</c:v>
                </c:pt>
                <c:pt idx="7">
                  <c:v>65.876599999999996</c:v>
                </c:pt>
                <c:pt idx="8">
                  <c:v>71.040300000000002</c:v>
                </c:pt>
                <c:pt idx="9">
                  <c:v>74.088700000000003</c:v>
                </c:pt>
                <c:pt idx="10">
                  <c:v>77.026700000000005</c:v>
                </c:pt>
                <c:pt idx="11">
                  <c:v>81.089399999999998</c:v>
                </c:pt>
                <c:pt idx="12">
                  <c:v>79.964699999999993</c:v>
                </c:pt>
                <c:pt idx="13">
                  <c:v>84.610600000000005</c:v>
                </c:pt>
                <c:pt idx="14">
                  <c:v>90.548100000000005</c:v>
                </c:pt>
                <c:pt idx="15">
                  <c:v>94.5625</c:v>
                </c:pt>
              </c:numCache>
            </c:numRef>
          </c:val>
          <c:smooth val="0"/>
        </c:ser>
        <c:ser>
          <c:idx val="1"/>
          <c:order val="2"/>
          <c:tx>
            <c:strRef>
              <c:f>'AIDS Deaths_by age grps_reg'!$A$38</c:f>
              <c:strCache>
                <c:ptCount val="1"/>
                <c:pt idx="0">
                  <c:v>Age 10-14</c:v>
                </c:pt>
              </c:strCache>
            </c:strRef>
          </c:tx>
          <c:spPr>
            <a:ln w="22225" cap="rnd">
              <a:solidFill>
                <a:schemeClr val="accent2"/>
              </a:solidFill>
              <a:round/>
            </a:ln>
            <a:effectLst/>
          </c:spPr>
          <c:marker>
            <c:symbol val="none"/>
          </c:marker>
          <c:cat>
            <c:numRef>
              <c:f>'AIDS Deaths_by age grps_reg'!$B$35:$Q$35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'AIDS Deaths_by age grps_reg'!$B$38:$Q$38</c:f>
              <c:numCache>
                <c:formatCode>General</c:formatCode>
                <c:ptCount val="16"/>
                <c:pt idx="0">
                  <c:v>30.033200000000001</c:v>
                </c:pt>
                <c:pt idx="1">
                  <c:v>34.077500000000001</c:v>
                </c:pt>
                <c:pt idx="2">
                  <c:v>38.140700000000002</c:v>
                </c:pt>
                <c:pt idx="3">
                  <c:v>42.224400000000003</c:v>
                </c:pt>
                <c:pt idx="4">
                  <c:v>44.348700000000001</c:v>
                </c:pt>
                <c:pt idx="5">
                  <c:v>46.447899999999997</c:v>
                </c:pt>
                <c:pt idx="6">
                  <c:v>51.5959</c:v>
                </c:pt>
                <c:pt idx="7">
                  <c:v>52.7166</c:v>
                </c:pt>
                <c:pt idx="8">
                  <c:v>55.863999999999997</c:v>
                </c:pt>
                <c:pt idx="9">
                  <c:v>56.970100000000002</c:v>
                </c:pt>
                <c:pt idx="10">
                  <c:v>60.013300000000001</c:v>
                </c:pt>
                <c:pt idx="11">
                  <c:v>66.050399999999996</c:v>
                </c:pt>
                <c:pt idx="12">
                  <c:v>70.113600000000005</c:v>
                </c:pt>
                <c:pt idx="13">
                  <c:v>73.184600000000003</c:v>
                </c:pt>
                <c:pt idx="14">
                  <c:v>77.206400000000002</c:v>
                </c:pt>
                <c:pt idx="15">
                  <c:v>80.184700000000007</c:v>
                </c:pt>
              </c:numCache>
            </c:numRef>
          </c:val>
          <c:smooth val="0"/>
        </c:ser>
        <c:ser>
          <c:idx val="2"/>
          <c:order val="3"/>
          <c:tx>
            <c:strRef>
              <c:f>'AIDS Deaths_by age grps_reg'!$A$39</c:f>
              <c:strCache>
                <c:ptCount val="1"/>
                <c:pt idx="0">
                  <c:v>Age 15-19</c:v>
                </c:pt>
              </c:strCache>
            </c:strRef>
          </c:tx>
          <c:spPr>
            <a:ln w="22225" cap="rnd">
              <a:solidFill>
                <a:schemeClr val="accent3"/>
              </a:solidFill>
              <a:round/>
            </a:ln>
            <a:effectLst/>
          </c:spPr>
          <c:marker>
            <c:symbol val="none"/>
          </c:marker>
          <c:cat>
            <c:numRef>
              <c:f>'AIDS Deaths_by age grps_reg'!$B$35:$Q$35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'AIDS Deaths_by age grps_reg'!$B$39:$Q$39</c:f>
              <c:numCache>
                <c:formatCode>General</c:formatCode>
                <c:ptCount val="16"/>
                <c:pt idx="0">
                  <c:v>137.9933</c:v>
                </c:pt>
                <c:pt idx="1">
                  <c:v>160</c:v>
                </c:pt>
                <c:pt idx="2">
                  <c:v>181</c:v>
                </c:pt>
                <c:pt idx="3">
                  <c:v>201</c:v>
                </c:pt>
                <c:pt idx="4">
                  <c:v>215</c:v>
                </c:pt>
                <c:pt idx="5">
                  <c:v>230</c:v>
                </c:pt>
                <c:pt idx="6">
                  <c:v>244</c:v>
                </c:pt>
                <c:pt idx="7">
                  <c:v>253</c:v>
                </c:pt>
                <c:pt idx="8">
                  <c:v>260</c:v>
                </c:pt>
                <c:pt idx="9">
                  <c:v>263</c:v>
                </c:pt>
                <c:pt idx="10">
                  <c:v>264</c:v>
                </c:pt>
                <c:pt idx="11">
                  <c:v>271</c:v>
                </c:pt>
                <c:pt idx="12">
                  <c:v>277</c:v>
                </c:pt>
                <c:pt idx="13">
                  <c:v>277</c:v>
                </c:pt>
                <c:pt idx="14">
                  <c:v>275</c:v>
                </c:pt>
                <c:pt idx="15">
                  <c:v>276</c:v>
                </c:pt>
              </c:numCache>
            </c:numRef>
          </c:val>
          <c:smooth val="0"/>
        </c:ser>
        <c:ser>
          <c:idx val="3"/>
          <c:order val="4"/>
          <c:tx>
            <c:strRef>
              <c:f>'AIDS Deaths_by age grps_reg'!$A$40</c:f>
              <c:strCache>
                <c:ptCount val="1"/>
                <c:pt idx="0">
                  <c:v>Age 20-24</c:v>
                </c:pt>
              </c:strCache>
            </c:strRef>
          </c:tx>
          <c:spPr>
            <a:ln w="22225" cap="rnd">
              <a:solidFill>
                <a:schemeClr val="accent4"/>
              </a:solidFill>
              <a:round/>
            </a:ln>
            <a:effectLst/>
          </c:spPr>
          <c:marker>
            <c:symbol val="none"/>
          </c:marker>
          <c:cat>
            <c:numRef>
              <c:f>'AIDS Deaths_by age grps_reg'!$B$35:$Q$35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'AIDS Deaths_by age grps_reg'!$B$40:$Q$40</c:f>
              <c:numCache>
                <c:formatCode>General</c:formatCode>
                <c:ptCount val="16"/>
                <c:pt idx="0">
                  <c:v>8.8102999999999998</c:v>
                </c:pt>
                <c:pt idx="1">
                  <c:v>10.765599999999999</c:v>
                </c:pt>
                <c:pt idx="2">
                  <c:v>13.0579</c:v>
                </c:pt>
                <c:pt idx="3">
                  <c:v>16.2028</c:v>
                </c:pt>
                <c:pt idx="4">
                  <c:v>19.3443</c:v>
                </c:pt>
                <c:pt idx="5">
                  <c:v>22.474699999999999</c:v>
                </c:pt>
                <c:pt idx="6">
                  <c:v>27.528500000000001</c:v>
                </c:pt>
                <c:pt idx="7">
                  <c:v>31.673400000000001</c:v>
                </c:pt>
                <c:pt idx="8">
                  <c:v>35.840200000000003</c:v>
                </c:pt>
                <c:pt idx="9">
                  <c:v>39.880499999999998</c:v>
                </c:pt>
                <c:pt idx="10">
                  <c:v>44.859099999999998</c:v>
                </c:pt>
                <c:pt idx="11">
                  <c:v>46.890999999999998</c:v>
                </c:pt>
                <c:pt idx="12">
                  <c:v>47.829900000000002</c:v>
                </c:pt>
                <c:pt idx="13">
                  <c:v>51.728499999999997</c:v>
                </c:pt>
                <c:pt idx="14">
                  <c:v>57.802799999999998</c:v>
                </c:pt>
                <c:pt idx="15">
                  <c:v>62.021500000000003</c:v>
                </c:pt>
              </c:numCache>
            </c:numRef>
          </c:val>
          <c:smooth val="0"/>
        </c:ser>
        <c:dLbls>
          <c:showLegendKey val="0"/>
          <c:showVal val="0"/>
          <c:showCatName val="0"/>
          <c:showSerName val="0"/>
          <c:showPercent val="0"/>
          <c:showBubbleSize val="0"/>
        </c:dLbls>
        <c:smooth val="0"/>
        <c:axId val="726493224"/>
        <c:axId val="726492440"/>
      </c:lineChart>
      <c:catAx>
        <c:axId val="72649322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6492440"/>
        <c:crosses val="autoZero"/>
        <c:auto val="1"/>
        <c:lblAlgn val="ctr"/>
        <c:lblOffset val="100"/>
        <c:noMultiLvlLbl val="0"/>
      </c:catAx>
      <c:valAx>
        <c:axId val="72649244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6493224"/>
        <c:crosses val="autoZero"/>
        <c:crossBetween val="midCat"/>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515889797077665"/>
          <c:y val="0.12807894839542516"/>
          <c:w val="0.67401770233439628"/>
          <c:h val="0.77043788148613412"/>
        </c:manualLayout>
      </c:layout>
      <c:pieChart>
        <c:varyColors val="1"/>
        <c:ser>
          <c:idx val="0"/>
          <c:order val="0"/>
          <c:dPt>
            <c:idx val="0"/>
            <c:bubble3D val="0"/>
            <c:spPr>
              <a:solidFill>
                <a:srgbClr val="FFC000"/>
              </a:solidFill>
              <a:ln w="19050">
                <a:solidFill>
                  <a:schemeClr val="lt1"/>
                </a:solidFill>
              </a:ln>
              <a:effectLst/>
            </c:spPr>
          </c:dPt>
          <c:dPt>
            <c:idx val="1"/>
            <c:bubble3D val="0"/>
            <c:spPr>
              <a:solidFill>
                <a:srgbClr val="F4B084"/>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FF0000"/>
              </a:solidFill>
              <a:ln w="19050">
                <a:solidFill>
                  <a:schemeClr val="lt1"/>
                </a:solidFill>
              </a:ln>
              <a:effectLst/>
            </c:spPr>
          </c:dPt>
          <c:dPt>
            <c:idx val="4"/>
            <c:bubble3D val="0"/>
            <c:spPr>
              <a:solidFill>
                <a:srgbClr val="FF0066"/>
              </a:solidFill>
              <a:ln w="19050">
                <a:solidFill>
                  <a:schemeClr val="lt1"/>
                </a:solidFill>
              </a:ln>
              <a:effectLst/>
            </c:spPr>
          </c:dPt>
          <c:dPt>
            <c:idx val="5"/>
            <c:bubble3D val="0"/>
            <c:spPr>
              <a:solidFill>
                <a:srgbClr val="00B050"/>
              </a:solidFill>
              <a:ln w="19050">
                <a:solidFill>
                  <a:schemeClr val="lt1"/>
                </a:solidFill>
              </a:ln>
              <a:effectLst/>
            </c:spPr>
          </c:dPt>
          <c:dPt>
            <c:idx val="6"/>
            <c:bubble3D val="0"/>
            <c:spPr>
              <a:solidFill>
                <a:srgbClr val="66FFFF"/>
              </a:solidFill>
              <a:ln w="19050">
                <a:solidFill>
                  <a:schemeClr val="lt1"/>
                </a:solidFill>
              </a:ln>
              <a:effectLst/>
            </c:spPr>
          </c:dPt>
          <c:dPt>
            <c:idx val="7"/>
            <c:bubble3D val="0"/>
            <c:spPr>
              <a:solidFill>
                <a:srgbClr val="00B0F0"/>
              </a:solidFill>
              <a:ln w="19050">
                <a:solidFill>
                  <a:schemeClr val="lt1"/>
                </a:solidFill>
              </a:ln>
              <a:effectLst/>
            </c:spPr>
          </c:dPt>
          <c:dPt>
            <c:idx val="8"/>
            <c:bubble3D val="0"/>
            <c:spPr>
              <a:solidFill>
                <a:srgbClr val="9BC2E6"/>
              </a:solidFill>
              <a:ln w="19050">
                <a:solidFill>
                  <a:schemeClr val="lt1"/>
                </a:solidFill>
              </a:ln>
              <a:effectLst/>
            </c:spPr>
          </c:dPt>
          <c:dPt>
            <c:idx val="9"/>
            <c:bubble3D val="0"/>
            <c:spPr>
              <a:solidFill>
                <a:srgbClr val="CC99FF"/>
              </a:solidFill>
              <a:ln w="19050">
                <a:solidFill>
                  <a:schemeClr val="lt1"/>
                </a:solidFill>
              </a:ln>
              <a:effectLst/>
            </c:spPr>
          </c:dPt>
          <c:dPt>
            <c:idx val="10"/>
            <c:bubble3D val="0"/>
            <c:spPr>
              <a:solidFill>
                <a:srgbClr val="0070C0"/>
              </a:solidFill>
              <a:ln w="19050">
                <a:solidFill>
                  <a:schemeClr val="lt1"/>
                </a:solidFill>
              </a:ln>
              <a:effectLst/>
            </c:spPr>
          </c:dPt>
          <c:dPt>
            <c:idx val="11"/>
            <c:bubble3D val="0"/>
            <c:spPr>
              <a:solidFill>
                <a:srgbClr val="FF0000"/>
              </a:solidFill>
              <a:ln w="19050">
                <a:solidFill>
                  <a:schemeClr val="lt1"/>
                </a:solidFill>
              </a:ln>
              <a:effectLst/>
            </c:spPr>
          </c:dPt>
          <c:dPt>
            <c:idx val="12"/>
            <c:bubble3D val="0"/>
            <c:spPr>
              <a:solidFill>
                <a:srgbClr val="00B050"/>
              </a:solidFill>
              <a:ln w="19050">
                <a:solidFill>
                  <a:schemeClr val="lt1"/>
                </a:solidFill>
              </a:ln>
              <a:effectLst/>
            </c:spPr>
          </c:dPt>
          <c:dPt>
            <c:idx val="13"/>
            <c:bubble3D val="0"/>
            <c:spPr>
              <a:solidFill>
                <a:srgbClr val="D9E1F2"/>
              </a:solidFill>
              <a:ln w="19050">
                <a:solidFill>
                  <a:schemeClr val="lt1"/>
                </a:solidFill>
              </a:ln>
              <a:effectLst/>
            </c:spPr>
          </c:dPt>
          <c:dPt>
            <c:idx val="14"/>
            <c:bubble3D val="0"/>
            <c:spPr>
              <a:solidFill>
                <a:srgbClr val="E7E6E6"/>
              </a:solidFill>
              <a:ln w="19050">
                <a:solidFill>
                  <a:schemeClr val="lt1"/>
                </a:solidFill>
              </a:ln>
              <a:effectLst/>
            </c:spPr>
          </c:dPt>
          <c:dPt>
            <c:idx val="15"/>
            <c:bubble3D val="0"/>
            <c:spPr>
              <a:solidFill>
                <a:srgbClr val="E2EFDA"/>
              </a:solidFill>
              <a:ln w="19050">
                <a:solidFill>
                  <a:schemeClr val="lt1"/>
                </a:solidFill>
              </a:ln>
              <a:effectLst/>
            </c:spPr>
          </c:dPt>
          <c:dPt>
            <c:idx val="16"/>
            <c:bubble3D val="0"/>
            <c:spPr>
              <a:solidFill>
                <a:srgbClr val="0070C0"/>
              </a:solidFill>
              <a:ln w="19050">
                <a:solidFill>
                  <a:schemeClr val="lt1"/>
                </a:solidFill>
              </a:ln>
              <a:effectLst/>
            </c:spPr>
          </c:dPt>
          <c:dPt>
            <c:idx val="17"/>
            <c:bubble3D val="0"/>
            <c:spPr>
              <a:solidFill>
                <a:srgbClr val="FFC000"/>
              </a:solidFill>
              <a:ln w="19050">
                <a:solidFill>
                  <a:schemeClr val="lt1"/>
                </a:solidFill>
              </a:ln>
              <a:effectLst/>
            </c:spPr>
          </c:dPt>
          <c:dPt>
            <c:idx val="18"/>
            <c:bubble3D val="0"/>
            <c:spPr>
              <a:solidFill>
                <a:srgbClr val="FFF2CC"/>
              </a:solidFill>
              <a:ln w="19050">
                <a:solidFill>
                  <a:schemeClr val="lt1"/>
                </a:solidFill>
              </a:ln>
              <a:effectLst/>
            </c:spPr>
          </c:dPt>
          <c:dPt>
            <c:idx val="19"/>
            <c:bubble3D val="0"/>
            <c:spPr>
              <a:solidFill>
                <a:srgbClr val="7030A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392C8C0A-B361-4FB6-B475-C4E94FA50FCA}" type="CELLRANGE">
                      <a:rPr lang="en-US"/>
                      <a:pPr/>
                      <a:t>[CELLRANGE]</a:t>
                    </a:fld>
                    <a:r>
                      <a:rPr lang="en-US" baseline="0"/>
                      <a:t> </a:t>
                    </a:r>
                    <a:fld id="{2A4A98E2-8638-4420-8C49-2B2F3EEA2AAF}" type="CATEGORYNAME">
                      <a:rPr lang="en-US" baseline="0"/>
                      <a:pPr/>
                      <a:t>[CATEGORY NAME]</a:t>
                    </a:fld>
                    <a:r>
                      <a:rPr lang="en-US" baseline="0"/>
                      <a:t> </a:t>
                    </a:r>
                    <a:fld id="{B37C3D25-DFF7-4536-97E1-9A0B55231A0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F6B13D60-0A0C-4313-BC9F-FF9EB7BA8DD5}" type="CELLRANGE">
                      <a:rPr lang="en-US"/>
                      <a:pPr/>
                      <a:t>[CELLRANGE]</a:t>
                    </a:fld>
                    <a:r>
                      <a:rPr lang="en-US" baseline="0"/>
                      <a:t> </a:t>
                    </a:r>
                    <a:fld id="{269C7F9E-4871-4356-87D5-4C2159966B49}" type="CATEGORYNAME">
                      <a:rPr lang="en-US" baseline="0"/>
                      <a:pPr/>
                      <a:t>[CATEGORY NAME]</a:t>
                    </a:fld>
                    <a:r>
                      <a:rPr lang="en-US" baseline="0"/>
                      <a:t> </a:t>
                    </a:r>
                    <a:fld id="{9816804F-1225-4F73-A452-9F65A381ED2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592274C1-D832-457F-92D3-19B504DA9DD5}" type="CELLRANGE">
                      <a:rPr lang="en-US"/>
                      <a:pPr/>
                      <a:t>[CELLRANGE]</a:t>
                    </a:fld>
                    <a:r>
                      <a:rPr lang="en-US" baseline="0"/>
                      <a:t> </a:t>
                    </a:r>
                    <a:fld id="{1AD8AB1F-60BA-421B-BA58-DDE9E79398CD}" type="CATEGORYNAME">
                      <a:rPr lang="en-US" baseline="0"/>
                      <a:pPr/>
                      <a:t>[CATEGORY NAME]</a:t>
                    </a:fld>
                    <a:r>
                      <a:rPr lang="en-US" baseline="0"/>
                      <a:t> </a:t>
                    </a:r>
                    <a:fld id="{0B7A40AD-177F-43DD-AF4F-96002AF08C7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A8D23F3D-167D-46D4-BF1C-95BA5E378D96}" type="CELLRANGE">
                      <a:rPr lang="en-US"/>
                      <a:pPr/>
                      <a:t>[CELLRANGE]</a:t>
                    </a:fld>
                    <a:r>
                      <a:rPr lang="en-US" baseline="0"/>
                      <a:t> </a:t>
                    </a:r>
                    <a:fld id="{AFCD4B33-62AB-47BD-AF86-E7AE0CD3B773}" type="CATEGORYNAME">
                      <a:rPr lang="en-US" baseline="0"/>
                      <a:pPr/>
                      <a:t>[CATEGORY NAME]</a:t>
                    </a:fld>
                    <a:r>
                      <a:rPr lang="en-US" baseline="0"/>
                      <a:t> </a:t>
                    </a:r>
                    <a:fld id="{35FF5308-E563-4C4F-9335-CE3B4A277F3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tx>
                <c:rich>
                  <a:bodyPr/>
                  <a:lstStyle/>
                  <a:p>
                    <a:fld id="{7C1202CD-3769-4391-94DC-1FC4E0506442}" type="CATEGORYNAME">
                      <a:rPr lang="en-US" baseline="0"/>
                      <a:pPr/>
                      <a:t>[CATEGORY NAME]</a:t>
                    </a:fld>
                    <a:r>
                      <a:rPr lang="en-US" baseline="0"/>
                      <a:t> </a:t>
                    </a:r>
                    <a:fld id="{A239E652-4751-48F3-B60E-9A979ED06F8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5"/>
              <c:layout/>
              <c:tx>
                <c:rich>
                  <a:bodyPr/>
                  <a:lstStyle/>
                  <a:p>
                    <a:fld id="{D28212CE-BB11-4A7D-94AF-AF5FB98BDA18}" type="CELLRANGE">
                      <a:rPr lang="en-US"/>
                      <a:pPr/>
                      <a:t>[CELLRANGE]</a:t>
                    </a:fld>
                    <a:r>
                      <a:rPr lang="en-US" baseline="0"/>
                      <a:t> </a:t>
                    </a:r>
                    <a:fld id="{3C237506-637B-46C6-BEE1-6CF51DC32633}" type="CATEGORYNAME">
                      <a:rPr lang="en-US" baseline="0"/>
                      <a:pPr/>
                      <a:t>[CATEGORY NAME]</a:t>
                    </a:fld>
                    <a:r>
                      <a:rPr lang="en-US" baseline="0"/>
                      <a:t> </a:t>
                    </a:r>
                    <a:fld id="{7854C2DD-8937-41B3-B85D-99380AB40A2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A1ED5DCB-46AD-430B-86CF-372B68CFD557}" type="CELLRANGE">
                      <a:rPr lang="en-US"/>
                      <a:pPr/>
                      <a:t>[CELLRANGE]</a:t>
                    </a:fld>
                    <a:r>
                      <a:rPr lang="en-US" baseline="0"/>
                      <a:t> </a:t>
                    </a:r>
                    <a:fld id="{64597BCE-2231-49D7-BC6C-22651EDC17CE}" type="CATEGORYNAME">
                      <a:rPr lang="en-US" baseline="0"/>
                      <a:pPr/>
                      <a:t>[CATEGORY NAME]</a:t>
                    </a:fld>
                    <a:r>
                      <a:rPr lang="en-US" baseline="0"/>
                      <a:t> </a:t>
                    </a:r>
                    <a:fld id="{A337D457-61DD-4C5C-82DB-8A0B28AF8BB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8B40CC84-A035-4798-8EE1-6B07CDD389C7}" type="CELLRANGE">
                      <a:rPr lang="en-US"/>
                      <a:pPr/>
                      <a:t>[CELLRANGE]</a:t>
                    </a:fld>
                    <a:r>
                      <a:rPr lang="en-US" baseline="0"/>
                      <a:t> </a:t>
                    </a:r>
                    <a:fld id="{FFDCE195-FAF4-4919-B6CA-2F92FF099087}" type="CATEGORYNAME">
                      <a:rPr lang="en-US" baseline="0"/>
                      <a:pPr/>
                      <a:t>[CATEGORY NAME]</a:t>
                    </a:fld>
                    <a:r>
                      <a:rPr lang="en-US" baseline="0"/>
                      <a:t> </a:t>
                    </a:r>
                    <a:fld id="{A617B974-9AEC-4DA1-BEB5-632B32C9313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9FF8AE2C-E686-4E23-B124-5DE3953B1ED8}" type="CELLRANGE">
                      <a:rPr lang="en-US"/>
                      <a:pPr/>
                      <a:t>[CELLRANGE]</a:t>
                    </a:fld>
                    <a:r>
                      <a:rPr lang="en-US" baseline="0"/>
                      <a:t> </a:t>
                    </a:r>
                    <a:fld id="{63235278-3A5C-43F6-B975-228079154E00}" type="CATEGORYNAME">
                      <a:rPr lang="en-US" baseline="0"/>
                      <a:pPr/>
                      <a:t>[CATEGORY NAME]</a:t>
                    </a:fld>
                    <a:r>
                      <a:rPr lang="en-US" baseline="0"/>
                      <a:t> </a:t>
                    </a:r>
                    <a:fld id="{0B21F8B6-3574-4EDA-94FC-3B5A67A56D6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F54CBF24-A917-42F9-9097-74945CD2E170}" type="CELLRANGE">
                      <a:rPr lang="en-US"/>
                      <a:pPr/>
                      <a:t>[CELLRANGE]</a:t>
                    </a:fld>
                    <a:r>
                      <a:rPr lang="en-US" baseline="0"/>
                      <a:t> </a:t>
                    </a:r>
                    <a:fld id="{1F0990BB-EBB2-481A-9DC5-C2A1DF218A6E}" type="CATEGORYNAME">
                      <a:rPr lang="en-US" baseline="0"/>
                      <a:pPr/>
                      <a:t>[CATEGORY NAME]</a:t>
                    </a:fld>
                    <a:r>
                      <a:rPr lang="en-US" baseline="0"/>
                      <a:t> </a:t>
                    </a:r>
                    <a:fld id="{3B467394-23FB-4967-BE64-20790CC6297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638E6A53-FAF1-4B6E-BB47-C7C5FD72814F}" type="CELLRANGE">
                      <a:rPr lang="en-US"/>
                      <a:pPr/>
                      <a:t>[CELLRANGE]</a:t>
                    </a:fld>
                    <a:r>
                      <a:rPr lang="en-US" baseline="0"/>
                      <a:t> </a:t>
                    </a:r>
                    <a:fld id="{212BFD4B-64B2-482F-A02F-0FBDD6E0FC43}" type="CATEGORYNAME">
                      <a:rPr lang="en-US" baseline="0"/>
                      <a:pPr/>
                      <a:t>[CATEGORY NAME]</a:t>
                    </a:fld>
                    <a:r>
                      <a:rPr lang="en-US" baseline="0"/>
                      <a:t> </a:t>
                    </a:r>
                    <a:fld id="{36814288-727A-4204-BDAE-73E14FB8A96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1"/>
              <c:layout/>
              <c:tx>
                <c:rich>
                  <a:bodyPr/>
                  <a:lstStyle/>
                  <a:p>
                    <a:fld id="{79104F74-1B63-4059-B845-A44E4FDD8DDE}" type="CELLRANGE">
                      <a:rPr lang="en-US"/>
                      <a:pPr/>
                      <a:t>[CELLRANGE]</a:t>
                    </a:fld>
                    <a:r>
                      <a:rPr lang="en-US" baseline="0"/>
                      <a:t> </a:t>
                    </a:r>
                    <a:fld id="{D089DF30-B8A8-4B3F-8F98-E930CC22F57D}" type="CATEGORYNAME">
                      <a:rPr lang="en-US" baseline="0"/>
                      <a:pPr/>
                      <a:t>[CATEGORY NAME]</a:t>
                    </a:fld>
                    <a:r>
                      <a:rPr lang="en-US" baseline="0"/>
                      <a:t> </a:t>
                    </a:r>
                    <a:fld id="{9833F870-CF8A-4ACF-A1C9-C7EC2C09146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1A4633EC-0A36-4ED6-9110-079704263027}" type="CELLRANGE">
                      <a:rPr lang="en-US"/>
                      <a:pPr/>
                      <a:t>[CELLRANGE]</a:t>
                    </a:fld>
                    <a:r>
                      <a:rPr lang="en-US" baseline="0"/>
                      <a:t> </a:t>
                    </a:r>
                    <a:fld id="{E6FAD5FE-EFC0-4612-B75E-8301D7AC5AD2}" type="CATEGORYNAME">
                      <a:rPr lang="en-US" baseline="0"/>
                      <a:pPr/>
                      <a:t>[CATEGORY NAME]</a:t>
                    </a:fld>
                    <a:r>
                      <a:rPr lang="en-US" baseline="0"/>
                      <a:t> </a:t>
                    </a:r>
                    <a:fld id="{81ACF205-1702-4B5B-9F3F-4AC28C88E86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42AD0AE8-BA26-4421-94EF-44941C46B457}" type="CELLRANGE">
                      <a:rPr lang="en-US"/>
                      <a:pPr/>
                      <a:t>[CELLRANGE]</a:t>
                    </a:fld>
                    <a:r>
                      <a:rPr lang="en-US" baseline="0"/>
                      <a:t> </a:t>
                    </a:r>
                    <a:fld id="{72A32927-5B94-49A6-A68B-3F7A400723EC}" type="CATEGORYNAME">
                      <a:rPr lang="en-US" baseline="0"/>
                      <a:pPr/>
                      <a:t>[CATEGORY NAME]</a:t>
                    </a:fld>
                    <a:r>
                      <a:rPr lang="en-US" baseline="0"/>
                      <a:t> </a:t>
                    </a:r>
                    <a:fld id="{24C8D2CC-C44C-4036-86E1-345149732CC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4"/>
              <c:layout/>
              <c:tx>
                <c:rich>
                  <a:bodyPr/>
                  <a:lstStyle/>
                  <a:p>
                    <a:fld id="{45CA7E2D-F959-4E48-841F-BE716F4097CB}" type="CELLRANGE">
                      <a:rPr lang="en-US"/>
                      <a:pPr/>
                      <a:t>[CELLRANGE]</a:t>
                    </a:fld>
                    <a:r>
                      <a:rPr lang="en-US" baseline="0"/>
                      <a:t> </a:t>
                    </a:r>
                    <a:fld id="{A76BFC9D-5753-49F9-B03B-DE704326326B}" type="CATEGORYNAME">
                      <a:rPr lang="en-US" baseline="0"/>
                      <a:pPr/>
                      <a:t>[CATEGORY NAME]</a:t>
                    </a:fld>
                    <a:r>
                      <a:rPr lang="en-US" baseline="0"/>
                      <a:t> </a:t>
                    </a:r>
                    <a:fld id="{57C68D7C-25A9-4805-9A41-E5532DB49FE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F8821673-013D-4602-82D0-B1D214D59A14}" type="CELLRANGE">
                      <a:rPr lang="en-US"/>
                      <a:pPr/>
                      <a:t>[CELLRANGE]</a:t>
                    </a:fld>
                    <a:r>
                      <a:rPr lang="en-US" baseline="0"/>
                      <a:t> </a:t>
                    </a:r>
                    <a:fld id="{DF5DCBA6-336F-441E-A3BE-C26CDDB7483E}" type="CATEGORYNAME">
                      <a:rPr lang="en-US" baseline="0"/>
                      <a:pPr/>
                      <a:t>[CATEGORY NAME]</a:t>
                    </a:fld>
                    <a:r>
                      <a:rPr lang="en-US" baseline="0"/>
                      <a:t> </a:t>
                    </a:r>
                    <a:fld id="{54C9F0C3-4969-4D7F-A01D-97556EF1361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3FEB6342-C2B1-482A-9248-8818CB498803}" type="CELLRANGE">
                      <a:rPr lang="en-US"/>
                      <a:pPr/>
                      <a:t>[CELLRANGE]</a:t>
                    </a:fld>
                    <a:r>
                      <a:rPr lang="en-US" baseline="0"/>
                      <a:t> </a:t>
                    </a:r>
                    <a:fld id="{743EB6CA-925D-406C-8E74-6A5DBC5D888E}" type="CATEGORYNAME">
                      <a:rPr lang="en-US" baseline="0"/>
                      <a:pPr/>
                      <a:t>[CATEGORY NAME]</a:t>
                    </a:fld>
                    <a:r>
                      <a:rPr lang="en-US" baseline="0"/>
                      <a:t> </a:t>
                    </a:r>
                    <a:fld id="{ED36FBC2-D47D-4C7E-B67C-C535DC82E50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7E34932E-E85A-47AE-87C1-FD9252B35E5D}" type="CELLRANGE">
                      <a:rPr lang="en-US"/>
                      <a:pPr/>
                      <a:t>[CELLRANGE]</a:t>
                    </a:fld>
                    <a:r>
                      <a:rPr lang="en-US" baseline="0"/>
                      <a:t> </a:t>
                    </a:r>
                    <a:fld id="{C6BC90E7-3253-4DAE-852C-5914877B9072}" type="CATEGORYNAME">
                      <a:rPr lang="en-US" baseline="0"/>
                      <a:pPr/>
                      <a:t>[CATEGORY NAME]</a:t>
                    </a:fld>
                    <a:r>
                      <a:rPr lang="en-US" baseline="0"/>
                      <a:t> </a:t>
                    </a:r>
                    <a:fld id="{32A5F8A2-B9C3-484A-80E4-90F3997ADF5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31F0248A-A7B1-4C22-A40E-05F34E08194B}" type="CELLRANGE">
                      <a:rPr lang="en-US"/>
                      <a:pPr/>
                      <a:t>[CELLRANGE]</a:t>
                    </a:fld>
                    <a:r>
                      <a:rPr lang="en-US" baseline="0"/>
                      <a:t> </a:t>
                    </a:r>
                    <a:fld id="{06F9DB64-7F68-4F25-AAE3-F5B2D155E920}" type="CATEGORYNAME">
                      <a:rPr lang="en-US" baseline="0"/>
                      <a:pPr/>
                      <a:t>[CATEGORY NAME]</a:t>
                    </a:fld>
                    <a:r>
                      <a:rPr lang="en-US" baseline="0"/>
                      <a:t> </a:t>
                    </a:r>
                    <a:fld id="{7C9F4D94-F151-45E1-B56D-F6E01A908C4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9"/>
              <c:layout/>
              <c:tx>
                <c:rich>
                  <a:bodyPr/>
                  <a:lstStyle/>
                  <a:p>
                    <a:fld id="{D814E470-2498-45AE-9530-F75BB384F37B}" type="CELLRANGE">
                      <a:rPr lang="en-US"/>
                      <a:pPr/>
                      <a:t>[CELLRANGE]</a:t>
                    </a:fld>
                    <a:r>
                      <a:rPr lang="en-US" baseline="0"/>
                      <a:t> </a:t>
                    </a:r>
                    <a:fld id="{ECEC9898-2E94-4F24-A762-74DF38452A8D}" type="CATEGORYNAME">
                      <a:rPr lang="en-US" baseline="0"/>
                      <a:pPr/>
                      <a:t>[CATEGORY NAME]</a:t>
                    </a:fld>
                    <a:r>
                      <a:rPr lang="en-US" baseline="0"/>
                      <a:t> </a:t>
                    </a:r>
                    <a:fld id="{84490492-CE72-4D3E-830B-1229F94E76D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FFC8F8A6-B26E-454F-897B-F9F98D5A947E}" type="CELLRANGE">
                      <a:rPr lang="en-US"/>
                      <a:pPr/>
                      <a:t>[CELLRANGE]</a:t>
                    </a:fld>
                    <a:r>
                      <a:rPr lang="en-US" baseline="0"/>
                      <a:t> </a:t>
                    </a:r>
                    <a:fld id="{CA58678E-5401-4A06-A7AA-4064A7B05066}" type="CATEGORYNAME">
                      <a:rPr lang="en-US" baseline="0"/>
                      <a:pPr/>
                      <a:t>[CATEGORY NAME]</a:t>
                    </a:fld>
                    <a:r>
                      <a:rPr lang="en-US" baseline="0"/>
                      <a:t> </a:t>
                    </a:r>
                    <a:fld id="{1385F40E-3EBF-4685-A267-5139151C711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'AIDS Deaths_10-19'!$B$40:$B$60</c:f>
              <c:strCache>
                <c:ptCount val="21"/>
                <c:pt idx="0">
                  <c:v>South Africa</c:v>
                </c:pt>
                <c:pt idx="1">
                  <c:v>Uganda</c:v>
                </c:pt>
                <c:pt idx="2">
                  <c:v>Kenya</c:v>
                </c:pt>
                <c:pt idx="3">
                  <c:v>India</c:v>
                </c:pt>
                <c:pt idx="4">
                  <c:v>Nigeria</c:v>
                </c:pt>
                <c:pt idx="5">
                  <c:v>United Republic of Tanzania</c:v>
                </c:pt>
                <c:pt idx="6">
                  <c:v>Zimbabwe</c:v>
                </c:pt>
                <c:pt idx="7">
                  <c:v>Zambia</c:v>
                </c:pt>
                <c:pt idx="8">
                  <c:v>Democratic Republic of the Congo</c:v>
                </c:pt>
                <c:pt idx="9">
                  <c:v>Malawi</c:v>
                </c:pt>
                <c:pt idx="10">
                  <c:v>Ethiopia</c:v>
                </c:pt>
                <c:pt idx="11">
                  <c:v>Rwanda</c:v>
                </c:pt>
                <c:pt idx="12">
                  <c:v>Côte d’Ivoire</c:v>
                </c:pt>
                <c:pt idx="13">
                  <c:v>Burkina Faso</c:v>
                </c:pt>
                <c:pt idx="14">
                  <c:v>Thailand</c:v>
                </c:pt>
                <c:pt idx="15">
                  <c:v>Brazil</c:v>
                </c:pt>
                <c:pt idx="16">
                  <c:v>Mozambique</c:v>
                </c:pt>
                <c:pt idx="17">
                  <c:v>Cameroon</c:v>
                </c:pt>
                <c:pt idx="18">
                  <c:v>Cambodia</c:v>
                </c:pt>
                <c:pt idx="19">
                  <c:v>Ghana</c:v>
                </c:pt>
                <c:pt idx="20">
                  <c:v>Rest of World</c:v>
                </c:pt>
              </c:strCache>
            </c:strRef>
          </c:cat>
          <c:val>
            <c:numRef>
              <c:f>'AIDS Deaths_10-19'!$C$40:$C$60</c:f>
              <c:numCache>
                <c:formatCode>General</c:formatCode>
                <c:ptCount val="21"/>
                <c:pt idx="0">
                  <c:v>2515</c:v>
                </c:pt>
                <c:pt idx="1">
                  <c:v>2051</c:v>
                </c:pt>
                <c:pt idx="2">
                  <c:v>1450</c:v>
                </c:pt>
                <c:pt idx="3">
                  <c:v>1272</c:v>
                </c:pt>
                <c:pt idx="4">
                  <c:v>1119.3579999999999</c:v>
                </c:pt>
                <c:pt idx="5">
                  <c:v>1099</c:v>
                </c:pt>
                <c:pt idx="6">
                  <c:v>1080</c:v>
                </c:pt>
                <c:pt idx="7">
                  <c:v>986</c:v>
                </c:pt>
                <c:pt idx="8">
                  <c:v>684</c:v>
                </c:pt>
                <c:pt idx="9">
                  <c:v>683</c:v>
                </c:pt>
                <c:pt idx="10">
                  <c:v>571</c:v>
                </c:pt>
                <c:pt idx="11">
                  <c:v>378</c:v>
                </c:pt>
                <c:pt idx="12">
                  <c:v>261.97429999999997</c:v>
                </c:pt>
                <c:pt idx="13">
                  <c:v>259</c:v>
                </c:pt>
                <c:pt idx="14">
                  <c:v>252</c:v>
                </c:pt>
                <c:pt idx="15">
                  <c:v>242</c:v>
                </c:pt>
                <c:pt idx="16">
                  <c:v>233</c:v>
                </c:pt>
                <c:pt idx="17">
                  <c:v>213</c:v>
                </c:pt>
                <c:pt idx="18">
                  <c:v>192.6979</c:v>
                </c:pt>
                <c:pt idx="19">
                  <c:v>177</c:v>
                </c:pt>
                <c:pt idx="20" formatCode="0">
                  <c:v>2444.7998999999995</c:v>
                </c:pt>
              </c:numCache>
            </c:numRef>
          </c:val>
          <c:extLst>
            <c:ext xmlns:c15="http://schemas.microsoft.com/office/drawing/2012/chart" uri="{02D57815-91ED-43cb-92C2-25804820EDAC}">
              <c15:datalabelsRange>
                <c15:f>'AIDS Deaths_10-19'!$D$40:$D$60</c15:f>
                <c15:dlblRangeCache>
                  <c:ptCount val="21"/>
                  <c:pt idx="0">
                    <c:v>2,500</c:v>
                  </c:pt>
                  <c:pt idx="1">
                    <c:v>2,100</c:v>
                  </c:pt>
                  <c:pt idx="2">
                    <c:v>1,500</c:v>
                  </c:pt>
                  <c:pt idx="4">
                    <c:v>1,100</c:v>
                  </c:pt>
                  <c:pt idx="5">
                    <c:v>1,100</c:v>
                  </c:pt>
                  <c:pt idx="6">
                    <c:v>1,100</c:v>
                  </c:pt>
                  <c:pt idx="7">
                    <c:v>&lt;1,000</c:v>
                  </c:pt>
                  <c:pt idx="8">
                    <c:v>&lt;1,000</c:v>
                  </c:pt>
                  <c:pt idx="9">
                    <c:v>&lt;1,000</c:v>
                  </c:pt>
                  <c:pt idx="11">
                    <c:v>&lt;500</c:v>
                  </c:pt>
                  <c:pt idx="12">
                    <c:v>&lt;500</c:v>
                  </c:pt>
                  <c:pt idx="13">
                    <c:v>&lt;500</c:v>
                  </c:pt>
                  <c:pt idx="14">
                    <c:v>&lt;500</c:v>
                  </c:pt>
                  <c:pt idx="15">
                    <c:v>&lt;500</c:v>
                  </c:pt>
                  <c:pt idx="16">
                    <c:v>&lt;500</c:v>
                  </c:pt>
                  <c:pt idx="17">
                    <c:v>&lt;500</c:v>
                  </c:pt>
                  <c:pt idx="19">
                    <c:v>&lt;200</c:v>
                  </c:pt>
                  <c:pt idx="20">
                    <c:v>2,400</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2015</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323220114848511"/>
          <c:y val="0.1362626152897726"/>
          <c:w val="0.67883468843053152"/>
          <c:h val="0.77492533887568127"/>
        </c:manualLayout>
      </c:layout>
      <c:pieChart>
        <c:varyColors val="1"/>
        <c:ser>
          <c:idx val="0"/>
          <c:order val="0"/>
          <c:dPt>
            <c:idx val="0"/>
            <c:bubble3D val="0"/>
            <c:spPr>
              <a:solidFill>
                <a:srgbClr val="FFC000"/>
              </a:solidFill>
              <a:ln w="19050">
                <a:solidFill>
                  <a:schemeClr val="lt1"/>
                </a:solidFill>
              </a:ln>
              <a:effectLst/>
            </c:spPr>
          </c:dPt>
          <c:dPt>
            <c:idx val="1"/>
            <c:bubble3D val="0"/>
            <c:spPr>
              <a:solidFill>
                <a:srgbClr val="FF0066"/>
              </a:solidFill>
              <a:ln w="19050">
                <a:solidFill>
                  <a:schemeClr val="lt1"/>
                </a:solidFill>
              </a:ln>
              <a:effectLst/>
            </c:spPr>
          </c:dPt>
          <c:dPt>
            <c:idx val="2"/>
            <c:bubble3D val="0"/>
            <c:spPr>
              <a:solidFill>
                <a:srgbClr val="FF0000"/>
              </a:solidFill>
              <a:ln w="19050">
                <a:solidFill>
                  <a:schemeClr val="lt1"/>
                </a:solidFill>
              </a:ln>
              <a:effectLst/>
            </c:spPr>
          </c:dPt>
          <c:dPt>
            <c:idx val="3"/>
            <c:bubble3D val="0"/>
            <c:spPr>
              <a:solidFill>
                <a:srgbClr val="FFFF00"/>
              </a:solidFill>
              <a:ln w="19050">
                <a:solidFill>
                  <a:schemeClr val="lt1"/>
                </a:solidFill>
              </a:ln>
              <a:effectLst/>
            </c:spPr>
          </c:dPt>
          <c:dPt>
            <c:idx val="4"/>
            <c:bubble3D val="0"/>
            <c:spPr>
              <a:solidFill>
                <a:srgbClr val="00B050"/>
              </a:solidFill>
              <a:ln w="19050">
                <a:solidFill>
                  <a:schemeClr val="lt1"/>
                </a:solidFill>
              </a:ln>
              <a:effectLst/>
            </c:spPr>
          </c:dPt>
          <c:dPt>
            <c:idx val="5"/>
            <c:bubble3D val="0"/>
            <c:spPr>
              <a:solidFill>
                <a:srgbClr val="0070C0"/>
              </a:solidFill>
              <a:ln w="19050">
                <a:solidFill>
                  <a:schemeClr val="lt1"/>
                </a:solidFill>
              </a:ln>
              <a:effectLst/>
            </c:spPr>
          </c:dPt>
          <c:dPt>
            <c:idx val="6"/>
            <c:bubble3D val="0"/>
            <c:spPr>
              <a:solidFill>
                <a:srgbClr val="F4B084"/>
              </a:solidFill>
              <a:ln w="19050">
                <a:solidFill>
                  <a:schemeClr val="lt1"/>
                </a:solidFill>
              </a:ln>
              <a:effectLst/>
            </c:spPr>
          </c:dPt>
          <c:dPt>
            <c:idx val="7"/>
            <c:bubble3D val="0"/>
            <c:spPr>
              <a:solidFill>
                <a:srgbClr val="CC99FF"/>
              </a:solidFill>
              <a:ln w="19050">
                <a:solidFill>
                  <a:schemeClr val="lt1"/>
                </a:solidFill>
              </a:ln>
              <a:effectLst/>
            </c:spPr>
          </c:dPt>
          <c:dPt>
            <c:idx val="8"/>
            <c:bubble3D val="0"/>
            <c:spPr>
              <a:solidFill>
                <a:srgbClr val="66FFFF"/>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rgbClr val="00B0F0"/>
              </a:solidFill>
              <a:ln w="19050">
                <a:solidFill>
                  <a:schemeClr val="lt1"/>
                </a:solidFill>
              </a:ln>
              <a:effectLst/>
            </c:spPr>
          </c:dPt>
          <c:dPt>
            <c:idx val="11"/>
            <c:bubble3D val="0"/>
            <c:spPr>
              <a:solidFill>
                <a:srgbClr val="9BC2E6"/>
              </a:solidFill>
              <a:ln w="19050">
                <a:solidFill>
                  <a:schemeClr val="lt1"/>
                </a:solidFill>
              </a:ln>
              <a:effectLst/>
            </c:spPr>
          </c:dPt>
          <c:dPt>
            <c:idx val="12"/>
            <c:bubble3D val="0"/>
            <c:spPr>
              <a:solidFill>
                <a:srgbClr val="FFC000"/>
              </a:solidFill>
              <a:ln w="19050">
                <a:solidFill>
                  <a:schemeClr val="lt1"/>
                </a:solidFill>
              </a:ln>
              <a:effectLst/>
            </c:spPr>
          </c:dPt>
          <c:dPt>
            <c:idx val="13"/>
            <c:bubble3D val="0"/>
            <c:spPr>
              <a:solidFill>
                <a:srgbClr val="00B050"/>
              </a:solidFill>
              <a:ln w="19050">
                <a:solidFill>
                  <a:schemeClr val="lt1"/>
                </a:solidFill>
              </a:ln>
              <a:effectLst/>
            </c:spPr>
          </c:dPt>
          <c:dPt>
            <c:idx val="14"/>
            <c:bubble3D val="0"/>
            <c:spPr>
              <a:solidFill>
                <a:srgbClr val="7030A0"/>
              </a:solidFill>
              <a:ln w="19050">
                <a:solidFill>
                  <a:schemeClr val="lt1"/>
                </a:solidFill>
              </a:ln>
              <a:effectLst/>
            </c:spPr>
          </c:dPt>
          <c:dPt>
            <c:idx val="15"/>
            <c:bubble3D val="0"/>
            <c:spPr>
              <a:solidFill>
                <a:srgbClr val="92D050"/>
              </a:solidFill>
              <a:ln w="19050">
                <a:solidFill>
                  <a:schemeClr val="lt1"/>
                </a:solidFill>
              </a:ln>
              <a:effectLst/>
            </c:spPr>
          </c:dPt>
          <c:dPt>
            <c:idx val="16"/>
            <c:bubble3D val="0"/>
            <c:spPr>
              <a:solidFill>
                <a:srgbClr val="FCE4D6"/>
              </a:solidFill>
              <a:ln w="19050">
                <a:solidFill>
                  <a:schemeClr val="lt1"/>
                </a:solidFill>
              </a:ln>
              <a:effectLst/>
            </c:spPr>
          </c:dPt>
          <c:dPt>
            <c:idx val="17"/>
            <c:bubble3D val="0"/>
            <c:spPr>
              <a:solidFill>
                <a:srgbClr val="FFC000"/>
              </a:solidFill>
              <a:ln w="19050">
                <a:solidFill>
                  <a:schemeClr val="lt1"/>
                </a:solidFill>
              </a:ln>
              <a:effectLst/>
            </c:spPr>
          </c:dPt>
          <c:dPt>
            <c:idx val="18"/>
            <c:bubble3D val="0"/>
            <c:spPr>
              <a:solidFill>
                <a:srgbClr val="C00000"/>
              </a:solidFill>
              <a:ln w="19050">
                <a:solidFill>
                  <a:schemeClr val="lt1"/>
                </a:solidFill>
              </a:ln>
              <a:effectLst/>
            </c:spPr>
          </c:dPt>
          <c:dPt>
            <c:idx val="19"/>
            <c:bubble3D val="0"/>
            <c:spPr>
              <a:solidFill>
                <a:srgbClr val="FFFF0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B0DAF00F-4DB6-4CC5-A664-3D802AC5CA1B}" type="CELLRANGE">
                      <a:rPr lang="en-US"/>
                      <a:pPr/>
                      <a:t>[CELLRANGE]</a:t>
                    </a:fld>
                    <a:r>
                      <a:rPr lang="en-US" baseline="0"/>
                      <a:t> </a:t>
                    </a:r>
                    <a:fld id="{B765DB02-83DE-4DF8-8D7A-86E1AF4B0B45}" type="CATEGORYNAME">
                      <a:rPr lang="en-US" baseline="0"/>
                      <a:pPr/>
                      <a:t>[CATEGORY NAME]</a:t>
                    </a:fld>
                    <a:r>
                      <a:rPr lang="en-US" baseline="0"/>
                      <a:t> </a:t>
                    </a:r>
                    <a:fld id="{BBB12440-A475-49A1-9B41-86EA68DB95E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8A162E91-4438-49A5-8029-2D0218CD6BD2}" type="CATEGORYNAME">
                      <a:rPr lang="en-US" baseline="0"/>
                      <a:pPr/>
                      <a:t>[CATEGORY NAME]</a:t>
                    </a:fld>
                    <a:r>
                      <a:rPr lang="en-US" baseline="0"/>
                      <a:t> </a:t>
                    </a:r>
                    <a:fld id="{067A9357-7483-4F06-ADB6-7FE4F211A9E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E0591C00-E5E9-4017-92AA-AC937BF0D4D3}" type="CELLRANGE">
                      <a:rPr lang="en-US"/>
                      <a:pPr/>
                      <a:t>[CELLRANGE]</a:t>
                    </a:fld>
                    <a:r>
                      <a:rPr lang="en-US" baseline="0"/>
                      <a:t> </a:t>
                    </a:r>
                    <a:fld id="{6C1FBDE0-41E5-4B4D-83DD-9249823B17C4}" type="CATEGORYNAME">
                      <a:rPr lang="en-US" baseline="0"/>
                      <a:pPr/>
                      <a:t>[CATEGORY NAME]</a:t>
                    </a:fld>
                    <a:r>
                      <a:rPr lang="en-US" baseline="0"/>
                      <a:t> </a:t>
                    </a:r>
                    <a:fld id="{97B02149-34BA-4425-A9D7-C29B4A2C9DB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3"/>
              <c:layout/>
              <c:tx>
                <c:rich>
                  <a:bodyPr/>
                  <a:lstStyle/>
                  <a:p>
                    <a:fld id="{85910937-01B0-4C4B-AA06-A85B3BF89755}" type="CELLRANGE">
                      <a:rPr lang="en-US"/>
                      <a:pPr/>
                      <a:t>[CELLRANGE]</a:t>
                    </a:fld>
                    <a:r>
                      <a:rPr lang="en-US" baseline="0"/>
                      <a:t> </a:t>
                    </a:r>
                    <a:fld id="{BE9E100A-6C03-4C12-B0C8-1C667519CCF7}" type="CATEGORYNAME">
                      <a:rPr lang="en-US" baseline="0"/>
                      <a:pPr/>
                      <a:t>[CATEGORY NAME]</a:t>
                    </a:fld>
                    <a:r>
                      <a:rPr lang="en-US" baseline="0"/>
                      <a:t> </a:t>
                    </a:r>
                    <a:fld id="{38472758-509B-4727-89FC-4C19CFE5B48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D0153868-83F8-4493-8510-32626585A320}" type="CELLRANGE">
                      <a:rPr lang="en-US"/>
                      <a:pPr/>
                      <a:t>[CELLRANGE]</a:t>
                    </a:fld>
                    <a:r>
                      <a:rPr lang="en-US" baseline="0"/>
                      <a:t> </a:t>
                    </a:r>
                    <a:fld id="{FA392A6F-04A5-4B1B-874B-12A838F30A78}" type="CATEGORYNAME">
                      <a:rPr lang="en-US" baseline="0"/>
                      <a:pPr/>
                      <a:t>[CATEGORY NAME]</a:t>
                    </a:fld>
                    <a:r>
                      <a:rPr lang="en-US" baseline="0"/>
                      <a:t> </a:t>
                    </a:r>
                    <a:fld id="{6DFA3AB4-38A9-47B6-946E-129D8445B52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68DB697A-91C4-420C-BD43-736E04594070}" type="CELLRANGE">
                      <a:rPr lang="en-US"/>
                      <a:pPr/>
                      <a:t>[CELLRANGE]</a:t>
                    </a:fld>
                    <a:r>
                      <a:rPr lang="en-US" baseline="0"/>
                      <a:t> </a:t>
                    </a:r>
                    <a:fld id="{67C56B77-6C26-43B1-9915-AEE135F964FD}" type="CATEGORYNAME">
                      <a:rPr lang="en-US" baseline="0"/>
                      <a:pPr/>
                      <a:t>[CATEGORY NAME]</a:t>
                    </a:fld>
                    <a:r>
                      <a:rPr lang="en-US" baseline="0"/>
                      <a:t> </a:t>
                    </a:r>
                    <a:fld id="{0C90CBCC-C71D-4796-B6AA-2145DE14C5F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6"/>
              <c:layout/>
              <c:tx>
                <c:rich>
                  <a:bodyPr/>
                  <a:lstStyle/>
                  <a:p>
                    <a:fld id="{D4FF68C2-7A4D-4BF8-81FD-E4A272FEF569}" type="CELLRANGE">
                      <a:rPr lang="en-US"/>
                      <a:pPr/>
                      <a:t>[CELLRANGE]</a:t>
                    </a:fld>
                    <a:r>
                      <a:rPr lang="en-US" baseline="0"/>
                      <a:t> </a:t>
                    </a:r>
                    <a:fld id="{DDCD22E0-96E7-429A-A9C9-B259677EEF3A}" type="CATEGORYNAME">
                      <a:rPr lang="en-US" baseline="0"/>
                      <a:pPr/>
                      <a:t>[CATEGORY NAME]</a:t>
                    </a:fld>
                    <a:r>
                      <a:rPr lang="en-US" baseline="0"/>
                      <a:t> </a:t>
                    </a:r>
                    <a:fld id="{24D98A57-A3E4-4A47-B744-7B47704911F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19C9BA9C-4F43-4CF3-8685-EE47C588D415}" type="CELLRANGE">
                      <a:rPr lang="en-US"/>
                      <a:pPr/>
                      <a:t>[CELLRANGE]</a:t>
                    </a:fld>
                    <a:r>
                      <a:rPr lang="en-US" baseline="0"/>
                      <a:t> </a:t>
                    </a:r>
                    <a:fld id="{66C86ED8-E122-47F3-9442-AD0B700269A6}" type="CATEGORYNAME">
                      <a:rPr lang="en-US" baseline="0"/>
                      <a:pPr/>
                      <a:t>[CATEGORY NAME]</a:t>
                    </a:fld>
                    <a:r>
                      <a:rPr lang="en-US" baseline="0"/>
                      <a:t> </a:t>
                    </a:r>
                    <a:fld id="{A1A876B5-5725-443E-BADE-BEE44554295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manualLayout>
                  <c:x val="3.4363865681713325E-2"/>
                  <c:y val="-2.7414777262854007E-2"/>
                </c:manualLayout>
              </c:layout>
              <c:tx>
                <c:rich>
                  <a:bodyPr/>
                  <a:lstStyle/>
                  <a:p>
                    <a:fld id="{FC5BDC8D-1EAE-4DF8-B615-506A72323C2F}" type="CELLRANGE">
                      <a:rPr lang="en-US" baseline="0"/>
                      <a:pPr/>
                      <a:t>[CELLRANGE]</a:t>
                    </a:fld>
                    <a:r>
                      <a:rPr lang="en-US" baseline="0"/>
                      <a:t> </a:t>
                    </a:r>
                    <a:fld id="{97AD110B-EFC8-488C-BBEB-9718E4C04A45}" type="CATEGORYNAME">
                      <a:rPr lang="en-US" baseline="0"/>
                      <a:pPr/>
                      <a:t>[CATEGORY NAME]</a:t>
                    </a:fld>
                    <a:r>
                      <a:rPr lang="en-US" baseline="0"/>
                      <a:t> </a:t>
                    </a:r>
                    <a:fld id="{9015288E-D3B7-4C42-B488-E63930080A1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9"/>
              <c:layout/>
              <c:tx>
                <c:rich>
                  <a:bodyPr/>
                  <a:lstStyle/>
                  <a:p>
                    <a:fld id="{933EAEEC-DCA5-487C-9437-7E3079F6CDF7}" type="CELLRANGE">
                      <a:rPr lang="en-US"/>
                      <a:pPr/>
                      <a:t>[CELLRANGE]</a:t>
                    </a:fld>
                    <a:r>
                      <a:rPr lang="en-US" baseline="0"/>
                      <a:t> </a:t>
                    </a:r>
                    <a:fld id="{A92A25B6-3974-431B-941A-BC994E281974}" type="CATEGORYNAME">
                      <a:rPr lang="en-US" baseline="0"/>
                      <a:pPr/>
                      <a:t>[CATEGORY NAME]</a:t>
                    </a:fld>
                    <a:r>
                      <a:rPr lang="en-US" baseline="0"/>
                      <a:t> </a:t>
                    </a:r>
                    <a:fld id="{AA3D13FE-66A5-463F-9BE5-DA69459A292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039C9969-F2A2-4A88-9C51-3286CA137106}" type="CELLRANGE">
                      <a:rPr lang="en-US"/>
                      <a:pPr/>
                      <a:t>[CELLRANGE]</a:t>
                    </a:fld>
                    <a:r>
                      <a:rPr lang="en-US" baseline="0"/>
                      <a:t> </a:t>
                    </a:r>
                    <a:fld id="{EEFE8996-4990-4CD3-852B-A0187AAAE180}" type="CATEGORYNAME">
                      <a:rPr lang="en-US" baseline="0"/>
                      <a:pPr/>
                      <a:t>[CATEGORY NAME]</a:t>
                    </a:fld>
                    <a:r>
                      <a:rPr lang="en-US" baseline="0"/>
                      <a:t> </a:t>
                    </a:r>
                    <a:fld id="{E11282B3-616C-45A1-9936-6BA32C79B39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1"/>
              <c:layout/>
              <c:tx>
                <c:rich>
                  <a:bodyPr/>
                  <a:lstStyle/>
                  <a:p>
                    <a:fld id="{357F5832-9409-4894-BEF7-F73E226C520C}" type="CELLRANGE">
                      <a:rPr lang="en-US"/>
                      <a:pPr/>
                      <a:t>[CELLRANGE]</a:t>
                    </a:fld>
                    <a:r>
                      <a:rPr lang="en-US" baseline="0"/>
                      <a:t> </a:t>
                    </a:r>
                    <a:fld id="{B2D6C6CA-DDAF-4416-84F3-0CFA52F7FB44}" type="CATEGORYNAME">
                      <a:rPr lang="en-US" baseline="0"/>
                      <a:pPr/>
                      <a:t>[CATEGORY NAME]</a:t>
                    </a:fld>
                    <a:r>
                      <a:rPr lang="en-US" baseline="0"/>
                      <a:t> </a:t>
                    </a:r>
                    <a:fld id="{428337A5-0B68-4740-B0DD-FBEF72C0F4C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46D8A818-B2E3-4C17-A91B-7E00685D5E57}" type="CELLRANGE">
                      <a:rPr lang="en-US"/>
                      <a:pPr/>
                      <a:t>[CELLRANGE]</a:t>
                    </a:fld>
                    <a:r>
                      <a:rPr lang="en-US" baseline="0"/>
                      <a:t> </a:t>
                    </a:r>
                    <a:fld id="{AFEE8DD7-139A-4CA7-B0CB-2CE7537FF878}" type="CATEGORYNAME">
                      <a:rPr lang="en-US" baseline="0"/>
                      <a:pPr/>
                      <a:t>[CATEGORY NAME]</a:t>
                    </a:fld>
                    <a:r>
                      <a:rPr lang="en-US" baseline="0"/>
                      <a:t> </a:t>
                    </a:r>
                    <a:fld id="{DA052798-8ABA-4190-BC95-6B51C3CCE16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D12353E2-7056-4824-85E3-16DDA4860D58}" type="CELLRANGE">
                      <a:rPr lang="en-US"/>
                      <a:pPr/>
                      <a:t>[CELLRANGE]</a:t>
                    </a:fld>
                    <a:r>
                      <a:rPr lang="en-US" baseline="0"/>
                      <a:t> </a:t>
                    </a:r>
                    <a:fld id="{EB88A309-F773-4F03-B6A1-6860B439F53A}" type="CATEGORYNAME">
                      <a:rPr lang="en-US" baseline="0"/>
                      <a:pPr/>
                      <a:t>[CATEGORY NAME]</a:t>
                    </a:fld>
                    <a:r>
                      <a:rPr lang="en-US" baseline="0"/>
                      <a:t> </a:t>
                    </a:r>
                    <a:fld id="{74A6AE72-4D45-4F8C-8CD2-089D6F3FBA5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4"/>
              <c:layout/>
              <c:tx>
                <c:rich>
                  <a:bodyPr/>
                  <a:lstStyle/>
                  <a:p>
                    <a:fld id="{015CAD47-D6E1-4CE3-91AB-8CC0B7C950E8}" type="CELLRANGE">
                      <a:rPr lang="en-US"/>
                      <a:pPr/>
                      <a:t>[CELLRANGE]</a:t>
                    </a:fld>
                    <a:r>
                      <a:rPr lang="en-US" baseline="0"/>
                      <a:t> </a:t>
                    </a:r>
                    <a:fld id="{5292125E-08EB-47D5-BC4A-DFC56B993470}" type="CATEGORYNAME">
                      <a:rPr lang="en-US" baseline="0"/>
                      <a:pPr/>
                      <a:t>[CATEGORY NAME]</a:t>
                    </a:fld>
                    <a:r>
                      <a:rPr lang="en-US" baseline="0"/>
                      <a:t> </a:t>
                    </a:r>
                    <a:fld id="{414DBCF8-18B6-4F8E-9611-03F4D93AE6B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7FFF7C44-2248-4CC0-932F-58B1C6645793}" type="CELLRANGE">
                      <a:rPr lang="en-US"/>
                      <a:pPr/>
                      <a:t>[CELLRANGE]</a:t>
                    </a:fld>
                    <a:r>
                      <a:rPr lang="en-US" baseline="0"/>
                      <a:t> </a:t>
                    </a:r>
                    <a:fld id="{4650F669-29A9-4E06-92F8-679117995F00}" type="CATEGORYNAME">
                      <a:rPr lang="en-US" baseline="0"/>
                      <a:pPr/>
                      <a:t>[CATEGORY NAME]</a:t>
                    </a:fld>
                    <a:r>
                      <a:rPr lang="en-US" baseline="0"/>
                      <a:t> </a:t>
                    </a:r>
                    <a:fld id="{094296E1-74EC-454D-97C1-7EA0E8DF6D6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69687069-8FB5-4BA5-B450-BA9C974654E9}" type="CELLRANGE">
                      <a:rPr lang="en-US"/>
                      <a:pPr/>
                      <a:t>[CELLRANGE]</a:t>
                    </a:fld>
                    <a:r>
                      <a:rPr lang="en-US" baseline="0"/>
                      <a:t> </a:t>
                    </a:r>
                    <a:fld id="{A8C257AF-863E-45BF-B5F7-3B9B1146C0A5}" type="CATEGORYNAME">
                      <a:rPr lang="en-US" baseline="0"/>
                      <a:pPr/>
                      <a:t>[CATEGORY NAME]</a:t>
                    </a:fld>
                    <a:r>
                      <a:rPr lang="en-US" baseline="0"/>
                      <a:t> </a:t>
                    </a:r>
                    <a:fld id="{8CD8AB31-DEC4-46C8-A1E1-C4055485320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530709E9-5A97-41AA-8F06-E231B265C633}" type="CELLRANGE">
                      <a:rPr lang="en-US"/>
                      <a:pPr/>
                      <a:t>[CELLRANGE]</a:t>
                    </a:fld>
                    <a:r>
                      <a:rPr lang="en-US" baseline="0"/>
                      <a:t> </a:t>
                    </a:r>
                    <a:fld id="{8046E0C5-4EF1-454A-983D-96A04661DAD4}" type="CATEGORYNAME">
                      <a:rPr lang="en-US" baseline="0"/>
                      <a:pPr/>
                      <a:t>[CATEGORY NAME]</a:t>
                    </a:fld>
                    <a:r>
                      <a:rPr lang="en-US" baseline="0"/>
                      <a:t> </a:t>
                    </a:r>
                    <a:fld id="{E4987873-3D80-4946-AEBD-7656BB40BF2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CFF47E6F-DFBE-4F25-97B7-EB77DD238FD4}" type="CELLRANGE">
                      <a:rPr lang="en-US"/>
                      <a:pPr/>
                      <a:t>[CELLRANGE]</a:t>
                    </a:fld>
                    <a:r>
                      <a:rPr lang="en-US" baseline="0"/>
                      <a:t> </a:t>
                    </a:r>
                    <a:fld id="{429D69FD-431F-40AA-9E7A-968B87126849}" type="CATEGORYNAME">
                      <a:rPr lang="en-US" baseline="0"/>
                      <a:pPr/>
                      <a:t>[CATEGORY NAME]</a:t>
                    </a:fld>
                    <a:r>
                      <a:rPr lang="en-US" baseline="0"/>
                      <a:t> </a:t>
                    </a:r>
                    <a:fld id="{3D4641A7-0F15-49EE-A802-2707776D81F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03A5B163-B332-4739-A292-4C310A571071}" type="CELLRANGE">
                      <a:rPr lang="en-US"/>
                      <a:pPr/>
                      <a:t>[CELLRANGE]</a:t>
                    </a:fld>
                    <a:r>
                      <a:rPr lang="en-US" baseline="0"/>
                      <a:t> </a:t>
                    </a:r>
                    <a:fld id="{940AFADF-FC7F-433B-9306-B13EF256C6EE}" type="CATEGORYNAME">
                      <a:rPr lang="en-US" baseline="0"/>
                      <a:pPr/>
                      <a:t>[CATEGORY NAME]</a:t>
                    </a:fld>
                    <a:r>
                      <a:rPr lang="en-US" baseline="0"/>
                      <a:t> </a:t>
                    </a:r>
                    <a:fld id="{32369BED-8442-416A-AB71-E8C859AE666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8C956801-56FF-4362-8423-689E812DAD8C}" type="CELLRANGE">
                      <a:rPr lang="en-US"/>
                      <a:pPr/>
                      <a:t>[CELLRANGE]</a:t>
                    </a:fld>
                    <a:r>
                      <a:rPr lang="en-US" baseline="0"/>
                      <a:t> </a:t>
                    </a:r>
                    <a:fld id="{ECCA2687-17B6-47C3-9739-5DE578542433}" type="CATEGORYNAME">
                      <a:rPr lang="en-US" baseline="0"/>
                      <a:pPr/>
                      <a:t>[CATEGORY NAME]</a:t>
                    </a:fld>
                    <a:r>
                      <a:rPr lang="en-US" baseline="0"/>
                      <a:t> </a:t>
                    </a:r>
                    <a:fld id="{88AB3329-825B-4A63-9CCB-6BAB5A131FB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'AIDS Deaths_10-19'!$G$40:$G$60</c:f>
              <c:strCache>
                <c:ptCount val="21"/>
                <c:pt idx="0">
                  <c:v>South Africa</c:v>
                </c:pt>
                <c:pt idx="1">
                  <c:v>Nigeria</c:v>
                </c:pt>
                <c:pt idx="2">
                  <c:v>India</c:v>
                </c:pt>
                <c:pt idx="3">
                  <c:v>Kenya</c:v>
                </c:pt>
                <c:pt idx="4">
                  <c:v>United Republic of Tanzania</c:v>
                </c:pt>
                <c:pt idx="5">
                  <c:v>Ethiopia</c:v>
                </c:pt>
                <c:pt idx="6">
                  <c:v>Uganda</c:v>
                </c:pt>
                <c:pt idx="7">
                  <c:v>Malawi</c:v>
                </c:pt>
                <c:pt idx="8">
                  <c:v>Zimbabwe</c:v>
                </c:pt>
                <c:pt idx="9">
                  <c:v>Mozambique</c:v>
                </c:pt>
                <c:pt idx="10">
                  <c:v>Zambia</c:v>
                </c:pt>
                <c:pt idx="11">
                  <c:v>Democratic Republic of the Congo</c:v>
                </c:pt>
                <c:pt idx="12">
                  <c:v>Cameroon</c:v>
                </c:pt>
                <c:pt idx="13">
                  <c:v>Côte d’Ivoire</c:v>
                </c:pt>
                <c:pt idx="14">
                  <c:v>Ghana</c:v>
                </c:pt>
                <c:pt idx="15">
                  <c:v>Chad</c:v>
                </c:pt>
                <c:pt idx="16">
                  <c:v>Angola</c:v>
                </c:pt>
                <c:pt idx="17">
                  <c:v>Indonesia</c:v>
                </c:pt>
                <c:pt idx="18">
                  <c:v>Haiti</c:v>
                </c:pt>
                <c:pt idx="19">
                  <c:v>Central African Republic</c:v>
                </c:pt>
                <c:pt idx="20">
                  <c:v>Rest of world</c:v>
                </c:pt>
              </c:strCache>
            </c:strRef>
          </c:cat>
          <c:val>
            <c:numRef>
              <c:f>'AIDS Deaths_10-19'!$H$40:$H$60</c:f>
              <c:numCache>
                <c:formatCode>General</c:formatCode>
                <c:ptCount val="21"/>
                <c:pt idx="0">
                  <c:v>6301</c:v>
                </c:pt>
                <c:pt idx="1">
                  <c:v>5786</c:v>
                </c:pt>
                <c:pt idx="2">
                  <c:v>3072</c:v>
                </c:pt>
                <c:pt idx="3">
                  <c:v>2783</c:v>
                </c:pt>
                <c:pt idx="4">
                  <c:v>2341</c:v>
                </c:pt>
                <c:pt idx="5">
                  <c:v>2235</c:v>
                </c:pt>
                <c:pt idx="6">
                  <c:v>1911</c:v>
                </c:pt>
                <c:pt idx="7">
                  <c:v>1835</c:v>
                </c:pt>
                <c:pt idx="8">
                  <c:v>1660</c:v>
                </c:pt>
                <c:pt idx="9">
                  <c:v>1449</c:v>
                </c:pt>
                <c:pt idx="10">
                  <c:v>1449</c:v>
                </c:pt>
                <c:pt idx="11">
                  <c:v>1080</c:v>
                </c:pt>
                <c:pt idx="12">
                  <c:v>980</c:v>
                </c:pt>
                <c:pt idx="13">
                  <c:v>894</c:v>
                </c:pt>
                <c:pt idx="14">
                  <c:v>541</c:v>
                </c:pt>
                <c:pt idx="15">
                  <c:v>400</c:v>
                </c:pt>
                <c:pt idx="16">
                  <c:v>377</c:v>
                </c:pt>
                <c:pt idx="17">
                  <c:v>374</c:v>
                </c:pt>
                <c:pt idx="18">
                  <c:v>365</c:v>
                </c:pt>
                <c:pt idx="19">
                  <c:v>347</c:v>
                </c:pt>
                <c:pt idx="20">
                  <c:v>5283.1411000000016</c:v>
                </c:pt>
              </c:numCache>
            </c:numRef>
          </c:val>
          <c:extLst>
            <c:ext xmlns:c15="http://schemas.microsoft.com/office/drawing/2012/chart" uri="{02D57815-91ED-43cb-92C2-25804820EDAC}">
              <c15:datalabelsRange>
                <c15:f>'AIDS Deaths_10-19'!$I$40:$I$60</c15:f>
                <c15:dlblRangeCache>
                  <c:ptCount val="21"/>
                  <c:pt idx="0">
                    <c:v>6,300</c:v>
                  </c:pt>
                  <c:pt idx="1">
                    <c:v>5,800</c:v>
                  </c:pt>
                  <c:pt idx="3">
                    <c:v>2,800</c:v>
                  </c:pt>
                  <c:pt idx="4">
                    <c:v>2,300</c:v>
                  </c:pt>
                  <c:pt idx="6">
                    <c:v>1,900</c:v>
                  </c:pt>
                  <c:pt idx="7">
                    <c:v>1,800</c:v>
                  </c:pt>
                  <c:pt idx="8">
                    <c:v>1,700</c:v>
                  </c:pt>
                  <c:pt idx="9">
                    <c:v>1,400</c:v>
                  </c:pt>
                  <c:pt idx="10">
                    <c:v>1,400</c:v>
                  </c:pt>
                  <c:pt idx="11">
                    <c:v>1,100</c:v>
                  </c:pt>
                  <c:pt idx="12">
                    <c:v>&lt;1,000</c:v>
                  </c:pt>
                  <c:pt idx="13">
                    <c:v>&lt;1,000</c:v>
                  </c:pt>
                  <c:pt idx="14">
                    <c:v>&lt;1,000</c:v>
                  </c:pt>
                  <c:pt idx="15">
                    <c:v>&lt;500</c:v>
                  </c:pt>
                  <c:pt idx="16">
                    <c:v>&lt;500</c:v>
                  </c:pt>
                  <c:pt idx="17">
                    <c:v>&lt;500</c:v>
                  </c:pt>
                  <c:pt idx="18">
                    <c:v>&lt;500</c:v>
                  </c:pt>
                  <c:pt idx="19">
                    <c:v>&lt;500</c:v>
                  </c:pt>
                  <c:pt idx="20">
                    <c:v>5,300</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adoelscents aged 10–19, by UNICEF regions,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4484069146529094"/>
          <c:y val="0.372544330315836"/>
          <c:w val="0.52836390623585849"/>
          <c:h val="0.56332907776299557"/>
        </c:manualLayout>
      </c:layout>
      <c:pieChart>
        <c:varyColors val="1"/>
        <c:ser>
          <c:idx val="0"/>
          <c:order val="0"/>
          <c:tx>
            <c:strRef>
              <c:f>'AIDS Death_10-19_All 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42D363E0-0A26-45FB-B0F9-F3C4545580FC}" type="CELLRANGE">
                      <a:rPr lang="en-US"/>
                      <a:pPr/>
                      <a:t>[CELLRANGE]</a:t>
                    </a:fld>
                    <a:r>
                      <a:rPr lang="en-US" baseline="0"/>
                      <a:t>
</a:t>
                    </a:r>
                    <a:fld id="{07A2D420-7F71-4DAC-ACA0-6DECDD66C1F6}" type="CATEGORYNAME">
                      <a:rPr lang="en-US" baseline="0"/>
                      <a:pPr/>
                      <a:t>[CATEGORY NAME]</a:t>
                    </a:fld>
                    <a:r>
                      <a:rPr lang="en-US" baseline="0"/>
                      <a:t>
</a:t>
                    </a:r>
                    <a:fld id="{57579000-A236-46A7-9BA5-FFF027EF3DD1}"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
              <c:layout/>
              <c:tx>
                <c:rich>
                  <a:bodyPr/>
                  <a:lstStyle/>
                  <a:p>
                    <a:fld id="{D8D060C1-9EA7-40DC-8027-876E78D5B575}" type="CELLRANGE">
                      <a:rPr lang="en-US"/>
                      <a:pPr/>
                      <a:t>[CELLRANGE]</a:t>
                    </a:fld>
                    <a:r>
                      <a:rPr lang="en-US" baseline="0"/>
                      <a:t>
</a:t>
                    </a:r>
                    <a:fld id="{A866138E-E83A-4C07-928B-4E841E279813}" type="CATEGORYNAME">
                      <a:rPr lang="en-US" baseline="0"/>
                      <a:pPr/>
                      <a:t>[CATEGORY NAME]</a:t>
                    </a:fld>
                    <a:r>
                      <a:rPr lang="en-US" baseline="0"/>
                      <a:t>
</a:t>
                    </a:r>
                    <a:fld id="{9A2FAD59-920E-4CE2-B953-8B7D0E8A4B6F}"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2"/>
              <c:layout/>
              <c:tx>
                <c:rich>
                  <a:bodyPr/>
                  <a:lstStyle/>
                  <a:p>
                    <a:fld id="{95F833E8-97A3-49B2-AB00-111ED9510412}" type="CELLRANGE">
                      <a:rPr lang="en-US"/>
                      <a:pPr/>
                      <a:t>[CELLRANGE]</a:t>
                    </a:fld>
                    <a:r>
                      <a:rPr lang="en-US" baseline="0"/>
                      <a:t>
</a:t>
                    </a:r>
                    <a:fld id="{109ADF09-05A4-4F8F-8AFD-5A2F26E8BF2C}" type="CATEGORYNAME">
                      <a:rPr lang="en-US" baseline="0"/>
                      <a:pPr/>
                      <a:t>[CATEGORY NAME]</a:t>
                    </a:fld>
                    <a:r>
                      <a:rPr lang="en-US" baseline="0"/>
                      <a:t>
</a:t>
                    </a:r>
                    <a:fld id="{22AD3026-E59C-4E98-B240-553065CC3051}"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3"/>
              <c:layout>
                <c:manualLayout>
                  <c:x val="-0.171383908045977"/>
                  <c:y val="4.2769948622827104E-2"/>
                </c:manualLayout>
              </c:layout>
              <c:tx>
                <c:rich>
                  <a:bodyPr/>
                  <a:lstStyle/>
                  <a:p>
                    <a:fld id="{EA6CBA8E-40B7-44EB-AB8E-7C567008B0E6}" type="CELLRANGE">
                      <a:rPr lang="en-US" baseline="0"/>
                      <a:pPr/>
                      <a:t>[CELLRANGE]</a:t>
                    </a:fld>
                    <a:r>
                      <a:rPr lang="en-US" baseline="0"/>
                      <a:t>
</a:t>
                    </a:r>
                    <a:fld id="{0E5B3288-720B-4DB2-A426-59DA7FBCFAA1}" type="CATEGORYNAME">
                      <a:rPr lang="en-US" baseline="0"/>
                      <a:pPr/>
                      <a:t>[CATEGORY NAME]</a:t>
                    </a:fld>
                    <a:r>
                      <a:rPr lang="en-US" baseline="0"/>
                      <a:t>
</a:t>
                    </a:r>
                    <a:fld id="{802A19CC-685F-46FE-99D1-9C872CF571B5}"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4"/>
              <c:layout>
                <c:manualLayout>
                  <c:x val="-0.12405741696081093"/>
                  <c:y val="-3.4860423828867712E-2"/>
                </c:manualLayout>
              </c:layout>
              <c:tx>
                <c:rich>
                  <a:bodyPr/>
                  <a:lstStyle/>
                  <a:p>
                    <a:fld id="{7EB08530-EF2B-4BD8-88E4-B2EBABE07DAD}" type="CELLRANGE">
                      <a:rPr lang="en-US" baseline="0"/>
                      <a:pPr/>
                      <a:t>[CELLRANGE]</a:t>
                    </a:fld>
                    <a:r>
                      <a:rPr lang="en-US" baseline="0"/>
                      <a:t>
</a:t>
                    </a:r>
                    <a:fld id="{197C1020-9ECA-450F-BC7D-A8612BEF508E}" type="CATEGORYNAME">
                      <a:rPr lang="en-US" baseline="0"/>
                      <a:pPr/>
                      <a:t>[CATEGORY NAME]</a:t>
                    </a:fld>
                    <a:r>
                      <a:rPr lang="en-US" baseline="0"/>
                      <a:t>
</a:t>
                    </a:r>
                    <a:fld id="{25BC2640-634B-463F-A84D-729B4902AD0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5"/>
              <c:layout>
                <c:manualLayout>
                  <c:x val="5.7935378767308586E-3"/>
                  <c:y val="-8.3634694513710903E-2"/>
                </c:manualLayout>
              </c:layout>
              <c:tx>
                <c:rich>
                  <a:bodyPr/>
                  <a:lstStyle/>
                  <a:p>
                    <a:r>
                      <a:rPr lang="en-US" baseline="0"/>
                      <a:t>
</a:t>
                    </a:r>
                    <a:fld id="{B6F131B7-1B18-4357-A23E-2630D8169C13}" type="CATEGORYNAME">
                      <a:rPr lang="en-US" baseline="0"/>
                      <a:pPr/>
                      <a:t>[CATEGORY NAME]</a:t>
                    </a:fld>
                    <a:r>
                      <a:rPr lang="en-US" baseline="0"/>
                      <a:t>
</a:t>
                    </a:r>
                    <a:fld id="{0BE2E4BE-CE69-4DD8-91E2-516038863EF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6"/>
              <c:layout>
                <c:manualLayout>
                  <c:x val="0.13697818807131859"/>
                  <c:y val="-3.5608455209440296E-2"/>
                </c:manualLayout>
              </c:layout>
              <c:tx>
                <c:rich>
                  <a:bodyPr/>
                  <a:lstStyle/>
                  <a:p>
                    <a:fld id="{FD613D84-1352-4381-9D8B-6275175D5280}" type="CELLRANGE">
                      <a:rPr lang="en-US"/>
                      <a:pPr/>
                      <a:t>[CELLRANGE]</a:t>
                    </a:fld>
                    <a:r>
                      <a:rPr lang="en-US" baseline="0"/>
                      <a:t>
</a:t>
                    </a:r>
                    <a:fld id="{686687C1-F6CE-45CE-95F4-395382AD577A}" type="CATEGORYNAME">
                      <a:rPr lang="en-US" baseline="0"/>
                      <a:pPr/>
                      <a:t>[CATEGORY NAME]</a:t>
                    </a:fld>
                    <a:r>
                      <a:rPr lang="en-US" baseline="0"/>
                      <a:t>
&lt;1%</a:t>
                    </a:r>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7"/>
              <c:layout>
                <c:manualLayout>
                  <c:x val="0.19387940990134853"/>
                  <c:y val="1.2143274333290979E-2"/>
                </c:manualLayout>
              </c:layout>
              <c:tx>
                <c:rich>
                  <a:bodyPr/>
                  <a:lstStyle/>
                  <a:p>
                    <a:r>
                      <a:rPr lang="en-US" baseline="0"/>
                      <a:t>
</a:t>
                    </a:r>
                    <a:fld id="{B937D457-0D1D-4781-8DD1-61C102E3DAA8}" type="CATEGORYNAME">
                      <a:rPr lang="en-US" baseline="0"/>
                      <a:pPr/>
                      <a:t>[CATEGORY NAME]</a:t>
                    </a:fld>
                    <a:r>
                      <a:rPr lang="en-US" baseline="0"/>
                      <a:t>
&lt;1%</a:t>
                    </a:r>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'AIDS Death_10-19_All Region'!$A$39:$A$46</c:f>
              <c:strCache>
                <c:ptCount val="8"/>
                <c:pt idx="0">
                  <c:v>Eastern and Southern Africa</c:v>
                </c:pt>
                <c:pt idx="1">
                  <c:v>West and Central Africa</c:v>
                </c:pt>
                <c:pt idx="2">
                  <c:v>South Asia</c:v>
                </c:pt>
                <c:pt idx="3">
                  <c:v>Latin America and the Caribbean</c:v>
                </c:pt>
                <c:pt idx="4">
                  <c:v>East Asia and the Pacific</c:v>
                </c:pt>
                <c:pt idx="5">
                  <c:v>Rest of world</c:v>
                </c:pt>
                <c:pt idx="6">
                  <c:v>Middle East and North Africa</c:v>
                </c:pt>
                <c:pt idx="7">
                  <c:v>CEE/CIS</c:v>
                </c:pt>
              </c:strCache>
            </c:strRef>
          </c:cat>
          <c:val>
            <c:numRef>
              <c:f>'AIDS Death_10-19_All Region'!$B$39:$B$46</c:f>
              <c:numCache>
                <c:formatCode>General</c:formatCode>
                <c:ptCount val="8"/>
                <c:pt idx="0">
                  <c:v>23982</c:v>
                </c:pt>
                <c:pt idx="1">
                  <c:v>12002.7155</c:v>
                </c:pt>
                <c:pt idx="2">
                  <c:v>3130.3137999999999</c:v>
                </c:pt>
                <c:pt idx="3">
                  <c:v>1011.1532</c:v>
                </c:pt>
                <c:pt idx="4">
                  <c:v>880.53089999999997</c:v>
                </c:pt>
                <c:pt idx="5">
                  <c:v>203.42320000000001</c:v>
                </c:pt>
                <c:pt idx="6">
                  <c:v>142.20620000000002</c:v>
                </c:pt>
                <c:pt idx="7">
                  <c:v>110.7983</c:v>
                </c:pt>
              </c:numCache>
            </c:numRef>
          </c:val>
          <c:extLst>
            <c:ext xmlns:c15="http://schemas.microsoft.com/office/drawing/2012/chart" uri="{02D57815-91ED-43cb-92C2-25804820EDAC}">
              <c15:datalabelsRange>
                <c15:f>'AIDS Death_10-19_All Region'!$C$39:$C$46</c15:f>
                <c15:dlblRangeCache>
                  <c:ptCount val="8"/>
                  <c:pt idx="0">
                    <c:v>24,000</c:v>
                  </c:pt>
                  <c:pt idx="1">
                    <c:v>12,000</c:v>
                  </c:pt>
                  <c:pt idx="2">
                    <c:v>3,100</c:v>
                  </c:pt>
                  <c:pt idx="3">
                    <c:v>1,000</c:v>
                  </c:pt>
                  <c:pt idx="4">
                    <c:v>&lt;1,000</c:v>
                  </c:pt>
                  <c:pt idx="5">
                    <c:v>&lt;500</c:v>
                  </c:pt>
                  <c:pt idx="6">
                    <c:v>&lt;200</c:v>
                  </c:pt>
                  <c:pt idx="7">
                    <c:v>&lt;200</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adolescents aged 10–19, Middle East and North Africa,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2285443923492534"/>
          <c:y val="0.3316919878189003"/>
          <c:w val="0.58996385868538737"/>
          <c:h val="0.61454551300404348"/>
        </c:manualLayout>
      </c:layout>
      <c:pieChart>
        <c:varyColors val="1"/>
        <c:ser>
          <c:idx val="0"/>
          <c:order val="0"/>
          <c:tx>
            <c:strRef>
              <c:f>'AIDS Death_10-19_reg'!$B$38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Lbls>
            <c:dLbl>
              <c:idx val="0"/>
              <c:layout/>
              <c:tx>
                <c:rich>
                  <a:bodyPr/>
                  <a:lstStyle/>
                  <a:p>
                    <a:fld id="{636F0990-B3AB-475D-BE60-E069373D632A}" type="CELLRANGE">
                      <a:rPr lang="en-US"/>
                      <a:pPr/>
                      <a:t>[CELLRANGE]</a:t>
                    </a:fld>
                    <a:r>
                      <a:rPr lang="en-US" baseline="0"/>
                      <a:t> </a:t>
                    </a:r>
                    <a:fld id="{D5489254-4398-4605-B29E-FCD759001DDC}" type="CATEGORYNAME">
                      <a:rPr lang="en-US" baseline="0"/>
                      <a:pPr/>
                      <a:t>[CATEGORY NAME]</a:t>
                    </a:fld>
                    <a:r>
                      <a:rPr lang="en-US" baseline="0"/>
                      <a:t> </a:t>
                    </a:r>
                    <a:fld id="{86026D08-23CF-4073-81BF-7734488D7F6F}"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3135CC49-B68F-486A-A445-D780BEA955D9}" type="CELLRANGE">
                      <a:rPr lang="en-US"/>
                      <a:pPr/>
                      <a:t>[CELLRANGE]</a:t>
                    </a:fld>
                    <a:r>
                      <a:rPr lang="en-US" baseline="0"/>
                      <a:t> </a:t>
                    </a:r>
                    <a:fld id="{DCDE58E7-28A3-49E9-B33D-5514A3C46F64}" type="CATEGORYNAME">
                      <a:rPr lang="en-US" baseline="0"/>
                      <a:pPr/>
                      <a:t>[CATEGORY NAME]</a:t>
                    </a:fld>
                    <a:r>
                      <a:rPr lang="en-US" baseline="0"/>
                      <a:t> </a:t>
                    </a:r>
                    <a:fld id="{8D6BB019-7B22-4D6D-8E27-64AC1CA43993}"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15082973-076C-49AE-BC27-DEE99A366D6E}" type="CELLRANGE">
                      <a:rPr lang="en-US"/>
                      <a:pPr/>
                      <a:t>[CELLRANGE]</a:t>
                    </a:fld>
                    <a:r>
                      <a:rPr lang="en-US" baseline="0"/>
                      <a:t> </a:t>
                    </a:r>
                    <a:fld id="{9A70BE5C-9700-4D6C-B106-26AC2D9A2679}" type="CATEGORYNAME">
                      <a:rPr lang="en-US" baseline="0"/>
                      <a:pPr/>
                      <a:t>[CATEGORY NAME]</a:t>
                    </a:fld>
                    <a:r>
                      <a:rPr lang="en-US" baseline="0"/>
                      <a:t> </a:t>
                    </a:r>
                    <a:fld id="{4E905C49-3BBD-470A-97B9-B3C5DA21A179}"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0E1E1F7D-88A1-4A81-A878-8489B51AD4FE}" type="CELLRANGE">
                      <a:rPr lang="en-US"/>
                      <a:pPr/>
                      <a:t>[CELLRANGE]</a:t>
                    </a:fld>
                    <a:r>
                      <a:rPr lang="en-US" baseline="0"/>
                      <a:t> </a:t>
                    </a:r>
                    <a:fld id="{B23C8FCB-2BB0-4411-B2E7-F1070979C0A2}" type="CATEGORYNAME">
                      <a:rPr lang="en-US" baseline="0"/>
                      <a:pPr/>
                      <a:t>[CATEGORY NAME]</a:t>
                    </a:fld>
                    <a:r>
                      <a:rPr lang="en-US" baseline="0"/>
                      <a:t> </a:t>
                    </a:r>
                    <a:fld id="{3BEA4391-C0CB-4F78-A857-EA8A8B8F4E27}"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E83C2C92-887E-45BD-92A5-E825408E5962}" type="CELLRANGE">
                      <a:rPr lang="en-US"/>
                      <a:pPr/>
                      <a:t>[CELLRANGE]</a:t>
                    </a:fld>
                    <a:r>
                      <a:rPr lang="en-US" baseline="0"/>
                      <a:t> </a:t>
                    </a:r>
                    <a:fld id="{53B2965D-E7FC-40FF-841D-1BDD47542310}" type="CATEGORYNAME">
                      <a:rPr lang="en-US" baseline="0"/>
                      <a:pPr/>
                      <a:t>[CATEGORY NAME]</a:t>
                    </a:fld>
                    <a:r>
                      <a:rPr lang="en-US" baseline="0"/>
                      <a:t> </a:t>
                    </a:r>
                    <a:fld id="{7B078C6B-E158-4D5B-B283-D3785C1E4682}"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6A510DD2-2737-451A-BC5A-727DA4E3911F}" type="CELLRANGE">
                      <a:rPr lang="en-US"/>
                      <a:pPr/>
                      <a:t>[CELLRANGE]</a:t>
                    </a:fld>
                    <a:r>
                      <a:rPr lang="en-US" baseline="0"/>
                      <a:t> </a:t>
                    </a:r>
                    <a:fld id="{73252031-58A4-4448-988F-2FE1FB111F13}" type="CATEGORYNAME">
                      <a:rPr lang="en-US" baseline="0"/>
                      <a:pPr/>
                      <a:t>[CATEGORY NAME]</a:t>
                    </a:fld>
                    <a:r>
                      <a:rPr lang="en-US" baseline="0"/>
                      <a:t> </a:t>
                    </a:r>
                    <a:fld id="{6553076B-2EE1-4447-B5F6-A4E696B42171}"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F2EB0173-D9B2-4600-9B92-E2D004D28333}" type="CELLRANGE">
                      <a:rPr lang="en-US"/>
                      <a:pPr/>
                      <a:t>[CELLRANGE]</a:t>
                    </a:fld>
                    <a:r>
                      <a:rPr lang="en-US" baseline="0"/>
                      <a:t> </a:t>
                    </a:r>
                    <a:fld id="{55DF1F48-6F0C-4150-885C-F700FF1DF101}" type="CATEGORYNAME">
                      <a:rPr lang="en-US" baseline="0"/>
                      <a:pPr/>
                      <a:t>[CATEGORY NAME]</a:t>
                    </a:fld>
                    <a:r>
                      <a:rPr lang="en-US" baseline="0"/>
                      <a:t> </a:t>
                    </a:r>
                    <a:fld id="{12C24B13-A754-40C7-B475-B26314B42754}"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7"/>
              <c:layout/>
              <c:tx>
                <c:rich>
                  <a:bodyPr/>
                  <a:lstStyle/>
                  <a:p>
                    <a:fld id="{B6253D90-560F-437B-AE93-B4A3AE17D479}" type="CELLRANGE">
                      <a:rPr lang="en-US"/>
                      <a:pPr/>
                      <a:t>[CELLRANGE]</a:t>
                    </a:fld>
                    <a:r>
                      <a:rPr lang="en-US" baseline="0"/>
                      <a:t> </a:t>
                    </a:r>
                    <a:fld id="{F6231390-E784-4022-8854-963D819D87F2}" type="CATEGORYNAME">
                      <a:rPr lang="en-US" baseline="0"/>
                      <a:pPr/>
                      <a:t>[CATEGORY NAME]</a:t>
                    </a:fld>
                    <a:r>
                      <a:rPr lang="en-US" baseline="0"/>
                      <a:t> </a:t>
                    </a:r>
                    <a:fld id="{B01CA10F-7047-46EE-BB64-480B543587EC}"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EE3CD695-7EAC-4DFA-BAC1-DA641E855DF8}" type="CELLRANGE">
                      <a:rPr lang="en-US"/>
                      <a:pPr/>
                      <a:t>[CELLRANGE]</a:t>
                    </a:fld>
                    <a:r>
                      <a:rPr lang="en-US" baseline="0"/>
                      <a:t> </a:t>
                    </a:r>
                    <a:fld id="{BDE62C9F-DE4E-4F2F-A40F-DE0C542D4B96}" type="CATEGORYNAME">
                      <a:rPr lang="en-US" baseline="0"/>
                      <a:pPr/>
                      <a:t>[CATEGORY NAME]</a:t>
                    </a:fld>
                    <a:r>
                      <a:rPr lang="en-US" baseline="0"/>
                      <a:t> </a:t>
                    </a:r>
                    <a:fld id="{E2FC5770-A45F-45EE-BBB4-9D6BB3A06845}"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9"/>
              <c:layout/>
              <c:tx>
                <c:rich>
                  <a:bodyPr/>
                  <a:lstStyle/>
                  <a:p>
                    <a:fld id="{75CE67F5-743A-47D5-B802-2E647AD51814}" type="CELLRANGE">
                      <a:rPr lang="en-US"/>
                      <a:pPr/>
                      <a:t>[CELLRANGE]</a:t>
                    </a:fld>
                    <a:r>
                      <a:rPr lang="en-US" baseline="0"/>
                      <a:t> </a:t>
                    </a:r>
                    <a:fld id="{23655158-8B62-43AD-9A67-F2EB33AD7631}" type="CATEGORYNAME">
                      <a:rPr lang="en-US" baseline="0"/>
                      <a:pPr/>
                      <a:t>[CATEGORY NAME]</a:t>
                    </a:fld>
                    <a:r>
                      <a:rPr lang="en-US" baseline="0"/>
                      <a:t> &lt;1%</a:t>
                    </a:r>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'AIDS Death_10-19_reg'!$A$39:$A$48</c:f>
              <c:strCache>
                <c:ptCount val="10"/>
                <c:pt idx="0">
                  <c:v>Sudan</c:v>
                </c:pt>
                <c:pt idx="1">
                  <c:v>Iran (Islamic Republic of)</c:v>
                </c:pt>
                <c:pt idx="2">
                  <c:v>Djibouti</c:v>
                </c:pt>
                <c:pt idx="3">
                  <c:v>Morocco</c:v>
                </c:pt>
                <c:pt idx="4">
                  <c:v>Yemen</c:v>
                </c:pt>
                <c:pt idx="5">
                  <c:v>Egypt</c:v>
                </c:pt>
                <c:pt idx="6">
                  <c:v>Oman</c:v>
                </c:pt>
                <c:pt idx="7">
                  <c:v>Algeria</c:v>
                </c:pt>
                <c:pt idx="8">
                  <c:v>Tunisia</c:v>
                </c:pt>
                <c:pt idx="9">
                  <c:v>Lebanon</c:v>
                </c:pt>
              </c:strCache>
            </c:strRef>
          </c:cat>
          <c:val>
            <c:numRef>
              <c:f>'AIDS Death_10-19_reg'!$B$39:$B$48</c:f>
              <c:numCache>
                <c:formatCode>General</c:formatCode>
                <c:ptCount val="10"/>
                <c:pt idx="0">
                  <c:v>63</c:v>
                </c:pt>
                <c:pt idx="1">
                  <c:v>28</c:v>
                </c:pt>
                <c:pt idx="2">
                  <c:v>24</c:v>
                </c:pt>
                <c:pt idx="3">
                  <c:v>9</c:v>
                </c:pt>
                <c:pt idx="4">
                  <c:v>8</c:v>
                </c:pt>
                <c:pt idx="5">
                  <c:v>5.9656000000000002</c:v>
                </c:pt>
                <c:pt idx="6">
                  <c:v>1.4978</c:v>
                </c:pt>
                <c:pt idx="7">
                  <c:v>1.3309</c:v>
                </c:pt>
                <c:pt idx="8">
                  <c:v>0.73609999999999998</c:v>
                </c:pt>
                <c:pt idx="9">
                  <c:v>0.67579999999999996</c:v>
                </c:pt>
              </c:numCache>
            </c:numRef>
          </c:val>
          <c:extLst>
            <c:ext xmlns:c15="http://schemas.microsoft.com/office/drawing/2012/chart" uri="{02D57815-91ED-43cb-92C2-25804820EDAC}">
              <c15:datalabelsRange>
                <c15:f>'AIDS Death_10-19_reg'!$C$39:$C$48</c15:f>
                <c15:dlblRangeCache>
                  <c:ptCount val="10"/>
                  <c:pt idx="0">
                    <c:v>&lt;100</c:v>
                  </c:pt>
                  <c:pt idx="1">
                    <c:v>&lt;100</c:v>
                  </c:pt>
                  <c:pt idx="2">
                    <c:v>&lt;100</c:v>
                  </c:pt>
                  <c:pt idx="3">
                    <c:v>&lt;100</c:v>
                  </c:pt>
                  <c:pt idx="4">
                    <c:v>&lt;100</c:v>
                  </c:pt>
                  <c:pt idx="5">
                    <c:v>&lt;100</c:v>
                  </c:pt>
                  <c:pt idx="7">
                    <c:v>&lt;100</c:v>
                  </c:pt>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adolescents (aged 10-19) living with HIV who are receiving ART, 67 countries reporting by UNICEF Region, 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'Adolescent ART coverage'!$A$36</c:f>
              <c:strCache>
                <c:ptCount val="1"/>
                <c:pt idx="0">
                  <c:v>1</c:v>
                </c:pt>
              </c:strCache>
            </c:strRef>
          </c:tx>
          <c:spPr>
            <a:ln w="25400"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coverage'!$B$36:$I$36</c:f>
              <c:numCache>
                <c:formatCode>0%</c:formatCode>
                <c:ptCount val="8"/>
                <c:pt idx="0">
                  <c:v>8.6956521739130436E-3</c:v>
                </c:pt>
                <c:pt idx="1">
                  <c:v>2.5813252273674404E-2</c:v>
                </c:pt>
                <c:pt idx="2">
                  <c:v>0</c:v>
                </c:pt>
                <c:pt idx="3">
                  <c:v>0.12987012987012986</c:v>
                </c:pt>
                <c:pt idx="4">
                  <c:v>4.8192771084337352E-2</c:v>
                </c:pt>
                <c:pt idx="5">
                  <c:v>0</c:v>
                </c:pt>
                <c:pt idx="6">
                  <c:v>0</c:v>
                </c:pt>
                <c:pt idx="7">
                  <c:v>5.6923727896990822E-2</c:v>
                </c:pt>
              </c:numCache>
            </c:numRef>
          </c:val>
          <c:smooth val="0"/>
          <c:extLst/>
        </c:ser>
        <c:ser>
          <c:idx val="1"/>
          <c:order val="1"/>
          <c:tx>
            <c:strRef>
              <c:f>'Adolescent ART coverage'!$A$37</c:f>
              <c:strCache>
                <c:ptCount val="1"/>
                <c:pt idx="0">
                  <c:v>2</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bg1">
                    <a:lumMod val="50000"/>
                  </a:schemeClr>
                </a:solidFill>
                <a:ln w="15875">
                  <a:solidFill>
                    <a:schemeClr val="bg1">
                      <a:lumMod val="50000"/>
                    </a:schemeClr>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coverage'!$B$37:$I$37</c:f>
              <c:numCache>
                <c:formatCode>0%</c:formatCode>
                <c:ptCount val="8"/>
                <c:pt idx="0">
                  <c:v>4.1666666666666664E-2</c:v>
                </c:pt>
                <c:pt idx="1">
                  <c:v>2.9877502240812669E-2</c:v>
                </c:pt>
                <c:pt idx="2">
                  <c:v>0.27826086956521739</c:v>
                </c:pt>
                <c:pt idx="3">
                  <c:v>0.18260869565217391</c:v>
                </c:pt>
                <c:pt idx="4">
                  <c:v>5.4878048780487805E-2</c:v>
                </c:pt>
                <c:pt idx="5">
                  <c:v>2.5210084033613446E-2</c:v>
                </c:pt>
                <c:pt idx="6">
                  <c:v>8.4364738570346043E-2</c:v>
                </c:pt>
                <c:pt idx="7">
                  <c:v>6.7301884284505259E-2</c:v>
                </c:pt>
              </c:numCache>
            </c:numRef>
          </c:val>
          <c:smooth val="0"/>
        </c:ser>
        <c:ser>
          <c:idx val="2"/>
          <c:order val="2"/>
          <c:tx>
            <c:strRef>
              <c:f>'Adolescent ART coverage'!$A$38</c:f>
              <c:strCache>
                <c:ptCount val="1"/>
                <c:pt idx="0">
                  <c:v>3</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coverage'!$B$38:$I$38</c:f>
              <c:numCache>
                <c:formatCode>0%</c:formatCode>
                <c:ptCount val="8"/>
                <c:pt idx="0">
                  <c:v>5.3763440860215055E-2</c:v>
                </c:pt>
                <c:pt idx="1">
                  <c:v>4.0816326530612242E-2</c:v>
                </c:pt>
                <c:pt idx="2">
                  <c:v>0.52528850263570304</c:v>
                </c:pt>
                <c:pt idx="3">
                  <c:v>0.19375000000000001</c:v>
                </c:pt>
                <c:pt idx="4">
                  <c:v>8.3116883116883117E-2</c:v>
                </c:pt>
                <c:pt idx="5">
                  <c:v>7.2961373390557943E-2</c:v>
                </c:pt>
                <c:pt idx="6">
                  <c:v>0.10410094637223975</c:v>
                </c:pt>
                <c:pt idx="7">
                  <c:v>7.1428571428571425E-2</c:v>
                </c:pt>
              </c:numCache>
            </c:numRef>
          </c:val>
          <c:smooth val="0"/>
          <c:extLst/>
        </c:ser>
        <c:ser>
          <c:idx val="3"/>
          <c:order val="3"/>
          <c:tx>
            <c:strRef>
              <c:f>'Adolescent ART coverage'!$A$39</c:f>
              <c:strCache>
                <c:ptCount val="1"/>
                <c:pt idx="0">
                  <c:v>4</c:v>
                </c:pt>
              </c:strCache>
            </c:strRef>
          </c:tx>
          <c:spPr>
            <a:ln w="22225" cap="rnd">
              <a:noFill/>
              <a:round/>
            </a:ln>
            <a:effectLst/>
          </c:spPr>
          <c:marker>
            <c:symbol val="circle"/>
            <c:size val="7"/>
            <c:spPr>
              <a:solidFill>
                <a:schemeClr val="accent6"/>
              </a:solidFill>
              <a:ln w="15875">
                <a:solidFill>
                  <a:schemeClr val="accent4"/>
                </a:solidFill>
                <a:round/>
              </a:ln>
              <a:effectLst/>
            </c:spPr>
          </c:marker>
          <c:dPt>
            <c:idx val="0"/>
            <c:marker>
              <c:symbol val="circle"/>
              <c:size val="7"/>
              <c:spPr>
                <a:solidFill>
                  <a:schemeClr val="accent6"/>
                </a:solidFill>
                <a:ln w="15875">
                  <a:solidFill>
                    <a:schemeClr val="accent6"/>
                  </a:solidFill>
                  <a:round/>
                </a:ln>
                <a:effectLst/>
              </c:spPr>
            </c:marker>
            <c:bubble3D val="0"/>
            <c:spPr>
              <a:ln w="22225" cap="rnd">
                <a:solidFill>
                  <a:schemeClr val="accent6"/>
                </a:solidFill>
                <a:round/>
              </a:ln>
              <a:effectLst/>
            </c:spPr>
          </c:dPt>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coverage'!$B$39:$I$39</c:f>
              <c:numCache>
                <c:formatCode>0%</c:formatCode>
                <c:ptCount val="8"/>
                <c:pt idx="0">
                  <c:v>6.8965517241379309E-2</c:v>
                </c:pt>
                <c:pt idx="1">
                  <c:v>4.7489920264423877E-2</c:v>
                </c:pt>
                <c:pt idx="2">
                  <c:v>0.59342222222222218</c:v>
                </c:pt>
                <c:pt idx="3">
                  <c:v>0.19685039370078741</c:v>
                </c:pt>
                <c:pt idx="4">
                  <c:v>0.20833333333333334</c:v>
                </c:pt>
                <c:pt idx="5">
                  <c:v>0.1076923076923077</c:v>
                </c:pt>
                <c:pt idx="6">
                  <c:v>0.10939226519337017</c:v>
                </c:pt>
                <c:pt idx="7">
                  <c:v>0.32903275338263949</c:v>
                </c:pt>
              </c:numCache>
            </c:numRef>
          </c:val>
          <c:smooth val="0"/>
          <c:extLst/>
        </c:ser>
        <c:ser>
          <c:idx val="4"/>
          <c:order val="4"/>
          <c:tx>
            <c:strRef>
              <c:f>'Adolescent ART coverage'!$A$40</c:f>
              <c:strCache>
                <c:ptCount val="1"/>
                <c:pt idx="0">
                  <c:v>5</c:v>
                </c:pt>
              </c:strCache>
            </c:strRef>
          </c:tx>
          <c:spPr>
            <a:ln w="25400"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coverage'!$B$40:$I$40</c:f>
              <c:numCache>
                <c:formatCode>0%</c:formatCode>
                <c:ptCount val="8"/>
                <c:pt idx="0">
                  <c:v>8.8984596766299759E-2</c:v>
                </c:pt>
                <c:pt idx="1">
                  <c:v>6.7567567567567571E-2</c:v>
                </c:pt>
                <c:pt idx="2">
                  <c:v>0.81980825847361671</c:v>
                </c:pt>
                <c:pt idx="3">
                  <c:v>0.20511825441670506</c:v>
                </c:pt>
                <c:pt idx="4">
                  <c:v>0.99</c:v>
                </c:pt>
                <c:pt idx="5">
                  <c:v>0.20207253886010362</c:v>
                </c:pt>
                <c:pt idx="6">
                  <c:v>0.11382857142857143</c:v>
                </c:pt>
              </c:numCache>
            </c:numRef>
          </c:val>
          <c:smooth val="0"/>
          <c:extLst/>
        </c:ser>
        <c:ser>
          <c:idx val="5"/>
          <c:order val="5"/>
          <c:tx>
            <c:strRef>
              <c:f>'Adolescent ART coverage'!$A$41</c:f>
              <c:strCache>
                <c:ptCount val="1"/>
                <c:pt idx="0">
                  <c:v>6</c:v>
                </c:pt>
              </c:strCache>
            </c:strRef>
          </c:tx>
          <c:spPr>
            <a:ln w="22225" cap="rnd">
              <a:noFill/>
              <a:round/>
            </a:ln>
            <a:effectLst/>
          </c:spPr>
          <c:marker>
            <c:symbol val="circle"/>
            <c:size val="7"/>
            <c:spPr>
              <a:solidFill>
                <a:schemeClr val="accent2"/>
              </a:solidFill>
              <a:ln w="15875">
                <a:solidFill>
                  <a:schemeClr val="accent2"/>
                </a:solidFill>
                <a:round/>
              </a:ln>
              <a:effectLst/>
            </c:spPr>
          </c:marker>
          <c:dPt>
            <c:idx val="0"/>
            <c:marker>
              <c:symbol val="circle"/>
              <c:size val="7"/>
              <c:spPr>
                <a:solidFill>
                  <a:schemeClr val="accent6"/>
                </a:solidFill>
                <a:ln w="15875">
                  <a:solidFill>
                    <a:schemeClr val="accent6"/>
                  </a:solidFill>
                  <a:round/>
                </a:ln>
                <a:effectLst/>
              </c:spPr>
            </c:marker>
            <c:bubble3D val="0"/>
          </c:dPt>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4"/>
            <c:marker>
              <c:symbol val="circle"/>
              <c:size val="7"/>
              <c:spPr>
                <a:solidFill>
                  <a:schemeClr val="accent2"/>
                </a:solidFill>
                <a:ln w="15875">
                  <a:solidFill>
                    <a:schemeClr val="accent2"/>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2"/>
                </a:solidFill>
                <a:ln w="15875">
                  <a:solidFill>
                    <a:schemeClr val="accent2"/>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coverage'!$B$41:$I$41</c:f>
              <c:numCache>
                <c:formatCode>0%</c:formatCode>
                <c:ptCount val="8"/>
                <c:pt idx="0">
                  <c:v>9.6385542168674704E-2</c:v>
                </c:pt>
                <c:pt idx="1">
                  <c:v>0.43376068376068377</c:v>
                </c:pt>
                <c:pt idx="2">
                  <c:v>0.85628897069811039</c:v>
                </c:pt>
                <c:pt idx="3">
                  <c:v>0.20909090909090908</c:v>
                </c:pt>
                <c:pt idx="5">
                  <c:v>0.53208556149732622</c:v>
                </c:pt>
                <c:pt idx="6">
                  <c:v>0.19314254113092769</c:v>
                </c:pt>
              </c:numCache>
            </c:numRef>
          </c:val>
          <c:smooth val="0"/>
          <c:extLst/>
        </c:ser>
        <c:ser>
          <c:idx val="6"/>
          <c:order val="6"/>
          <c:tx>
            <c:strRef>
              <c:f>'Adolescent ART coverage'!$A$42</c:f>
              <c:strCache>
                <c:ptCount val="1"/>
                <c:pt idx="0">
                  <c:v>7</c:v>
                </c:pt>
              </c:strCache>
            </c:strRef>
          </c:tx>
          <c:spPr>
            <a:ln w="25400"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coverage'!$B$42:$I$42</c:f>
              <c:numCache>
                <c:formatCode>0%</c:formatCode>
                <c:ptCount val="8"/>
                <c:pt idx="0">
                  <c:v>0.17830397261250983</c:v>
                </c:pt>
                <c:pt idx="1">
                  <c:v>0.75484635570981118</c:v>
                </c:pt>
                <c:pt idx="3">
                  <c:v>0.20960884353741496</c:v>
                </c:pt>
                <c:pt idx="6">
                  <c:v>0.27861060329067644</c:v>
                </c:pt>
              </c:numCache>
            </c:numRef>
          </c:val>
          <c:smooth val="0"/>
          <c:extLst/>
        </c:ser>
        <c:ser>
          <c:idx val="7"/>
          <c:order val="7"/>
          <c:tx>
            <c:strRef>
              <c:f>'Adolescent ART coverage'!$A$43</c:f>
              <c:strCache>
                <c:ptCount val="1"/>
                <c:pt idx="0">
                  <c:v>8</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coverage'!$B$43:$I$43</c:f>
              <c:numCache>
                <c:formatCode>0%</c:formatCode>
                <c:ptCount val="8"/>
                <c:pt idx="0">
                  <c:v>0.17881227776188335</c:v>
                </c:pt>
                <c:pt idx="1">
                  <c:v>1.0036857094990785</c:v>
                </c:pt>
                <c:pt idx="3">
                  <c:v>0.21634615384615385</c:v>
                </c:pt>
                <c:pt idx="6">
                  <c:v>0.42209631728045327</c:v>
                </c:pt>
              </c:numCache>
            </c:numRef>
          </c:val>
          <c:smooth val="0"/>
          <c:extLst/>
        </c:ser>
        <c:ser>
          <c:idx val="8"/>
          <c:order val="8"/>
          <c:tx>
            <c:strRef>
              <c:f>'Adolescent ART coverage'!$A$44</c:f>
              <c:strCache>
                <c:ptCount val="1"/>
                <c:pt idx="0">
                  <c:v>9</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coverage'!$B$44:$I$44</c:f>
              <c:numCache>
                <c:formatCode>0%</c:formatCode>
                <c:ptCount val="8"/>
                <c:pt idx="0">
                  <c:v>0.19791666666666666</c:v>
                </c:pt>
                <c:pt idx="3">
                  <c:v>0.2257250945775536</c:v>
                </c:pt>
                <c:pt idx="6">
                  <c:v>0.99</c:v>
                </c:pt>
              </c:numCache>
            </c:numRef>
          </c:val>
          <c:smooth val="0"/>
        </c:ser>
        <c:ser>
          <c:idx val="9"/>
          <c:order val="9"/>
          <c:tx>
            <c:strRef>
              <c:f>'Adolescent ART coverage'!$A$45</c:f>
              <c:strCache>
                <c:ptCount val="1"/>
                <c:pt idx="0">
                  <c:v>10</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coverage'!$B$45:$I$45</c:f>
              <c:numCache>
                <c:formatCode>0%</c:formatCode>
                <c:ptCount val="8"/>
                <c:pt idx="0">
                  <c:v>0.3987138263665595</c:v>
                </c:pt>
                <c:pt idx="3">
                  <c:v>0.30714052820345616</c:v>
                </c:pt>
              </c:numCache>
            </c:numRef>
          </c:val>
          <c:smooth val="0"/>
        </c:ser>
        <c:ser>
          <c:idx val="10"/>
          <c:order val="10"/>
          <c:tx>
            <c:strRef>
              <c:f>'Adolescent ART coverage'!$A$46</c:f>
              <c:strCache>
                <c:ptCount val="1"/>
                <c:pt idx="0">
                  <c:v>11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coverage'!$B$46:$I$46</c:f>
              <c:numCache>
                <c:formatCode>0%</c:formatCode>
                <c:ptCount val="8"/>
                <c:pt idx="0">
                  <c:v>0.48466257668711654</c:v>
                </c:pt>
                <c:pt idx="3">
                  <c:v>0.33145382505333737</c:v>
                </c:pt>
              </c:numCache>
            </c:numRef>
          </c:val>
          <c:smooth val="0"/>
        </c:ser>
        <c:ser>
          <c:idx val="11"/>
          <c:order val="11"/>
          <c:tx>
            <c:strRef>
              <c:f>'Adolescent ART coverage'!$A$47</c:f>
              <c:strCache>
                <c:ptCount val="1"/>
                <c:pt idx="0">
                  <c:v>12</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coverage'!$B$47:$I$47</c:f>
              <c:numCache>
                <c:formatCode>0%</c:formatCode>
                <c:ptCount val="8"/>
                <c:pt idx="0">
                  <c:v>0.73356401384083048</c:v>
                </c:pt>
                <c:pt idx="3">
                  <c:v>0.34969126938541067</c:v>
                </c:pt>
              </c:numCache>
            </c:numRef>
          </c:val>
          <c:smooth val="0"/>
        </c:ser>
        <c:ser>
          <c:idx val="12"/>
          <c:order val="12"/>
          <c:tx>
            <c:strRef>
              <c:f>'Adolescent ART coverage'!$A$48</c:f>
              <c:strCache>
                <c:ptCount val="1"/>
                <c:pt idx="0">
                  <c:v>13</c:v>
                </c:pt>
              </c:strCache>
            </c:strRef>
          </c:tx>
          <c:spPr>
            <a:ln w="22225" cap="rnd">
              <a:noFill/>
              <a:round/>
            </a:ln>
            <a:effectLst/>
          </c:spPr>
          <c:marker>
            <c:symbol val="circle"/>
            <c:size val="7"/>
            <c:spPr>
              <a:solidFill>
                <a:schemeClr val="lt1"/>
              </a:solidFill>
              <a:ln w="15875">
                <a:solidFill>
                  <a:schemeClr val="accent1">
                    <a:lumMod val="80000"/>
                    <a:lumOff val="20000"/>
                  </a:schemeClr>
                </a:solidFill>
                <a:round/>
              </a:ln>
              <a:effectLst/>
            </c:spPr>
          </c:marker>
          <c:dPt>
            <c:idx val="0"/>
            <c:marker>
              <c:symbol val="circle"/>
              <c:size val="7"/>
              <c:spPr>
                <a:solidFill>
                  <a:schemeClr val="accent6"/>
                </a:solidFill>
                <a:ln w="15875">
                  <a:solidFill>
                    <a:schemeClr val="accent6"/>
                  </a:solidFill>
                  <a:round/>
                </a:ln>
                <a:effectLst/>
              </c:spPr>
            </c:marker>
            <c:bubble3D val="0"/>
            <c:spPr>
              <a:ln w="22225" cap="rnd">
                <a:solidFill>
                  <a:schemeClr val="accent6"/>
                </a:solidFill>
                <a:round/>
              </a:ln>
              <a:effectLst/>
            </c:spPr>
          </c:dPt>
          <c:dPt>
            <c:idx val="3"/>
            <c:marker>
              <c:symbol val="circle"/>
              <c:size val="7"/>
              <c:spPr>
                <a:solidFill>
                  <a:schemeClr val="accent2"/>
                </a:solidFill>
                <a:ln w="15875">
                  <a:solidFill>
                    <a:schemeClr val="accent2"/>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coverage'!$B$48:$I$48</c:f>
              <c:numCache>
                <c:formatCode>0%</c:formatCode>
                <c:ptCount val="8"/>
                <c:pt idx="0">
                  <c:v>0.77083333333333337</c:v>
                </c:pt>
                <c:pt idx="3">
                  <c:v>0.41212121212121211</c:v>
                </c:pt>
              </c:numCache>
            </c:numRef>
          </c:val>
          <c:smooth val="0"/>
        </c:ser>
        <c:ser>
          <c:idx val="13"/>
          <c:order val="13"/>
          <c:tx>
            <c:strRef>
              <c:f>'Adolescent ART coverage'!$A$49</c:f>
              <c:strCache>
                <c:ptCount val="1"/>
                <c:pt idx="0">
                  <c:v>14</c:v>
                </c:pt>
              </c:strCache>
            </c:strRef>
          </c:tx>
          <c:spPr>
            <a:ln w="22225" cap="rnd">
              <a:solidFill>
                <a:schemeClr val="accent6"/>
              </a:solidFill>
              <a:round/>
            </a:ln>
            <a:effectLst/>
          </c:spPr>
          <c:marker>
            <c:symbol val="circle"/>
            <c:size val="6"/>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coverage'!$B$49:$I$49</c:f>
              <c:numCache>
                <c:formatCode>0%</c:formatCode>
                <c:ptCount val="8"/>
                <c:pt idx="0">
                  <c:v>0.99</c:v>
                </c:pt>
                <c:pt idx="3">
                  <c:v>0.6560509554140127</c:v>
                </c:pt>
              </c:numCache>
            </c:numRef>
          </c:val>
          <c:smooth val="0"/>
        </c:ser>
        <c:ser>
          <c:idx val="14"/>
          <c:order val="14"/>
          <c:tx>
            <c:strRef>
              <c:f>'Adolescent ART coverage'!$A$50</c:f>
              <c:strCache>
                <c:ptCount val="1"/>
                <c:pt idx="0">
                  <c:v>15</c:v>
                </c:pt>
              </c:strCache>
            </c:strRef>
          </c:tx>
          <c:spPr>
            <a:ln w="25400" cap="rnd">
              <a:noFill/>
              <a:round/>
            </a:ln>
            <a:effectLst/>
          </c:spPr>
          <c:marker>
            <c:symbol val="circle"/>
            <c:size val="7"/>
            <c:spPr>
              <a:solidFill>
                <a:schemeClr val="lt1"/>
              </a:solidFill>
              <a:ln w="15875">
                <a:solidFill>
                  <a:schemeClr val="accent3">
                    <a:lumMod val="80000"/>
                    <a:lumOff val="20000"/>
                  </a:schemeClr>
                </a:solidFill>
                <a:round/>
              </a:ln>
              <a:effectLst/>
            </c:spPr>
          </c:marker>
          <c:dPt>
            <c:idx val="0"/>
            <c:marker>
              <c:symbol val="circle"/>
              <c:size val="7"/>
              <c:spPr>
                <a:solidFill>
                  <a:schemeClr val="accent6"/>
                </a:solidFill>
                <a:ln w="15875">
                  <a:solidFill>
                    <a:schemeClr val="accent6"/>
                  </a:solidFill>
                  <a:round/>
                </a:ln>
                <a:effectLst/>
              </c:spPr>
            </c:marker>
            <c:bubble3D val="0"/>
            <c:spPr>
              <a:ln w="25400" cap="rnd">
                <a:solidFill>
                  <a:schemeClr val="accent6"/>
                </a:solidFill>
                <a:round/>
              </a:ln>
              <a:effectLst/>
            </c:spPr>
          </c:dPt>
          <c:dPt>
            <c:idx val="3"/>
            <c:marker>
              <c:symbol val="circle"/>
              <c:size val="7"/>
              <c:spPr>
                <a:solidFill>
                  <a:schemeClr val="lt1"/>
                </a:solidFill>
                <a:ln w="15875">
                  <a:solidFill>
                    <a:schemeClr val="accent3">
                      <a:lumMod val="80000"/>
                      <a:lumOff val="20000"/>
                    </a:schemeClr>
                  </a:solidFill>
                  <a:round/>
                </a:ln>
                <a:effectLst/>
              </c:spPr>
            </c:marker>
            <c:bubble3D val="0"/>
          </c:dPt>
          <c:cat>
            <c:strRef>
              <c:f>'Adolescent ART coverage'!$B$35:$I$35</c:f>
              <c:strCache>
                <c:ptCount val="8"/>
                <c:pt idx="0">
                  <c:v>CEE/CIS
(n=15)</c:v>
                </c:pt>
                <c:pt idx="1">
                  <c:v>East Asia and the Pacific
(n=8)</c:v>
                </c:pt>
                <c:pt idx="2">
                  <c:v>Eastern and Southern Africa
(n=6)</c:v>
                </c:pt>
                <c:pt idx="3">
                  <c:v>Middle East and North Africa
(n=14)</c:v>
                </c:pt>
                <c:pt idx="4">
                  <c:v>Middle East and North Africa
(n=5)</c:v>
                </c:pt>
                <c:pt idx="5">
                  <c:v>South Asia
(n=6)</c:v>
                </c:pt>
                <c:pt idx="6">
                  <c:v>West and Central Africa
(n=9)</c:v>
                </c:pt>
                <c:pt idx="7">
                  <c:v>Rest of the World
(n=4)</c:v>
                </c:pt>
              </c:strCache>
            </c:strRef>
          </c:cat>
          <c:val>
            <c:numRef>
              <c:f>'Adolescent ART coverage'!$B$50:$I$50</c:f>
              <c:numCache>
                <c:formatCode>0%</c:formatCode>
                <c:ptCount val="8"/>
                <c:pt idx="0">
                  <c:v>0.99</c:v>
                </c:pt>
              </c:numCache>
            </c:numRef>
          </c:val>
          <c:smooth val="0"/>
        </c:ser>
        <c:dLbls>
          <c:showLegendKey val="0"/>
          <c:showVal val="0"/>
          <c:showCatName val="0"/>
          <c:showSerName val="0"/>
          <c:showPercent val="0"/>
          <c:showBubbleSize val="0"/>
        </c:dLbls>
        <c:marker val="1"/>
        <c:smooth val="0"/>
        <c:axId val="726488128"/>
        <c:axId val="726489696"/>
      </c:lineChart>
      <c:catAx>
        <c:axId val="72648812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6489696"/>
        <c:crosses val="autoZero"/>
        <c:auto val="1"/>
        <c:lblAlgn val="ctr"/>
        <c:lblOffset val="100"/>
        <c:noMultiLvlLbl val="0"/>
      </c:catAx>
      <c:valAx>
        <c:axId val="726489696"/>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6488128"/>
        <c:crosses val="autoZero"/>
        <c:crossBetween val="between"/>
        <c:majorUnit val="0.2"/>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pregnant women living with HIV receiving most effective antiretroviral medicines for PMTCT and new HIV infections among children (aged 0-14), Middle East and North Africa, 2000-2015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5.4031209337918433E-2"/>
          <c:y val="0.17191012413770856"/>
          <c:w val="0.90347207042562472"/>
          <c:h val="0.78467304490164536"/>
        </c:manualLayout>
      </c:layout>
      <c:barChart>
        <c:barDir val="col"/>
        <c:grouping val="stacked"/>
        <c:varyColors val="0"/>
        <c:ser>
          <c:idx val="3"/>
          <c:order val="0"/>
          <c:tx>
            <c:strRef>
              <c:f>'PMTCT coverage vs. NI '!$D$35</c:f>
              <c:strCache>
                <c:ptCount val="1"/>
                <c:pt idx="0">
                  <c:v>PMTCT coverage (Most Effective Regimens)</c:v>
                </c:pt>
              </c:strCache>
            </c:strRef>
          </c:tx>
          <c:spPr>
            <a:gradFill flip="none" rotWithShape="1">
              <a:gsLst>
                <a:gs pos="0">
                  <a:schemeClr val="accent1">
                    <a:lumMod val="20000"/>
                    <a:lumOff val="80000"/>
                  </a:schemeClr>
                </a:gs>
                <a:gs pos="71000">
                  <a:schemeClr val="accent1">
                    <a:lumMod val="60000"/>
                    <a:lumOff val="40000"/>
                  </a:schemeClr>
                </a:gs>
                <a:gs pos="100000">
                  <a:schemeClr val="accent1"/>
                </a:gs>
              </a:gsLst>
              <a:lin ang="16200000" scaled="1"/>
              <a:tileRect/>
            </a:gradFill>
            <a:ln>
              <a:noFill/>
            </a:ln>
            <a:effectLst/>
          </c:spPr>
          <c:invertIfNegative val="0"/>
          <c:dLbls>
            <c:dLbl>
              <c:idx val="0"/>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'PMTCT coverage vs. NI '!$A$36:$A$51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'PMTCT coverage vs. NI '!$D$36:$D$51</c:f>
              <c:numCache>
                <c:formatCode>0%</c:formatCode>
                <c:ptCount val="16"/>
                <c:pt idx="0">
                  <c:v>0</c:v>
                </c:pt>
                <c:pt idx="1">
                  <c:v>0</c:v>
                </c:pt>
                <c:pt idx="2">
                  <c:v>4.0808080808080806E-4</c:v>
                </c:pt>
                <c:pt idx="3">
                  <c:v>5.8233581365253967E-3</c:v>
                </c:pt>
                <c:pt idx="4">
                  <c:v>6.6565809379727685E-3</c:v>
                </c:pt>
                <c:pt idx="5">
                  <c:v>1.22472230133865E-2</c:v>
                </c:pt>
                <c:pt idx="6">
                  <c:v>2.8117102778527109E-2</c:v>
                </c:pt>
                <c:pt idx="7">
                  <c:v>3.4163883894169023E-2</c:v>
                </c:pt>
                <c:pt idx="8">
                  <c:v>6.7842272838599074E-2</c:v>
                </c:pt>
                <c:pt idx="9">
                  <c:v>7.5005823433496391E-2</c:v>
                </c:pt>
                <c:pt idx="10">
                  <c:v>0.11350033252050543</c:v>
                </c:pt>
                <c:pt idx="11">
                  <c:v>0.10669500531349628</c:v>
                </c:pt>
                <c:pt idx="12">
                  <c:v>0.13641975308641976</c:v>
                </c:pt>
                <c:pt idx="13">
                  <c:v>0.14725890356142457</c:v>
                </c:pt>
                <c:pt idx="14">
                  <c:v>0.15085870413739266</c:v>
                </c:pt>
                <c:pt idx="15">
                  <c:v>0.15300859598853869</c:v>
                </c:pt>
              </c:numCache>
            </c:numRef>
          </c:val>
        </c:ser>
        <c:dLbls>
          <c:showLegendKey val="0"/>
          <c:showVal val="0"/>
          <c:showCatName val="0"/>
          <c:showSerName val="0"/>
          <c:showPercent val="0"/>
          <c:showBubbleSize val="0"/>
        </c:dLbls>
        <c:gapWidth val="25"/>
        <c:overlap val="100"/>
        <c:axId val="567894544"/>
        <c:axId val="567895328"/>
      </c:barChart>
      <c:lineChart>
        <c:grouping val="standard"/>
        <c:varyColors val="0"/>
        <c:ser>
          <c:idx val="5"/>
          <c:order val="1"/>
          <c:tx>
            <c:strRef>
              <c:f>'PMTCT coverage vs. NI '!$C$35</c:f>
              <c:strCache>
                <c:ptCount val="1"/>
                <c:pt idx="0">
                  <c:v>New HIV infections among children</c:v>
                </c:pt>
              </c:strCache>
            </c:strRef>
          </c:tx>
          <c:spPr>
            <a:ln w="38100" cap="rnd">
              <a:solidFill>
                <a:schemeClr val="accent6"/>
              </a:solidFill>
              <a:round/>
            </a:ln>
            <a:effectLst/>
          </c:spPr>
          <c:marker>
            <c:symbol val="diamond"/>
            <c:size val="6"/>
            <c:spPr>
              <a:solidFill>
                <a:schemeClr val="accent6"/>
              </a:solidFill>
              <a:ln w="15875">
                <a:solidFill>
                  <a:schemeClr val="accent6"/>
                </a:solidFill>
                <a:round/>
              </a:ln>
              <a:effectLst/>
            </c:spPr>
          </c:marker>
          <c:cat>
            <c:numRef>
              <c:f>'PMTCT coverage vs. NI '!$A$36:$A$51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'PMTCT coverage vs. NI '!$C$36:$C$51</c:f>
              <c:numCache>
                <c:formatCode>General</c:formatCode>
                <c:ptCount val="16"/>
                <c:pt idx="0">
                  <c:v>927</c:v>
                </c:pt>
                <c:pt idx="1">
                  <c:v>997</c:v>
                </c:pt>
                <c:pt idx="2">
                  <c:v>1062</c:v>
                </c:pt>
                <c:pt idx="3">
                  <c:v>1123</c:v>
                </c:pt>
                <c:pt idx="4">
                  <c:v>1194</c:v>
                </c:pt>
                <c:pt idx="5">
                  <c:v>1248</c:v>
                </c:pt>
                <c:pt idx="6">
                  <c:v>1300</c:v>
                </c:pt>
                <c:pt idx="7">
                  <c:v>1345</c:v>
                </c:pt>
                <c:pt idx="8">
                  <c:v>1367</c:v>
                </c:pt>
                <c:pt idx="9">
                  <c:v>1410</c:v>
                </c:pt>
                <c:pt idx="10">
                  <c:v>1432.6266000000001</c:v>
                </c:pt>
                <c:pt idx="11">
                  <c:v>1491.6574000000001</c:v>
                </c:pt>
                <c:pt idx="12">
                  <c:v>1499.7067999999999</c:v>
                </c:pt>
                <c:pt idx="13">
                  <c:v>1509.7692999999999</c:v>
                </c:pt>
                <c:pt idx="14">
                  <c:v>1524.8905</c:v>
                </c:pt>
                <c:pt idx="15">
                  <c:v>1477</c:v>
                </c:pt>
              </c:numCache>
            </c:numRef>
          </c:val>
          <c:smooth val="0"/>
        </c:ser>
        <c:dLbls>
          <c:showLegendKey val="0"/>
          <c:showVal val="0"/>
          <c:showCatName val="0"/>
          <c:showSerName val="0"/>
          <c:showPercent val="0"/>
          <c:showBubbleSize val="0"/>
        </c:dLbls>
        <c:marker val="1"/>
        <c:smooth val="0"/>
        <c:axId val="567893760"/>
        <c:axId val="567895720"/>
      </c:lineChart>
      <c:catAx>
        <c:axId val="56789376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95720"/>
        <c:crosses val="autoZero"/>
        <c:auto val="1"/>
        <c:lblAlgn val="ctr"/>
        <c:lblOffset val="100"/>
        <c:noMultiLvlLbl val="0"/>
      </c:catAx>
      <c:valAx>
        <c:axId val="567895720"/>
        <c:scaling>
          <c:orientation val="minMax"/>
          <c:max val="16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93760"/>
        <c:crosses val="autoZero"/>
        <c:crossBetween val="between"/>
      </c:valAx>
      <c:valAx>
        <c:axId val="567895328"/>
        <c:scaling>
          <c:orientation val="minMax"/>
          <c:max val="1"/>
        </c:scaling>
        <c:delete val="0"/>
        <c:axPos val="r"/>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94544"/>
        <c:crosses val="max"/>
        <c:crossBetween val="between"/>
      </c:valAx>
      <c:catAx>
        <c:axId val="567894544"/>
        <c:scaling>
          <c:orientation val="minMax"/>
        </c:scaling>
        <c:delete val="1"/>
        <c:axPos val="b"/>
        <c:numFmt formatCode="General" sourceLinked="1"/>
        <c:majorTickMark val="out"/>
        <c:minorTickMark val="none"/>
        <c:tickLblPos val="nextTo"/>
        <c:crossAx val="567895328"/>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layout>
        <c:manualLayout>
          <c:xMode val="edge"/>
          <c:yMode val="edge"/>
          <c:x val="0.26113325348822947"/>
          <c:y val="0.13073244260903574"/>
          <c:w val="0.47773339968112366"/>
          <c:h val="3.41558354213834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adolescents girls and boys (15-19) with comprehensive, correct knowledge of HIV, Middle East and North Africa,  2010-2015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pivotFmt>
      <c:pivotFmt>
        <c:idx val="1"/>
      </c:pivotFmt>
      <c:pivotFmt>
        <c:idx val="2"/>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c:v>
          </c:tx>
          <c:spPr>
            <a:solidFill>
              <a:schemeClr val="accent2">
                <a:tint val="77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8"/>
              <c:pt idx="0">
                <c:v>Tunisia; MICS 2012</c:v>
              </c:pt>
              <c:pt idx="1">
                <c:v>Qatar; MICS 2012</c:v>
              </c:pt>
              <c:pt idx="2">
                <c:v>Sudan; MICS 2014</c:v>
              </c:pt>
              <c:pt idx="3">
                <c:v>Algeria; MICS 2013</c:v>
              </c:pt>
              <c:pt idx="4">
                <c:v>Jordan; Other 2012</c:v>
              </c:pt>
              <c:pt idx="5">
                <c:v>State of Palestine; MICS 2014</c:v>
              </c:pt>
              <c:pt idx="6">
                <c:v>Egypt; HIS 2015</c:v>
              </c:pt>
              <c:pt idx="7">
                <c:v>Iraq; MICS 2011</c:v>
              </c:pt>
            </c:strLit>
          </c:cat>
          <c:val>
            <c:numLit>
              <c:formatCode>General</c:formatCode>
              <c:ptCount val="8"/>
              <c:pt idx="0">
                <c:v>15.3</c:v>
              </c:pt>
              <c:pt idx="1">
                <c:v>9.6999999999999993</c:v>
              </c:pt>
              <c:pt idx="2">
                <c:v>7.7</c:v>
              </c:pt>
              <c:pt idx="3">
                <c:v>6.8</c:v>
              </c:pt>
              <c:pt idx="4">
                <c:v>5.6</c:v>
              </c:pt>
              <c:pt idx="5">
                <c:v>4.7</c:v>
              </c:pt>
              <c:pt idx="6">
                <c:v>2.7</c:v>
              </c:pt>
              <c:pt idx="7">
                <c:v>2.6</c:v>
              </c:pt>
            </c:numLit>
          </c:val>
        </c:ser>
        <c:ser>
          <c:idx val="1"/>
          <c:order val="1"/>
          <c:tx>
            <c:v>Boys</c:v>
          </c:tx>
          <c:spPr>
            <a:solidFill>
              <a:schemeClr val="accent2">
                <a:shade val="76000"/>
              </a:schemeClr>
            </a:solidFill>
            <a:ln>
              <a:noFill/>
            </a:ln>
            <a:effectLst/>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8"/>
              <c:pt idx="0">
                <c:v>Tunisia; MICS 2012</c:v>
              </c:pt>
              <c:pt idx="1">
                <c:v>Qatar; MICS 2012</c:v>
              </c:pt>
              <c:pt idx="2">
                <c:v>Sudan; MICS 2014</c:v>
              </c:pt>
              <c:pt idx="3">
                <c:v>Algeria; MICS 2013</c:v>
              </c:pt>
              <c:pt idx="4">
                <c:v>Jordan; Other 2012</c:v>
              </c:pt>
              <c:pt idx="5">
                <c:v>State of Palestine; MICS 2014</c:v>
              </c:pt>
              <c:pt idx="6">
                <c:v>Egypt; HIS 2015</c:v>
              </c:pt>
              <c:pt idx="7">
                <c:v>Iraq; MICS 2011</c:v>
              </c:pt>
            </c:strLit>
          </c:cat>
          <c:val>
            <c:numLit>
              <c:formatCode>General</c:formatCode>
              <c:ptCount val="8"/>
              <c:pt idx="0">
                <c:v>0</c:v>
              </c:pt>
              <c:pt idx="1">
                <c:v>22.8</c:v>
              </c:pt>
              <c:pt idx="2">
                <c:v>0</c:v>
              </c:pt>
              <c:pt idx="3">
                <c:v>0</c:v>
              </c:pt>
              <c:pt idx="4">
                <c:v>0</c:v>
              </c:pt>
              <c:pt idx="5">
                <c:v>0</c:v>
              </c:pt>
              <c:pt idx="6">
                <c:v>4.7</c:v>
              </c:pt>
              <c:pt idx="7">
                <c:v>0</c:v>
              </c:pt>
            </c:numLit>
          </c:val>
        </c:ser>
        <c:dLbls>
          <c:dLblPos val="outEnd"/>
          <c:showLegendKey val="0"/>
          <c:showVal val="1"/>
          <c:showCatName val="0"/>
          <c:showSerName val="0"/>
          <c:showPercent val="0"/>
          <c:showBubbleSize val="0"/>
        </c:dLbls>
        <c:gapWidth val="267"/>
        <c:overlap val="-43"/>
        <c:axId val="726512432"/>
        <c:axId val="726512824"/>
      </c:barChart>
      <c:catAx>
        <c:axId val="72651243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6512824"/>
        <c:crosses val="autoZero"/>
        <c:auto val="1"/>
        <c:lblAlgn val="ctr"/>
        <c:lblOffset val="100"/>
        <c:noMultiLvlLbl val="0"/>
      </c:catAx>
      <c:valAx>
        <c:axId val="726512824"/>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6512432"/>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 girls and boys (15-19) who have been tested for HIV and received results in the last 12 months, Middle East and North Africa,  2010-2015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pivotFmt>
      <c:pivotFmt>
        <c:idx val="1"/>
      </c:pivotFmt>
      <c:pivotFmt>
        <c:idx val="2"/>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c:v>
          </c:tx>
          <c:spPr>
            <a:solidFill>
              <a:schemeClr val="accent2"/>
            </a:solidFill>
            <a:ln>
              <a:noFill/>
            </a:ln>
            <a:effectLst/>
          </c:spPr>
          <c:invertIfNegative val="0"/>
          <c:dLbls>
            <c:dLbl>
              <c:idx val="2"/>
              <c:layout/>
              <c:tx>
                <c:rich>
                  <a:bodyPr/>
                  <a:lstStyle/>
                  <a:p>
                    <a:r>
                      <a:rPr lang="en-US"/>
                      <a:t>&lt;1</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&lt;1</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4"/>
              <c:pt idx="0">
                <c:v>Algeria; MICS 2013</c:v>
              </c:pt>
              <c:pt idx="1">
                <c:v>Sudan; MICS 2014</c:v>
              </c:pt>
              <c:pt idx="2">
                <c:v>Iraq; MICS 2011</c:v>
              </c:pt>
              <c:pt idx="3">
                <c:v>Tunisia; MICS 2012</c:v>
              </c:pt>
            </c:strLit>
          </c:cat>
          <c:val>
            <c:numLit>
              <c:formatCode>General</c:formatCode>
              <c:ptCount val="4"/>
              <c:pt idx="0">
                <c:v>0.7</c:v>
              </c:pt>
              <c:pt idx="1">
                <c:v>0.6</c:v>
              </c:pt>
              <c:pt idx="2">
                <c:v>0.2</c:v>
              </c:pt>
              <c:pt idx="3">
                <c:v>0</c:v>
              </c:pt>
            </c:numLit>
          </c:val>
        </c:ser>
        <c:dLbls>
          <c:dLblPos val="outEnd"/>
          <c:showLegendKey val="0"/>
          <c:showVal val="1"/>
          <c:showCatName val="0"/>
          <c:showSerName val="0"/>
          <c:showPercent val="0"/>
          <c:showBubbleSize val="0"/>
        </c:dLbls>
        <c:gapWidth val="267"/>
        <c:overlap val="-43"/>
        <c:axId val="726513216"/>
        <c:axId val="726511648"/>
      </c:barChart>
      <c:catAx>
        <c:axId val="72651321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6511648"/>
        <c:crosses val="autoZero"/>
        <c:auto val="1"/>
        <c:lblAlgn val="ctr"/>
        <c:lblOffset val="100"/>
        <c:noMultiLvlLbl val="0"/>
      </c:catAx>
      <c:valAx>
        <c:axId val="726511648"/>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651321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percentage of infants born to pregnant women living with HIV who become vertically infected with HIV (mother-to-child transmission rate), Middle East and North Africa, 2000-2015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1"/>
          <c:order val="0"/>
          <c:tx>
            <c:strRef>
              <c:f>'PMTCT-MTCT Rates'!$A$34</c:f>
              <c:strCache>
                <c:ptCount val="1"/>
                <c:pt idx="0">
                  <c:v>Final mother-to-child transmission rate</c:v>
                </c:pt>
              </c:strCache>
            </c:strRef>
          </c:tx>
          <c:spPr>
            <a:gradFill flip="none" rotWithShape="1">
              <a:gsLst>
                <a:gs pos="0">
                  <a:schemeClr val="accent6">
                    <a:lumMod val="40000"/>
                    <a:lumOff val="60000"/>
                  </a:schemeClr>
                </a:gs>
                <a:gs pos="46000">
                  <a:schemeClr val="accent6">
                    <a:lumMod val="95000"/>
                    <a:lumOff val="5000"/>
                  </a:schemeClr>
                </a:gs>
                <a:gs pos="100000">
                  <a:schemeClr val="accent6">
                    <a:lumMod val="60000"/>
                  </a:schemeClr>
                </a:gs>
              </a:gsLst>
              <a:lin ang="16200000" scaled="1"/>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'PMTCT-MTCT Rates'!$B$33:$Q$33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'PMTCT-MTCT Rates'!$B$34:$Q$34</c:f>
              <c:numCache>
                <c:formatCode>0%</c:formatCode>
                <c:ptCount val="16"/>
                <c:pt idx="0">
                  <c:v>0.38385093167701861</c:v>
                </c:pt>
                <c:pt idx="1">
                  <c:v>0.37708018154311651</c:v>
                </c:pt>
                <c:pt idx="2">
                  <c:v>0.36990595611285265</c:v>
                </c:pt>
                <c:pt idx="3">
                  <c:v>0.36331284373988998</c:v>
                </c:pt>
                <c:pt idx="4">
                  <c:v>0.36127080181543114</c:v>
                </c:pt>
                <c:pt idx="5">
                  <c:v>0.35545428652805466</c:v>
                </c:pt>
                <c:pt idx="6">
                  <c:v>0.35068788777987592</c:v>
                </c:pt>
                <c:pt idx="7">
                  <c:v>0.34549190855381456</c:v>
                </c:pt>
                <c:pt idx="8">
                  <c:v>0.33480284104824881</c:v>
                </c:pt>
                <c:pt idx="9">
                  <c:v>0.3284416491963662</c:v>
                </c:pt>
                <c:pt idx="10">
                  <c:v>0.31758590113056973</c:v>
                </c:pt>
                <c:pt idx="11">
                  <c:v>0.31703719447396389</c:v>
                </c:pt>
                <c:pt idx="12">
                  <c:v>0.30858230452674895</c:v>
                </c:pt>
                <c:pt idx="13">
                  <c:v>0.30207482993197277</c:v>
                </c:pt>
                <c:pt idx="14">
                  <c:v>0.29759758001561282</c:v>
                </c:pt>
                <c:pt idx="15">
                  <c:v>0.28213944603629415</c:v>
                </c:pt>
              </c:numCache>
            </c:numRef>
          </c:val>
        </c:ser>
        <c:dLbls>
          <c:showLegendKey val="0"/>
          <c:showVal val="0"/>
          <c:showCatName val="0"/>
          <c:showSerName val="0"/>
          <c:showPercent val="0"/>
          <c:showBubbleSize val="0"/>
        </c:dLbls>
        <c:gapWidth val="40"/>
        <c:overlap val="80"/>
        <c:axId val="567896112"/>
        <c:axId val="567896504"/>
      </c:barChart>
      <c:catAx>
        <c:axId val="5678961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96504"/>
        <c:crosses val="autoZero"/>
        <c:auto val="1"/>
        <c:lblAlgn val="ctr"/>
        <c:lblOffset val="100"/>
        <c:noMultiLvlLbl val="0"/>
      </c:catAx>
      <c:valAx>
        <c:axId val="567896504"/>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96112"/>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r>
              <a:rPr lang="en-US" sz="1800"/>
              <a:t>2015</a:t>
            </a:r>
          </a:p>
        </c:rich>
      </c:tx>
      <c:layout/>
      <c:overlay val="0"/>
      <c:spPr>
        <a:noFill/>
        <a:ln>
          <a:noFill/>
        </a:ln>
        <a:effectLst/>
      </c:spPr>
      <c:txPr>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Pop_0-14'!$H$40</c:f>
              <c:strCache>
                <c:ptCount val="1"/>
                <c:pt idx="0">
                  <c:v>HIV Pop (0-14)</c:v>
                </c:pt>
              </c:strCache>
            </c:strRef>
          </c:tx>
          <c:dPt>
            <c:idx val="0"/>
            <c:bubble3D val="0"/>
            <c:spPr>
              <a:solidFill>
                <a:srgbClr val="FF0066"/>
              </a:solidFill>
              <a:ln w="19050">
                <a:solidFill>
                  <a:schemeClr val="lt1"/>
                </a:solidFill>
              </a:ln>
              <a:effectLst/>
            </c:spPr>
          </c:dPt>
          <c:dPt>
            <c:idx val="1"/>
            <c:bubble3D val="0"/>
            <c:spPr>
              <a:solidFill>
                <a:srgbClr val="FFC000"/>
              </a:solidFill>
              <a:ln w="19050">
                <a:solidFill>
                  <a:schemeClr val="lt1"/>
                </a:solidFill>
              </a:ln>
              <a:effectLst/>
            </c:spPr>
          </c:dPt>
          <c:dPt>
            <c:idx val="2"/>
            <c:bubble3D val="0"/>
            <c:spPr>
              <a:solidFill>
                <a:srgbClr val="FF0000"/>
              </a:solidFill>
              <a:ln w="19050">
                <a:solidFill>
                  <a:schemeClr val="lt1"/>
                </a:solidFill>
              </a:ln>
              <a:effectLst/>
            </c:spPr>
          </c:dPt>
          <c:dPt>
            <c:idx val="3"/>
            <c:bubble3D val="0"/>
            <c:spPr>
              <a:solidFill>
                <a:srgbClr val="0070C0"/>
              </a:solidFill>
              <a:ln w="19050">
                <a:solidFill>
                  <a:schemeClr val="lt1"/>
                </a:solidFill>
              </a:ln>
              <a:effectLst/>
            </c:spPr>
          </c:dPt>
          <c:dPt>
            <c:idx val="4"/>
            <c:bubble3D val="0"/>
            <c:spPr>
              <a:solidFill>
                <a:srgbClr val="FFFF00"/>
              </a:solidFill>
              <a:ln w="19050">
                <a:solidFill>
                  <a:schemeClr val="lt1"/>
                </a:solidFill>
              </a:ln>
              <a:effectLst/>
            </c:spPr>
          </c:dPt>
          <c:dPt>
            <c:idx val="5"/>
            <c:bubble3D val="0"/>
            <c:spPr>
              <a:solidFill>
                <a:srgbClr val="F4B084"/>
              </a:solidFill>
              <a:ln w="19050">
                <a:solidFill>
                  <a:schemeClr val="lt1"/>
                </a:solidFill>
              </a:ln>
              <a:effectLst/>
            </c:spPr>
          </c:dPt>
          <c:dPt>
            <c:idx val="6"/>
            <c:bubble3D val="0"/>
            <c:spPr>
              <a:solidFill>
                <a:srgbClr val="00B050"/>
              </a:solidFill>
              <a:ln w="19050">
                <a:solidFill>
                  <a:schemeClr val="lt1"/>
                </a:solidFill>
              </a:ln>
              <a:effectLst/>
            </c:spPr>
          </c:dPt>
          <c:dPt>
            <c:idx val="7"/>
            <c:bubble3D val="0"/>
            <c:spPr>
              <a:solidFill>
                <a:srgbClr val="00B0F0"/>
              </a:solidFill>
              <a:ln w="19050">
                <a:solidFill>
                  <a:schemeClr val="lt1"/>
                </a:solidFill>
              </a:ln>
              <a:effectLst/>
            </c:spPr>
          </c:dPt>
          <c:dPt>
            <c:idx val="8"/>
            <c:bubble3D val="0"/>
            <c:spPr>
              <a:solidFill>
                <a:srgbClr val="CC99FF"/>
              </a:solidFill>
              <a:ln w="19050">
                <a:solidFill>
                  <a:schemeClr val="lt1"/>
                </a:solidFill>
              </a:ln>
              <a:effectLst/>
            </c:spPr>
          </c:dPt>
          <c:dPt>
            <c:idx val="9"/>
            <c:bubble3D val="0"/>
            <c:spPr>
              <a:solidFill>
                <a:srgbClr val="66FFFF"/>
              </a:solidFill>
              <a:ln w="19050">
                <a:solidFill>
                  <a:schemeClr val="lt1"/>
                </a:solidFill>
              </a:ln>
              <a:effectLst/>
            </c:spPr>
          </c:dPt>
          <c:dPt>
            <c:idx val="10"/>
            <c:bubble3D val="0"/>
            <c:spPr>
              <a:solidFill>
                <a:srgbClr val="0070C0"/>
              </a:solidFill>
              <a:ln w="19050">
                <a:solidFill>
                  <a:schemeClr val="lt1"/>
                </a:solidFill>
              </a:ln>
              <a:effectLst/>
            </c:spPr>
          </c:dPt>
          <c:dPt>
            <c:idx val="11"/>
            <c:bubble3D val="0"/>
            <c:spPr>
              <a:solidFill>
                <a:srgbClr val="00B0F0"/>
              </a:solidFill>
              <a:ln w="19050">
                <a:solidFill>
                  <a:schemeClr val="lt1"/>
                </a:solidFill>
              </a:ln>
              <a:effectLst/>
            </c:spPr>
          </c:dPt>
          <c:dPt>
            <c:idx val="12"/>
            <c:bubble3D val="0"/>
            <c:spPr>
              <a:solidFill>
                <a:srgbClr val="FFC000"/>
              </a:solidFill>
              <a:ln w="19050">
                <a:solidFill>
                  <a:schemeClr val="lt1"/>
                </a:solidFill>
              </a:ln>
              <a:effectLst/>
            </c:spPr>
          </c:dPt>
          <c:dPt>
            <c:idx val="13"/>
            <c:bubble3D val="0"/>
            <c:spPr>
              <a:solidFill>
                <a:srgbClr val="00B050"/>
              </a:solidFill>
              <a:ln w="19050">
                <a:solidFill>
                  <a:schemeClr val="lt1"/>
                </a:solidFill>
              </a:ln>
              <a:effectLst/>
            </c:spPr>
          </c:dPt>
          <c:dPt>
            <c:idx val="14"/>
            <c:bubble3D val="0"/>
            <c:spPr>
              <a:solidFill>
                <a:srgbClr val="C00000"/>
              </a:solidFill>
              <a:ln w="19050">
                <a:solidFill>
                  <a:schemeClr val="lt1"/>
                </a:solidFill>
              </a:ln>
              <a:effectLst/>
            </c:spPr>
          </c:dPt>
          <c:dPt>
            <c:idx val="15"/>
            <c:bubble3D val="0"/>
            <c:spPr>
              <a:solidFill>
                <a:srgbClr val="7030A0"/>
              </a:solidFill>
              <a:ln w="19050">
                <a:solidFill>
                  <a:schemeClr val="lt1"/>
                </a:solidFill>
              </a:ln>
              <a:effectLst/>
            </c:spPr>
          </c:dPt>
          <c:dPt>
            <c:idx val="16"/>
            <c:bubble3D val="0"/>
            <c:spPr>
              <a:solidFill>
                <a:srgbClr val="92D050"/>
              </a:solidFill>
              <a:ln w="19050">
                <a:solidFill>
                  <a:schemeClr val="lt1"/>
                </a:solidFill>
              </a:ln>
              <a:effectLst/>
            </c:spPr>
          </c:dPt>
          <c:dPt>
            <c:idx val="17"/>
            <c:bubble3D val="0"/>
            <c:spPr>
              <a:solidFill>
                <a:srgbClr val="FFC000"/>
              </a:solidFill>
              <a:ln w="19050">
                <a:solidFill>
                  <a:schemeClr val="lt1"/>
                </a:solidFill>
              </a:ln>
              <a:effectLst/>
            </c:spPr>
          </c:dPt>
          <c:dPt>
            <c:idx val="18"/>
            <c:bubble3D val="0"/>
            <c:spPr>
              <a:solidFill>
                <a:srgbClr val="FFFF00"/>
              </a:solidFill>
              <a:ln w="19050">
                <a:solidFill>
                  <a:schemeClr val="lt1"/>
                </a:solidFill>
              </a:ln>
              <a:effectLst/>
            </c:spPr>
          </c:dPt>
          <c:dPt>
            <c:idx val="19"/>
            <c:bubble3D val="0"/>
            <c:spPr>
              <a:solidFill>
                <a:srgbClr val="C9C9C9"/>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C7E895FC-0846-454D-885A-56B7CC879A9F}" type="CATEGORYNAME">
                      <a:rPr lang="en-US" baseline="0"/>
                      <a:pPr/>
                      <a:t>[CATEGORY NAME]</a:t>
                    </a:fld>
                    <a:r>
                      <a:rPr lang="en-US" baseline="0"/>
                      <a:t> </a:t>
                    </a:r>
                    <a:fld id="{F2065A44-D11B-4A30-B767-A8E299705AA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
              <c:layout/>
              <c:tx>
                <c:rich>
                  <a:bodyPr/>
                  <a:lstStyle/>
                  <a:p>
                    <a:fld id="{F29D714A-32F1-41F0-A990-B67D4A4E0FD1}" type="CELLRANGE">
                      <a:rPr lang="en-US"/>
                      <a:pPr/>
                      <a:t>[CELLRANGE]</a:t>
                    </a:fld>
                    <a:r>
                      <a:rPr lang="en-US" baseline="0"/>
                      <a:t> </a:t>
                    </a:r>
                    <a:fld id="{D0F54E60-047F-49AA-96C6-B6D3991C3EC7}" type="CATEGORYNAME">
                      <a:rPr lang="en-US" baseline="0"/>
                      <a:pPr/>
                      <a:t>[CATEGORY NAME]</a:t>
                    </a:fld>
                    <a:r>
                      <a:rPr lang="en-US" baseline="0"/>
                      <a:t> </a:t>
                    </a:r>
                    <a:fld id="{60A7EFE7-84ED-43AB-9DBC-55B741F920B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BE5F759B-BBD4-4563-9E15-95042E1D6F58}" type="CELLRANGE">
                      <a:rPr lang="en-US"/>
                      <a:pPr/>
                      <a:t>[CELLRANGE]</a:t>
                    </a:fld>
                    <a:r>
                      <a:rPr lang="en-US" baseline="0"/>
                      <a:t> </a:t>
                    </a:r>
                    <a:fld id="{46ABAE76-4126-4C0A-ABE6-920BE71ABD7A}" type="CATEGORYNAME">
                      <a:rPr lang="en-US" baseline="0"/>
                      <a:pPr/>
                      <a:t>[CATEGORY NAME]</a:t>
                    </a:fld>
                    <a:r>
                      <a:rPr lang="en-US" baseline="0"/>
                      <a:t> </a:t>
                    </a:r>
                    <a:fld id="{164210C7-93A2-424B-8C36-F723549ADC6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3"/>
              <c:layout/>
              <c:tx>
                <c:rich>
                  <a:bodyPr/>
                  <a:lstStyle/>
                  <a:p>
                    <a:fld id="{84224D91-BEC0-42C5-B227-33D35F60131C}" type="CELLRANGE">
                      <a:rPr lang="en-US"/>
                      <a:pPr/>
                      <a:t>[CELLRANGE]</a:t>
                    </a:fld>
                    <a:r>
                      <a:rPr lang="en-US" baseline="0"/>
                      <a:t> </a:t>
                    </a:r>
                    <a:fld id="{9877B3E9-076F-4F85-A150-5F53F128AA39}" type="CATEGORYNAME">
                      <a:rPr lang="en-US" baseline="0"/>
                      <a:pPr/>
                      <a:t>[CATEGORY NAME]</a:t>
                    </a:fld>
                    <a:r>
                      <a:rPr lang="en-US" baseline="0"/>
                      <a:t> </a:t>
                    </a:r>
                    <a:fld id="{AE25596E-0544-4309-94F8-D90FF14E7D6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28AA4338-A5BA-4CB2-9A0F-E1BF3DAAC3BD}" type="CELLRANGE">
                      <a:rPr lang="en-US"/>
                      <a:pPr/>
                      <a:t>[CELLRANGE]</a:t>
                    </a:fld>
                    <a:r>
                      <a:rPr lang="en-US" baseline="0"/>
                      <a:t> </a:t>
                    </a:r>
                    <a:fld id="{49093D11-7704-48FF-9075-1FC268D67B3E}" type="CATEGORYNAME">
                      <a:rPr lang="en-US" baseline="0"/>
                      <a:pPr/>
                      <a:t>[CATEGORY NAME]</a:t>
                    </a:fld>
                    <a:r>
                      <a:rPr lang="en-US" baseline="0"/>
                      <a:t> </a:t>
                    </a:r>
                    <a:fld id="{A3DD8278-F633-4212-939D-1E750D83488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888E8432-3E82-4714-846B-B06E13F2848E}" type="CELLRANGE">
                      <a:rPr lang="en-US"/>
                      <a:pPr/>
                      <a:t>[CELLRANGE]</a:t>
                    </a:fld>
                    <a:r>
                      <a:rPr lang="en-US" baseline="0"/>
                      <a:t> </a:t>
                    </a:r>
                    <a:fld id="{1209F896-6C66-4DA2-9F7B-578BD35BABB6}" type="CATEGORYNAME">
                      <a:rPr lang="en-US" baseline="0"/>
                      <a:pPr/>
                      <a:t>[CATEGORY NAME]</a:t>
                    </a:fld>
                    <a:r>
                      <a:rPr lang="en-US" baseline="0"/>
                      <a:t> </a:t>
                    </a:r>
                    <a:fld id="{D0B6EF79-9574-434F-9F7E-06FD697FAD7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9959898C-FBAB-4A6A-87F1-EFE5E00236B0}" type="CELLRANGE">
                      <a:rPr lang="en-US"/>
                      <a:pPr/>
                      <a:t>[CELLRANGE]</a:t>
                    </a:fld>
                    <a:r>
                      <a:rPr lang="en-US" baseline="0"/>
                      <a:t> </a:t>
                    </a:r>
                    <a:fld id="{CFF2B0BF-0CE4-4A69-88B7-6EAF2EDB5006}" type="CATEGORYNAME">
                      <a:rPr lang="en-US" baseline="0"/>
                      <a:pPr/>
                      <a:t>[CATEGORY NAME]</a:t>
                    </a:fld>
                    <a:r>
                      <a:rPr lang="en-US" baseline="0"/>
                      <a:t> </a:t>
                    </a:r>
                    <a:fld id="{08D3FB75-F965-4874-AF7D-B770CB5A00E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4C7F0757-FA09-4F81-B5D2-BE2026021694}" type="CELLRANGE">
                      <a:rPr lang="en-US"/>
                      <a:pPr/>
                      <a:t>[CELLRANGE]</a:t>
                    </a:fld>
                    <a:r>
                      <a:rPr lang="en-US" baseline="0"/>
                      <a:t> </a:t>
                    </a:r>
                    <a:fld id="{F918B3CF-4878-48B0-B53A-632DF43987FB}" type="CATEGORYNAME">
                      <a:rPr lang="en-US" baseline="0"/>
                      <a:pPr/>
                      <a:t>[CATEGORY NAME]</a:t>
                    </a:fld>
                    <a:r>
                      <a:rPr lang="en-US" baseline="0"/>
                      <a:t> </a:t>
                    </a:r>
                    <a:fld id="{5108772F-5FFE-4429-82EA-D09B17221B0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F3B46FA3-68D3-4A2D-A25D-8C4CAC647F48}" type="CELLRANGE">
                      <a:rPr lang="en-US"/>
                      <a:pPr/>
                      <a:t>[CELLRANGE]</a:t>
                    </a:fld>
                    <a:r>
                      <a:rPr lang="en-US" baseline="0"/>
                      <a:t> </a:t>
                    </a:r>
                    <a:fld id="{C60A1D24-9234-4F0A-A466-82E2527ABAD3}" type="CATEGORYNAME">
                      <a:rPr lang="en-US" baseline="0"/>
                      <a:pPr/>
                      <a:t>[CATEGORY NAME]</a:t>
                    </a:fld>
                    <a:r>
                      <a:rPr lang="en-US" baseline="0"/>
                      <a:t> </a:t>
                    </a:r>
                    <a:fld id="{9246DE4C-85AB-4C87-9D0F-ED30B3C0BD2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543C9FB9-786C-47CC-8604-E08F8D79F26B}" type="CELLRANGE">
                      <a:rPr lang="en-US"/>
                      <a:pPr/>
                      <a:t>[CELLRANGE]</a:t>
                    </a:fld>
                    <a:r>
                      <a:rPr lang="en-US" baseline="0"/>
                      <a:t> </a:t>
                    </a:r>
                    <a:fld id="{89404D99-1AA0-404D-82CA-73E728CD3CFE}" type="CATEGORYNAME">
                      <a:rPr lang="en-US" baseline="0"/>
                      <a:pPr/>
                      <a:t>[CATEGORY NAME]</a:t>
                    </a:fld>
                    <a:r>
                      <a:rPr lang="en-US" baseline="0"/>
                      <a:t> </a:t>
                    </a:r>
                    <a:fld id="{C8043D94-7650-452D-ACB9-BDFB7701559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manualLayout>
                  <c:x val="1.0903278881184628E-2"/>
                  <c:y val="-5.3083675545340823E-3"/>
                </c:manualLayout>
              </c:layout>
              <c:tx>
                <c:rich>
                  <a:bodyPr/>
                  <a:lstStyle/>
                  <a:p>
                    <a:fld id="{E8C76301-D6DD-4BD8-AA9F-4A3369D449BC}" type="CELLRANGE">
                      <a:rPr lang="en-US" baseline="0"/>
                      <a:pPr/>
                      <a:t>[CELLRANGE]</a:t>
                    </a:fld>
                    <a:r>
                      <a:rPr lang="en-US" baseline="0"/>
                      <a:t> </a:t>
                    </a:r>
                    <a:fld id="{D1D2BC28-BF0F-4C9D-ADEB-933F3650947E}" type="CATEGORYNAME">
                      <a:rPr lang="en-US" baseline="0"/>
                      <a:pPr/>
                      <a:t>[CATEGORY NAME]</a:t>
                    </a:fld>
                    <a:r>
                      <a:rPr lang="en-US" baseline="0"/>
                      <a:t> </a:t>
                    </a:r>
                    <a:fld id="{FA54B01D-B6DA-4EFC-BE7C-6F63CF9E27F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1"/>
              <c:layout/>
              <c:tx>
                <c:rich>
                  <a:bodyPr/>
                  <a:lstStyle/>
                  <a:p>
                    <a:fld id="{4C89C381-E5F3-4D0D-B4ED-36E2CE44AA13}" type="CELLRANGE">
                      <a:rPr lang="en-US"/>
                      <a:pPr/>
                      <a:t>[CELLRANGE]</a:t>
                    </a:fld>
                    <a:r>
                      <a:rPr lang="en-US" baseline="0"/>
                      <a:t> </a:t>
                    </a:r>
                    <a:fld id="{2D792A39-D9CA-4611-8669-8D1818AAED4A}" type="CATEGORYNAME">
                      <a:rPr lang="en-US" baseline="0"/>
                      <a:pPr/>
                      <a:t>[CATEGORY NAME]</a:t>
                    </a:fld>
                    <a:r>
                      <a:rPr lang="en-US" baseline="0"/>
                      <a:t> </a:t>
                    </a:r>
                    <a:fld id="{1253232C-DB74-42CA-95AE-B33AB1195D2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E58E1DBA-CB4B-4B3C-BF9C-57E690EC064B}" type="CELLRANGE">
                      <a:rPr lang="en-US"/>
                      <a:pPr/>
                      <a:t>[CELLRANGE]</a:t>
                    </a:fld>
                    <a:r>
                      <a:rPr lang="en-US" baseline="0"/>
                      <a:t> </a:t>
                    </a:r>
                    <a:fld id="{C2932C6A-845D-408C-9700-D975F71D35CD}" type="CATEGORYNAME">
                      <a:rPr lang="en-US" baseline="0"/>
                      <a:pPr/>
                      <a:t>[CATEGORY NAME]</a:t>
                    </a:fld>
                    <a:r>
                      <a:rPr lang="en-US" baseline="0"/>
                      <a:t> </a:t>
                    </a:r>
                    <a:fld id="{6D7A2DBA-6BB4-49FA-B036-CF59EED59ED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4DCDA096-7609-4017-B3C5-856A41715606}" type="CELLRANGE">
                      <a:rPr lang="en-US"/>
                      <a:pPr/>
                      <a:t>[CELLRANGE]</a:t>
                    </a:fld>
                    <a:r>
                      <a:rPr lang="en-US" baseline="0"/>
                      <a:t> </a:t>
                    </a:r>
                    <a:fld id="{124586E4-BA9C-48CB-927C-B0DAB2C2B193}" type="CATEGORYNAME">
                      <a:rPr lang="en-US" baseline="0"/>
                      <a:pPr/>
                      <a:t>[CATEGORY NAME]</a:t>
                    </a:fld>
                    <a:r>
                      <a:rPr lang="en-US" baseline="0"/>
                      <a:t> </a:t>
                    </a:r>
                    <a:fld id="{50635C4B-1439-4ACB-8CA6-707978F15A6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4"/>
              <c:layout/>
              <c:tx>
                <c:rich>
                  <a:bodyPr/>
                  <a:lstStyle/>
                  <a:p>
                    <a:fld id="{97E1A60D-EC37-4100-A6DC-F67D3709E2AF}" type="CELLRANGE">
                      <a:rPr lang="en-US"/>
                      <a:pPr/>
                      <a:t>[CELLRANGE]</a:t>
                    </a:fld>
                    <a:r>
                      <a:rPr lang="en-US" baseline="0"/>
                      <a:t> </a:t>
                    </a:r>
                    <a:fld id="{C4999CB7-FC43-408D-B3A8-036905F244E9}" type="CATEGORYNAME">
                      <a:rPr lang="en-US" baseline="0"/>
                      <a:pPr/>
                      <a:t>[CATEGORY NAME]</a:t>
                    </a:fld>
                    <a:r>
                      <a:rPr lang="en-US" baseline="0"/>
                      <a:t> </a:t>
                    </a:r>
                    <a:fld id="{530F12F1-0087-4B40-9243-26DAB103DB2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F835C0CB-B442-404A-A82C-3619FAB3FD2E}" type="CELLRANGE">
                      <a:rPr lang="en-US"/>
                      <a:pPr/>
                      <a:t>[CELLRANGE]</a:t>
                    </a:fld>
                    <a:r>
                      <a:rPr lang="en-US" baseline="0"/>
                      <a:t> </a:t>
                    </a:r>
                    <a:fld id="{CA0BBA82-3F0B-4D05-BD0C-B19F74EE4B27}" type="CATEGORYNAME">
                      <a:rPr lang="en-US" baseline="0"/>
                      <a:pPr/>
                      <a:t>[CATEGORY NAME]</a:t>
                    </a:fld>
                    <a:r>
                      <a:rPr lang="en-US" baseline="0"/>
                      <a:t> </a:t>
                    </a:r>
                    <a:fld id="{5955AF15-E1B6-4B76-8833-38A6FE6D441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39052E5F-671F-41BE-AF20-28BF72ADED79}" type="CELLRANGE">
                      <a:rPr lang="en-US"/>
                      <a:pPr/>
                      <a:t>[CELLRANGE]</a:t>
                    </a:fld>
                    <a:r>
                      <a:rPr lang="en-US" baseline="0"/>
                      <a:t> </a:t>
                    </a:r>
                    <a:fld id="{81598AD6-21EE-4FC0-8BDA-36786A64ABFA}" type="CATEGORYNAME">
                      <a:rPr lang="en-US" baseline="0"/>
                      <a:pPr/>
                      <a:t>[CATEGORY NAME]</a:t>
                    </a:fld>
                    <a:r>
                      <a:rPr lang="en-US" baseline="0"/>
                      <a:t> </a:t>
                    </a:r>
                    <a:fld id="{C38368F8-B367-4AF1-9FE6-986D9BA75AA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E28F9DA4-C27D-4E86-928C-DC234390BAF8}" type="CELLRANGE">
                      <a:rPr lang="en-US"/>
                      <a:pPr/>
                      <a:t>[CELLRANGE]</a:t>
                    </a:fld>
                    <a:r>
                      <a:rPr lang="en-US" baseline="0"/>
                      <a:t> </a:t>
                    </a:r>
                    <a:fld id="{1730FF58-AD03-4DE2-9BCC-5957202B6596}" type="CATEGORYNAME">
                      <a:rPr lang="en-US" baseline="0"/>
                      <a:pPr/>
                      <a:t>[CATEGORY NAME]</a:t>
                    </a:fld>
                    <a:r>
                      <a:rPr lang="en-US" baseline="0"/>
                      <a:t> </a:t>
                    </a:r>
                    <a:fld id="{25193819-8F28-45D9-9D61-7AE6A4ACFE3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34CD6FD9-1B02-40A4-8150-9864EE93DC2B}" type="CELLRANGE">
                      <a:rPr lang="en-US"/>
                      <a:pPr/>
                      <a:t>[CELLRANGE]</a:t>
                    </a:fld>
                    <a:r>
                      <a:rPr lang="en-US" baseline="0"/>
                      <a:t> </a:t>
                    </a:r>
                    <a:fld id="{5685A736-B9C1-400B-8A42-1F0E670410B3}" type="CATEGORYNAME">
                      <a:rPr lang="en-US" baseline="0"/>
                      <a:pPr/>
                      <a:t>[CATEGORY NAME]</a:t>
                    </a:fld>
                    <a:r>
                      <a:rPr lang="en-US" baseline="0"/>
                      <a:t> </a:t>
                    </a:r>
                    <a:fld id="{FA5FE881-4EEB-46AD-9E53-EB56BB3B048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7298445E-8392-4DD4-9A10-34664B5B4AD6}" type="CELLRANGE">
                      <a:rPr lang="en-US"/>
                      <a:pPr/>
                      <a:t>[CELLRANGE]</a:t>
                    </a:fld>
                    <a:r>
                      <a:rPr lang="en-US" baseline="0"/>
                      <a:t> </a:t>
                    </a:r>
                    <a:fld id="{F5ED172E-3BCF-429A-BA41-2B0DB92EA3C4}" type="CATEGORYNAME">
                      <a:rPr lang="en-US" baseline="0"/>
                      <a:pPr/>
                      <a:t>[CATEGORY NAME]</a:t>
                    </a:fld>
                    <a:r>
                      <a:rPr lang="en-US" baseline="0"/>
                      <a:t> </a:t>
                    </a:r>
                    <a:fld id="{BAC95877-F504-4ADA-AB3C-155EF26898C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28070C9F-84F5-4127-837B-C2B959191A86}" type="CELLRANGE">
                      <a:rPr lang="en-US"/>
                      <a:pPr/>
                      <a:t>[CELLRANGE]</a:t>
                    </a:fld>
                    <a:r>
                      <a:rPr lang="en-US" baseline="0"/>
                      <a:t> </a:t>
                    </a:r>
                    <a:fld id="{1C9C50DF-FAC4-41F1-8FCE-7311B0258C96}" type="CATEGORYNAME">
                      <a:rPr lang="en-US" baseline="0"/>
                      <a:pPr/>
                      <a:t>[CATEGORY NAME]</a:t>
                    </a:fld>
                    <a:r>
                      <a:rPr lang="en-US" baseline="0"/>
                      <a:t> </a:t>
                    </a:r>
                    <a:fld id="{6107892F-3CD9-4B5A-88E5-4FBE746B397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'HIV Pop_0-14'!$G$41:$G$61</c:f>
              <c:strCache>
                <c:ptCount val="21"/>
                <c:pt idx="0">
                  <c:v>Nigeria</c:v>
                </c:pt>
                <c:pt idx="1">
                  <c:v>South Africa</c:v>
                </c:pt>
                <c:pt idx="2">
                  <c:v>India</c:v>
                </c:pt>
                <c:pt idx="3">
                  <c:v>Mozambique</c:v>
                </c:pt>
                <c:pt idx="4">
                  <c:v>Kenya</c:v>
                </c:pt>
                <c:pt idx="5">
                  <c:v>Uganda</c:v>
                </c:pt>
                <c:pt idx="6">
                  <c:v>United Republic of Tanzania</c:v>
                </c:pt>
                <c:pt idx="7">
                  <c:v>Zambia</c:v>
                </c:pt>
                <c:pt idx="8">
                  <c:v>Malawi</c:v>
                </c:pt>
                <c:pt idx="9">
                  <c:v>Zimbabwe</c:v>
                </c:pt>
                <c:pt idx="10">
                  <c:v>Ethiopia</c:v>
                </c:pt>
                <c:pt idx="11">
                  <c:v>Democratic Republic of the Congo</c:v>
                </c:pt>
                <c:pt idx="12">
                  <c:v>Cameroon</c:v>
                </c:pt>
                <c:pt idx="13">
                  <c:v>Côte d’Ivoire</c:v>
                </c:pt>
                <c:pt idx="14">
                  <c:v>Angola</c:v>
                </c:pt>
                <c:pt idx="15">
                  <c:v>Ghana</c:v>
                </c:pt>
                <c:pt idx="16">
                  <c:v>Chad</c:v>
                </c:pt>
                <c:pt idx="17">
                  <c:v>Indonesia</c:v>
                </c:pt>
                <c:pt idx="18">
                  <c:v>South Sudan</c:v>
                </c:pt>
                <c:pt idx="19">
                  <c:v>Lesotho</c:v>
                </c:pt>
                <c:pt idx="20">
                  <c:v>Rest of world</c:v>
                </c:pt>
              </c:strCache>
            </c:strRef>
          </c:cat>
          <c:val>
            <c:numRef>
              <c:f>'HIV Pop_0-14'!$H$41:$H$61</c:f>
              <c:numCache>
                <c:formatCode>General</c:formatCode>
                <c:ptCount val="21"/>
                <c:pt idx="0">
                  <c:v>260707</c:v>
                </c:pt>
                <c:pt idx="1">
                  <c:v>235192</c:v>
                </c:pt>
                <c:pt idx="2">
                  <c:v>139003</c:v>
                </c:pt>
                <c:pt idx="3">
                  <c:v>112593</c:v>
                </c:pt>
                <c:pt idx="4">
                  <c:v>98140</c:v>
                </c:pt>
                <c:pt idx="5">
                  <c:v>95637</c:v>
                </c:pt>
                <c:pt idx="6">
                  <c:v>91353</c:v>
                </c:pt>
                <c:pt idx="7">
                  <c:v>85420</c:v>
                </c:pt>
                <c:pt idx="8">
                  <c:v>83727</c:v>
                </c:pt>
                <c:pt idx="9">
                  <c:v>76693</c:v>
                </c:pt>
                <c:pt idx="10">
                  <c:v>67033</c:v>
                </c:pt>
                <c:pt idx="11">
                  <c:v>41954</c:v>
                </c:pt>
                <c:pt idx="12">
                  <c:v>38726</c:v>
                </c:pt>
                <c:pt idx="13">
                  <c:v>28992</c:v>
                </c:pt>
                <c:pt idx="14">
                  <c:v>25343</c:v>
                </c:pt>
                <c:pt idx="15">
                  <c:v>18577</c:v>
                </c:pt>
                <c:pt idx="16">
                  <c:v>17746</c:v>
                </c:pt>
                <c:pt idx="17">
                  <c:v>17268</c:v>
                </c:pt>
                <c:pt idx="18">
                  <c:v>14051</c:v>
                </c:pt>
                <c:pt idx="19">
                  <c:v>13262</c:v>
                </c:pt>
                <c:pt idx="20">
                  <c:v>231564.85070000001</c:v>
                </c:pt>
              </c:numCache>
            </c:numRef>
          </c:val>
          <c:extLst>
            <c:ext xmlns:c15="http://schemas.microsoft.com/office/drawing/2012/chart" uri="{02D57815-91ED-43cb-92C2-25804820EDAC}">
              <c15:datalabelsRange>
                <c15:f>'HIV Pop_0-14'!$I$41:$I$61</c15:f>
                <c15:dlblRangeCache>
                  <c:ptCount val="21"/>
                  <c:pt idx="0">
                    <c:v> 260,000 </c:v>
                  </c:pt>
                  <c:pt idx="1">
                    <c:v> 240,000 </c:v>
                  </c:pt>
                  <c:pt idx="3">
                    <c:v> 110,000 </c:v>
                  </c:pt>
                  <c:pt idx="4">
                    <c:v> 98,000 </c:v>
                  </c:pt>
                  <c:pt idx="5">
                    <c:v> 96,000 </c:v>
                  </c:pt>
                  <c:pt idx="6">
                    <c:v> 91,000 </c:v>
                  </c:pt>
                  <c:pt idx="7">
                    <c:v> 85,000 </c:v>
                  </c:pt>
                  <c:pt idx="8">
                    <c:v> 84,000 </c:v>
                  </c:pt>
                  <c:pt idx="9">
                    <c:v> 77,000 </c:v>
                  </c:pt>
                  <c:pt idx="11">
                    <c:v> 42,000 </c:v>
                  </c:pt>
                  <c:pt idx="12">
                    <c:v> 39,000 </c:v>
                  </c:pt>
                  <c:pt idx="13">
                    <c:v> 29,000 </c:v>
                  </c:pt>
                  <c:pt idx="14">
                    <c:v> 25,000 </c:v>
                  </c:pt>
                  <c:pt idx="15">
                    <c:v> 19,000 </c:v>
                  </c:pt>
                  <c:pt idx="16">
                    <c:v> 18,000 </c:v>
                  </c:pt>
                  <c:pt idx="17">
                    <c:v> 17,000 </c:v>
                  </c:pt>
                  <c:pt idx="18">
                    <c:v> 14,000 </c:v>
                  </c:pt>
                  <c:pt idx="19">
                    <c:v> 13,000 </c:v>
                  </c:pt>
                  <c:pt idx="20">
                    <c:v> 230,000 </c:v>
                  </c:pt>
                </c15:dlblRangeCache>
              </c15:datalabelsRange>
            </c:ext>
          </c:extLst>
        </c:ser>
        <c:ser>
          <c:idx val="1"/>
          <c:order val="1"/>
          <c:tx>
            <c:strRef>
              <c:f>'HIV Pop_0-14'!$H$40</c:f>
              <c:strCache>
                <c:ptCount val="1"/>
                <c:pt idx="0">
                  <c:v>HIV Pop (0-14)</c:v>
                </c:pt>
              </c:strCache>
            </c:strRef>
          </c:tx>
          <c:dPt>
            <c:idx val="0"/>
            <c:bubble3D val="0"/>
            <c:spPr>
              <a:solidFill>
                <a:srgbClr val="FF0066"/>
              </a:solidFill>
              <a:ln w="19050">
                <a:solidFill>
                  <a:schemeClr val="lt1"/>
                </a:solidFill>
              </a:ln>
              <a:effectLst/>
            </c:spPr>
          </c:dPt>
          <c:dPt>
            <c:idx val="1"/>
            <c:bubble3D val="0"/>
            <c:spPr>
              <a:solidFill>
                <a:srgbClr val="FFC000"/>
              </a:solidFill>
              <a:ln w="19050">
                <a:solidFill>
                  <a:schemeClr val="lt1"/>
                </a:solidFill>
              </a:ln>
              <a:effectLst/>
            </c:spPr>
          </c:dPt>
          <c:dPt>
            <c:idx val="2"/>
            <c:bubble3D val="0"/>
            <c:spPr>
              <a:solidFill>
                <a:srgbClr val="FF0000"/>
              </a:solidFill>
              <a:ln w="19050">
                <a:solidFill>
                  <a:schemeClr val="lt1"/>
                </a:solidFill>
              </a:ln>
              <a:effectLst/>
            </c:spPr>
          </c:dPt>
          <c:dPt>
            <c:idx val="3"/>
            <c:bubble3D val="0"/>
            <c:spPr>
              <a:solidFill>
                <a:srgbClr val="0070C0"/>
              </a:solidFill>
              <a:ln w="19050">
                <a:solidFill>
                  <a:schemeClr val="lt1"/>
                </a:solidFill>
              </a:ln>
              <a:effectLst/>
            </c:spPr>
          </c:dPt>
          <c:dPt>
            <c:idx val="4"/>
            <c:bubble3D val="0"/>
            <c:spPr>
              <a:solidFill>
                <a:srgbClr val="FFFF00"/>
              </a:solidFill>
              <a:ln w="19050">
                <a:solidFill>
                  <a:schemeClr val="lt1"/>
                </a:solidFill>
              </a:ln>
              <a:effectLst/>
            </c:spPr>
          </c:dPt>
          <c:dPt>
            <c:idx val="5"/>
            <c:bubble3D val="0"/>
            <c:spPr>
              <a:solidFill>
                <a:srgbClr val="F4B084"/>
              </a:solidFill>
              <a:ln w="19050">
                <a:solidFill>
                  <a:schemeClr val="lt1"/>
                </a:solidFill>
              </a:ln>
              <a:effectLst/>
            </c:spPr>
          </c:dPt>
          <c:dPt>
            <c:idx val="6"/>
            <c:bubble3D val="0"/>
            <c:spPr>
              <a:solidFill>
                <a:srgbClr val="00B050"/>
              </a:solidFill>
              <a:ln w="19050">
                <a:solidFill>
                  <a:schemeClr val="lt1"/>
                </a:solidFill>
              </a:ln>
              <a:effectLst/>
            </c:spPr>
          </c:dPt>
          <c:dPt>
            <c:idx val="7"/>
            <c:bubble3D val="0"/>
            <c:spPr>
              <a:solidFill>
                <a:srgbClr val="00B0F0"/>
              </a:solidFill>
              <a:ln w="19050">
                <a:solidFill>
                  <a:schemeClr val="lt1"/>
                </a:solidFill>
              </a:ln>
              <a:effectLst/>
            </c:spPr>
          </c:dPt>
          <c:dPt>
            <c:idx val="8"/>
            <c:bubble3D val="0"/>
            <c:spPr>
              <a:solidFill>
                <a:srgbClr val="CC99FF"/>
              </a:solidFill>
              <a:ln w="19050">
                <a:solidFill>
                  <a:schemeClr val="lt1"/>
                </a:solidFill>
              </a:ln>
              <a:effectLst/>
            </c:spPr>
          </c:dPt>
          <c:dPt>
            <c:idx val="9"/>
            <c:bubble3D val="0"/>
            <c:spPr>
              <a:solidFill>
                <a:srgbClr val="66FFFF"/>
              </a:solidFill>
              <a:ln w="19050">
                <a:solidFill>
                  <a:schemeClr val="lt1"/>
                </a:solidFill>
              </a:ln>
              <a:effectLst/>
            </c:spPr>
          </c:dPt>
          <c:dPt>
            <c:idx val="10"/>
            <c:bubble3D val="0"/>
            <c:spPr>
              <a:solidFill>
                <a:srgbClr val="0070C0"/>
              </a:solidFill>
              <a:ln w="19050">
                <a:solidFill>
                  <a:schemeClr val="lt1"/>
                </a:solidFill>
              </a:ln>
              <a:effectLst/>
            </c:spPr>
          </c:dPt>
          <c:dPt>
            <c:idx val="11"/>
            <c:bubble3D val="0"/>
            <c:spPr>
              <a:solidFill>
                <a:srgbClr val="00B0F0"/>
              </a:solidFill>
              <a:ln w="19050">
                <a:solidFill>
                  <a:schemeClr val="lt1"/>
                </a:solidFill>
              </a:ln>
              <a:effectLst/>
            </c:spPr>
          </c:dPt>
          <c:dPt>
            <c:idx val="12"/>
            <c:bubble3D val="0"/>
            <c:spPr>
              <a:solidFill>
                <a:srgbClr val="FFC000"/>
              </a:solidFill>
              <a:ln w="19050">
                <a:solidFill>
                  <a:schemeClr val="lt1"/>
                </a:solidFill>
              </a:ln>
              <a:effectLst/>
            </c:spPr>
          </c:dPt>
          <c:dPt>
            <c:idx val="13"/>
            <c:bubble3D val="0"/>
            <c:spPr>
              <a:solidFill>
                <a:srgbClr val="00B050"/>
              </a:solidFill>
              <a:ln w="19050">
                <a:solidFill>
                  <a:schemeClr val="lt1"/>
                </a:solidFill>
              </a:ln>
              <a:effectLst/>
            </c:spPr>
          </c:dPt>
          <c:dPt>
            <c:idx val="14"/>
            <c:bubble3D val="0"/>
            <c:spPr>
              <a:solidFill>
                <a:srgbClr val="C00000"/>
              </a:solidFill>
              <a:ln w="19050">
                <a:solidFill>
                  <a:schemeClr val="lt1"/>
                </a:solidFill>
              </a:ln>
              <a:effectLst/>
            </c:spPr>
          </c:dPt>
          <c:dPt>
            <c:idx val="15"/>
            <c:bubble3D val="0"/>
            <c:spPr>
              <a:solidFill>
                <a:srgbClr val="7030A0"/>
              </a:solidFill>
              <a:ln w="19050">
                <a:solidFill>
                  <a:schemeClr val="lt1"/>
                </a:solidFill>
              </a:ln>
              <a:effectLst/>
            </c:spPr>
          </c:dPt>
          <c:dPt>
            <c:idx val="16"/>
            <c:bubble3D val="0"/>
            <c:spPr>
              <a:solidFill>
                <a:srgbClr val="92D050"/>
              </a:solidFill>
              <a:ln w="19050">
                <a:solidFill>
                  <a:schemeClr val="lt1"/>
                </a:solidFill>
              </a:ln>
              <a:effectLst/>
            </c:spPr>
          </c:dPt>
          <c:dPt>
            <c:idx val="17"/>
            <c:bubble3D val="0"/>
            <c:spPr>
              <a:solidFill>
                <a:srgbClr val="FFC000"/>
              </a:solidFill>
              <a:ln w="19050">
                <a:solidFill>
                  <a:schemeClr val="lt1"/>
                </a:solidFill>
              </a:ln>
              <a:effectLst/>
            </c:spPr>
          </c:dPt>
          <c:dPt>
            <c:idx val="18"/>
            <c:bubble3D val="0"/>
            <c:spPr>
              <a:solidFill>
                <a:srgbClr val="FFFF00"/>
              </a:solidFill>
              <a:ln w="19050">
                <a:solidFill>
                  <a:schemeClr val="lt1"/>
                </a:solidFill>
              </a:ln>
              <a:effectLst/>
            </c:spPr>
          </c:dPt>
          <c:dPt>
            <c:idx val="19"/>
            <c:bubble3D val="0"/>
            <c:spPr>
              <a:solidFill>
                <a:srgbClr val="C9C9C9"/>
              </a:solidFill>
              <a:ln w="19050">
                <a:solidFill>
                  <a:schemeClr val="lt1"/>
                </a:solidFill>
              </a:ln>
              <a:effectLst/>
            </c:spPr>
          </c:dPt>
          <c:dPt>
            <c:idx val="20"/>
            <c:bubble3D val="0"/>
            <c:spPr>
              <a:solidFill>
                <a:srgbClr val="969696"/>
              </a:soli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2.085136630875644E-2"/>
                  <c:y val="-9.922643460103792E-3"/>
                </c:manualLayout>
              </c:layout>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6.589711980275692E-3"/>
                  <c:y val="-1.3733898770808052E-2"/>
                </c:manualLayout>
              </c:layout>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1.5172757688438034E-2"/>
                  <c:y val="-4.3306821467547309E-2"/>
                </c:manualLayout>
              </c:layout>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Pop_0-14'!$G$41:$G$61</c:f>
              <c:strCache>
                <c:ptCount val="21"/>
                <c:pt idx="0">
                  <c:v>Nigeria</c:v>
                </c:pt>
                <c:pt idx="1">
                  <c:v>South Africa</c:v>
                </c:pt>
                <c:pt idx="2">
                  <c:v>India</c:v>
                </c:pt>
                <c:pt idx="3">
                  <c:v>Mozambique</c:v>
                </c:pt>
                <c:pt idx="4">
                  <c:v>Kenya</c:v>
                </c:pt>
                <c:pt idx="5">
                  <c:v>Uganda</c:v>
                </c:pt>
                <c:pt idx="6">
                  <c:v>United Republic of Tanzania</c:v>
                </c:pt>
                <c:pt idx="7">
                  <c:v>Zambia</c:v>
                </c:pt>
                <c:pt idx="8">
                  <c:v>Malawi</c:v>
                </c:pt>
                <c:pt idx="9">
                  <c:v>Zimbabwe</c:v>
                </c:pt>
                <c:pt idx="10">
                  <c:v>Ethiopia</c:v>
                </c:pt>
                <c:pt idx="11">
                  <c:v>Democratic Republic of the Congo</c:v>
                </c:pt>
                <c:pt idx="12">
                  <c:v>Cameroon</c:v>
                </c:pt>
                <c:pt idx="13">
                  <c:v>Côte d’Ivoire</c:v>
                </c:pt>
                <c:pt idx="14">
                  <c:v>Angola</c:v>
                </c:pt>
                <c:pt idx="15">
                  <c:v>Ghana</c:v>
                </c:pt>
                <c:pt idx="16">
                  <c:v>Chad</c:v>
                </c:pt>
                <c:pt idx="17">
                  <c:v>Indonesia</c:v>
                </c:pt>
                <c:pt idx="18">
                  <c:v>South Sudan</c:v>
                </c:pt>
                <c:pt idx="19">
                  <c:v>Lesotho</c:v>
                </c:pt>
                <c:pt idx="20">
                  <c:v>Rest of world</c:v>
                </c:pt>
              </c:strCache>
            </c:strRef>
          </c:cat>
          <c:val>
            <c:numRef>
              <c:f>'HIV Pop_0-14'!$H$41:$H$61</c:f>
              <c:numCache>
                <c:formatCode>General</c:formatCode>
                <c:ptCount val="21"/>
                <c:pt idx="0">
                  <c:v>260707</c:v>
                </c:pt>
                <c:pt idx="1">
                  <c:v>235192</c:v>
                </c:pt>
                <c:pt idx="2">
                  <c:v>139003</c:v>
                </c:pt>
                <c:pt idx="3">
                  <c:v>112593</c:v>
                </c:pt>
                <c:pt idx="4">
                  <c:v>98140</c:v>
                </c:pt>
                <c:pt idx="5">
                  <c:v>95637</c:v>
                </c:pt>
                <c:pt idx="6">
                  <c:v>91353</c:v>
                </c:pt>
                <c:pt idx="7">
                  <c:v>85420</c:v>
                </c:pt>
                <c:pt idx="8">
                  <c:v>83727</c:v>
                </c:pt>
                <c:pt idx="9">
                  <c:v>76693</c:v>
                </c:pt>
                <c:pt idx="10">
                  <c:v>67033</c:v>
                </c:pt>
                <c:pt idx="11">
                  <c:v>41954</c:v>
                </c:pt>
                <c:pt idx="12">
                  <c:v>38726</c:v>
                </c:pt>
                <c:pt idx="13">
                  <c:v>28992</c:v>
                </c:pt>
                <c:pt idx="14">
                  <c:v>25343</c:v>
                </c:pt>
                <c:pt idx="15">
                  <c:v>18577</c:v>
                </c:pt>
                <c:pt idx="16">
                  <c:v>17746</c:v>
                </c:pt>
                <c:pt idx="17">
                  <c:v>17268</c:v>
                </c:pt>
                <c:pt idx="18">
                  <c:v>14051</c:v>
                </c:pt>
                <c:pt idx="19">
                  <c:v>13262</c:v>
                </c:pt>
                <c:pt idx="20">
                  <c:v>231564.85070000001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Pop_0-14'!$C$40</c:f>
              <c:strCache>
                <c:ptCount val="1"/>
                <c:pt idx="0">
                  <c:v>HIV Pop (0-14)</c:v>
                </c:pt>
              </c:strCache>
            </c:strRef>
          </c:tx>
          <c:dPt>
            <c:idx val="0"/>
            <c:bubble3D val="0"/>
            <c:spPr>
              <a:solidFill>
                <a:srgbClr val="FFC000"/>
              </a:solidFill>
              <a:ln w="19050">
                <a:solidFill>
                  <a:schemeClr val="lt1"/>
                </a:solidFill>
              </a:ln>
              <a:effectLst/>
            </c:spPr>
          </c:dPt>
          <c:dPt>
            <c:idx val="1"/>
            <c:bubble3D val="0"/>
            <c:spPr>
              <a:solidFill>
                <a:srgbClr val="FFFF00"/>
              </a:solidFill>
              <a:ln w="19050">
                <a:solidFill>
                  <a:schemeClr val="lt1"/>
                </a:solidFill>
              </a:ln>
              <a:effectLst/>
            </c:spPr>
          </c:dPt>
          <c:dPt>
            <c:idx val="2"/>
            <c:bubble3D val="0"/>
            <c:spPr>
              <a:solidFill>
                <a:srgbClr val="FF0066"/>
              </a:solidFill>
              <a:ln w="19050">
                <a:solidFill>
                  <a:schemeClr val="lt1"/>
                </a:solidFill>
              </a:ln>
              <a:effectLst/>
            </c:spPr>
          </c:dPt>
          <c:dPt>
            <c:idx val="3"/>
            <c:bubble3D val="0"/>
            <c:spPr>
              <a:solidFill>
                <a:srgbClr val="F4B084"/>
              </a:solidFill>
              <a:ln w="19050">
                <a:solidFill>
                  <a:schemeClr val="lt1"/>
                </a:solidFill>
              </a:ln>
              <a:effectLst/>
            </c:spPr>
          </c:dPt>
          <c:dPt>
            <c:idx val="4"/>
            <c:bubble3D val="0"/>
            <c:spPr>
              <a:solidFill>
                <a:srgbClr val="00B050"/>
              </a:solidFill>
              <a:ln w="19050">
                <a:solidFill>
                  <a:schemeClr val="lt1"/>
                </a:solidFill>
              </a:ln>
              <a:effectLst/>
            </c:spPr>
          </c:dPt>
          <c:dPt>
            <c:idx val="5"/>
            <c:bubble3D val="0"/>
            <c:spPr>
              <a:solidFill>
                <a:srgbClr val="0070C0"/>
              </a:solidFill>
              <a:ln w="19050">
                <a:solidFill>
                  <a:schemeClr val="lt1"/>
                </a:solidFill>
              </a:ln>
              <a:effectLst/>
            </c:spPr>
          </c:dPt>
          <c:dPt>
            <c:idx val="6"/>
            <c:bubble3D val="0"/>
            <c:spPr>
              <a:solidFill>
                <a:srgbClr val="66FFFF"/>
              </a:solidFill>
              <a:ln w="19050">
                <a:solidFill>
                  <a:schemeClr val="lt1"/>
                </a:solidFill>
              </a:ln>
              <a:effectLst/>
            </c:spPr>
          </c:dPt>
          <c:dPt>
            <c:idx val="7"/>
            <c:bubble3D val="0"/>
            <c:spPr>
              <a:solidFill>
                <a:srgbClr val="CC99FF"/>
              </a:solidFill>
              <a:ln w="19050">
                <a:solidFill>
                  <a:schemeClr val="lt1"/>
                </a:solidFill>
              </a:ln>
              <a:effectLst/>
            </c:spPr>
          </c:dPt>
          <c:dPt>
            <c:idx val="8"/>
            <c:bubble3D val="0"/>
            <c:spPr>
              <a:solidFill>
                <a:srgbClr val="00B0F0"/>
              </a:solidFill>
              <a:ln w="19050">
                <a:solidFill>
                  <a:schemeClr val="lt1"/>
                </a:solidFill>
              </a:ln>
              <a:effectLst/>
            </c:spPr>
          </c:dPt>
          <c:dPt>
            <c:idx val="9"/>
            <c:bubble3D val="0"/>
            <c:spPr>
              <a:solidFill>
                <a:srgbClr val="FF0000"/>
              </a:solidFill>
              <a:ln w="19050">
                <a:solidFill>
                  <a:schemeClr val="lt1"/>
                </a:solidFill>
              </a:ln>
              <a:effectLst/>
            </c:spPr>
          </c:dPt>
          <c:dPt>
            <c:idx val="10"/>
            <c:bubble3D val="0"/>
            <c:spPr>
              <a:solidFill>
                <a:srgbClr val="00B0F0"/>
              </a:solidFill>
              <a:ln w="19050">
                <a:solidFill>
                  <a:schemeClr val="lt1"/>
                </a:solidFill>
              </a:ln>
              <a:effectLst/>
            </c:spPr>
          </c:dPt>
          <c:dPt>
            <c:idx val="11"/>
            <c:bubble3D val="0"/>
            <c:spPr>
              <a:solidFill>
                <a:srgbClr val="0070C0"/>
              </a:solidFill>
              <a:ln w="19050">
                <a:solidFill>
                  <a:schemeClr val="lt1"/>
                </a:solidFill>
              </a:ln>
              <a:effectLst/>
            </c:spPr>
          </c:dPt>
          <c:dPt>
            <c:idx val="12"/>
            <c:bubble3D val="0"/>
            <c:spPr>
              <a:solidFill>
                <a:srgbClr val="00B050"/>
              </a:solidFill>
              <a:ln w="19050">
                <a:solidFill>
                  <a:schemeClr val="lt1"/>
                </a:solidFill>
              </a:ln>
              <a:effectLst/>
            </c:spPr>
          </c:dPt>
          <c:dPt>
            <c:idx val="13"/>
            <c:bubble3D val="0"/>
            <c:spPr>
              <a:solidFill>
                <a:srgbClr val="FFC000"/>
              </a:solidFill>
              <a:ln w="19050">
                <a:solidFill>
                  <a:schemeClr val="lt1"/>
                </a:solidFill>
              </a:ln>
              <a:effectLst/>
            </c:spPr>
          </c:dPt>
          <c:dPt>
            <c:idx val="14"/>
            <c:bubble3D val="0"/>
            <c:spPr>
              <a:solidFill>
                <a:srgbClr val="FF0000"/>
              </a:solidFill>
              <a:ln w="19050">
                <a:solidFill>
                  <a:schemeClr val="lt1"/>
                </a:solidFill>
              </a:ln>
              <a:effectLst/>
            </c:spPr>
          </c:dPt>
          <c:dPt>
            <c:idx val="15"/>
            <c:bubble3D val="0"/>
            <c:spPr>
              <a:solidFill>
                <a:srgbClr val="7030A0"/>
              </a:solidFill>
              <a:ln w="19050">
                <a:solidFill>
                  <a:schemeClr val="lt1"/>
                </a:solidFill>
              </a:ln>
              <a:effectLst/>
            </c:spPr>
          </c:dPt>
          <c:dPt>
            <c:idx val="16"/>
            <c:bubble3D val="0"/>
            <c:spPr>
              <a:solidFill>
                <a:srgbClr val="FF0000"/>
              </a:solidFill>
              <a:ln w="19050">
                <a:solidFill>
                  <a:schemeClr val="lt1"/>
                </a:solidFill>
              </a:ln>
              <a:effectLst/>
            </c:spPr>
          </c:dPt>
          <c:dPt>
            <c:idx val="17"/>
            <c:bubble3D val="0"/>
            <c:spPr>
              <a:solidFill>
                <a:srgbClr val="C00000"/>
              </a:solidFill>
              <a:ln w="19050">
                <a:solidFill>
                  <a:schemeClr val="lt1"/>
                </a:solidFill>
              </a:ln>
              <a:effectLst/>
            </c:spPr>
          </c:dPt>
          <c:dPt>
            <c:idx val="18"/>
            <c:bubble3D val="0"/>
            <c:spPr>
              <a:solidFill>
                <a:srgbClr val="FFFF00"/>
              </a:solidFill>
              <a:ln w="19050">
                <a:solidFill>
                  <a:schemeClr val="lt1"/>
                </a:solidFill>
              </a:ln>
              <a:effectLst/>
            </c:spPr>
          </c:dPt>
          <c:dPt>
            <c:idx val="19"/>
            <c:bubble3D val="0"/>
            <c:spPr>
              <a:solidFill>
                <a:srgbClr val="00B0F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1E85E338-AD21-482A-B533-E267E7DD2A1B}" type="CELLRANGE">
                      <a:rPr lang="en-US"/>
                      <a:pPr/>
                      <a:t>[CELLRANGE]</a:t>
                    </a:fld>
                    <a:r>
                      <a:rPr lang="en-US" baseline="0"/>
                      <a:t> </a:t>
                    </a:r>
                    <a:fld id="{D535A411-7D42-45E6-B38C-A439C85549F3}" type="CATEGORYNAME">
                      <a:rPr lang="en-US" baseline="0"/>
                      <a:pPr/>
                      <a:t>[CATEGORY NAME]</a:t>
                    </a:fld>
                    <a:r>
                      <a:rPr lang="en-US" baseline="0"/>
                      <a:t> </a:t>
                    </a:r>
                    <a:fld id="{3E4486EE-6641-48F7-9184-69C4038070B3}"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B795D594-8159-4059-9093-A88045DB0C28}" type="CELLRANGE">
                      <a:rPr lang="en-US"/>
                      <a:pPr/>
                      <a:t>[CELLRANGE]</a:t>
                    </a:fld>
                    <a:r>
                      <a:rPr lang="en-US" baseline="0"/>
                      <a:t> </a:t>
                    </a:r>
                    <a:fld id="{5447F0A7-1830-4318-AA78-241BF8304AF3}" type="CATEGORYNAME">
                      <a:rPr lang="en-US" baseline="0"/>
                      <a:pPr/>
                      <a:t>[CATEGORY NAME]</a:t>
                    </a:fld>
                    <a:r>
                      <a:rPr lang="en-US" baseline="0"/>
                      <a:t> </a:t>
                    </a:r>
                    <a:fld id="{70CEE6FA-CB55-4BA9-8172-0BD2AA2B5C58}"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2CEEFBDA-0977-4960-879C-989252F2201A}" type="CATEGORYNAME">
                      <a:rPr lang="en-US" baseline="0"/>
                      <a:pPr/>
                      <a:t>[CATEGORY NAME]</a:t>
                    </a:fld>
                    <a:r>
                      <a:rPr lang="en-US" baseline="0"/>
                      <a:t> </a:t>
                    </a:r>
                    <a:fld id="{27B1AB0A-DF4D-43C4-AC30-E6F650B74170}"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3"/>
              <c:layout/>
              <c:tx>
                <c:rich>
                  <a:bodyPr/>
                  <a:lstStyle/>
                  <a:p>
                    <a:fld id="{0CA656CE-28DB-4ABF-956E-444208D181E3}" type="CELLRANGE">
                      <a:rPr lang="en-US"/>
                      <a:pPr/>
                      <a:t>[CELLRANGE]</a:t>
                    </a:fld>
                    <a:r>
                      <a:rPr lang="en-US" baseline="0"/>
                      <a:t> </a:t>
                    </a:r>
                    <a:fld id="{A286220D-8662-4203-8FC5-1F85DFB2CB23}" type="CATEGORYNAME">
                      <a:rPr lang="en-US" baseline="0"/>
                      <a:pPr/>
                      <a:t>[CATEGORY NAME]</a:t>
                    </a:fld>
                    <a:r>
                      <a:rPr lang="en-US" baseline="0"/>
                      <a:t> </a:t>
                    </a:r>
                    <a:fld id="{6480DD3A-4CAD-4161-8FA9-D3D30C21BF32}"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945C40E0-9913-46F3-8F34-74F83D3BC0FA}" type="CELLRANGE">
                      <a:rPr lang="en-US"/>
                      <a:pPr/>
                      <a:t>[CELLRANGE]</a:t>
                    </a:fld>
                    <a:r>
                      <a:rPr lang="en-US" baseline="0"/>
                      <a:t> </a:t>
                    </a:r>
                    <a:fld id="{0CFEAD90-78BC-488E-9529-E1649E72DD66}" type="CATEGORYNAME">
                      <a:rPr lang="en-US" baseline="0"/>
                      <a:pPr/>
                      <a:t>[CATEGORY NAME]</a:t>
                    </a:fld>
                    <a:r>
                      <a:rPr lang="en-US" baseline="0"/>
                      <a:t> </a:t>
                    </a:r>
                    <a:fld id="{56F4D4F5-5A60-41DE-9512-594FB25501D3}"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911101D7-D29A-4F64-9A3C-75C249152AF7}" type="CELLRANGE">
                      <a:rPr lang="en-US"/>
                      <a:pPr/>
                      <a:t>[CELLRANGE]</a:t>
                    </a:fld>
                    <a:r>
                      <a:rPr lang="en-US" baseline="0"/>
                      <a:t> </a:t>
                    </a:r>
                    <a:fld id="{E9EAEC0A-494A-452E-94A6-A83E4FC87E31}" type="CATEGORYNAME">
                      <a:rPr lang="en-US" baseline="0"/>
                      <a:pPr/>
                      <a:t>[CATEGORY NAME]</a:t>
                    </a:fld>
                    <a:r>
                      <a:rPr lang="en-US" baseline="0"/>
                      <a:t> </a:t>
                    </a:r>
                    <a:fld id="{AA47A0B4-45F9-4419-8FB7-DE1A8FD8E0D5}"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6"/>
              <c:layout/>
              <c:tx>
                <c:rich>
                  <a:bodyPr/>
                  <a:lstStyle/>
                  <a:p>
                    <a:fld id="{7DC4A098-3682-4D6E-9E72-9A2B89821B5C}" type="CELLRANGE">
                      <a:rPr lang="en-US"/>
                      <a:pPr/>
                      <a:t>[CELLRANGE]</a:t>
                    </a:fld>
                    <a:r>
                      <a:rPr lang="en-US" baseline="0"/>
                      <a:t> </a:t>
                    </a:r>
                    <a:fld id="{2138813D-60CA-417F-9A70-2814682CC6BE}" type="CATEGORYNAME">
                      <a:rPr lang="en-US" baseline="0"/>
                      <a:pPr/>
                      <a:t>[CATEGORY NAME]</a:t>
                    </a:fld>
                    <a:r>
                      <a:rPr lang="en-US" baseline="0"/>
                      <a:t> </a:t>
                    </a:r>
                    <a:fld id="{6A36995A-798A-4364-A537-FA6A0F35B688}"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72CF4B54-015F-4FFC-B5AC-1992B77EE0C3}" type="CELLRANGE">
                      <a:rPr lang="en-US"/>
                      <a:pPr/>
                      <a:t>[CELLRANGE]</a:t>
                    </a:fld>
                    <a:r>
                      <a:rPr lang="en-US" baseline="0"/>
                      <a:t> </a:t>
                    </a:r>
                    <a:fld id="{498AF45B-725D-4286-93B5-EE0826293B18}" type="CATEGORYNAME">
                      <a:rPr lang="en-US" baseline="0"/>
                      <a:pPr/>
                      <a:t>[CATEGORY NAME]</a:t>
                    </a:fld>
                    <a:r>
                      <a:rPr lang="en-US" baseline="0"/>
                      <a:t> </a:t>
                    </a:r>
                    <a:fld id="{6CB68804-04B3-43E8-A720-528B26140E92}"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9CE65D95-752A-41DE-A2E5-19C05BF2B5B8}" type="CELLRANGE">
                      <a:rPr lang="en-US"/>
                      <a:pPr/>
                      <a:t>[CELLRANGE]</a:t>
                    </a:fld>
                    <a:r>
                      <a:rPr lang="en-US" baseline="0"/>
                      <a:t> </a:t>
                    </a:r>
                    <a:fld id="{CD54B9FC-65E4-49F5-9D68-00E945B8B894}" type="CATEGORYNAME">
                      <a:rPr lang="en-US" baseline="0"/>
                      <a:pPr/>
                      <a:t>[CATEGORY NAME]</a:t>
                    </a:fld>
                    <a:r>
                      <a:rPr lang="en-US" baseline="0"/>
                      <a:t> </a:t>
                    </a:r>
                    <a:fld id="{F293D140-FA06-47EB-9ACD-A94B0CFF6396}"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3DA00DF8-497A-4129-A27B-9D3134B6A3D4}" type="CELLRANGE">
                      <a:rPr lang="en-US"/>
                      <a:pPr/>
                      <a:t>[CELLRANGE]</a:t>
                    </a:fld>
                    <a:r>
                      <a:rPr lang="en-US" baseline="0"/>
                      <a:t> </a:t>
                    </a:r>
                    <a:fld id="{8A393F41-BEC4-4561-B8DE-1C80E7F6942E}" type="CATEGORYNAME">
                      <a:rPr lang="en-US" baseline="0"/>
                      <a:pPr/>
                      <a:t>[CATEGORY NAME]</a:t>
                    </a:fld>
                    <a:r>
                      <a:rPr lang="en-US" baseline="0"/>
                      <a:t> </a:t>
                    </a:r>
                    <a:fld id="{3879F293-600C-4EC1-91EA-50D6B2EB6F34}"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0"/>
              <c:layout/>
              <c:tx>
                <c:rich>
                  <a:bodyPr/>
                  <a:lstStyle/>
                  <a:p>
                    <a:fld id="{BBDEB486-60E4-41CA-BFB3-7372A65C9817}" type="CELLRANGE">
                      <a:rPr lang="en-US"/>
                      <a:pPr/>
                      <a:t>[CELLRANGE]</a:t>
                    </a:fld>
                    <a:r>
                      <a:rPr lang="en-US" baseline="0"/>
                      <a:t> </a:t>
                    </a:r>
                    <a:fld id="{4AF0A152-715C-4F77-9A9A-35CCBB1CD147}" type="CATEGORYNAME">
                      <a:rPr lang="en-US" baseline="0"/>
                      <a:pPr/>
                      <a:t>[CATEGORY NAME]</a:t>
                    </a:fld>
                    <a:r>
                      <a:rPr lang="en-US" baseline="0"/>
                      <a:t> </a:t>
                    </a:r>
                    <a:fld id="{4C9831D5-F53B-4DCF-A9A9-199DD4A9976C}"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1"/>
              <c:layout/>
              <c:tx>
                <c:rich>
                  <a:bodyPr/>
                  <a:lstStyle/>
                  <a:p>
                    <a:fld id="{E3549A42-1FA2-4314-8AB7-B1B265DF6A00}" type="CELLRANGE">
                      <a:rPr lang="en-US"/>
                      <a:pPr/>
                      <a:t>[CELLRANGE]</a:t>
                    </a:fld>
                    <a:r>
                      <a:rPr lang="en-US" baseline="0"/>
                      <a:t> </a:t>
                    </a:r>
                    <a:fld id="{2B22ACD1-AA54-43C4-B3CA-A226829457C9}" type="CATEGORYNAME">
                      <a:rPr lang="en-US" baseline="0"/>
                      <a:pPr/>
                      <a:t>[CATEGORY NAME]</a:t>
                    </a:fld>
                    <a:r>
                      <a:rPr lang="en-US" baseline="0"/>
                      <a:t> </a:t>
                    </a:r>
                    <a:fld id="{80C21E65-0A8F-4223-AC6B-06D84EEAB70E}"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AD91406B-EE2F-4244-973C-20526F11AFD0}" type="CELLRANGE">
                      <a:rPr lang="en-US"/>
                      <a:pPr/>
                      <a:t>[CELLRANGE]</a:t>
                    </a:fld>
                    <a:r>
                      <a:rPr lang="en-US" baseline="0"/>
                      <a:t> </a:t>
                    </a:r>
                    <a:fld id="{190B1963-58D7-47CA-9156-ECD916C682DE}" type="CATEGORYNAME">
                      <a:rPr lang="en-US" baseline="0"/>
                      <a:pPr/>
                      <a:t>[CATEGORY NAME]</a:t>
                    </a:fld>
                    <a:r>
                      <a:rPr lang="en-US" baseline="0"/>
                      <a:t> </a:t>
                    </a:r>
                    <a:fld id="{703BFF9B-8776-42C6-8159-D49864334E89}"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3FE5D587-4CA8-42F7-BDA1-4832F2C27FDE}" type="CELLRANGE">
                      <a:rPr lang="en-US"/>
                      <a:pPr/>
                      <a:t>[CELLRANGE]</a:t>
                    </a:fld>
                    <a:r>
                      <a:rPr lang="en-US" baseline="0"/>
                      <a:t> </a:t>
                    </a:r>
                    <a:fld id="{44A999C3-CAE3-4B11-812C-D2F9773FB07B}" type="CATEGORYNAME">
                      <a:rPr lang="en-US" baseline="0"/>
                      <a:pPr/>
                      <a:t>[CATEGORY NAME]</a:t>
                    </a:fld>
                    <a:r>
                      <a:rPr lang="en-US" baseline="0"/>
                      <a:t> </a:t>
                    </a:r>
                    <a:fld id="{0178956A-4FC2-4D2A-A572-08474566397D}"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4"/>
              <c:layout/>
              <c:tx>
                <c:rich>
                  <a:bodyPr/>
                  <a:lstStyle/>
                  <a:p>
                    <a:fld id="{2A470355-AB0B-45B8-9C0B-E9D5794F5900}" type="CELLRANGE">
                      <a:rPr lang="en-US"/>
                      <a:pPr/>
                      <a:t>[CELLRANGE]</a:t>
                    </a:fld>
                    <a:r>
                      <a:rPr lang="en-US" baseline="0"/>
                      <a:t> </a:t>
                    </a:r>
                    <a:fld id="{8F929491-A33D-480B-A4A9-ECF6ABC3F486}" type="CATEGORYNAME">
                      <a:rPr lang="en-US" baseline="0"/>
                      <a:pPr/>
                      <a:t>[CATEGORY NAME]</a:t>
                    </a:fld>
                    <a:r>
                      <a:rPr lang="en-US" baseline="0"/>
                      <a:t> </a:t>
                    </a:r>
                    <a:fld id="{9A88DB6D-FE64-470B-B836-75E6C7132668}"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ABFBFC80-8BE8-4E18-B45C-F2831D43122B}" type="CELLRANGE">
                      <a:rPr lang="en-US"/>
                      <a:pPr/>
                      <a:t>[CELLRANGE]</a:t>
                    </a:fld>
                    <a:r>
                      <a:rPr lang="en-US" baseline="0"/>
                      <a:t> </a:t>
                    </a:r>
                    <a:fld id="{B79C31BE-5665-4342-85FF-5D002843EB6F}" type="CATEGORYNAME">
                      <a:rPr lang="en-US" baseline="0"/>
                      <a:pPr/>
                      <a:t>[CATEGORY NAME]</a:t>
                    </a:fld>
                    <a:r>
                      <a:rPr lang="en-US" baseline="0"/>
                      <a:t> </a:t>
                    </a:r>
                    <a:fld id="{37AB5CBE-7B3D-4074-A4CF-7C5CD871BE97}"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1B48C9D8-3C98-4049-9AF8-006CA6812774}" type="CELLRANGE">
                      <a:rPr lang="en-US"/>
                      <a:pPr/>
                      <a:t>[CELLRANGE]</a:t>
                    </a:fld>
                    <a:r>
                      <a:rPr lang="en-US" baseline="0"/>
                      <a:t> </a:t>
                    </a:r>
                    <a:fld id="{77DA04AD-B470-42C0-8DCE-E24603B4E052}" type="CATEGORYNAME">
                      <a:rPr lang="en-US" baseline="0"/>
                      <a:pPr/>
                      <a:t>[CATEGORY NAME]</a:t>
                    </a:fld>
                    <a:r>
                      <a:rPr lang="en-US" baseline="0"/>
                      <a:t> </a:t>
                    </a:r>
                    <a:fld id="{DEEAA7BC-69AB-4A20-BC2B-DDF4B11A6A77}"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868B50F6-1D7D-4346-97B6-7B79E8CE6BCA}" type="CELLRANGE">
                      <a:rPr lang="en-US"/>
                      <a:pPr/>
                      <a:t>[CELLRANGE]</a:t>
                    </a:fld>
                    <a:r>
                      <a:rPr lang="en-US" baseline="0"/>
                      <a:t> </a:t>
                    </a:r>
                    <a:fld id="{8D8BC684-CE18-488D-96FD-C4FAD5B4062A}" type="CATEGORYNAME">
                      <a:rPr lang="en-US" baseline="0"/>
                      <a:pPr/>
                      <a:t>[CATEGORY NAME]</a:t>
                    </a:fld>
                    <a:r>
                      <a:rPr lang="en-US" baseline="0"/>
                      <a:t> </a:t>
                    </a:r>
                    <a:fld id="{753E427E-1FD7-46DD-939F-86AC0613F09B}"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ADBA6E5A-21BE-4A28-B4B3-EFDC22F8F5B0}" type="CELLRANGE">
                      <a:rPr lang="en-US"/>
                      <a:pPr/>
                      <a:t>[CELLRANGE]</a:t>
                    </a:fld>
                    <a:r>
                      <a:rPr lang="en-US" baseline="0"/>
                      <a:t> </a:t>
                    </a:r>
                    <a:fld id="{B7279DC6-BBF6-46CC-8A7B-DCB68A566465}" type="CATEGORYNAME">
                      <a:rPr lang="en-US" baseline="0"/>
                      <a:pPr/>
                      <a:t>[CATEGORY NAME]</a:t>
                    </a:fld>
                    <a:r>
                      <a:rPr lang="en-US" baseline="0"/>
                      <a:t> </a:t>
                    </a:r>
                    <a:fld id="{2ECDAFD7-27FB-41BD-920A-29FF4E06F518}"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F3F2874F-3FE4-4648-8C79-493E9C5BC28B}" type="CELLRANGE">
                      <a:rPr lang="en-US"/>
                      <a:pPr/>
                      <a:t>[CELLRANGE]</a:t>
                    </a:fld>
                    <a:r>
                      <a:rPr lang="en-US" baseline="0"/>
                      <a:t> </a:t>
                    </a:r>
                    <a:fld id="{985031E1-C3D6-40BB-BA0D-8ABD13CA79AA}" type="CATEGORYNAME">
                      <a:rPr lang="en-US" baseline="0"/>
                      <a:pPr/>
                      <a:t>[CATEGORY NAME]</a:t>
                    </a:fld>
                    <a:r>
                      <a:rPr lang="en-US" baseline="0"/>
                      <a:t> </a:t>
                    </a:r>
                    <a:fld id="{72D5C01D-F259-424F-826E-1C24F2427502}"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7D06386D-1B29-4A2E-A36D-AF036F67F2D4}" type="CELLRANGE">
                      <a:rPr lang="en-US"/>
                      <a:pPr/>
                      <a:t>[CELLRANGE]</a:t>
                    </a:fld>
                    <a:r>
                      <a:rPr lang="en-US" baseline="0"/>
                      <a:t> </a:t>
                    </a:r>
                    <a:fld id="{799713E5-AECF-40A2-9267-EE85DF704C78}" type="CATEGORYNAME">
                      <a:rPr lang="en-US" baseline="0"/>
                      <a:pPr/>
                      <a:t>[CATEGORY NAME]</a:t>
                    </a:fld>
                    <a:r>
                      <a:rPr lang="en-US" baseline="0"/>
                      <a:t> </a:t>
                    </a:r>
                    <a:fld id="{C5955FB7-4741-40D5-B11E-78DBE0F82FF2}"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'HIV Pop_0-14'!$B$41:$B$61</c:f>
              <c:strCache>
                <c:ptCount val="21"/>
                <c:pt idx="0">
                  <c:v>South Africa</c:v>
                </c:pt>
                <c:pt idx="1">
                  <c:v>Kenya</c:v>
                </c:pt>
                <c:pt idx="2">
                  <c:v>Nigeria</c:v>
                </c:pt>
                <c:pt idx="3">
                  <c:v>Uganda</c:v>
                </c:pt>
                <c:pt idx="4">
                  <c:v>United Republic of Tanzania</c:v>
                </c:pt>
                <c:pt idx="5">
                  <c:v>Ethiopia</c:v>
                </c:pt>
                <c:pt idx="6">
                  <c:v>Zimbabwe</c:v>
                </c:pt>
                <c:pt idx="7">
                  <c:v>Malawi</c:v>
                </c:pt>
                <c:pt idx="8">
                  <c:v>Zambia</c:v>
                </c:pt>
                <c:pt idx="9">
                  <c:v>India</c:v>
                </c:pt>
                <c:pt idx="10">
                  <c:v>Democratic Republic of the Congo</c:v>
                </c:pt>
                <c:pt idx="11">
                  <c:v>Mozambique</c:v>
                </c:pt>
                <c:pt idx="12">
                  <c:v>Côte d’Ivoire</c:v>
                </c:pt>
                <c:pt idx="13">
                  <c:v>Cameroon</c:v>
                </c:pt>
                <c:pt idx="14">
                  <c:v>Rwanda</c:v>
                </c:pt>
                <c:pt idx="15">
                  <c:v>Ghana</c:v>
                </c:pt>
                <c:pt idx="16">
                  <c:v>Burkina Faso</c:v>
                </c:pt>
                <c:pt idx="17">
                  <c:v>Haiti</c:v>
                </c:pt>
                <c:pt idx="18">
                  <c:v>Central African Republic</c:v>
                </c:pt>
                <c:pt idx="19">
                  <c:v>Mali</c:v>
                </c:pt>
                <c:pt idx="20">
                  <c:v>Rest of world</c:v>
                </c:pt>
              </c:strCache>
            </c:strRef>
          </c:cat>
          <c:val>
            <c:numRef>
              <c:f>'HIV Pop_0-14'!$C$41:$C$61</c:f>
              <c:numCache>
                <c:formatCode>General</c:formatCode>
                <c:ptCount val="21"/>
                <c:pt idx="0">
                  <c:v>197867</c:v>
                </c:pt>
                <c:pt idx="1">
                  <c:v>173519</c:v>
                </c:pt>
                <c:pt idx="2">
                  <c:v>166807</c:v>
                </c:pt>
                <c:pt idx="3">
                  <c:v>136377</c:v>
                </c:pt>
                <c:pt idx="4">
                  <c:v>123646</c:v>
                </c:pt>
                <c:pt idx="5">
                  <c:v>118972</c:v>
                </c:pt>
                <c:pt idx="6">
                  <c:v>115630</c:v>
                </c:pt>
                <c:pt idx="7">
                  <c:v>92914</c:v>
                </c:pt>
                <c:pt idx="8">
                  <c:v>92362</c:v>
                </c:pt>
                <c:pt idx="9">
                  <c:v>69795</c:v>
                </c:pt>
                <c:pt idx="10">
                  <c:v>47750</c:v>
                </c:pt>
                <c:pt idx="11">
                  <c:v>43706</c:v>
                </c:pt>
                <c:pt idx="12">
                  <c:v>32934</c:v>
                </c:pt>
                <c:pt idx="13">
                  <c:v>31489</c:v>
                </c:pt>
                <c:pt idx="14">
                  <c:v>24638</c:v>
                </c:pt>
                <c:pt idx="15">
                  <c:v>20477</c:v>
                </c:pt>
                <c:pt idx="16">
                  <c:v>20425</c:v>
                </c:pt>
                <c:pt idx="17">
                  <c:v>14545</c:v>
                </c:pt>
                <c:pt idx="18">
                  <c:v>13304</c:v>
                </c:pt>
                <c:pt idx="19">
                  <c:v>12749</c:v>
                </c:pt>
                <c:pt idx="20">
                  <c:v>182316.4718</c:v>
                </c:pt>
              </c:numCache>
            </c:numRef>
          </c:val>
          <c:extLst>
            <c:ext xmlns:c15="http://schemas.microsoft.com/office/drawing/2012/chart" uri="{02D57815-91ED-43cb-92C2-25804820EDAC}">
              <c15:datalabelsRange>
                <c15:f>'HIV Pop_0-14'!$D$41:$D$61</c15:f>
                <c15:dlblRangeCache>
                  <c:ptCount val="21"/>
                  <c:pt idx="0">
                    <c:v> 200,000 </c:v>
                  </c:pt>
                  <c:pt idx="1">
                    <c:v> 170,000 </c:v>
                  </c:pt>
                  <c:pt idx="2">
                    <c:v> 170,000 </c:v>
                  </c:pt>
                  <c:pt idx="3">
                    <c:v> 140,000 </c:v>
                  </c:pt>
                  <c:pt idx="4">
                    <c:v> 120,000 </c:v>
                  </c:pt>
                  <c:pt idx="6">
                    <c:v> 120,000 </c:v>
                  </c:pt>
                  <c:pt idx="7">
                    <c:v> 93,000 </c:v>
                  </c:pt>
                  <c:pt idx="8">
                    <c:v> 92,000 </c:v>
                  </c:pt>
                  <c:pt idx="10">
                    <c:v> 48,000 </c:v>
                  </c:pt>
                  <c:pt idx="11">
                    <c:v> 44,000 </c:v>
                  </c:pt>
                  <c:pt idx="12">
                    <c:v> 33,000 </c:v>
                  </c:pt>
                  <c:pt idx="13">
                    <c:v> 31,000 </c:v>
                  </c:pt>
                  <c:pt idx="14">
                    <c:v> 25,000 </c:v>
                  </c:pt>
                  <c:pt idx="15">
                    <c:v> 20,000 </c:v>
                  </c:pt>
                  <c:pt idx="16">
                    <c:v> 20,000 </c:v>
                  </c:pt>
                  <c:pt idx="17">
                    <c:v> 15,000 </c:v>
                  </c:pt>
                  <c:pt idx="18">
                    <c:v> 13,000 </c:v>
                  </c:pt>
                  <c:pt idx="19">
                    <c:v> 13,000 </c:v>
                  </c:pt>
                  <c:pt idx="20">
                    <c:v> 180,000 </c:v>
                  </c:pt>
                </c15:dlblRangeCache>
              </c15:datalabelsRange>
            </c:ext>
          </c:extLst>
        </c:ser>
        <c:dLbls>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children aged 0–14 living with HIV, by UNICEF regions, 2015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064678221963469"/>
          <c:y val="0.28378073408120424"/>
          <c:w val="0.63353037849632921"/>
          <c:h val="0.67708541621053886"/>
        </c:manualLayout>
      </c:layout>
      <c:pieChart>
        <c:varyColors val="1"/>
        <c:ser>
          <c:idx val="0"/>
          <c:order val="0"/>
          <c:tx>
            <c:strRef>
              <c:f>'HIV Pop_0-14_All 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DBA7D7B5-AB24-4FF2-B138-7BC9AE32E4DC}" type="CATEGORYNAME">
                      <a:rPr lang="en-US"/>
                      <a:pPr/>
                      <a:t>[CATEGORY NAME]</a:t>
                    </a:fld>
                    <a:endParaRPr lang="en-US" baseline="0"/>
                  </a:p>
                  <a:p>
                    <a:r>
                      <a:rPr lang="en-US"/>
                      <a:t>1,100,000</a:t>
                    </a:r>
                    <a:endParaRPr lang="en-US" baseline="0"/>
                  </a:p>
                  <a:p>
                    <a:fld id="{112B5654-4BFB-496E-B1D0-AC2754B5158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72930DA-49CD-4843-BCAD-F61E6E6BD69C}" type="CATEGORYNAME">
                      <a:rPr lang="en-US"/>
                      <a:pPr/>
                      <a:t>[CATEGORY NAME]</a:t>
                    </a:fld>
                    <a:endParaRPr lang="en-US" baseline="0"/>
                  </a:p>
                  <a:p>
                    <a:r>
                      <a:rPr lang="en-US"/>
                      <a:t>490,000</a:t>
                    </a:r>
                    <a:endParaRPr lang="en-US" baseline="0"/>
                  </a:p>
                  <a:p>
                    <a:fld id="{E62E5BB6-D3EE-45A7-B669-5602D8F9D61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manualLayout>
                  <c:x val="-7.3357157919588148E-2"/>
                  <c:y val="4.5579605078826503E-2"/>
                </c:manualLayout>
              </c:layout>
              <c:tx>
                <c:rich>
                  <a:bodyPr/>
                  <a:lstStyle/>
                  <a:p>
                    <a:fld id="{B7A5A778-62F1-44E0-9502-8005A48688AE}" type="CATEGORYNAME">
                      <a:rPr lang="en-US"/>
                      <a:pPr/>
                      <a:t>[CATEGORY NAME]</a:t>
                    </a:fld>
                    <a:endParaRPr lang="en-US" baseline="0"/>
                  </a:p>
                  <a:p>
                    <a:r>
                      <a:rPr lang="en-US"/>
                      <a:t>140,000</a:t>
                    </a:r>
                    <a:endParaRPr lang="en-US" baseline="0"/>
                  </a:p>
                  <a:p>
                    <a:fld id="{3938E52A-E41D-4758-9086-EE01E58485A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manualLayout>
                  <c:x val="-0.15579924199881273"/>
                  <c:y val="-9.2880119667515387E-3"/>
                </c:manualLayout>
              </c:layout>
              <c:tx>
                <c:rich>
                  <a:bodyPr/>
                  <a:lstStyle/>
                  <a:p>
                    <a:fld id="{2A99A612-C559-4DDB-B439-70695F65053E}" type="CATEGORYNAME">
                      <a:rPr lang="en-US"/>
                      <a:pPr/>
                      <a:t>[CATEGORY NAME]</a:t>
                    </a:fld>
                    <a:endParaRPr lang="en-US" baseline="0"/>
                  </a:p>
                  <a:p>
                    <a:r>
                      <a:rPr lang="en-US"/>
                      <a:t>49,000</a:t>
                    </a:r>
                    <a:endParaRPr lang="en-US" baseline="0"/>
                  </a:p>
                  <a:p>
                    <a:fld id="{1DB6C832-8273-4152-A1F1-7C696008197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manualLayout>
                  <c:x val="-3.3519333385287856E-2"/>
                  <c:y val="-1.5736063924745424E-2"/>
                </c:manualLayout>
              </c:layout>
              <c:tx>
                <c:rich>
                  <a:bodyPr/>
                  <a:lstStyle/>
                  <a:p>
                    <a:fld id="{72594B79-281E-4F50-AB21-136456EC8959}" type="CATEGORYNAME">
                      <a:rPr lang="en-US"/>
                      <a:pPr/>
                      <a:t>[CATEGORY NAME]</a:t>
                    </a:fld>
                    <a:endParaRPr lang="en-US" baseline="0"/>
                  </a:p>
                  <a:p>
                    <a:r>
                      <a:rPr lang="en-US"/>
                      <a:t>32,000</a:t>
                    </a:r>
                    <a:endParaRPr lang="en-US" baseline="0"/>
                  </a:p>
                  <a:p>
                    <a:fld id="{A6C6D6D2-41A3-4F96-BAE4-16A17212EEC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manualLayout>
                  <c:x val="8.0581319522599074E-2"/>
                  <c:y val="-1.4095534974729883E-2"/>
                </c:manualLayout>
              </c:layout>
              <c:tx>
                <c:rich>
                  <a:bodyPr/>
                  <a:lstStyle/>
                  <a:p>
                    <a:fld id="{CA5FE748-0443-4D57-9F08-6EB5884357AA}" type="CATEGORYNAME">
                      <a:rPr lang="en-US"/>
                      <a:pPr/>
                      <a:t>[CATEGORY NAME]</a:t>
                    </a:fld>
                    <a:endParaRPr lang="en-US" baseline="0"/>
                  </a:p>
                  <a:p>
                    <a:r>
                      <a:rPr lang="en-US"/>
                      <a:t>7,800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0.23718795770596338"/>
                  <c:y val="-2.6101328499271981E-2"/>
                </c:manualLayout>
              </c:layout>
              <c:tx>
                <c:rich>
                  <a:bodyPr/>
                  <a:lstStyle/>
                  <a:p>
                    <a:fld id="{55109AD2-4C60-409D-A53B-0835F32CA240}" type="CATEGORYNAME">
                      <a:rPr lang="en-US"/>
                      <a:pPr/>
                      <a:t>[CATEGORY NAME]</a:t>
                    </a:fld>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15130641745305176"/>
                  <c:y val="3.7505569224503633E-2"/>
                </c:manualLayout>
              </c:layout>
              <c:tx>
                <c:rich>
                  <a:bodyPr/>
                  <a:lstStyle/>
                  <a:p>
                    <a:fld id="{892537AD-4F40-441B-9EFF-BDF6166C9E22}" type="CATEGORYNAME">
                      <a:rPr lang="en-US"/>
                      <a:pPr/>
                      <a:t>[CATEGORY NAME]</a:t>
                    </a:fld>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Pop_0-14_All Regions'!$A$40:$A$47</c:f>
              <c:strCache>
                <c:ptCount val="8"/>
                <c:pt idx="0">
                  <c:v>Eastern and Southern Africa</c:v>
                </c:pt>
                <c:pt idx="1">
                  <c:v>West and Central Africa</c:v>
                </c:pt>
                <c:pt idx="2">
                  <c:v>South Asia</c:v>
                </c:pt>
                <c:pt idx="3">
                  <c:v>East Asia and the Pacific</c:v>
                </c:pt>
                <c:pt idx="4">
                  <c:v>Latin America and the Caribbean</c:v>
                </c:pt>
                <c:pt idx="5">
                  <c:v>Middle East and North Africa</c:v>
                </c:pt>
                <c:pt idx="6">
                  <c:v>CEE/CIS</c:v>
                </c:pt>
                <c:pt idx="7">
                  <c:v>Rest of world</c:v>
                </c:pt>
              </c:strCache>
            </c:strRef>
          </c:cat>
          <c:val>
            <c:numRef>
              <c:f>'HIV Pop_0-14_All Regions'!$B$40:$B$47</c:f>
              <c:numCache>
                <c:formatCode>General</c:formatCode>
                <c:ptCount val="8"/>
                <c:pt idx="0">
                  <c:v>1056450</c:v>
                </c:pt>
                <c:pt idx="1">
                  <c:v>493282</c:v>
                </c:pt>
                <c:pt idx="2">
                  <c:v>143787</c:v>
                </c:pt>
                <c:pt idx="3">
                  <c:v>49235.4</c:v>
                </c:pt>
                <c:pt idx="4">
                  <c:v>31925</c:v>
                </c:pt>
                <c:pt idx="5">
                  <c:v>7782</c:v>
                </c:pt>
                <c:pt idx="6">
                  <c:v>6367</c:v>
                </c:pt>
                <c:pt idx="7">
                  <c:v>4157.47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withinLinearReversed" id="26">
  <a:schemeClr val="accent6"/>
</cs:colorStyle>
</file>

<file path=xl/charts/colors24.xml><?xml version="1.0" encoding="utf-8"?>
<cs:colorStyle xmlns:cs="http://schemas.microsoft.com/office/drawing/2012/chartStyle" xmlns:a="http://schemas.openxmlformats.org/drawingml/2006/main" meth="withinLinearReversed" id="26">
  <a:schemeClr val="accent6"/>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withinLinearReversed" id="24">
  <a:schemeClr val="accent4"/>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withinLinearReversed" id="22">
  <a:schemeClr val="accent2"/>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withinLinearReversed" id="25">
  <a:schemeClr val="accent5"/>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withinLinearReversed" id="22">
  <a:schemeClr val="accent2"/>
</cs:colorStyle>
</file>

<file path=xl/charts/colors51.xml><?xml version="1.0" encoding="utf-8"?>
<cs:colorStyle xmlns:cs="http://schemas.microsoft.com/office/drawing/2012/chartStyle" xmlns:a="http://schemas.openxmlformats.org/drawingml/2006/main" meth="withinLinearReversed" id="22">
  <a:schemeClr val="accent2"/>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0.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6.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8.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0.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2.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9.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13605</xdr:rowOff>
    </xdr:from>
    <xdr:to>
      <xdr:col>11</xdr:col>
      <xdr:colOff>0</xdr:colOff>
      <xdr:row>25</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Total:</a:t>
          </a:r>
          <a:r>
            <a:rPr lang="en-US" sz="1400" b="1" baseline="0"/>
            <a:t>  1,800,000</a:t>
          </a:r>
          <a:endParaRPr lang="en-US" sz="1400" b="1"/>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 Total:</a:t>
          </a:r>
          <a:r>
            <a:rPr lang="en-US" sz="1400" b="1" baseline="0"/>
            <a:t>  7,800</a:t>
          </a:r>
          <a:endParaRPr lang="en-US" sz="1400" b="1"/>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26</xdr:row>
      <xdr:rowOff>11906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619125</xdr:colOff>
      <xdr:row>1</xdr:row>
      <xdr:rowOff>15875</xdr:rowOff>
    </xdr:from>
    <xdr:to>
      <xdr:col>23</xdr:col>
      <xdr:colOff>619125</xdr:colOff>
      <xdr:row>34</xdr:row>
      <xdr:rowOff>0</xdr:rowOff>
    </xdr:to>
    <xdr:grpSp>
      <xdr:nvGrpSpPr>
        <xdr:cNvPr id="2" name="Group 1"/>
        <xdr:cNvGrpSpPr/>
      </xdr:nvGrpSpPr>
      <xdr:grpSpPr>
        <a:xfrm>
          <a:off x="8334375" y="288018"/>
          <a:ext cx="8313964" cy="6719661"/>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4133267" y="6450446"/>
            <a:ext cx="1827395" cy="28358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Total: 150,000</a:t>
            </a:r>
          </a:p>
        </xdr:txBody>
      </xdr:sp>
    </xdr:grpSp>
    <xdr:clientData/>
  </xdr:twoCellAnchor>
  <xdr:twoCellAnchor>
    <xdr:from>
      <xdr:col>0</xdr:col>
      <xdr:colOff>0</xdr:colOff>
      <xdr:row>1</xdr:row>
      <xdr:rowOff>0</xdr:rowOff>
    </xdr:from>
    <xdr:to>
      <xdr:col>12</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0.73147</cdr:x>
      <cdr:y>0.92294</cdr:y>
    </cdr:from>
    <cdr:to>
      <cdr:x>0.97031</cdr:x>
      <cdr:y>0.96364</cdr:y>
    </cdr:to>
    <cdr:sp macro="" textlink="">
      <cdr:nvSpPr>
        <cdr:cNvPr id="2" name="TextBox 1"/>
        <cdr:cNvSpPr txBox="1"/>
      </cdr:nvSpPr>
      <cdr:spPr>
        <a:xfrm xmlns:a="http://schemas.openxmlformats.org/drawingml/2006/main">
          <a:off x="6041571" y="6216495"/>
          <a:ext cx="1972739" cy="2741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Total:</a:t>
          </a:r>
          <a:r>
            <a:rPr lang="en-US" sz="1500" b="1" baseline="0"/>
            <a:t> 490,000</a:t>
          </a:r>
          <a:endParaRPr lang="en-US" sz="1500" b="1"/>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150,000</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517071</xdr:colOff>
      <xdr:row>29</xdr:row>
      <xdr:rowOff>154782</xdr:rowOff>
    </xdr:from>
    <xdr:to>
      <xdr:col>9</xdr:col>
      <xdr:colOff>583407</xdr:colOff>
      <xdr:row>31</xdr:row>
      <xdr:rowOff>27215</xdr:rowOff>
    </xdr:to>
    <xdr:sp macro="" textlink="">
      <xdr:nvSpPr>
        <xdr:cNvPr id="3" name="TextBox 2"/>
        <xdr:cNvSpPr txBox="1"/>
      </xdr:nvSpPr>
      <xdr:spPr>
        <a:xfrm>
          <a:off x="4599214" y="6073889"/>
          <a:ext cx="2107407" cy="28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1,500</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20</xdr:col>
      <xdr:colOff>0</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0.80318</cdr:x>
      <cdr:y>0.92122</cdr:y>
    </cdr:from>
    <cdr:to>
      <cdr:x>0.98012</cdr:x>
      <cdr:y>0.95862</cdr:y>
    </cdr:to>
    <cdr:sp macro="" textlink="">
      <cdr:nvSpPr>
        <cdr:cNvPr id="2" name="TextBox 1"/>
        <cdr:cNvSpPr txBox="1"/>
      </cdr:nvSpPr>
      <cdr:spPr>
        <a:xfrm xmlns:a="http://schemas.openxmlformats.org/drawingml/2006/main">
          <a:off x="5497255" y="5452812"/>
          <a:ext cx="1211047" cy="221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a:t>
          </a:r>
          <a:r>
            <a:rPr lang="en-US" sz="1400" b="1"/>
            <a:t>240,000</a:t>
          </a:r>
          <a:r>
            <a:rPr lang="en-US" sz="1300" b="1" baseline="0"/>
            <a:t> </a:t>
          </a:r>
          <a:endParaRPr lang="en-US" sz="1300" b="1"/>
        </a:p>
      </cdr:txBody>
    </cdr:sp>
  </cdr:relSizeAnchor>
</c:userShapes>
</file>

<file path=xl/drawings/drawing21.xml><?xml version="1.0" encoding="utf-8"?>
<c:userShapes xmlns:c="http://schemas.openxmlformats.org/drawingml/2006/chart">
  <cdr:relSizeAnchor xmlns:cdr="http://schemas.openxmlformats.org/drawingml/2006/chartDrawing">
    <cdr:from>
      <cdr:x>0.794</cdr:x>
      <cdr:y>0.92583</cdr:y>
    </cdr:from>
    <cdr:to>
      <cdr:x>0.98</cdr:x>
      <cdr:y>0.97012</cdr:y>
    </cdr:to>
    <cdr:sp macro="" textlink="">
      <cdr:nvSpPr>
        <cdr:cNvPr id="2" name="TextBox 1"/>
        <cdr:cNvSpPr txBox="1"/>
      </cdr:nvSpPr>
      <cdr:spPr>
        <a:xfrm xmlns:a="http://schemas.openxmlformats.org/drawingml/2006/main">
          <a:off x="5402036" y="5480061"/>
          <a:ext cx="1265464" cy="2621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t>Total</a:t>
          </a:r>
          <a:r>
            <a:rPr lang="en-US" sz="1300" b="1"/>
            <a:t>: 110,000</a:t>
          </a:r>
          <a:r>
            <a:rPr lang="en-US" sz="1300" b="1" baseline="0"/>
            <a:t> </a:t>
          </a:r>
          <a:endParaRPr lang="en-US" sz="1300" b="1"/>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110,000</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557893</xdr:colOff>
      <xdr:row>29</xdr:row>
      <xdr:rowOff>149679</xdr:rowOff>
    </xdr:from>
    <xdr:to>
      <xdr:col>9</xdr:col>
      <xdr:colOff>511968</xdr:colOff>
      <xdr:row>31</xdr:row>
      <xdr:rowOff>166686</xdr:rowOff>
    </xdr:to>
    <xdr:sp macro="" textlink="">
      <xdr:nvSpPr>
        <xdr:cNvPr id="3" name="TextBox 2"/>
        <xdr:cNvSpPr txBox="1"/>
      </xdr:nvSpPr>
      <xdr:spPr>
        <a:xfrm>
          <a:off x="4640036" y="6068786"/>
          <a:ext cx="1995146" cy="425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a:t>
          </a:r>
          <a:r>
            <a:rPr lang="en-US" sz="1400" b="1" baseline="0"/>
            <a:t> </a:t>
          </a:r>
          <a:r>
            <a:rPr lang="en-US" sz="1400" b="1"/>
            <a:t>Total: &lt;1,000</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26</xdr:row>
      <xdr:rowOff>11906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26</xdr:row>
      <xdr:rowOff>190500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32657</xdr:colOff>
      <xdr:row>27</xdr:row>
      <xdr:rowOff>189820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4763</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12</xdr:col>
      <xdr:colOff>0</xdr:colOff>
      <xdr:row>2</xdr:row>
      <xdr:rowOff>1</xdr:rowOff>
    </xdr:from>
    <xdr:to>
      <xdr:col>24</xdr:col>
      <xdr:colOff>0</xdr:colOff>
      <xdr:row>34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12</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1,800,000</a:t>
          </a:r>
          <a:endParaRPr lang="en-US" sz="1600" b="1"/>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19</xdr:col>
      <xdr:colOff>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406135</xdr:colOff>
      <xdr:row>5</xdr:row>
      <xdr:rowOff>28239</xdr:rowOff>
    </xdr:from>
    <xdr:to>
      <xdr:col>19</xdr:col>
      <xdr:colOff>1322</xdr:colOff>
      <xdr:row>5</xdr:row>
      <xdr:rowOff>28239</xdr:rowOff>
    </xdr:to>
    <xdr:cxnSp macro="">
      <xdr:nvCxnSpPr>
        <xdr:cNvPr id="3" name="Straight Connector 2"/>
        <xdr:cNvCxnSpPr/>
      </xdr:nvCxnSpPr>
      <xdr:spPr>
        <a:xfrm>
          <a:off x="406135" y="1040270"/>
          <a:ext cx="12715875" cy="0"/>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389958</xdr:colOff>
      <xdr:row>3</xdr:row>
      <xdr:rowOff>88446</xdr:rowOff>
    </xdr:from>
    <xdr:to>
      <xdr:col>6</xdr:col>
      <xdr:colOff>301058</xdr:colOff>
      <xdr:row>5</xdr:row>
      <xdr:rowOff>21622</xdr:rowOff>
    </xdr:to>
    <xdr:sp macro="" textlink="">
      <xdr:nvSpPr>
        <xdr:cNvPr id="4" name="TextBox 3"/>
        <xdr:cNvSpPr txBox="1"/>
      </xdr:nvSpPr>
      <xdr:spPr>
        <a:xfrm>
          <a:off x="389958" y="695665"/>
          <a:ext cx="4054475" cy="337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1800" b="1">
              <a:solidFill>
                <a:srgbClr val="C00000"/>
              </a:solidFill>
            </a:rPr>
            <a:t>GLOBAL</a:t>
          </a:r>
          <a:r>
            <a:rPr lang="en-US" sz="1800" b="1" baseline="0">
              <a:solidFill>
                <a:srgbClr val="C00000"/>
              </a:solidFill>
            </a:rPr>
            <a:t> PLAN TARGET (90% reduction)</a:t>
          </a:r>
          <a:endParaRPr lang="en-US" sz="1800" b="1">
            <a:solidFill>
              <a:srgbClr val="C00000"/>
            </a:solidFill>
          </a:endParaRPr>
        </a:p>
      </xdr:txBody>
    </xdr:sp>
    <xdr:clientData/>
  </xdr:twoCellAnchor>
  <xdr:twoCellAnchor>
    <xdr:from>
      <xdr:col>0</xdr:col>
      <xdr:colOff>452438</xdr:colOff>
      <xdr:row>13</xdr:row>
      <xdr:rowOff>107155</xdr:rowOff>
    </xdr:from>
    <xdr:to>
      <xdr:col>19</xdr:col>
      <xdr:colOff>47625</xdr:colOff>
      <xdr:row>13</xdr:row>
      <xdr:rowOff>107155</xdr:rowOff>
    </xdr:to>
    <xdr:cxnSp macro="">
      <xdr:nvCxnSpPr>
        <xdr:cNvPr id="5" name="Straight Connector 4"/>
        <xdr:cNvCxnSpPr/>
      </xdr:nvCxnSpPr>
      <xdr:spPr>
        <a:xfrm>
          <a:off x="452438" y="2738436"/>
          <a:ext cx="12715875"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0.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1,400,000</a:t>
          </a:r>
          <a:r>
            <a:rPr lang="en-US" sz="1600" b="1" baseline="0"/>
            <a:t> </a:t>
          </a:r>
          <a:endParaRPr lang="en-US" sz="1600" b="1"/>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Global Total:</a:t>
          </a:r>
          <a:r>
            <a:rPr lang="en-US" sz="1400" b="1" baseline="0"/>
            <a:t>  1,800,000</a:t>
          </a:r>
          <a:endParaRPr lang="en-US" sz="1400" b="1"/>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 Total:</a:t>
          </a:r>
          <a:r>
            <a:rPr lang="en-US" sz="1400" b="1" baseline="0"/>
            <a:t>  8,700</a:t>
          </a:r>
          <a:endParaRPr lang="en-US" sz="1400" b="1"/>
        </a:p>
      </cdr:txBody>
    </cdr:sp>
  </cdr:relSizeAnchor>
</c:userShapes>
</file>

<file path=xl/drawings/drawing45.xml><?xml version="1.0" encoding="utf-8"?>
<xdr:wsDr xmlns:xdr="http://schemas.openxmlformats.org/drawingml/2006/spreadsheetDrawing" xmlns:a="http://schemas.openxmlformats.org/drawingml/2006/main">
  <xdr:twoCellAnchor>
    <xdr:from>
      <xdr:col>12</xdr:col>
      <xdr:colOff>0</xdr:colOff>
      <xdr:row>1</xdr:row>
      <xdr:rowOff>0</xdr:rowOff>
    </xdr:from>
    <xdr:to>
      <xdr:col>24</xdr:col>
      <xdr:colOff>0</xdr:colOff>
      <xdr:row>34</xdr:row>
      <xdr:rowOff>0</xdr:rowOff>
    </xdr:to>
    <xdr:grpSp>
      <xdr:nvGrpSpPr>
        <xdr:cNvPr id="2" name="Group 1"/>
        <xdr:cNvGrpSpPr/>
      </xdr:nvGrpSpPr>
      <xdr:grpSpPr>
        <a:xfrm>
          <a:off x="8350250" y="269875"/>
          <a:ext cx="8302625" cy="6810375"/>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4344267" y="6286500"/>
            <a:ext cx="1403274" cy="3016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Total: 250,000</a:t>
            </a:r>
          </a:p>
        </xdr:txBody>
      </xdr:sp>
    </xdr:grpSp>
    <xdr:clientData/>
  </xdr:twoCellAnchor>
  <xdr:twoCellAnchor>
    <xdr:from>
      <xdr:col>0</xdr:col>
      <xdr:colOff>0</xdr:colOff>
      <xdr:row>1</xdr:row>
      <xdr:rowOff>0</xdr:rowOff>
    </xdr:from>
    <xdr:to>
      <xdr:col>12</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Total:</a:t>
          </a:r>
          <a:r>
            <a:rPr lang="en-US" sz="1500" b="1" baseline="0"/>
            <a:t> 420,000</a:t>
          </a:r>
          <a:endParaRPr lang="en-US" sz="1500" b="1"/>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250,000</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83343</xdr:colOff>
      <xdr:row>30</xdr:row>
      <xdr:rowOff>0</xdr:rowOff>
    </xdr:from>
    <xdr:to>
      <xdr:col>9</xdr:col>
      <xdr:colOff>642937</xdr:colOff>
      <xdr:row>32</xdr:row>
      <xdr:rowOff>0</xdr:rowOff>
    </xdr:to>
    <xdr:sp macro="" textlink="">
      <xdr:nvSpPr>
        <xdr:cNvPr id="3" name="TextBox 2"/>
        <xdr:cNvSpPr txBox="1"/>
      </xdr:nvSpPr>
      <xdr:spPr>
        <a:xfrm>
          <a:off x="4917281" y="6072188"/>
          <a:ext cx="1940719"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2,300</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11907</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666750</xdr:colOff>
      <xdr:row>27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653143</xdr:colOff>
      <xdr:row>1</xdr:row>
      <xdr:rowOff>0</xdr:rowOff>
    </xdr:from>
    <xdr:to>
      <xdr:col>19</xdr:col>
      <xdr:colOff>653143</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0.82306</cdr:x>
      <cdr:y>0.92352</cdr:y>
    </cdr:from>
    <cdr:to>
      <cdr:x>1</cdr:x>
      <cdr:y>0.96092</cdr:y>
    </cdr:to>
    <cdr:sp macro="" textlink="">
      <cdr:nvSpPr>
        <cdr:cNvPr id="2" name="TextBox 1"/>
        <cdr:cNvSpPr txBox="1"/>
      </cdr:nvSpPr>
      <cdr:spPr>
        <a:xfrm xmlns:a="http://schemas.openxmlformats.org/drawingml/2006/main">
          <a:off x="5633357" y="5466443"/>
          <a:ext cx="1211035" cy="221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18,000</a:t>
          </a:r>
          <a:r>
            <a:rPr lang="en-US" sz="1300" b="1" baseline="0"/>
            <a:t> </a:t>
          </a:r>
          <a:endParaRPr lang="en-US" sz="1300" b="1"/>
        </a:p>
      </cdr:txBody>
    </cdr:sp>
  </cdr:relSizeAnchor>
</c:userShapes>
</file>

<file path=xl/drawings/drawing54.xml><?xml version="1.0" encoding="utf-8"?>
<c:userShapes xmlns:c="http://schemas.openxmlformats.org/drawingml/2006/chart">
  <cdr:relSizeAnchor xmlns:cdr="http://schemas.openxmlformats.org/drawingml/2006/chartDrawing">
    <cdr:from>
      <cdr:x>0.814</cdr:x>
      <cdr:y>0.92812</cdr:y>
    </cdr:from>
    <cdr:to>
      <cdr:x>1</cdr:x>
      <cdr:y>0.97241</cdr:y>
    </cdr:to>
    <cdr:sp macro="" textlink="">
      <cdr:nvSpPr>
        <cdr:cNvPr id="2" name="TextBox 1"/>
        <cdr:cNvSpPr txBox="1"/>
      </cdr:nvSpPr>
      <cdr:spPr>
        <a:xfrm xmlns:a="http://schemas.openxmlformats.org/drawingml/2006/main">
          <a:off x="5538107" y="5493657"/>
          <a:ext cx="1265464" cy="2621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41,000</a:t>
          </a:r>
          <a:r>
            <a:rPr lang="en-US" sz="1300" b="1" baseline="0"/>
            <a:t> </a:t>
          </a:r>
          <a:endParaRPr lang="en-US" sz="1300" b="1"/>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41,000</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154781</xdr:colOff>
      <xdr:row>30</xdr:row>
      <xdr:rowOff>0</xdr:rowOff>
    </xdr:from>
    <xdr:to>
      <xdr:col>9</xdr:col>
      <xdr:colOff>642937</xdr:colOff>
      <xdr:row>32</xdr:row>
      <xdr:rowOff>0</xdr:rowOff>
    </xdr:to>
    <xdr:sp macro="" textlink="">
      <xdr:nvSpPr>
        <xdr:cNvPr id="3" name="TextBox 2"/>
        <xdr:cNvSpPr txBox="1"/>
      </xdr:nvSpPr>
      <xdr:spPr>
        <a:xfrm>
          <a:off x="4988719" y="6072188"/>
          <a:ext cx="1869281"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&lt;200</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685799</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21</xdr:row>
      <xdr:rowOff>130419</xdr:rowOff>
    </xdr:from>
    <xdr:to>
      <xdr:col>10</xdr:col>
      <xdr:colOff>561975</xdr:colOff>
      <xdr:row>21</xdr:row>
      <xdr:rowOff>130419</xdr:rowOff>
    </xdr:to>
    <xdr:cxnSp macro="">
      <xdr:nvCxnSpPr>
        <xdr:cNvPr id="3" name="Straight Connector 2"/>
        <xdr:cNvCxnSpPr/>
      </xdr:nvCxnSpPr>
      <xdr:spPr>
        <a:xfrm>
          <a:off x="438150" y="4330944"/>
          <a:ext cx="84010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476249</xdr:colOff>
      <xdr:row>20</xdr:row>
      <xdr:rowOff>50647</xdr:rowOff>
    </xdr:from>
    <xdr:to>
      <xdr:col>2</xdr:col>
      <xdr:colOff>485774</xdr:colOff>
      <xdr:row>21</xdr:row>
      <xdr:rowOff>92319</xdr:rowOff>
    </xdr:to>
    <xdr:sp macro="" textlink="">
      <xdr:nvSpPr>
        <xdr:cNvPr id="4" name="TextBox 3"/>
        <xdr:cNvSpPr txBox="1"/>
      </xdr:nvSpPr>
      <xdr:spPr>
        <a:xfrm>
          <a:off x="476249" y="4051147"/>
          <a:ext cx="1381125" cy="241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Median</a:t>
          </a:r>
          <a:r>
            <a:rPr lang="en-US" sz="1400" b="1" baseline="0"/>
            <a:t> = 20%</a:t>
          </a:r>
          <a:endParaRPr lang="en-US" sz="1400" b="1"/>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28</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690561</xdr:colOff>
      <xdr:row>28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2</xdr:row>
      <xdr:rowOff>0</xdr:rowOff>
    </xdr:from>
    <xdr:to>
      <xdr:col>23</xdr:col>
      <xdr:colOff>0</xdr:colOff>
      <xdr:row>34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11</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1,800,000</a:t>
          </a:r>
          <a:endParaRPr lang="en-US" sz="1600" b="1"/>
        </a:p>
      </cdr:txBody>
    </cdr:sp>
  </cdr:relSizeAnchor>
</c:userShapes>
</file>

<file path=xl/drawings/drawing9.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1,700,000</a:t>
          </a:r>
          <a:r>
            <a:rPr lang="en-US" sz="1600" b="1" baseline="0"/>
            <a:t> </a:t>
          </a:r>
          <a:endParaRPr lang="en-US" sz="16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27.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showRowColHeaders="0" tabSelected="1" zoomScale="70" zoomScaleNormal="70" workbookViewId="0">
      <selection sqref="A1:F1"/>
    </sheetView>
  </sheetViews>
  <sheetFormatPr defaultRowHeight="15.75" x14ac:dyDescent="0.25"/>
  <cols>
    <col min="1" max="1" width="18.75" style="7" customWidth="1"/>
    <col min="2" max="2" width="9.75" style="7" bestFit="1" customWidth="1"/>
    <col min="3" max="3" width="8.125" style="7" bestFit="1" customWidth="1"/>
    <col min="4" max="5" width="9.875" style="17" bestFit="1" customWidth="1"/>
    <col min="6" max="6" width="17.125" style="18" bestFit="1" customWidth="1"/>
    <col min="7" max="16384" width="9" style="7"/>
  </cols>
  <sheetData>
    <row r="1" spans="1:6" ht="40.5" customHeight="1" x14ac:dyDescent="0.3">
      <c r="A1" s="169" t="s">
        <v>306</v>
      </c>
      <c r="B1" s="169"/>
      <c r="C1" s="169"/>
      <c r="D1" s="169"/>
      <c r="E1" s="169"/>
      <c r="F1" s="169"/>
    </row>
    <row r="3" spans="1:6" x14ac:dyDescent="0.25">
      <c r="A3" s="19"/>
      <c r="B3" s="20" t="s">
        <v>11</v>
      </c>
      <c r="C3" s="20"/>
      <c r="D3" s="20" t="s">
        <v>234</v>
      </c>
      <c r="E3" s="20"/>
      <c r="F3" s="21"/>
    </row>
    <row r="4" spans="1:6" ht="16.5" thickBot="1" x14ac:dyDescent="0.3">
      <c r="A4" s="22"/>
      <c r="B4" s="23" t="s">
        <v>188</v>
      </c>
      <c r="C4" s="23" t="s">
        <v>189</v>
      </c>
      <c r="D4" s="23" t="s">
        <v>188</v>
      </c>
      <c r="E4" s="23" t="s">
        <v>189</v>
      </c>
      <c r="F4" s="24" t="s">
        <v>229</v>
      </c>
    </row>
    <row r="5" spans="1:6" ht="47.25" x14ac:dyDescent="0.25">
      <c r="A5" s="1" t="s">
        <v>237</v>
      </c>
      <c r="B5" s="2">
        <v>880000</v>
      </c>
      <c r="C5" s="2">
        <v>920000</v>
      </c>
      <c r="D5" s="2">
        <v>3800</v>
      </c>
      <c r="E5" s="2">
        <v>4000</v>
      </c>
      <c r="F5" s="3" t="s">
        <v>310</v>
      </c>
    </row>
    <row r="6" spans="1:6" ht="47.25" x14ac:dyDescent="0.25">
      <c r="A6" s="14" t="s">
        <v>238</v>
      </c>
      <c r="B6" s="15">
        <v>71000</v>
      </c>
      <c r="C6" s="15">
        <v>75000</v>
      </c>
      <c r="D6" s="15" t="s">
        <v>241</v>
      </c>
      <c r="E6" s="15" t="s">
        <v>241</v>
      </c>
      <c r="F6" s="16">
        <v>1</v>
      </c>
    </row>
    <row r="7" spans="1:6" ht="63" x14ac:dyDescent="0.25">
      <c r="A7" s="4" t="s">
        <v>239</v>
      </c>
      <c r="B7" s="5">
        <v>52000</v>
      </c>
      <c r="C7" s="5">
        <v>53000</v>
      </c>
      <c r="D7" s="5" t="s">
        <v>242</v>
      </c>
      <c r="E7" s="5" t="s">
        <v>242</v>
      </c>
      <c r="F7" s="6">
        <v>1</v>
      </c>
    </row>
    <row r="8" spans="1:6" x14ac:dyDescent="0.25">
      <c r="A8" s="7" t="s">
        <v>317</v>
      </c>
    </row>
    <row r="9" spans="1:6" x14ac:dyDescent="0.25">
      <c r="A9" s="7" t="s">
        <v>228</v>
      </c>
    </row>
  </sheetData>
  <sheetProtection algorithmName="SHA-512" hashValue="YrF85ZmsRbRmGQcONNuCOTqIf0zR+W7DE7plaFLnvjGFZTWlI4OzETBNVqdmCLMOtBhRllWBl16m0uzYtHQpBQ==" saltValue="R7s/V9rN6/8/1xSMkm67uQ==" spinCount="100000" sheet="1" scenarios="1"/>
  <mergeCells count="1">
    <mergeCell ref="A1:F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51"/>
  <sheetViews>
    <sheetView showGridLines="0" showRowColHeaders="0" zoomScale="70" zoomScaleNormal="70" workbookViewId="0">
      <selection sqref="A1:F1"/>
    </sheetView>
  </sheetViews>
  <sheetFormatPr defaultRowHeight="15.75" x14ac:dyDescent="0.25"/>
  <cols>
    <col min="1" max="2" width="9" style="7"/>
    <col min="3" max="3" width="9.625" style="7" bestFit="1" customWidth="1"/>
    <col min="4" max="16384" width="9" style="7"/>
  </cols>
  <sheetData>
    <row r="1" spans="1:16" ht="15.75" customHeight="1" x14ac:dyDescent="0.25">
      <c r="A1" s="9"/>
      <c r="B1" s="9"/>
      <c r="C1" s="9"/>
      <c r="D1" s="9"/>
      <c r="E1" s="9"/>
      <c r="F1" s="9"/>
      <c r="G1" s="9"/>
      <c r="H1" s="9"/>
      <c r="I1" s="9"/>
      <c r="J1" s="9"/>
      <c r="O1" s="9"/>
      <c r="P1" s="9"/>
    </row>
    <row r="36" spans="1:4" x14ac:dyDescent="0.25">
      <c r="A36" s="8" t="s">
        <v>317</v>
      </c>
    </row>
    <row r="39" spans="1:4" hidden="1" x14ac:dyDescent="0.25">
      <c r="A39" s="7" t="s">
        <v>210</v>
      </c>
      <c r="B39" s="7" t="s">
        <v>209</v>
      </c>
    </row>
    <row r="40" spans="1:4" hidden="1" x14ac:dyDescent="0.25">
      <c r="A40" s="156" t="s">
        <v>149</v>
      </c>
      <c r="B40" s="12">
        <v>3502</v>
      </c>
      <c r="C40" s="163">
        <f t="shared" ref="C40:C46" si="0">(IF(ISNUMBER(B40),(IF(B40&lt;100,"&lt;100",IF(B40&lt;200,"&lt;200",IF(B40&lt;500,"&lt;500",IF(B40&lt;1000,"&lt;1,000",IF(B40&lt;10000,(ROUND(B40,-2)),IF(B40&lt;100000,(ROUND(B40,-3)),IF(B40&lt;1000000,(ROUND(B40,-4)),IF(B40&gt;=1000000,(ROUND(B40,-5))))))))))),"-"))</f>
        <v>3500</v>
      </c>
      <c r="D40" s="10">
        <f t="shared" ref="D40:D49" si="1">B40/$B$51</f>
        <v>0.45001285016705217</v>
      </c>
    </row>
    <row r="41" spans="1:4" hidden="1" x14ac:dyDescent="0.25">
      <c r="A41" s="156" t="s">
        <v>96</v>
      </c>
      <c r="B41" s="12">
        <v>1913</v>
      </c>
      <c r="C41" s="163">
        <f t="shared" si="0"/>
        <v>1900</v>
      </c>
      <c r="D41" s="10">
        <f t="shared" si="1"/>
        <v>0.24582369570804422</v>
      </c>
    </row>
    <row r="42" spans="1:4" hidden="1" x14ac:dyDescent="0.25">
      <c r="A42" s="156" t="s">
        <v>69</v>
      </c>
      <c r="B42" s="12">
        <v>889</v>
      </c>
      <c r="C42" s="163" t="str">
        <f t="shared" si="0"/>
        <v>&lt;1,000</v>
      </c>
      <c r="D42" s="10">
        <f t="shared" si="1"/>
        <v>0.11423798509380621</v>
      </c>
    </row>
    <row r="43" spans="1:4" hidden="1" x14ac:dyDescent="0.25">
      <c r="A43" s="156" t="s">
        <v>119</v>
      </c>
      <c r="B43" s="12">
        <v>454</v>
      </c>
      <c r="C43" s="163" t="str">
        <f t="shared" si="0"/>
        <v>&lt;500</v>
      </c>
      <c r="D43" s="10">
        <f t="shared" si="1"/>
        <v>5.833975841685942E-2</v>
      </c>
    </row>
    <row r="44" spans="1:4" hidden="1" x14ac:dyDescent="0.25">
      <c r="A44" s="156" t="s">
        <v>167</v>
      </c>
      <c r="B44" s="12">
        <v>437</v>
      </c>
      <c r="C44" s="163" t="str">
        <f t="shared" si="0"/>
        <v>&lt;500</v>
      </c>
      <c r="D44" s="10">
        <f t="shared" si="1"/>
        <v>5.6155230017990235E-2</v>
      </c>
    </row>
    <row r="45" spans="1:4" hidden="1" x14ac:dyDescent="0.25">
      <c r="A45" s="156" t="s">
        <v>72</v>
      </c>
      <c r="B45" s="12">
        <v>273</v>
      </c>
      <c r="C45" s="163" t="str">
        <f t="shared" si="0"/>
        <v>&lt;500</v>
      </c>
      <c r="D45" s="10">
        <f t="shared" si="1"/>
        <v>3.5080956052428683E-2</v>
      </c>
    </row>
    <row r="46" spans="1:4" hidden="1" x14ac:dyDescent="0.25">
      <c r="A46" s="156" t="s">
        <v>32</v>
      </c>
      <c r="B46" s="12">
        <v>237</v>
      </c>
      <c r="C46" s="163" t="str">
        <f t="shared" si="0"/>
        <v>&lt;500</v>
      </c>
      <c r="D46" s="10">
        <f t="shared" si="1"/>
        <v>3.0454895913646876E-2</v>
      </c>
    </row>
    <row r="47" spans="1:4" hidden="1" x14ac:dyDescent="0.25">
      <c r="A47" s="156" t="s">
        <v>128</v>
      </c>
      <c r="B47" s="12">
        <v>35</v>
      </c>
      <c r="C47" s="163"/>
      <c r="D47" s="10">
        <f t="shared" si="1"/>
        <v>4.4975584682600874E-3</v>
      </c>
    </row>
    <row r="48" spans="1:4" hidden="1" x14ac:dyDescent="0.25">
      <c r="A48" s="156" t="s">
        <v>159</v>
      </c>
      <c r="B48" s="12">
        <v>27</v>
      </c>
      <c r="C48" s="163"/>
      <c r="D48" s="10">
        <f t="shared" si="1"/>
        <v>3.4695451040863529E-3</v>
      </c>
    </row>
    <row r="49" spans="1:4" hidden="1" x14ac:dyDescent="0.25">
      <c r="A49" s="156" t="s">
        <v>106</v>
      </c>
      <c r="B49" s="12">
        <v>15</v>
      </c>
      <c r="C49" s="163"/>
      <c r="D49" s="10">
        <f t="shared" si="1"/>
        <v>1.9275250578257518E-3</v>
      </c>
    </row>
    <row r="50" spans="1:4" hidden="1" x14ac:dyDescent="0.25">
      <c r="C50" s="54"/>
      <c r="D50" s="10"/>
    </row>
    <row r="51" spans="1:4" hidden="1" x14ac:dyDescent="0.25">
      <c r="A51" s="7" t="s">
        <v>314</v>
      </c>
      <c r="B51" s="12">
        <v>7782</v>
      </c>
      <c r="C51" s="167">
        <v>7800</v>
      </c>
      <c r="D51" s="10">
        <f t="shared" ref="D51" si="2">B51/$B$51</f>
        <v>1</v>
      </c>
    </row>
  </sheetData>
  <sheetProtection algorithmName="SHA-512" hashValue="7Uo0xb4h1cR6qtER3N0/kCf5S/AC7cOBmF06wdk5Pi7bJgnj+o6x1Nvgd/ccLOstSTxQaaRWsF5E2nn1UtXllA==" saltValue="FMwQcmIuORsqD/jIIx/34g==" spinCount="100000" sheet="1" scenarios="1"/>
  <sortState ref="A39:D49">
    <sortCondition descending="1" ref="B40"/>
  </sortState>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27:F40"/>
  <sheetViews>
    <sheetView showGridLines="0" showRowColHeaders="0" zoomScale="80" zoomScaleNormal="80" workbookViewId="0"/>
  </sheetViews>
  <sheetFormatPr defaultRowHeight="15.75" x14ac:dyDescent="0.25"/>
  <cols>
    <col min="1" max="16384" width="9" style="78"/>
  </cols>
  <sheetData>
    <row r="27" spans="1:1" x14ac:dyDescent="0.25">
      <c r="A27" s="78" t="s">
        <v>317</v>
      </c>
    </row>
    <row r="33" spans="1:6" hidden="1" x14ac:dyDescent="0.25">
      <c r="A33" s="79"/>
      <c r="B33" s="79" t="s">
        <v>188</v>
      </c>
      <c r="C33" s="78" t="s">
        <v>189</v>
      </c>
      <c r="D33" s="79"/>
      <c r="E33" s="79" t="s">
        <v>188</v>
      </c>
      <c r="F33" s="78" t="s">
        <v>189</v>
      </c>
    </row>
    <row r="34" spans="1:6" hidden="1" x14ac:dyDescent="0.25">
      <c r="A34" s="79" t="s">
        <v>257</v>
      </c>
      <c r="B34" s="78">
        <v>-1814</v>
      </c>
      <c r="C34" s="12">
        <v>1895</v>
      </c>
      <c r="D34" s="79"/>
      <c r="E34" s="157">
        <v>1800</v>
      </c>
      <c r="F34" s="157">
        <v>1900</v>
      </c>
    </row>
    <row r="35" spans="1:6" hidden="1" x14ac:dyDescent="0.25">
      <c r="A35" s="79" t="s">
        <v>258</v>
      </c>
      <c r="B35" s="78">
        <v>-1213</v>
      </c>
      <c r="C35" s="12">
        <v>1265</v>
      </c>
      <c r="D35" s="79"/>
      <c r="E35" s="157">
        <v>1200</v>
      </c>
      <c r="F35" s="157">
        <v>1300</v>
      </c>
    </row>
    <row r="36" spans="1:6" hidden="1" x14ac:dyDescent="0.25">
      <c r="A36" s="79" t="s">
        <v>259</v>
      </c>
      <c r="B36" s="78">
        <v>-779</v>
      </c>
      <c r="C36" s="12">
        <v>816</v>
      </c>
      <c r="D36" s="79"/>
      <c r="E36" s="157" t="s">
        <v>241</v>
      </c>
      <c r="F36" s="157" t="s">
        <v>241</v>
      </c>
    </row>
    <row r="37" spans="1:6" hidden="1" x14ac:dyDescent="0.25">
      <c r="A37" s="79" t="s">
        <v>260</v>
      </c>
      <c r="B37" s="78">
        <v>-3716</v>
      </c>
      <c r="C37" s="12">
        <v>3425</v>
      </c>
      <c r="D37" s="79"/>
      <c r="E37" s="157">
        <v>3700</v>
      </c>
      <c r="F37" s="157">
        <v>3400</v>
      </c>
    </row>
    <row r="38" spans="1:6" hidden="1" x14ac:dyDescent="0.25">
      <c r="A38" s="79" t="s">
        <v>261</v>
      </c>
      <c r="B38" s="78">
        <v>-9608</v>
      </c>
      <c r="C38" s="12">
        <v>10183</v>
      </c>
      <c r="D38" s="79"/>
      <c r="E38" s="157">
        <v>9600</v>
      </c>
      <c r="F38" s="157">
        <v>10000</v>
      </c>
    </row>
    <row r="39" spans="1:6" hidden="1" x14ac:dyDescent="0.25"/>
    <row r="40" spans="1:6" hidden="1" x14ac:dyDescent="0.25">
      <c r="C40" s="78">
        <v>-1</v>
      </c>
    </row>
  </sheetData>
  <sheetProtection algorithmName="SHA-512" hashValue="jGM3USa+tXZsLDAFT4mxjlTvVAd9xTOoijMOyhKJT64xZ2mmQoTqIFXaxyUflx7zJuX04F6WqwDTJJlNEt10jQ==" saltValue="c6r7BhaNxJjCiyJ3Bh5MKw==" spinCount="100000" sheet="1" scenarios="1"/>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B207"/>
  <sheetViews>
    <sheetView showGridLines="0" showRowColHeaders="0" zoomScale="70" zoomScaleNormal="70" workbookViewId="0">
      <selection sqref="A1:X1"/>
    </sheetView>
  </sheetViews>
  <sheetFormatPr defaultRowHeight="15.75" x14ac:dyDescent="0.25"/>
  <cols>
    <col min="1" max="1" width="9" style="64"/>
    <col min="2" max="2" width="10.125" style="64" bestFit="1" customWidth="1"/>
    <col min="3" max="3" width="9" style="64"/>
    <col min="4" max="4" width="10.75" style="64" bestFit="1" customWidth="1"/>
    <col min="5" max="14" width="9" style="64"/>
    <col min="15" max="15" width="8.5" style="64" customWidth="1"/>
    <col min="16" max="16" width="10.75" style="64" bestFit="1" customWidth="1"/>
    <col min="17" max="18" width="9" style="64"/>
    <col min="19" max="19" width="9.5" style="64" bestFit="1" customWidth="1"/>
    <col min="20" max="16384" width="9" style="64"/>
  </cols>
  <sheetData>
    <row r="1" spans="1:28" ht="21" customHeight="1" x14ac:dyDescent="0.35">
      <c r="A1" s="175" t="s">
        <v>262</v>
      </c>
      <c r="B1" s="175"/>
      <c r="C1" s="175"/>
      <c r="D1" s="175"/>
      <c r="E1" s="175"/>
      <c r="F1" s="175"/>
      <c r="G1" s="175"/>
      <c r="H1" s="175"/>
      <c r="I1" s="175"/>
      <c r="J1" s="175"/>
      <c r="K1" s="175"/>
      <c r="L1" s="175"/>
      <c r="M1" s="175"/>
      <c r="N1" s="175"/>
      <c r="O1" s="175"/>
      <c r="P1" s="175"/>
      <c r="Q1" s="175"/>
      <c r="R1" s="175"/>
      <c r="S1" s="175"/>
      <c r="T1" s="175"/>
      <c r="U1" s="175"/>
      <c r="V1" s="175"/>
      <c r="W1" s="175"/>
      <c r="X1" s="175"/>
    </row>
    <row r="2" spans="1:28" ht="15.75" customHeight="1" x14ac:dyDescent="0.25">
      <c r="X2" s="71"/>
      <c r="Y2" s="176" t="s">
        <v>263</v>
      </c>
      <c r="Z2" s="176"/>
      <c r="AA2" s="176"/>
      <c r="AB2" s="176"/>
    </row>
    <row r="3" spans="1:28" ht="15.75" customHeight="1" x14ac:dyDescent="0.25">
      <c r="X3" s="71"/>
      <c r="Y3" s="176"/>
      <c r="Z3" s="176"/>
      <c r="AA3" s="176"/>
      <c r="AB3" s="176"/>
    </row>
    <row r="4" spans="1:28" ht="15.75" customHeight="1" x14ac:dyDescent="0.25">
      <c r="X4" s="71"/>
      <c r="Y4" s="176"/>
      <c r="Z4" s="176"/>
      <c r="AA4" s="176"/>
      <c r="AB4" s="176"/>
    </row>
    <row r="5" spans="1:28" ht="15.75" customHeight="1" x14ac:dyDescent="0.25">
      <c r="X5" s="71"/>
      <c r="Y5" s="176"/>
      <c r="Z5" s="176"/>
      <c r="AA5" s="176"/>
      <c r="AB5" s="176"/>
    </row>
    <row r="6" spans="1:28" ht="15.75" customHeight="1" x14ac:dyDescent="0.25">
      <c r="X6" s="71"/>
      <c r="Y6" s="176"/>
      <c r="Z6" s="176"/>
      <c r="AA6" s="176"/>
      <c r="AB6" s="176"/>
    </row>
    <row r="7" spans="1:28" ht="15.75" customHeight="1" x14ac:dyDescent="0.25">
      <c r="X7" s="71"/>
      <c r="Y7" s="176"/>
      <c r="Z7" s="176"/>
      <c r="AA7" s="176"/>
      <c r="AB7" s="176"/>
    </row>
    <row r="8" spans="1:28" ht="15.75" customHeight="1" x14ac:dyDescent="0.25">
      <c r="X8" s="71"/>
      <c r="Y8" s="176"/>
      <c r="Z8" s="176"/>
      <c r="AA8" s="176"/>
      <c r="AB8" s="176"/>
    </row>
    <row r="9" spans="1:28" ht="15.75" customHeight="1" x14ac:dyDescent="0.25">
      <c r="X9" s="71"/>
      <c r="Y9" s="176"/>
      <c r="Z9" s="176"/>
      <c r="AA9" s="176"/>
      <c r="AB9" s="176"/>
    </row>
    <row r="10" spans="1:28" ht="15.75" customHeight="1" x14ac:dyDescent="0.25">
      <c r="X10" s="71"/>
      <c r="Y10" s="176"/>
      <c r="Z10" s="176"/>
      <c r="AA10" s="176"/>
      <c r="AB10" s="176"/>
    </row>
    <row r="11" spans="1:28" ht="15.75" customHeight="1" x14ac:dyDescent="0.25">
      <c r="X11" s="71"/>
      <c r="Y11" s="176"/>
      <c r="Z11" s="176"/>
      <c r="AA11" s="176"/>
      <c r="AB11" s="176"/>
    </row>
    <row r="12" spans="1:28" ht="15.75" customHeight="1" x14ac:dyDescent="0.25">
      <c r="X12" s="71"/>
      <c r="Y12" s="176"/>
      <c r="Z12" s="176"/>
      <c r="AA12" s="176"/>
      <c r="AB12" s="176"/>
    </row>
    <row r="13" spans="1:28" ht="15.75" customHeight="1" x14ac:dyDescent="0.25">
      <c r="X13" s="71"/>
      <c r="Y13" s="176"/>
      <c r="Z13" s="176"/>
      <c r="AA13" s="176"/>
      <c r="AB13" s="176"/>
    </row>
    <row r="14" spans="1:28" x14ac:dyDescent="0.25">
      <c r="Y14" s="176"/>
      <c r="Z14" s="176"/>
      <c r="AA14" s="176"/>
      <c r="AB14" s="176"/>
    </row>
    <row r="15" spans="1:28" x14ac:dyDescent="0.25">
      <c r="Y15" s="176"/>
      <c r="Z15" s="176"/>
      <c r="AA15" s="176"/>
      <c r="AB15" s="176"/>
    </row>
    <row r="16" spans="1:28" x14ac:dyDescent="0.25">
      <c r="Y16" s="176"/>
      <c r="Z16" s="176"/>
      <c r="AA16" s="176"/>
      <c r="AB16" s="176"/>
    </row>
    <row r="17" spans="25:28" x14ac:dyDescent="0.25">
      <c r="Y17" s="176"/>
      <c r="Z17" s="176"/>
      <c r="AA17" s="176"/>
      <c r="AB17" s="176"/>
    </row>
    <row r="18" spans="25:28" x14ac:dyDescent="0.25">
      <c r="Y18" s="80"/>
      <c r="Z18" s="80"/>
      <c r="AA18" s="80"/>
      <c r="AB18" s="80"/>
    </row>
    <row r="19" spans="25:28" x14ac:dyDescent="0.25">
      <c r="Y19" s="80"/>
      <c r="Z19" s="80"/>
      <c r="AA19" s="80"/>
      <c r="AB19" s="80"/>
    </row>
    <row r="20" spans="25:28" x14ac:dyDescent="0.25">
      <c r="Y20" s="80"/>
      <c r="Z20" s="80"/>
      <c r="AA20" s="80"/>
      <c r="AB20" s="80"/>
    </row>
    <row r="21" spans="25:28" x14ac:dyDescent="0.25">
      <c r="Y21" s="80"/>
      <c r="Z21" s="80"/>
      <c r="AA21" s="80"/>
      <c r="AB21" s="80"/>
    </row>
    <row r="22" spans="25:28" x14ac:dyDescent="0.25">
      <c r="Y22" s="80"/>
      <c r="Z22" s="80"/>
      <c r="AA22" s="80"/>
      <c r="AB22" s="80"/>
    </row>
    <row r="23" spans="25:28" x14ac:dyDescent="0.25">
      <c r="Y23" s="80"/>
      <c r="Z23" s="80"/>
      <c r="AA23" s="80"/>
      <c r="AB23" s="80"/>
    </row>
    <row r="24" spans="25:28" x14ac:dyDescent="0.25">
      <c r="Y24" s="80"/>
      <c r="Z24" s="80"/>
      <c r="AA24" s="80"/>
      <c r="AB24" s="80"/>
    </row>
    <row r="25" spans="25:28" x14ac:dyDescent="0.25">
      <c r="Y25" s="80"/>
      <c r="Z25" s="80"/>
      <c r="AA25" s="80"/>
      <c r="AB25" s="80"/>
    </row>
    <row r="26" spans="25:28" x14ac:dyDescent="0.25">
      <c r="Y26" s="80"/>
      <c r="Z26" s="80"/>
      <c r="AA26" s="80"/>
      <c r="AB26" s="80"/>
    </row>
    <row r="27" spans="25:28" x14ac:dyDescent="0.25">
      <c r="Y27" s="80"/>
      <c r="Z27" s="80"/>
      <c r="AA27" s="80"/>
      <c r="AB27" s="80"/>
    </row>
    <row r="28" spans="25:28" x14ac:dyDescent="0.25">
      <c r="Y28" s="80"/>
      <c r="Z28" s="80"/>
      <c r="AA28" s="80"/>
      <c r="AB28" s="80"/>
    </row>
    <row r="29" spans="25:28" x14ac:dyDescent="0.25">
      <c r="Y29" s="80"/>
      <c r="Z29" s="80"/>
      <c r="AA29" s="80"/>
      <c r="AB29" s="80"/>
    </row>
    <row r="30" spans="25:28" x14ac:dyDescent="0.25">
      <c r="Y30" s="80"/>
      <c r="Z30" s="80"/>
      <c r="AA30" s="80"/>
      <c r="AB30" s="80"/>
    </row>
    <row r="31" spans="25:28" x14ac:dyDescent="0.25">
      <c r="Y31" s="80"/>
      <c r="Z31" s="80"/>
      <c r="AA31" s="80"/>
      <c r="AB31" s="80"/>
    </row>
    <row r="32" spans="25:28" x14ac:dyDescent="0.25">
      <c r="Y32" s="80"/>
      <c r="Z32" s="80"/>
      <c r="AA32" s="80"/>
      <c r="AB32" s="80"/>
    </row>
    <row r="33" spans="1:28" x14ac:dyDescent="0.25">
      <c r="Y33" s="80"/>
      <c r="Z33" s="80"/>
      <c r="AA33" s="80"/>
      <c r="AB33" s="80"/>
    </row>
    <row r="35" spans="1:28" x14ac:dyDescent="0.25">
      <c r="A35" s="64" t="s">
        <v>317</v>
      </c>
    </row>
    <row r="41" spans="1:28" hidden="1" x14ac:dyDescent="0.25">
      <c r="B41" s="64">
        <v>2000</v>
      </c>
      <c r="N41" s="64">
        <v>2015</v>
      </c>
    </row>
    <row r="42" spans="1:28" hidden="1" x14ac:dyDescent="0.25">
      <c r="B42" s="76" t="s">
        <v>169</v>
      </c>
      <c r="C42" s="76" t="s">
        <v>223</v>
      </c>
      <c r="I42" s="69"/>
      <c r="J42" s="69"/>
      <c r="N42" s="76" t="s">
        <v>169</v>
      </c>
      <c r="O42" s="76" t="s">
        <v>223</v>
      </c>
    </row>
    <row r="43" spans="1:28" hidden="1" x14ac:dyDescent="0.25">
      <c r="A43" s="64">
        <v>1</v>
      </c>
      <c r="B43" s="81" t="s">
        <v>25</v>
      </c>
      <c r="C43" s="101">
        <v>78881</v>
      </c>
      <c r="D43" s="77">
        <v>79000</v>
      </c>
      <c r="E43" s="67">
        <f t="shared" ref="E43:E64" si="0">C43/$C$64</f>
        <v>0.16103082556560205</v>
      </c>
      <c r="I43" s="78" t="s">
        <v>12</v>
      </c>
      <c r="J43" s="102">
        <v>25343</v>
      </c>
      <c r="M43" s="117">
        <v>1</v>
      </c>
      <c r="N43" s="64" t="s">
        <v>126</v>
      </c>
      <c r="O43" s="115">
        <v>40790</v>
      </c>
      <c r="P43" s="77">
        <v>41000</v>
      </c>
      <c r="Q43" s="67">
        <f t="shared" ref="Q43:Q64" si="1">O43/$O$64</f>
        <v>0.27951464309889101</v>
      </c>
    </row>
    <row r="44" spans="1:28" hidden="1" x14ac:dyDescent="0.25">
      <c r="A44" s="64">
        <v>2</v>
      </c>
      <c r="B44" s="81" t="s">
        <v>126</v>
      </c>
      <c r="C44" s="115">
        <v>56037</v>
      </c>
      <c r="D44" s="77">
        <v>56000</v>
      </c>
      <c r="E44" s="67">
        <f t="shared" si="0"/>
        <v>0.11439617109595013</v>
      </c>
      <c r="I44" s="78" t="s">
        <v>50</v>
      </c>
      <c r="J44" s="103">
        <v>20425</v>
      </c>
      <c r="L44" s="117"/>
      <c r="M44" s="117">
        <v>2</v>
      </c>
      <c r="N44" s="64" t="s">
        <v>94</v>
      </c>
      <c r="O44" s="103">
        <v>10383</v>
      </c>
      <c r="P44" s="77"/>
      <c r="Q44" s="67">
        <f t="shared" si="1"/>
        <v>7.1149804836866518E-2</v>
      </c>
    </row>
    <row r="45" spans="1:28" hidden="1" x14ac:dyDescent="0.25">
      <c r="A45" s="64">
        <v>3</v>
      </c>
      <c r="B45" s="81" t="s">
        <v>17</v>
      </c>
      <c r="C45" s="104">
        <v>39448</v>
      </c>
      <c r="D45" s="77">
        <v>39000</v>
      </c>
      <c r="E45" s="67">
        <f t="shared" si="0"/>
        <v>8.053072358250872E-2</v>
      </c>
      <c r="F45" s="67"/>
      <c r="I45" s="78" t="s">
        <v>52</v>
      </c>
      <c r="J45" s="101">
        <v>38726</v>
      </c>
      <c r="L45" s="117"/>
      <c r="M45" s="117">
        <v>3</v>
      </c>
      <c r="N45" s="64" t="s">
        <v>17</v>
      </c>
      <c r="O45" s="104">
        <v>6617</v>
      </c>
      <c r="P45" s="77">
        <v>6600</v>
      </c>
      <c r="Q45" s="67">
        <f t="shared" si="1"/>
        <v>4.5343181990325124E-2</v>
      </c>
      <c r="S45" s="77"/>
    </row>
    <row r="46" spans="1:28" hidden="1" x14ac:dyDescent="0.25">
      <c r="A46" s="64">
        <v>4</v>
      </c>
      <c r="B46" s="81" t="s">
        <v>29</v>
      </c>
      <c r="C46" s="106">
        <v>32374</v>
      </c>
      <c r="D46" s="77">
        <v>32000</v>
      </c>
      <c r="E46" s="67">
        <f t="shared" si="0"/>
        <v>6.6089577298218849E-2</v>
      </c>
      <c r="I46" s="78" t="s">
        <v>55</v>
      </c>
      <c r="J46" s="104">
        <v>13304</v>
      </c>
      <c r="L46" s="117"/>
      <c r="M46" s="117">
        <v>4</v>
      </c>
      <c r="N46" s="64" t="s">
        <v>21</v>
      </c>
      <c r="O46" s="108">
        <v>6564</v>
      </c>
      <c r="P46" s="77">
        <v>6600</v>
      </c>
      <c r="Q46" s="67">
        <f t="shared" si="1"/>
        <v>4.4979997972569762E-2</v>
      </c>
      <c r="R46" s="67"/>
      <c r="U46" s="7"/>
    </row>
    <row r="47" spans="1:28" hidden="1" x14ac:dyDescent="0.25">
      <c r="A47" s="64">
        <v>5</v>
      </c>
      <c r="B47" s="81" t="s">
        <v>16</v>
      </c>
      <c r="C47" s="108">
        <v>31301</v>
      </c>
      <c r="D47" s="77"/>
      <c r="E47" s="67">
        <f t="shared" si="0"/>
        <v>6.3899112220039175E-2</v>
      </c>
      <c r="I47" s="78" t="s">
        <v>56</v>
      </c>
      <c r="J47" s="105">
        <v>17746</v>
      </c>
      <c r="L47" s="117"/>
      <c r="M47" s="117">
        <v>5</v>
      </c>
      <c r="N47" s="64" t="s">
        <v>29</v>
      </c>
      <c r="O47" s="106">
        <v>6482</v>
      </c>
      <c r="P47" s="77">
        <v>6500</v>
      </c>
      <c r="Q47" s="67">
        <f t="shared" si="1"/>
        <v>4.4418090624344486E-2</v>
      </c>
    </row>
    <row r="48" spans="1:28" hidden="1" x14ac:dyDescent="0.25">
      <c r="A48" s="64">
        <v>6</v>
      </c>
      <c r="B48" s="81" t="s">
        <v>168</v>
      </c>
      <c r="C48" s="114">
        <v>26111</v>
      </c>
      <c r="D48" s="77">
        <v>26000</v>
      </c>
      <c r="E48" s="67">
        <f t="shared" si="0"/>
        <v>5.3304038822320148E-2</v>
      </c>
      <c r="I48" s="78" t="s">
        <v>255</v>
      </c>
      <c r="J48" s="106">
        <v>28992</v>
      </c>
      <c r="L48" s="117"/>
      <c r="M48" s="117">
        <v>6</v>
      </c>
      <c r="N48" s="64" t="s">
        <v>25</v>
      </c>
      <c r="O48" s="101">
        <v>5053</v>
      </c>
      <c r="P48" s="77">
        <v>5100</v>
      </c>
      <c r="Q48" s="67">
        <f t="shared" si="1"/>
        <v>3.4625827202223493E-2</v>
      </c>
      <c r="U48" s="7"/>
    </row>
    <row r="49" spans="1:21" hidden="1" x14ac:dyDescent="0.25">
      <c r="A49" s="64">
        <v>7</v>
      </c>
      <c r="B49" s="81" t="s">
        <v>20</v>
      </c>
      <c r="C49" s="112">
        <v>24597</v>
      </c>
      <c r="D49" s="77">
        <v>25000</v>
      </c>
      <c r="E49" s="67">
        <f t="shared" si="0"/>
        <v>5.0213298721328507E-2</v>
      </c>
      <c r="I49" s="78" t="s">
        <v>67</v>
      </c>
      <c r="J49" s="107">
        <v>41954</v>
      </c>
      <c r="L49" s="117"/>
      <c r="M49" s="117">
        <v>7</v>
      </c>
      <c r="N49" s="64" t="s">
        <v>95</v>
      </c>
      <c r="O49" s="159">
        <v>4950</v>
      </c>
      <c r="P49" s="77">
        <v>5000</v>
      </c>
      <c r="Q49" s="67">
        <f t="shared" si="1"/>
        <v>3.3920016752623454E-2</v>
      </c>
    </row>
    <row r="50" spans="1:21" hidden="1" x14ac:dyDescent="0.25">
      <c r="A50" s="64">
        <v>8</v>
      </c>
      <c r="B50" s="81" t="s">
        <v>94</v>
      </c>
      <c r="C50" s="103">
        <v>24422</v>
      </c>
      <c r="D50" s="77"/>
      <c r="E50" s="67">
        <f t="shared" si="0"/>
        <v>4.9856046728149153E-2</v>
      </c>
      <c r="I50" s="78" t="s">
        <v>16</v>
      </c>
      <c r="J50" s="108">
        <v>67033</v>
      </c>
      <c r="L50" s="117"/>
      <c r="M50" s="117">
        <v>8</v>
      </c>
      <c r="N50" s="64" t="s">
        <v>168</v>
      </c>
      <c r="O50" s="114">
        <v>4939</v>
      </c>
      <c r="P50" s="77">
        <v>4900</v>
      </c>
      <c r="Q50" s="67">
        <f t="shared" si="1"/>
        <v>3.3844638937617619E-2</v>
      </c>
    </row>
    <row r="51" spans="1:21" hidden="1" x14ac:dyDescent="0.25">
      <c r="A51" s="64">
        <v>9</v>
      </c>
      <c r="B51" s="81" t="s">
        <v>28</v>
      </c>
      <c r="C51" s="119">
        <v>24317</v>
      </c>
      <c r="D51" s="77">
        <v>24000</v>
      </c>
      <c r="E51" s="67">
        <f t="shared" si="0"/>
        <v>4.9641695532241542E-2</v>
      </c>
      <c r="I51" s="78" t="s">
        <v>84</v>
      </c>
      <c r="J51" s="109">
        <v>18577</v>
      </c>
      <c r="L51" s="117"/>
      <c r="M51" s="117">
        <v>9</v>
      </c>
      <c r="N51" s="117" t="s">
        <v>20</v>
      </c>
      <c r="O51" s="112">
        <v>4770</v>
      </c>
      <c r="P51" s="77">
        <v>4800</v>
      </c>
      <c r="Q51" s="67">
        <f t="shared" si="1"/>
        <v>3.2686561597982597E-2</v>
      </c>
    </row>
    <row r="52" spans="1:21" hidden="1" x14ac:dyDescent="0.25">
      <c r="A52" s="64">
        <v>10</v>
      </c>
      <c r="B52" s="81" t="s">
        <v>76</v>
      </c>
      <c r="C52" s="107">
        <v>22893</v>
      </c>
      <c r="D52" s="77">
        <v>23000</v>
      </c>
      <c r="E52" s="67">
        <f t="shared" si="0"/>
        <v>4.673468502774214E-2</v>
      </c>
      <c r="I52" s="78" t="s">
        <v>90</v>
      </c>
      <c r="J52" s="102">
        <v>14545</v>
      </c>
      <c r="L52" s="117"/>
      <c r="M52" s="117">
        <v>10</v>
      </c>
      <c r="N52" s="64" t="s">
        <v>76</v>
      </c>
      <c r="O52" s="107">
        <v>4710</v>
      </c>
      <c r="P52" s="77">
        <v>4700</v>
      </c>
      <c r="Q52" s="67">
        <f t="shared" si="1"/>
        <v>3.2275409879768978E-2</v>
      </c>
    </row>
    <row r="53" spans="1:21" hidden="1" x14ac:dyDescent="0.25">
      <c r="A53" s="64">
        <v>11</v>
      </c>
      <c r="B53" s="81" t="s">
        <v>21</v>
      </c>
      <c r="C53" s="108">
        <v>17278</v>
      </c>
      <c r="D53" s="77">
        <v>17000</v>
      </c>
      <c r="E53" s="67">
        <f t="shared" si="0"/>
        <v>3.5271999646587546E-2</v>
      </c>
      <c r="I53" s="78" t="s">
        <v>94</v>
      </c>
      <c r="J53" s="103">
        <v>139003</v>
      </c>
      <c r="L53" s="117"/>
      <c r="M53" s="117">
        <v>11</v>
      </c>
      <c r="N53" s="64" t="s">
        <v>12</v>
      </c>
      <c r="O53" s="102">
        <v>4267</v>
      </c>
      <c r="P53" s="77">
        <v>4300</v>
      </c>
      <c r="Q53" s="67">
        <f t="shared" si="1"/>
        <v>2.9239739693625106E-2</v>
      </c>
    </row>
    <row r="54" spans="1:21" hidden="1" x14ac:dyDescent="0.25">
      <c r="A54" s="64">
        <v>12</v>
      </c>
      <c r="B54" s="81" t="s">
        <v>67</v>
      </c>
      <c r="C54" s="107">
        <v>12524</v>
      </c>
      <c r="D54" s="77">
        <v>13000</v>
      </c>
      <c r="E54" s="67">
        <f t="shared" si="0"/>
        <v>2.5566994071875359E-2</v>
      </c>
      <c r="I54" s="78" t="s">
        <v>95</v>
      </c>
      <c r="J54" s="101">
        <v>17268</v>
      </c>
      <c r="L54" s="117"/>
      <c r="M54" s="117">
        <v>12</v>
      </c>
      <c r="N54" s="64" t="s">
        <v>52</v>
      </c>
      <c r="O54" s="101">
        <v>4107</v>
      </c>
      <c r="P54" s="77">
        <v>4100</v>
      </c>
      <c r="Q54" s="67">
        <f t="shared" si="1"/>
        <v>2.8143335111722123E-2</v>
      </c>
      <c r="U54" s="7"/>
    </row>
    <row r="55" spans="1:21" hidden="1" x14ac:dyDescent="0.25">
      <c r="A55" s="64">
        <v>13</v>
      </c>
      <c r="B55" s="81" t="s">
        <v>255</v>
      </c>
      <c r="C55" s="106">
        <v>9332</v>
      </c>
      <c r="D55" s="77">
        <v>9300</v>
      </c>
      <c r="E55" s="67">
        <f t="shared" si="0"/>
        <v>1.9050717716284003E-2</v>
      </c>
      <c r="I55" s="78" t="s">
        <v>17</v>
      </c>
      <c r="J55" s="104">
        <v>98140</v>
      </c>
      <c r="L55" s="117"/>
      <c r="M55" s="117">
        <v>13</v>
      </c>
      <c r="N55" s="64" t="s">
        <v>255</v>
      </c>
      <c r="O55" s="106">
        <v>3605</v>
      </c>
      <c r="P55" s="77">
        <v>3600</v>
      </c>
      <c r="Q55" s="67">
        <f t="shared" si="1"/>
        <v>2.4703365736001525E-2</v>
      </c>
    </row>
    <row r="56" spans="1:21" hidden="1" x14ac:dyDescent="0.25">
      <c r="A56" s="64">
        <v>14</v>
      </c>
      <c r="B56" s="81" t="s">
        <v>52</v>
      </c>
      <c r="C56" s="101">
        <v>9284</v>
      </c>
      <c r="D56" s="77">
        <v>9300</v>
      </c>
      <c r="E56" s="67">
        <f t="shared" si="0"/>
        <v>1.8952728598154809E-2</v>
      </c>
      <c r="I56" s="78" t="s">
        <v>18</v>
      </c>
      <c r="J56" s="118">
        <v>13262</v>
      </c>
      <c r="L56" s="117"/>
      <c r="M56" s="117">
        <v>14</v>
      </c>
      <c r="N56" s="64" t="s">
        <v>28</v>
      </c>
      <c r="O56" s="119">
        <v>3487</v>
      </c>
      <c r="P56" s="77">
        <v>3500</v>
      </c>
      <c r="Q56" s="67">
        <f t="shared" si="1"/>
        <v>2.3894767356848076E-2</v>
      </c>
    </row>
    <row r="57" spans="1:21" hidden="1" x14ac:dyDescent="0.25">
      <c r="A57" s="64">
        <v>15</v>
      </c>
      <c r="B57" s="81" t="s">
        <v>84</v>
      </c>
      <c r="C57" s="109">
        <v>5444</v>
      </c>
      <c r="D57" s="77">
        <v>5400</v>
      </c>
      <c r="E57" s="67">
        <f t="shared" si="0"/>
        <v>1.1113599147819344E-2</v>
      </c>
      <c r="I57" s="78" t="s">
        <v>20</v>
      </c>
      <c r="J57" s="112">
        <v>83727</v>
      </c>
      <c r="L57" s="117"/>
      <c r="M57" s="117">
        <v>15</v>
      </c>
      <c r="N57" s="64" t="s">
        <v>16</v>
      </c>
      <c r="O57" s="108">
        <v>3436</v>
      </c>
      <c r="P57" s="77"/>
      <c r="Q57" s="67">
        <f t="shared" si="1"/>
        <v>2.35452883963665E-2</v>
      </c>
    </row>
    <row r="58" spans="1:21" hidden="1" x14ac:dyDescent="0.25">
      <c r="A58" s="64">
        <v>16</v>
      </c>
      <c r="B58" s="81" t="s">
        <v>23</v>
      </c>
      <c r="C58" s="103">
        <v>4846</v>
      </c>
      <c r="D58" s="77">
        <v>4800</v>
      </c>
      <c r="E58" s="67">
        <f t="shared" si="0"/>
        <v>9.8928180511264757E-3</v>
      </c>
      <c r="I58" s="78" t="s">
        <v>112</v>
      </c>
      <c r="J58" s="107">
        <v>12749</v>
      </c>
      <c r="L58" s="117"/>
      <c r="M58" s="117">
        <v>16</v>
      </c>
      <c r="N58" s="64" t="s">
        <v>67</v>
      </c>
      <c r="O58" s="107">
        <v>3297</v>
      </c>
      <c r="P58" s="77">
        <v>3300</v>
      </c>
      <c r="Q58" s="67">
        <f t="shared" si="1"/>
        <v>2.2592786915838287E-2</v>
      </c>
    </row>
    <row r="59" spans="1:21" hidden="1" x14ac:dyDescent="0.25">
      <c r="A59" s="64">
        <v>17</v>
      </c>
      <c r="B59" s="81" t="s">
        <v>90</v>
      </c>
      <c r="C59" s="102">
        <v>4099</v>
      </c>
      <c r="D59" s="77">
        <v>4100</v>
      </c>
      <c r="E59" s="67">
        <f t="shared" si="0"/>
        <v>8.3678624002409049E-3</v>
      </c>
      <c r="I59" s="78" t="s">
        <v>21</v>
      </c>
      <c r="J59" s="108">
        <v>112593</v>
      </c>
      <c r="L59" s="117"/>
      <c r="M59" s="117">
        <v>17</v>
      </c>
      <c r="N59" s="64" t="s">
        <v>84</v>
      </c>
      <c r="O59" s="109">
        <v>2197</v>
      </c>
      <c r="P59" s="77">
        <v>2200</v>
      </c>
      <c r="Q59" s="67">
        <f t="shared" si="1"/>
        <v>1.5055005415255297E-2</v>
      </c>
    </row>
    <row r="60" spans="1:21" hidden="1" x14ac:dyDescent="0.25">
      <c r="A60" s="64">
        <v>18</v>
      </c>
      <c r="B60" s="81" t="s">
        <v>56</v>
      </c>
      <c r="C60" s="105">
        <v>4021</v>
      </c>
      <c r="D60" s="77">
        <v>4000</v>
      </c>
      <c r="E60" s="67">
        <f t="shared" si="0"/>
        <v>8.2086300832809652E-3</v>
      </c>
      <c r="I60" s="78" t="s">
        <v>126</v>
      </c>
      <c r="J60" s="115">
        <v>166807</v>
      </c>
      <c r="L60" s="117"/>
      <c r="M60" s="117">
        <v>18</v>
      </c>
      <c r="N60" s="64" t="s">
        <v>112</v>
      </c>
      <c r="O60" s="107">
        <v>2069</v>
      </c>
      <c r="P60" s="77">
        <v>2100</v>
      </c>
      <c r="Q60" s="67">
        <f t="shared" si="1"/>
        <v>1.4177881749732913E-2</v>
      </c>
      <c r="U60" s="7"/>
    </row>
    <row r="61" spans="1:21" hidden="1" x14ac:dyDescent="0.25">
      <c r="A61" s="64">
        <v>19</v>
      </c>
      <c r="B61" s="81" t="s">
        <v>50</v>
      </c>
      <c r="C61" s="103">
        <v>3682</v>
      </c>
      <c r="D61" s="77">
        <v>3700</v>
      </c>
      <c r="E61" s="67">
        <f t="shared" si="0"/>
        <v>7.5165819364935377E-3</v>
      </c>
      <c r="I61" s="78" t="s">
        <v>224</v>
      </c>
      <c r="J61" s="116">
        <f>SUM(J84:J204)</f>
        <v>0</v>
      </c>
      <c r="L61" s="117"/>
      <c r="M61" s="117">
        <v>19</v>
      </c>
      <c r="N61" s="64" t="s">
        <v>26</v>
      </c>
      <c r="O61" s="120">
        <v>1977</v>
      </c>
      <c r="P61" s="77">
        <v>2000</v>
      </c>
      <c r="Q61" s="67">
        <f t="shared" si="1"/>
        <v>1.35474491151387E-2</v>
      </c>
    </row>
    <row r="62" spans="1:21" hidden="1" x14ac:dyDescent="0.25">
      <c r="A62" s="64">
        <v>20</v>
      </c>
      <c r="B62" s="81" t="s">
        <v>55</v>
      </c>
      <c r="C62" s="104">
        <v>3633</v>
      </c>
      <c r="D62" s="77">
        <v>3600</v>
      </c>
      <c r="E62" s="67">
        <f t="shared" si="0"/>
        <v>7.4165513784033195E-3</v>
      </c>
      <c r="I62" s="78" t="s">
        <v>23</v>
      </c>
      <c r="J62" s="103">
        <v>24638</v>
      </c>
      <c r="L62" s="117"/>
      <c r="M62" s="117">
        <v>20</v>
      </c>
      <c r="N62" s="64" t="s">
        <v>56</v>
      </c>
      <c r="O62" s="105">
        <v>1973</v>
      </c>
      <c r="P62" s="77">
        <v>2000</v>
      </c>
      <c r="Q62" s="67">
        <f t="shared" si="1"/>
        <v>1.3520039000591125E-2</v>
      </c>
      <c r="U62" s="7"/>
    </row>
    <row r="63" spans="1:21" hidden="1" x14ac:dyDescent="0.25">
      <c r="B63" s="81" t="s">
        <v>224</v>
      </c>
      <c r="C63" s="116">
        <f>SUM(C66:C207)</f>
        <v>55326.311099999999</v>
      </c>
      <c r="D63" s="77">
        <f t="shared" ref="D63:D64" si="2">(IF(ISNUMBER(C63),(IF(C63&lt;100,"&lt;100",IF(C63&lt;200,"&lt;200",IF(C63&lt;500,"&lt;500",IF(C63&lt;1000,"&lt;1,000",IF(C63&lt;10000,(ROUND(C63,-2)),IF(C63&lt;100000,(ROUND(C63,-3)),IF(C63&lt;1000000,(ROUND(C63,-4)),IF(C63&gt;=1000000,(ROUND(C63,-5))))))))))),"-"))</f>
        <v>55000</v>
      </c>
      <c r="E63" s="67">
        <f t="shared" si="0"/>
        <v>0.11294534237563333</v>
      </c>
      <c r="I63" s="78" t="s">
        <v>25</v>
      </c>
      <c r="J63" s="101">
        <v>235192</v>
      </c>
      <c r="L63" s="117"/>
      <c r="M63" s="117"/>
      <c r="N63" s="117" t="s">
        <v>224</v>
      </c>
      <c r="O63" s="116">
        <f>SUM(O66:O207)</f>
        <v>20258.5317</v>
      </c>
      <c r="P63" s="77">
        <f t="shared" ref="P63:P64" si="3">(IF(ISNUMBER(O63),(IF(O63&lt;100,"&lt;100",IF(O63&lt;200,"&lt;200",IF(O63&lt;500,"&lt;500",IF(O63&lt;1000,"&lt;1,000",IF(O63&lt;10000,(ROUND(O63,-2)),IF(O63&lt;100000,(ROUND(O63,-3)),IF(O63&lt;1000000,(ROUND(O63,-4)),IF(O63&gt;=1000000,(ROUND(O63,-5))))))))))),"-"))</f>
        <v>20000</v>
      </c>
      <c r="Q63" s="67">
        <f t="shared" si="1"/>
        <v>0.13882216861566732</v>
      </c>
      <c r="U63" s="113"/>
    </row>
    <row r="64" spans="1:21" hidden="1" x14ac:dyDescent="0.25">
      <c r="B64" s="81" t="s">
        <v>11</v>
      </c>
      <c r="C64" s="64">
        <v>489850.31109999999</v>
      </c>
      <c r="D64" s="77">
        <f t="shared" si="2"/>
        <v>490000</v>
      </c>
      <c r="E64" s="67">
        <f t="shared" si="0"/>
        <v>1</v>
      </c>
      <c r="I64" s="78" t="s">
        <v>26</v>
      </c>
      <c r="J64" s="104">
        <v>14051</v>
      </c>
      <c r="L64" s="117"/>
      <c r="M64" s="117"/>
      <c r="N64" s="117" t="s">
        <v>11</v>
      </c>
      <c r="O64" s="64">
        <v>145931.53169999999</v>
      </c>
      <c r="P64" s="77">
        <f t="shared" si="3"/>
        <v>150000</v>
      </c>
      <c r="Q64" s="67">
        <f t="shared" si="1"/>
        <v>1</v>
      </c>
      <c r="U64" s="7"/>
    </row>
    <row r="65" spans="2:22" hidden="1" x14ac:dyDescent="0.25">
      <c r="C65" s="117"/>
      <c r="D65" s="121"/>
      <c r="I65" s="78" t="s">
        <v>28</v>
      </c>
      <c r="J65" s="119">
        <v>95637</v>
      </c>
      <c r="L65" s="117"/>
      <c r="M65" s="117"/>
      <c r="N65" s="117"/>
      <c r="O65" s="117"/>
    </row>
    <row r="66" spans="2:22" hidden="1" x14ac:dyDescent="0.25">
      <c r="B66" s="81" t="s">
        <v>12</v>
      </c>
      <c r="C66" s="102">
        <v>3618</v>
      </c>
      <c r="D66" s="77"/>
      <c r="I66" s="78" t="s">
        <v>29</v>
      </c>
      <c r="J66" s="106">
        <v>91353</v>
      </c>
      <c r="L66" s="117"/>
      <c r="M66" s="117"/>
      <c r="N66" s="117" t="s">
        <v>18</v>
      </c>
      <c r="O66" s="118">
        <v>1268</v>
      </c>
      <c r="V66" s="113"/>
    </row>
    <row r="67" spans="2:22" hidden="1" x14ac:dyDescent="0.25">
      <c r="B67" s="81" t="s">
        <v>13</v>
      </c>
      <c r="C67" s="64">
        <v>3176</v>
      </c>
      <c r="I67" s="78" t="s">
        <v>76</v>
      </c>
      <c r="J67" s="107">
        <v>85420</v>
      </c>
      <c r="L67" s="117"/>
      <c r="M67" s="117"/>
      <c r="N67" s="117" t="s">
        <v>55</v>
      </c>
      <c r="O67" s="104">
        <v>986</v>
      </c>
    </row>
    <row r="68" spans="2:22" hidden="1" x14ac:dyDescent="0.25">
      <c r="B68" s="81" t="s">
        <v>14</v>
      </c>
      <c r="C68" s="64">
        <v>3126</v>
      </c>
      <c r="I68" s="78" t="s">
        <v>168</v>
      </c>
      <c r="J68" s="114">
        <v>76693</v>
      </c>
      <c r="L68" s="117"/>
      <c r="M68" s="117"/>
      <c r="N68" s="117" t="s">
        <v>60</v>
      </c>
      <c r="O68" s="64">
        <v>964</v>
      </c>
    </row>
    <row r="69" spans="2:22" hidden="1" x14ac:dyDescent="0.25">
      <c r="B69" s="81" t="s">
        <v>157</v>
      </c>
      <c r="C69" s="64">
        <v>3038</v>
      </c>
      <c r="L69" s="117"/>
      <c r="M69" s="117"/>
      <c r="N69" s="117" t="s">
        <v>125</v>
      </c>
      <c r="O69" s="64">
        <v>886</v>
      </c>
    </row>
    <row r="70" spans="2:22" hidden="1" x14ac:dyDescent="0.25">
      <c r="B70" s="81" t="s">
        <v>18</v>
      </c>
      <c r="C70" s="118">
        <v>3031</v>
      </c>
      <c r="J70" s="117"/>
      <c r="K70" s="117"/>
      <c r="L70" s="117"/>
      <c r="M70" s="117"/>
      <c r="N70" s="117" t="s">
        <v>129</v>
      </c>
      <c r="O70" s="64">
        <v>842</v>
      </c>
    </row>
    <row r="71" spans="2:22" hidden="1" x14ac:dyDescent="0.25">
      <c r="B71" s="81" t="s">
        <v>154</v>
      </c>
      <c r="C71" s="64">
        <v>2629</v>
      </c>
      <c r="J71" s="117"/>
      <c r="K71" s="117"/>
      <c r="L71" s="117"/>
      <c r="M71" s="117"/>
      <c r="N71" s="117" t="s">
        <v>149</v>
      </c>
      <c r="O71" s="64">
        <v>801</v>
      </c>
      <c r="U71" s="7"/>
      <c r="V71" s="7"/>
    </row>
    <row r="72" spans="2:22" hidden="1" x14ac:dyDescent="0.25">
      <c r="B72" s="81" t="s">
        <v>112</v>
      </c>
      <c r="C72" s="107">
        <v>2614</v>
      </c>
      <c r="J72" s="117"/>
      <c r="K72" s="117"/>
      <c r="L72" s="117"/>
      <c r="M72" s="117"/>
      <c r="N72" s="117" t="s">
        <v>58</v>
      </c>
      <c r="O72" s="64">
        <v>760</v>
      </c>
      <c r="U72" s="7"/>
      <c r="V72" s="7"/>
    </row>
    <row r="73" spans="2:22" hidden="1" x14ac:dyDescent="0.25">
      <c r="B73" s="81" t="s">
        <v>22</v>
      </c>
      <c r="C73" s="64">
        <v>2583</v>
      </c>
      <c r="J73" s="117"/>
      <c r="K73" s="117"/>
      <c r="L73" s="117"/>
      <c r="M73" s="117"/>
      <c r="N73" s="117" t="s">
        <v>120</v>
      </c>
      <c r="O73" s="64">
        <v>757</v>
      </c>
      <c r="U73" s="7"/>
      <c r="V73" s="7"/>
    </row>
    <row r="74" spans="2:22" hidden="1" x14ac:dyDescent="0.25">
      <c r="B74" s="81" t="s">
        <v>27</v>
      </c>
      <c r="C74" s="64">
        <v>2395</v>
      </c>
      <c r="J74" s="117"/>
      <c r="K74" s="117"/>
      <c r="L74" s="117"/>
      <c r="M74" s="117"/>
      <c r="N74" s="117" t="s">
        <v>141</v>
      </c>
      <c r="O74" s="64">
        <v>683</v>
      </c>
      <c r="U74" s="7"/>
      <c r="V74" s="7"/>
    </row>
    <row r="75" spans="2:22" hidden="1" x14ac:dyDescent="0.25">
      <c r="B75" s="81" t="s">
        <v>47</v>
      </c>
      <c r="C75" s="64">
        <v>2314</v>
      </c>
      <c r="J75" s="117"/>
      <c r="K75" s="117"/>
      <c r="L75" s="117"/>
      <c r="M75" s="117"/>
      <c r="N75" s="117" t="s">
        <v>19</v>
      </c>
      <c r="O75" s="64">
        <v>660</v>
      </c>
      <c r="U75" s="7"/>
      <c r="V75" s="7"/>
    </row>
    <row r="76" spans="2:22" hidden="1" x14ac:dyDescent="0.25">
      <c r="B76" s="81" t="s">
        <v>87</v>
      </c>
      <c r="C76" s="64">
        <v>2053</v>
      </c>
      <c r="J76" s="117"/>
      <c r="K76" s="117"/>
      <c r="L76" s="117"/>
      <c r="M76" s="117"/>
      <c r="N76" s="117" t="s">
        <v>24</v>
      </c>
      <c r="O76" s="64">
        <v>624</v>
      </c>
      <c r="U76" s="7"/>
      <c r="V76" s="7"/>
    </row>
    <row r="77" spans="2:22" hidden="1" x14ac:dyDescent="0.25">
      <c r="B77" s="81" t="s">
        <v>26</v>
      </c>
      <c r="C77" s="104">
        <v>1998</v>
      </c>
      <c r="J77" s="117"/>
      <c r="K77" s="117"/>
      <c r="L77" s="117"/>
      <c r="M77" s="117"/>
      <c r="N77" s="117" t="s">
        <v>88</v>
      </c>
      <c r="O77" s="64">
        <v>614</v>
      </c>
      <c r="U77" s="7"/>
      <c r="V77" s="7"/>
    </row>
    <row r="78" spans="2:22" hidden="1" x14ac:dyDescent="0.25">
      <c r="B78" s="81" t="s">
        <v>125</v>
      </c>
      <c r="C78" s="64">
        <v>1765</v>
      </c>
      <c r="J78" s="117"/>
      <c r="K78" s="117"/>
      <c r="L78" s="117"/>
      <c r="M78" s="117"/>
      <c r="N78" s="117" t="s">
        <v>44</v>
      </c>
      <c r="O78" s="64">
        <v>584</v>
      </c>
      <c r="U78" s="7"/>
      <c r="V78" s="7"/>
    </row>
    <row r="79" spans="2:22" hidden="1" x14ac:dyDescent="0.25">
      <c r="B79" s="81" t="s">
        <v>120</v>
      </c>
      <c r="C79" s="64">
        <v>1629</v>
      </c>
      <c r="J79" s="117"/>
      <c r="K79" s="117"/>
      <c r="L79" s="117"/>
      <c r="M79" s="117"/>
      <c r="N79" s="117" t="s">
        <v>47</v>
      </c>
      <c r="O79" s="64">
        <v>450</v>
      </c>
      <c r="U79" s="7"/>
      <c r="V79" s="7"/>
    </row>
    <row r="80" spans="2:22" hidden="1" x14ac:dyDescent="0.25">
      <c r="B80" s="81" t="s">
        <v>51</v>
      </c>
      <c r="C80" s="64">
        <v>1497</v>
      </c>
      <c r="J80" s="117"/>
      <c r="K80" s="117"/>
      <c r="L80" s="117"/>
      <c r="M80" s="117"/>
      <c r="N80" s="117" t="s">
        <v>131</v>
      </c>
      <c r="O80" s="64">
        <v>433</v>
      </c>
      <c r="U80" s="7"/>
      <c r="V80" s="7"/>
    </row>
    <row r="81" spans="2:22" hidden="1" x14ac:dyDescent="0.25">
      <c r="B81" s="81" t="s">
        <v>60</v>
      </c>
      <c r="C81" s="64">
        <v>1432</v>
      </c>
      <c r="J81" s="117"/>
      <c r="K81" s="117"/>
      <c r="L81" s="117"/>
      <c r="M81" s="117"/>
      <c r="N81" s="117" t="s">
        <v>161</v>
      </c>
      <c r="O81" s="64">
        <v>428</v>
      </c>
      <c r="U81"/>
      <c r="V81"/>
    </row>
    <row r="82" spans="2:22" hidden="1" x14ac:dyDescent="0.25">
      <c r="B82" s="81" t="s">
        <v>44</v>
      </c>
      <c r="C82" s="64">
        <v>1213</v>
      </c>
      <c r="J82" s="117"/>
      <c r="K82" s="117"/>
      <c r="L82" s="117"/>
      <c r="M82" s="117"/>
      <c r="N82" s="117" t="s">
        <v>86</v>
      </c>
      <c r="O82" s="64">
        <v>398</v>
      </c>
      <c r="U82"/>
      <c r="V82"/>
    </row>
    <row r="83" spans="2:22" hidden="1" x14ac:dyDescent="0.25">
      <c r="B83" s="81" t="s">
        <v>107</v>
      </c>
      <c r="C83" s="64">
        <v>1088</v>
      </c>
      <c r="J83" s="117"/>
      <c r="K83" s="117"/>
      <c r="L83" s="117"/>
      <c r="M83" s="117"/>
      <c r="N83" s="117" t="s">
        <v>107</v>
      </c>
      <c r="O83" s="64">
        <v>391</v>
      </c>
      <c r="U83"/>
      <c r="V83"/>
    </row>
    <row r="84" spans="2:22" hidden="1" x14ac:dyDescent="0.25">
      <c r="B84" s="81" t="s">
        <v>19</v>
      </c>
      <c r="C84" s="64">
        <v>994</v>
      </c>
      <c r="J84" s="117"/>
      <c r="K84" s="117"/>
      <c r="L84" s="117"/>
      <c r="M84" s="117"/>
      <c r="N84" s="117" t="s">
        <v>87</v>
      </c>
      <c r="O84" s="64">
        <v>378</v>
      </c>
      <c r="U84"/>
      <c r="V84"/>
    </row>
    <row r="85" spans="2:22" hidden="1" x14ac:dyDescent="0.25">
      <c r="B85" s="81" t="s">
        <v>70</v>
      </c>
      <c r="C85" s="64">
        <v>930</v>
      </c>
      <c r="J85" s="117"/>
      <c r="K85" s="117"/>
      <c r="L85" s="117"/>
      <c r="M85" s="117"/>
      <c r="N85" s="117" t="s">
        <v>27</v>
      </c>
      <c r="O85" s="64">
        <v>372</v>
      </c>
      <c r="U85"/>
      <c r="V85"/>
    </row>
    <row r="86" spans="2:22" hidden="1" x14ac:dyDescent="0.25">
      <c r="B86" s="81" t="s">
        <v>141</v>
      </c>
      <c r="C86" s="64">
        <v>894</v>
      </c>
      <c r="J86" s="117"/>
      <c r="K86" s="117"/>
      <c r="L86" s="117"/>
      <c r="M86" s="117"/>
      <c r="N86" s="117" t="s">
        <v>22</v>
      </c>
      <c r="O86" s="64">
        <v>372</v>
      </c>
    </row>
    <row r="87" spans="2:22" hidden="1" x14ac:dyDescent="0.25">
      <c r="B87" s="81" t="s">
        <v>58</v>
      </c>
      <c r="C87" s="64">
        <v>735</v>
      </c>
      <c r="J87" s="117"/>
      <c r="K87" s="117"/>
      <c r="L87" s="117"/>
      <c r="M87" s="117"/>
      <c r="N87" s="117" t="s">
        <v>13</v>
      </c>
      <c r="O87" s="64">
        <v>329</v>
      </c>
    </row>
    <row r="88" spans="2:22" hidden="1" x14ac:dyDescent="0.25">
      <c r="B88" s="81" t="s">
        <v>80</v>
      </c>
      <c r="C88" s="64">
        <v>610</v>
      </c>
      <c r="J88" s="117"/>
      <c r="K88" s="117"/>
      <c r="L88" s="117"/>
      <c r="M88" s="117"/>
      <c r="N88" s="117" t="s">
        <v>166</v>
      </c>
      <c r="O88" s="64">
        <v>327</v>
      </c>
    </row>
    <row r="89" spans="2:22" hidden="1" x14ac:dyDescent="0.25">
      <c r="B89" s="81" t="s">
        <v>131</v>
      </c>
      <c r="C89" s="64">
        <v>589</v>
      </c>
      <c r="J89" s="117"/>
      <c r="K89" s="117"/>
      <c r="L89" s="117"/>
      <c r="M89" s="117"/>
      <c r="N89" s="117" t="s">
        <v>23</v>
      </c>
      <c r="O89" s="103">
        <v>323</v>
      </c>
    </row>
    <row r="90" spans="2:22" hidden="1" x14ac:dyDescent="0.25">
      <c r="B90" s="81" t="s">
        <v>24</v>
      </c>
      <c r="C90" s="64">
        <v>585</v>
      </c>
      <c r="J90" s="117"/>
      <c r="K90" s="117"/>
      <c r="L90" s="117"/>
      <c r="M90" s="117"/>
      <c r="N90" s="117" t="s">
        <v>50</v>
      </c>
      <c r="O90" s="103">
        <v>313</v>
      </c>
    </row>
    <row r="91" spans="2:22" hidden="1" x14ac:dyDescent="0.25">
      <c r="B91" s="81" t="s">
        <v>91</v>
      </c>
      <c r="C91" s="64">
        <v>541</v>
      </c>
      <c r="J91" s="117"/>
      <c r="K91" s="117"/>
      <c r="L91" s="117"/>
      <c r="M91" s="117"/>
      <c r="N91" s="117" t="s">
        <v>143</v>
      </c>
      <c r="O91" s="64">
        <v>310</v>
      </c>
    </row>
    <row r="92" spans="2:22" hidden="1" x14ac:dyDescent="0.25">
      <c r="B92" s="81" t="s">
        <v>143</v>
      </c>
      <c r="C92" s="64">
        <v>536</v>
      </c>
      <c r="J92" s="117"/>
      <c r="K92" s="117"/>
      <c r="L92" s="117"/>
      <c r="M92" s="117"/>
      <c r="N92" s="117" t="s">
        <v>96</v>
      </c>
      <c r="O92" s="64">
        <v>298</v>
      </c>
    </row>
    <row r="93" spans="2:22" hidden="1" x14ac:dyDescent="0.25">
      <c r="B93" s="81" t="s">
        <v>88</v>
      </c>
      <c r="C93" s="64">
        <v>501</v>
      </c>
      <c r="J93" s="117"/>
      <c r="K93" s="117"/>
      <c r="L93" s="117"/>
      <c r="M93" s="117"/>
      <c r="N93" s="117" t="s">
        <v>14</v>
      </c>
      <c r="O93" s="64">
        <v>292</v>
      </c>
    </row>
    <row r="94" spans="2:22" hidden="1" x14ac:dyDescent="0.25">
      <c r="B94" s="81" t="s">
        <v>15</v>
      </c>
      <c r="C94" s="64">
        <v>430</v>
      </c>
      <c r="J94" s="117"/>
      <c r="K94" s="117"/>
      <c r="L94" s="117"/>
      <c r="M94" s="117"/>
      <c r="N94" s="117" t="s">
        <v>81</v>
      </c>
      <c r="O94" s="64">
        <v>283</v>
      </c>
    </row>
    <row r="95" spans="2:22" hidden="1" x14ac:dyDescent="0.25">
      <c r="B95" s="81" t="s">
        <v>166</v>
      </c>
      <c r="C95" s="64">
        <v>424</v>
      </c>
      <c r="J95" s="117"/>
      <c r="K95" s="117"/>
      <c r="L95" s="117"/>
      <c r="M95" s="117"/>
      <c r="N95" s="117" t="s">
        <v>304</v>
      </c>
      <c r="O95" s="64">
        <v>270</v>
      </c>
    </row>
    <row r="96" spans="2:22" hidden="1" x14ac:dyDescent="0.25">
      <c r="B96" s="81" t="s">
        <v>116</v>
      </c>
      <c r="C96" s="64">
        <v>424</v>
      </c>
      <c r="J96" s="117"/>
      <c r="K96" s="117"/>
      <c r="L96" s="117"/>
      <c r="M96" s="117"/>
      <c r="N96" s="117" t="s">
        <v>157</v>
      </c>
      <c r="O96" s="64">
        <v>269</v>
      </c>
    </row>
    <row r="97" spans="2:15" hidden="1" x14ac:dyDescent="0.25">
      <c r="B97" s="81" t="s">
        <v>161</v>
      </c>
      <c r="C97" s="64">
        <v>421</v>
      </c>
      <c r="J97" s="117"/>
      <c r="K97" s="117"/>
      <c r="L97" s="117"/>
      <c r="M97" s="117"/>
      <c r="N97" s="117" t="s">
        <v>90</v>
      </c>
      <c r="O97" s="102">
        <v>264</v>
      </c>
    </row>
    <row r="98" spans="2:15" hidden="1" x14ac:dyDescent="0.25">
      <c r="B98" s="81" t="s">
        <v>133</v>
      </c>
      <c r="C98" s="64">
        <v>408</v>
      </c>
      <c r="J98" s="117"/>
      <c r="K98" s="117"/>
      <c r="L98" s="117"/>
      <c r="M98" s="117"/>
      <c r="N98" s="117" t="s">
        <v>163</v>
      </c>
      <c r="O98" s="64">
        <v>205</v>
      </c>
    </row>
    <row r="99" spans="2:15" hidden="1" x14ac:dyDescent="0.25">
      <c r="B99" s="81" t="s">
        <v>59</v>
      </c>
      <c r="C99" s="64">
        <v>342</v>
      </c>
      <c r="J99" s="117"/>
      <c r="K99" s="117"/>
      <c r="L99" s="117"/>
      <c r="M99" s="117"/>
      <c r="N99" s="117" t="s">
        <v>114</v>
      </c>
      <c r="O99" s="64">
        <v>193</v>
      </c>
    </row>
    <row r="100" spans="2:15" hidden="1" x14ac:dyDescent="0.25">
      <c r="B100" s="81" t="s">
        <v>304</v>
      </c>
      <c r="C100" s="64">
        <v>326</v>
      </c>
      <c r="J100" s="117"/>
      <c r="K100" s="117"/>
      <c r="L100" s="117"/>
      <c r="M100" s="117"/>
      <c r="N100" s="117" t="s">
        <v>59</v>
      </c>
      <c r="O100" s="64">
        <v>186</v>
      </c>
    </row>
    <row r="101" spans="2:15" hidden="1" x14ac:dyDescent="0.25">
      <c r="B101" s="81" t="s">
        <v>149</v>
      </c>
      <c r="C101" s="64">
        <v>325</v>
      </c>
      <c r="J101" s="117"/>
      <c r="K101" s="117"/>
      <c r="L101" s="117"/>
      <c r="M101" s="117"/>
      <c r="N101" s="117" t="s">
        <v>74</v>
      </c>
      <c r="O101" s="64">
        <v>182</v>
      </c>
    </row>
    <row r="102" spans="2:15" hidden="1" x14ac:dyDescent="0.25">
      <c r="B102" s="81" t="s">
        <v>121</v>
      </c>
      <c r="C102" s="64">
        <v>313</v>
      </c>
      <c r="J102" s="117"/>
      <c r="K102" s="117"/>
      <c r="L102" s="117"/>
      <c r="M102" s="117"/>
      <c r="N102" s="117" t="s">
        <v>80</v>
      </c>
      <c r="O102" s="64">
        <v>166</v>
      </c>
    </row>
    <row r="103" spans="2:15" hidden="1" x14ac:dyDescent="0.25">
      <c r="B103" s="81" t="s">
        <v>81</v>
      </c>
      <c r="C103" s="64">
        <v>282</v>
      </c>
      <c r="J103" s="117"/>
      <c r="K103" s="117"/>
      <c r="L103" s="117"/>
      <c r="M103" s="117"/>
      <c r="N103" s="117" t="s">
        <v>99</v>
      </c>
      <c r="O103" s="64">
        <v>144</v>
      </c>
    </row>
    <row r="104" spans="2:15" hidden="1" x14ac:dyDescent="0.25">
      <c r="B104" s="81" t="s">
        <v>114</v>
      </c>
      <c r="C104" s="64">
        <v>241</v>
      </c>
      <c r="J104" s="117"/>
      <c r="K104" s="117"/>
      <c r="L104" s="117"/>
      <c r="M104" s="117"/>
      <c r="N104" s="117" t="s">
        <v>15</v>
      </c>
      <c r="O104" s="64">
        <v>130</v>
      </c>
    </row>
    <row r="105" spans="2:15" hidden="1" x14ac:dyDescent="0.25">
      <c r="B105" s="81" t="s">
        <v>95</v>
      </c>
      <c r="C105" s="101">
        <v>238</v>
      </c>
      <c r="J105" s="117"/>
      <c r="K105" s="117"/>
      <c r="L105" s="117"/>
      <c r="M105" s="117"/>
      <c r="N105" s="117" t="s">
        <v>140</v>
      </c>
      <c r="O105" s="64">
        <v>112</v>
      </c>
    </row>
    <row r="106" spans="2:15" hidden="1" x14ac:dyDescent="0.25">
      <c r="B106" s="81" t="s">
        <v>69</v>
      </c>
      <c r="C106" s="64">
        <v>234</v>
      </c>
      <c r="J106" s="117"/>
      <c r="K106" s="117"/>
      <c r="L106" s="117"/>
      <c r="M106" s="117"/>
      <c r="N106" s="117" t="s">
        <v>121</v>
      </c>
      <c r="O106" s="64">
        <v>107</v>
      </c>
    </row>
    <row r="107" spans="2:15" hidden="1" x14ac:dyDescent="0.25">
      <c r="B107" s="81" t="s">
        <v>96</v>
      </c>
      <c r="C107" s="64">
        <v>220</v>
      </c>
      <c r="J107" s="117"/>
      <c r="K107" s="117"/>
      <c r="L107" s="117"/>
      <c r="M107" s="117"/>
      <c r="N107" s="117" t="s">
        <v>167</v>
      </c>
      <c r="O107" s="64">
        <v>105</v>
      </c>
    </row>
    <row r="108" spans="2:15" hidden="1" x14ac:dyDescent="0.25">
      <c r="B108" s="81" t="s">
        <v>74</v>
      </c>
      <c r="C108" s="64">
        <v>208</v>
      </c>
      <c r="J108" s="117"/>
      <c r="K108" s="117"/>
      <c r="L108" s="117"/>
      <c r="M108" s="117"/>
      <c r="N108" s="117" t="s">
        <v>116</v>
      </c>
      <c r="O108" s="64">
        <v>100</v>
      </c>
    </row>
    <row r="109" spans="2:15" hidden="1" x14ac:dyDescent="0.25">
      <c r="B109" s="81" t="s">
        <v>163</v>
      </c>
      <c r="C109" s="64">
        <v>198</v>
      </c>
      <c r="J109" s="117"/>
      <c r="K109" s="117"/>
      <c r="L109" s="117"/>
      <c r="M109" s="117"/>
      <c r="N109" s="117" t="s">
        <v>41</v>
      </c>
      <c r="O109" s="64">
        <v>97</v>
      </c>
    </row>
    <row r="110" spans="2:15" hidden="1" x14ac:dyDescent="0.25">
      <c r="B110" s="81" t="s">
        <v>33</v>
      </c>
      <c r="C110" s="64">
        <v>164</v>
      </c>
      <c r="J110" s="117"/>
      <c r="K110" s="117"/>
      <c r="L110" s="117"/>
      <c r="M110" s="117"/>
      <c r="N110" s="117" t="s">
        <v>160</v>
      </c>
      <c r="O110" s="64">
        <v>91</v>
      </c>
    </row>
    <row r="111" spans="2:15" hidden="1" x14ac:dyDescent="0.25">
      <c r="B111" s="81" t="s">
        <v>100</v>
      </c>
      <c r="C111" s="64">
        <v>163</v>
      </c>
      <c r="J111" s="117"/>
      <c r="K111" s="117"/>
      <c r="L111" s="117"/>
      <c r="M111" s="117"/>
      <c r="N111" s="117" t="s">
        <v>70</v>
      </c>
      <c r="O111" s="64">
        <v>90</v>
      </c>
    </row>
    <row r="112" spans="2:15" hidden="1" x14ac:dyDescent="0.25">
      <c r="B112" s="81" t="s">
        <v>86</v>
      </c>
      <c r="C112" s="64">
        <v>162</v>
      </c>
      <c r="J112" s="117"/>
      <c r="K112" s="117"/>
      <c r="L112" s="117"/>
      <c r="M112" s="117"/>
      <c r="N112" s="117" t="s">
        <v>69</v>
      </c>
      <c r="O112" s="64">
        <v>90</v>
      </c>
    </row>
    <row r="113" spans="2:15" hidden="1" x14ac:dyDescent="0.25">
      <c r="B113" s="81" t="s">
        <v>71</v>
      </c>
      <c r="C113" s="64">
        <v>153</v>
      </c>
      <c r="J113" s="117"/>
      <c r="K113" s="117"/>
      <c r="L113" s="117"/>
      <c r="M113" s="117"/>
      <c r="N113" s="117" t="s">
        <v>134</v>
      </c>
      <c r="O113" s="64">
        <v>89</v>
      </c>
    </row>
    <row r="114" spans="2:15" hidden="1" x14ac:dyDescent="0.25">
      <c r="B114" s="81" t="s">
        <v>140</v>
      </c>
      <c r="C114" s="64">
        <v>141</v>
      </c>
      <c r="J114" s="117"/>
      <c r="K114" s="117"/>
      <c r="L114" s="117"/>
      <c r="M114" s="117"/>
      <c r="N114" s="117" t="s">
        <v>154</v>
      </c>
      <c r="O114" s="64">
        <v>86</v>
      </c>
    </row>
    <row r="115" spans="2:15" hidden="1" x14ac:dyDescent="0.25">
      <c r="B115" s="81" t="s">
        <v>305</v>
      </c>
      <c r="C115" s="64">
        <v>123</v>
      </c>
      <c r="J115" s="117"/>
      <c r="K115" s="117"/>
      <c r="L115" s="117"/>
      <c r="M115" s="117"/>
      <c r="N115" s="117" t="s">
        <v>72</v>
      </c>
      <c r="O115" s="64">
        <v>78</v>
      </c>
    </row>
    <row r="116" spans="2:15" hidden="1" x14ac:dyDescent="0.25">
      <c r="B116" s="81" t="s">
        <v>165</v>
      </c>
      <c r="C116" s="64">
        <v>105</v>
      </c>
      <c r="J116" s="117"/>
      <c r="K116" s="117"/>
      <c r="L116" s="117"/>
      <c r="M116" s="117"/>
      <c r="N116" s="117" t="s">
        <v>102</v>
      </c>
      <c r="O116" s="64">
        <v>73</v>
      </c>
    </row>
    <row r="117" spans="2:15" hidden="1" x14ac:dyDescent="0.25">
      <c r="B117" s="81" t="s">
        <v>124</v>
      </c>
      <c r="C117" s="64">
        <v>94</v>
      </c>
      <c r="J117" s="117"/>
      <c r="K117" s="117"/>
      <c r="L117" s="117"/>
      <c r="M117" s="117"/>
      <c r="N117" s="117" t="s">
        <v>104</v>
      </c>
      <c r="O117" s="64">
        <v>63</v>
      </c>
    </row>
    <row r="118" spans="2:15" hidden="1" x14ac:dyDescent="0.25">
      <c r="B118" s="81" t="s">
        <v>73</v>
      </c>
      <c r="C118" s="64">
        <v>92</v>
      </c>
      <c r="J118" s="117"/>
      <c r="K118" s="117"/>
      <c r="L118" s="117"/>
      <c r="M118" s="117"/>
      <c r="N118" s="117" t="s">
        <v>30</v>
      </c>
      <c r="O118" s="64">
        <v>62</v>
      </c>
    </row>
    <row r="119" spans="2:15" hidden="1" x14ac:dyDescent="0.25">
      <c r="B119" s="81" t="s">
        <v>129</v>
      </c>
      <c r="C119" s="64">
        <v>84</v>
      </c>
      <c r="J119" s="117"/>
      <c r="K119" s="117"/>
      <c r="L119" s="117"/>
      <c r="M119" s="117"/>
      <c r="N119" s="117" t="s">
        <v>39</v>
      </c>
      <c r="O119" s="64">
        <v>57</v>
      </c>
    </row>
    <row r="120" spans="2:15" hidden="1" x14ac:dyDescent="0.25">
      <c r="B120" s="81" t="s">
        <v>119</v>
      </c>
      <c r="C120" s="64">
        <v>72</v>
      </c>
      <c r="J120" s="117"/>
      <c r="K120" s="117"/>
      <c r="L120" s="117"/>
      <c r="M120" s="117"/>
      <c r="N120" s="117" t="s">
        <v>71</v>
      </c>
      <c r="O120" s="64">
        <v>56</v>
      </c>
    </row>
    <row r="121" spans="2:15" hidden="1" x14ac:dyDescent="0.25">
      <c r="B121" s="81" t="s">
        <v>132</v>
      </c>
      <c r="C121" s="64">
        <v>66</v>
      </c>
      <c r="J121" s="117"/>
      <c r="K121" s="117"/>
      <c r="L121" s="117"/>
      <c r="M121" s="117"/>
      <c r="N121" s="117" t="s">
        <v>133</v>
      </c>
      <c r="O121" s="64">
        <v>54</v>
      </c>
    </row>
    <row r="122" spans="2:15" hidden="1" x14ac:dyDescent="0.25">
      <c r="B122" s="81" t="s">
        <v>89</v>
      </c>
      <c r="C122" s="64">
        <v>51</v>
      </c>
      <c r="J122" s="117"/>
      <c r="K122" s="117"/>
      <c r="L122" s="117"/>
      <c r="M122" s="117"/>
      <c r="N122" s="117" t="s">
        <v>153</v>
      </c>
      <c r="O122" s="64">
        <v>52</v>
      </c>
    </row>
    <row r="123" spans="2:15" hidden="1" x14ac:dyDescent="0.25">
      <c r="B123" s="81" t="s">
        <v>130</v>
      </c>
      <c r="C123" s="64">
        <v>51</v>
      </c>
      <c r="J123" s="117"/>
      <c r="K123" s="117"/>
      <c r="L123" s="117"/>
      <c r="M123" s="117"/>
      <c r="N123" s="117" t="s">
        <v>51</v>
      </c>
      <c r="O123" s="64">
        <v>51</v>
      </c>
    </row>
    <row r="124" spans="2:15" hidden="1" x14ac:dyDescent="0.25">
      <c r="B124" s="81" t="s">
        <v>54</v>
      </c>
      <c r="C124" s="64">
        <v>48</v>
      </c>
      <c r="J124" s="117"/>
      <c r="K124" s="117"/>
      <c r="L124" s="117"/>
      <c r="M124" s="117"/>
      <c r="N124" s="117" t="s">
        <v>119</v>
      </c>
      <c r="O124" s="64">
        <v>47</v>
      </c>
    </row>
    <row r="125" spans="2:15" hidden="1" x14ac:dyDescent="0.25">
      <c r="B125" s="81" t="s">
        <v>110</v>
      </c>
      <c r="C125" s="64">
        <v>47</v>
      </c>
      <c r="J125" s="117"/>
      <c r="K125" s="117"/>
      <c r="L125" s="117"/>
      <c r="M125" s="117"/>
      <c r="N125" s="117" t="s">
        <v>32</v>
      </c>
      <c r="O125" s="64">
        <v>44</v>
      </c>
    </row>
    <row r="126" spans="2:15" hidden="1" x14ac:dyDescent="0.25">
      <c r="B126" s="81" t="s">
        <v>153</v>
      </c>
      <c r="C126" s="64">
        <v>42</v>
      </c>
      <c r="J126" s="117"/>
      <c r="K126" s="117"/>
      <c r="L126" s="117"/>
      <c r="M126" s="117"/>
      <c r="N126" s="117" t="s">
        <v>33</v>
      </c>
      <c r="O126" s="64">
        <v>42</v>
      </c>
    </row>
    <row r="127" spans="2:15" hidden="1" x14ac:dyDescent="0.25">
      <c r="B127" s="81" t="s">
        <v>167</v>
      </c>
      <c r="C127" s="64">
        <v>38</v>
      </c>
      <c r="J127" s="117"/>
      <c r="K127" s="117"/>
      <c r="L127" s="117"/>
      <c r="M127" s="117"/>
      <c r="N127" s="117" t="s">
        <v>91</v>
      </c>
      <c r="O127" s="64">
        <v>41</v>
      </c>
    </row>
    <row r="128" spans="2:15" hidden="1" x14ac:dyDescent="0.25">
      <c r="B128" s="81" t="s">
        <v>99</v>
      </c>
      <c r="C128" s="64">
        <v>33</v>
      </c>
      <c r="J128" s="117"/>
      <c r="K128" s="117"/>
      <c r="L128" s="117"/>
      <c r="M128" s="117"/>
      <c r="N128" s="117" t="s">
        <v>79</v>
      </c>
      <c r="O128" s="64">
        <v>40</v>
      </c>
    </row>
    <row r="129" spans="2:15" hidden="1" x14ac:dyDescent="0.25">
      <c r="B129" s="81" t="s">
        <v>79</v>
      </c>
      <c r="C129" s="64">
        <v>29</v>
      </c>
      <c r="J129" s="117"/>
      <c r="K129" s="117"/>
      <c r="L129" s="117"/>
      <c r="M129" s="117"/>
      <c r="N129" s="117" t="s">
        <v>132</v>
      </c>
      <c r="O129" s="64">
        <v>33</v>
      </c>
    </row>
    <row r="130" spans="2:15" hidden="1" x14ac:dyDescent="0.25">
      <c r="B130" s="81" t="s">
        <v>115</v>
      </c>
      <c r="C130" s="64">
        <v>27</v>
      </c>
      <c r="J130" s="117"/>
      <c r="K130" s="117"/>
      <c r="L130" s="117"/>
      <c r="M130" s="117"/>
      <c r="N130" s="117" t="s">
        <v>73</v>
      </c>
      <c r="O130" s="64">
        <v>28</v>
      </c>
    </row>
    <row r="131" spans="2:15" hidden="1" x14ac:dyDescent="0.25">
      <c r="B131" s="81" t="s">
        <v>150</v>
      </c>
      <c r="C131" s="64">
        <v>26</v>
      </c>
      <c r="J131" s="117"/>
      <c r="K131" s="117"/>
      <c r="L131" s="117"/>
      <c r="M131" s="117"/>
      <c r="N131" s="117" t="s">
        <v>135</v>
      </c>
      <c r="O131" s="64">
        <v>22</v>
      </c>
    </row>
    <row r="132" spans="2:15" hidden="1" x14ac:dyDescent="0.25">
      <c r="B132" s="81" t="s">
        <v>134</v>
      </c>
      <c r="C132" s="64">
        <v>26</v>
      </c>
      <c r="J132" s="117"/>
      <c r="K132" s="117"/>
      <c r="L132" s="117"/>
      <c r="M132" s="117"/>
      <c r="N132" s="117" t="s">
        <v>305</v>
      </c>
      <c r="O132" s="64">
        <v>20</v>
      </c>
    </row>
    <row r="133" spans="2:15" hidden="1" x14ac:dyDescent="0.25">
      <c r="B133" s="81" t="s">
        <v>43</v>
      </c>
      <c r="C133" s="64">
        <v>25</v>
      </c>
      <c r="J133" s="117"/>
      <c r="K133" s="117"/>
      <c r="L133" s="117"/>
      <c r="M133" s="117"/>
      <c r="N133" s="117" t="s">
        <v>37</v>
      </c>
      <c r="O133" s="64">
        <v>20</v>
      </c>
    </row>
    <row r="134" spans="2:15" hidden="1" x14ac:dyDescent="0.25">
      <c r="B134" s="81" t="s">
        <v>30</v>
      </c>
      <c r="C134" s="64">
        <v>21</v>
      </c>
      <c r="J134" s="117"/>
      <c r="K134" s="117"/>
      <c r="L134" s="117"/>
      <c r="M134" s="117"/>
      <c r="N134" s="117" t="s">
        <v>110</v>
      </c>
      <c r="O134" s="64">
        <v>19</v>
      </c>
    </row>
    <row r="135" spans="2:15" hidden="1" x14ac:dyDescent="0.25">
      <c r="B135" s="81" t="s">
        <v>160</v>
      </c>
      <c r="C135" s="64">
        <v>20</v>
      </c>
      <c r="J135" s="117"/>
      <c r="K135" s="117"/>
      <c r="L135" s="117"/>
      <c r="M135" s="117"/>
      <c r="N135" s="117" t="s">
        <v>148</v>
      </c>
      <c r="O135" s="64">
        <v>19</v>
      </c>
    </row>
    <row r="136" spans="2:15" hidden="1" x14ac:dyDescent="0.25">
      <c r="B136" s="81" t="s">
        <v>104</v>
      </c>
      <c r="C136" s="64">
        <v>20</v>
      </c>
      <c r="J136" s="117"/>
      <c r="K136" s="117"/>
      <c r="L136" s="117"/>
      <c r="M136" s="117"/>
      <c r="N136" s="117" t="s">
        <v>61</v>
      </c>
      <c r="O136" s="64">
        <v>16</v>
      </c>
    </row>
    <row r="137" spans="2:15" hidden="1" x14ac:dyDescent="0.25">
      <c r="B137" s="81" t="s">
        <v>138</v>
      </c>
      <c r="C137" s="64">
        <v>19</v>
      </c>
      <c r="J137" s="117"/>
      <c r="K137" s="117"/>
      <c r="L137" s="117"/>
      <c r="M137" s="117"/>
      <c r="N137" s="117" t="s">
        <v>83</v>
      </c>
      <c r="O137" s="64">
        <v>15</v>
      </c>
    </row>
    <row r="138" spans="2:15" hidden="1" x14ac:dyDescent="0.25">
      <c r="B138" s="81" t="s">
        <v>158</v>
      </c>
      <c r="C138" s="64">
        <v>18</v>
      </c>
      <c r="J138" s="117"/>
      <c r="K138" s="117"/>
      <c r="L138" s="117"/>
      <c r="M138" s="117"/>
      <c r="N138" s="117" t="s">
        <v>158</v>
      </c>
      <c r="O138" s="64">
        <v>15</v>
      </c>
    </row>
    <row r="139" spans="2:15" hidden="1" x14ac:dyDescent="0.25">
      <c r="B139" s="81" t="s">
        <v>61</v>
      </c>
      <c r="C139" s="64">
        <v>18</v>
      </c>
      <c r="J139" s="117"/>
      <c r="K139" s="117"/>
      <c r="L139" s="117"/>
      <c r="M139" s="117"/>
      <c r="N139" s="117" t="s">
        <v>138</v>
      </c>
      <c r="O139" s="64">
        <v>15</v>
      </c>
    </row>
    <row r="140" spans="2:15" hidden="1" x14ac:dyDescent="0.25">
      <c r="B140" s="81" t="s">
        <v>139</v>
      </c>
      <c r="C140" s="64">
        <v>17</v>
      </c>
      <c r="J140" s="117"/>
      <c r="K140" s="117"/>
      <c r="L140" s="117"/>
      <c r="M140" s="117"/>
      <c r="N140" s="117" t="s">
        <v>100</v>
      </c>
      <c r="O140" s="64">
        <v>14</v>
      </c>
    </row>
    <row r="141" spans="2:15" hidden="1" x14ac:dyDescent="0.25">
      <c r="B141" s="81" t="s">
        <v>53</v>
      </c>
      <c r="C141" s="64">
        <v>16</v>
      </c>
      <c r="J141" s="117"/>
      <c r="K141" s="117"/>
      <c r="L141" s="117"/>
      <c r="M141" s="117"/>
      <c r="N141" s="117" t="s">
        <v>130</v>
      </c>
      <c r="O141" s="64">
        <v>13</v>
      </c>
    </row>
    <row r="142" spans="2:15" hidden="1" x14ac:dyDescent="0.25">
      <c r="B142" s="81" t="s">
        <v>32</v>
      </c>
      <c r="C142" s="64">
        <v>13</v>
      </c>
      <c r="J142" s="117"/>
      <c r="K142" s="117"/>
      <c r="L142" s="117"/>
      <c r="M142" s="117"/>
      <c r="N142" s="117" t="s">
        <v>45</v>
      </c>
      <c r="O142" s="64">
        <v>12</v>
      </c>
    </row>
    <row r="143" spans="2:15" hidden="1" x14ac:dyDescent="0.25">
      <c r="B143" s="81" t="s">
        <v>72</v>
      </c>
      <c r="C143" s="64">
        <v>13</v>
      </c>
      <c r="J143" s="117"/>
      <c r="K143" s="117"/>
      <c r="L143" s="117"/>
      <c r="M143" s="117"/>
      <c r="N143" s="117" t="s">
        <v>53</v>
      </c>
      <c r="O143" s="64">
        <v>11</v>
      </c>
    </row>
    <row r="144" spans="2:15" hidden="1" x14ac:dyDescent="0.25">
      <c r="B144" s="81" t="s">
        <v>102</v>
      </c>
      <c r="C144" s="64">
        <v>13</v>
      </c>
      <c r="J144" s="117"/>
      <c r="K144" s="117"/>
      <c r="L144" s="117"/>
      <c r="M144" s="117"/>
      <c r="N144" s="117" t="s">
        <v>38</v>
      </c>
      <c r="O144" s="64">
        <v>10</v>
      </c>
    </row>
    <row r="145" spans="2:15" hidden="1" x14ac:dyDescent="0.25">
      <c r="B145" s="81" t="s">
        <v>83</v>
      </c>
      <c r="C145" s="64">
        <v>12</v>
      </c>
      <c r="J145" s="117"/>
      <c r="K145" s="117"/>
      <c r="L145" s="117"/>
      <c r="M145" s="117"/>
      <c r="N145" s="117" t="s">
        <v>156</v>
      </c>
      <c r="O145" s="64">
        <v>9</v>
      </c>
    </row>
    <row r="146" spans="2:15" hidden="1" x14ac:dyDescent="0.25">
      <c r="B146" s="81" t="s">
        <v>128</v>
      </c>
      <c r="C146" s="64">
        <v>10</v>
      </c>
      <c r="J146" s="117"/>
      <c r="K146" s="117"/>
      <c r="L146" s="117"/>
      <c r="M146" s="117"/>
      <c r="N146" s="117" t="s">
        <v>89</v>
      </c>
      <c r="O146" s="64">
        <v>9</v>
      </c>
    </row>
    <row r="147" spans="2:15" hidden="1" x14ac:dyDescent="0.25">
      <c r="B147" s="81" t="s">
        <v>39</v>
      </c>
      <c r="C147" s="64">
        <v>10</v>
      </c>
      <c r="J147" s="117"/>
      <c r="K147" s="117"/>
      <c r="L147" s="117"/>
      <c r="M147" s="117"/>
      <c r="N147" s="117" t="s">
        <v>43</v>
      </c>
      <c r="O147" s="64">
        <v>8</v>
      </c>
    </row>
    <row r="148" spans="2:15" hidden="1" x14ac:dyDescent="0.25">
      <c r="B148" s="81" t="s">
        <v>41</v>
      </c>
      <c r="C148" s="64">
        <v>9</v>
      </c>
      <c r="J148" s="117"/>
      <c r="K148" s="117"/>
      <c r="L148" s="117"/>
      <c r="M148" s="117"/>
      <c r="N148" s="117" t="s">
        <v>31</v>
      </c>
      <c r="O148" s="64">
        <v>7</v>
      </c>
    </row>
    <row r="149" spans="2:15" hidden="1" x14ac:dyDescent="0.25">
      <c r="B149" s="81" t="s">
        <v>63</v>
      </c>
      <c r="C149" s="64">
        <v>8</v>
      </c>
      <c r="J149" s="117"/>
      <c r="K149" s="117"/>
      <c r="L149" s="117"/>
      <c r="M149" s="117"/>
      <c r="N149" s="117" t="s">
        <v>128</v>
      </c>
      <c r="O149" s="64">
        <v>7</v>
      </c>
    </row>
    <row r="150" spans="2:15" hidden="1" x14ac:dyDescent="0.25">
      <c r="B150" s="81" t="s">
        <v>142</v>
      </c>
      <c r="C150" s="64">
        <v>6</v>
      </c>
      <c r="J150" s="117"/>
      <c r="K150" s="117"/>
      <c r="L150" s="117"/>
      <c r="M150" s="117"/>
      <c r="N150" s="117" t="s">
        <v>137</v>
      </c>
      <c r="O150" s="64">
        <v>6</v>
      </c>
    </row>
    <row r="151" spans="2:15" hidden="1" x14ac:dyDescent="0.25">
      <c r="B151" s="81" t="s">
        <v>103</v>
      </c>
      <c r="C151" s="64">
        <v>5</v>
      </c>
      <c r="J151" s="117"/>
      <c r="K151" s="117"/>
      <c r="L151" s="117"/>
      <c r="M151" s="117"/>
      <c r="N151" s="117" t="s">
        <v>159</v>
      </c>
      <c r="O151" s="64">
        <v>5</v>
      </c>
    </row>
    <row r="152" spans="2:15" hidden="1" x14ac:dyDescent="0.25">
      <c r="B152" s="81" t="s">
        <v>82</v>
      </c>
      <c r="C152" s="64">
        <v>5</v>
      </c>
      <c r="J152" s="117"/>
      <c r="K152" s="117"/>
      <c r="L152" s="117"/>
      <c r="M152" s="117"/>
      <c r="N152" s="117" t="s">
        <v>142</v>
      </c>
      <c r="O152" s="64">
        <v>5</v>
      </c>
    </row>
    <row r="153" spans="2:15" hidden="1" x14ac:dyDescent="0.25">
      <c r="B153" s="81" t="s">
        <v>37</v>
      </c>
      <c r="C153" s="64">
        <v>5</v>
      </c>
      <c r="J153" s="117"/>
      <c r="K153" s="117"/>
      <c r="L153" s="117"/>
      <c r="M153" s="117"/>
      <c r="N153" s="117" t="s">
        <v>66</v>
      </c>
      <c r="O153" s="64">
        <v>5</v>
      </c>
    </row>
    <row r="154" spans="2:15" hidden="1" x14ac:dyDescent="0.25">
      <c r="B154" s="81" t="s">
        <v>38</v>
      </c>
      <c r="C154" s="64">
        <v>5</v>
      </c>
      <c r="J154" s="117"/>
      <c r="K154" s="117"/>
      <c r="L154" s="117"/>
      <c r="M154" s="117"/>
      <c r="N154" s="117" t="s">
        <v>165</v>
      </c>
      <c r="O154" s="64">
        <v>4</v>
      </c>
    </row>
    <row r="155" spans="2:15" hidden="1" x14ac:dyDescent="0.25">
      <c r="B155" s="81" t="s">
        <v>105</v>
      </c>
      <c r="C155" s="64">
        <v>4</v>
      </c>
      <c r="J155" s="117"/>
      <c r="K155" s="117"/>
      <c r="L155" s="117"/>
      <c r="M155" s="117"/>
      <c r="N155" s="117" t="s">
        <v>103</v>
      </c>
      <c r="O155" s="64">
        <v>4</v>
      </c>
    </row>
    <row r="156" spans="2:15" hidden="1" x14ac:dyDescent="0.25">
      <c r="B156" s="81" t="s">
        <v>66</v>
      </c>
      <c r="C156" s="64">
        <v>4</v>
      </c>
      <c r="J156" s="117"/>
      <c r="K156" s="117"/>
      <c r="L156" s="117"/>
      <c r="M156" s="117"/>
      <c r="N156" s="117" t="s">
        <v>54</v>
      </c>
      <c r="O156" s="64">
        <v>4</v>
      </c>
    </row>
    <row r="157" spans="2:15" hidden="1" x14ac:dyDescent="0.25">
      <c r="B157" s="81" t="s">
        <v>135</v>
      </c>
      <c r="C157" s="64">
        <v>4</v>
      </c>
      <c r="J157" s="117"/>
      <c r="K157" s="117"/>
      <c r="L157" s="117"/>
      <c r="M157" s="117"/>
      <c r="N157" s="117" t="s">
        <v>40</v>
      </c>
      <c r="O157" s="64">
        <v>3</v>
      </c>
    </row>
    <row r="158" spans="2:15" hidden="1" x14ac:dyDescent="0.25">
      <c r="B158" s="81" t="s">
        <v>45</v>
      </c>
      <c r="C158" s="64">
        <v>3</v>
      </c>
      <c r="J158" s="117"/>
      <c r="K158" s="117"/>
      <c r="L158" s="117"/>
      <c r="M158" s="117"/>
      <c r="N158" s="117" t="s">
        <v>144</v>
      </c>
      <c r="O158" s="64">
        <v>3</v>
      </c>
    </row>
    <row r="159" spans="2:15" hidden="1" x14ac:dyDescent="0.25">
      <c r="B159" s="81" t="s">
        <v>164</v>
      </c>
      <c r="C159" s="64">
        <v>3</v>
      </c>
      <c r="J159" s="117"/>
      <c r="K159" s="117"/>
      <c r="L159" s="117"/>
      <c r="M159" s="117"/>
      <c r="N159" s="117" t="s">
        <v>162</v>
      </c>
      <c r="O159" s="64">
        <v>3</v>
      </c>
    </row>
    <row r="160" spans="2:15" hidden="1" x14ac:dyDescent="0.25">
      <c r="B160" s="81" t="s">
        <v>34</v>
      </c>
      <c r="C160" s="64">
        <v>3</v>
      </c>
      <c r="J160" s="117"/>
      <c r="K160" s="117"/>
      <c r="L160" s="117"/>
      <c r="M160" s="117"/>
      <c r="N160" s="117" t="s">
        <v>122</v>
      </c>
      <c r="O160" s="64">
        <v>3</v>
      </c>
    </row>
    <row r="161" spans="2:15" hidden="1" x14ac:dyDescent="0.25">
      <c r="B161" s="81" t="s">
        <v>144</v>
      </c>
      <c r="C161" s="64">
        <v>3</v>
      </c>
      <c r="J161" s="117"/>
      <c r="K161" s="117"/>
      <c r="L161" s="117"/>
      <c r="M161" s="117"/>
      <c r="N161" s="117" t="s">
        <v>124</v>
      </c>
      <c r="O161" s="64">
        <v>2</v>
      </c>
    </row>
    <row r="162" spans="2:15" hidden="1" x14ac:dyDescent="0.25">
      <c r="B162" s="81" t="s">
        <v>148</v>
      </c>
      <c r="C162" s="64">
        <v>3</v>
      </c>
      <c r="J162" s="117"/>
      <c r="K162" s="117"/>
      <c r="L162" s="117"/>
      <c r="M162" s="117"/>
      <c r="N162" s="117" t="s">
        <v>82</v>
      </c>
      <c r="O162" s="64">
        <v>2</v>
      </c>
    </row>
    <row r="163" spans="2:15" hidden="1" x14ac:dyDescent="0.25">
      <c r="B163" s="81" t="s">
        <v>40</v>
      </c>
      <c r="C163" s="64">
        <v>2</v>
      </c>
      <c r="J163" s="117"/>
      <c r="K163" s="117"/>
      <c r="L163" s="117"/>
      <c r="M163" s="117"/>
      <c r="N163" s="117" t="s">
        <v>164</v>
      </c>
      <c r="O163" s="64">
        <v>2</v>
      </c>
    </row>
    <row r="164" spans="2:15" hidden="1" x14ac:dyDescent="0.25">
      <c r="B164" s="81" t="s">
        <v>77</v>
      </c>
      <c r="C164" s="64">
        <v>2</v>
      </c>
      <c r="J164" s="117"/>
      <c r="K164" s="117"/>
      <c r="L164" s="117"/>
      <c r="M164" s="117"/>
      <c r="N164" s="117" t="s">
        <v>106</v>
      </c>
      <c r="O164" s="64">
        <v>2</v>
      </c>
    </row>
    <row r="165" spans="2:15" hidden="1" x14ac:dyDescent="0.25">
      <c r="B165" s="81" t="s">
        <v>137</v>
      </c>
      <c r="C165" s="64">
        <v>2</v>
      </c>
      <c r="J165" s="117"/>
      <c r="K165" s="117"/>
      <c r="L165" s="117"/>
      <c r="M165" s="117"/>
      <c r="N165" s="117" t="s">
        <v>49</v>
      </c>
      <c r="O165" s="64">
        <v>2</v>
      </c>
    </row>
    <row r="166" spans="2:15" hidden="1" x14ac:dyDescent="0.25">
      <c r="B166" s="81" t="s">
        <v>31</v>
      </c>
      <c r="C166" s="64">
        <v>2</v>
      </c>
      <c r="J166" s="117"/>
      <c r="K166" s="117"/>
      <c r="L166" s="117"/>
      <c r="M166" s="117"/>
      <c r="N166" s="117" t="s">
        <v>105</v>
      </c>
      <c r="O166" s="64">
        <v>2</v>
      </c>
    </row>
    <row r="167" spans="2:15" hidden="1" x14ac:dyDescent="0.25">
      <c r="B167" s="81" t="s">
        <v>162</v>
      </c>
      <c r="C167" s="64">
        <v>2</v>
      </c>
      <c r="J167" s="117"/>
      <c r="K167" s="117"/>
      <c r="L167" s="117"/>
      <c r="M167" s="117"/>
      <c r="N167" s="117" t="s">
        <v>75</v>
      </c>
      <c r="O167" s="64">
        <v>2</v>
      </c>
    </row>
    <row r="168" spans="2:15" hidden="1" x14ac:dyDescent="0.25">
      <c r="B168" s="81" t="s">
        <v>147</v>
      </c>
      <c r="C168" s="64">
        <v>2</v>
      </c>
      <c r="J168" s="117"/>
      <c r="K168" s="117"/>
      <c r="L168" s="117"/>
      <c r="M168" s="117"/>
      <c r="N168" s="117" t="s">
        <v>147</v>
      </c>
      <c r="O168" s="64">
        <v>1</v>
      </c>
    </row>
    <row r="169" spans="2:15" hidden="1" x14ac:dyDescent="0.25">
      <c r="B169" s="81" t="s">
        <v>122</v>
      </c>
      <c r="C169" s="64">
        <v>2</v>
      </c>
      <c r="J169" s="117"/>
      <c r="K169" s="117"/>
      <c r="L169" s="117"/>
      <c r="M169" s="117"/>
      <c r="N169" s="117" t="s">
        <v>109</v>
      </c>
      <c r="O169" s="64">
        <v>1</v>
      </c>
    </row>
    <row r="170" spans="2:15" hidden="1" x14ac:dyDescent="0.25">
      <c r="B170" s="81" t="s">
        <v>75</v>
      </c>
      <c r="C170" s="64">
        <v>2</v>
      </c>
      <c r="J170" s="117"/>
      <c r="K170" s="117"/>
      <c r="L170" s="117"/>
      <c r="M170" s="117"/>
      <c r="N170" s="117" t="s">
        <v>63</v>
      </c>
      <c r="O170" s="64">
        <v>1</v>
      </c>
    </row>
    <row r="171" spans="2:15" hidden="1" x14ac:dyDescent="0.25">
      <c r="B171" s="81" t="s">
        <v>106</v>
      </c>
      <c r="C171" s="64">
        <v>1</v>
      </c>
      <c r="J171" s="117"/>
      <c r="K171" s="117"/>
      <c r="L171" s="117"/>
      <c r="M171" s="117"/>
      <c r="N171" s="117" t="s">
        <v>77</v>
      </c>
      <c r="O171" s="64">
        <v>1</v>
      </c>
    </row>
    <row r="172" spans="2:15" hidden="1" x14ac:dyDescent="0.25">
      <c r="B172" s="81" t="s">
        <v>108</v>
      </c>
      <c r="C172" s="64">
        <v>1</v>
      </c>
      <c r="J172" s="117"/>
      <c r="K172" s="117"/>
      <c r="L172" s="117"/>
      <c r="M172" s="117"/>
      <c r="N172" s="117" t="s">
        <v>150</v>
      </c>
      <c r="O172" s="64">
        <v>1</v>
      </c>
    </row>
    <row r="173" spans="2:15" hidden="1" x14ac:dyDescent="0.25">
      <c r="B173" s="81" t="s">
        <v>109</v>
      </c>
      <c r="C173" s="64">
        <v>1</v>
      </c>
      <c r="J173" s="117"/>
      <c r="K173" s="117"/>
      <c r="L173" s="117"/>
      <c r="M173" s="117"/>
      <c r="N173" s="117" t="s">
        <v>92</v>
      </c>
      <c r="O173" s="64">
        <v>0.96</v>
      </c>
    </row>
    <row r="174" spans="2:15" hidden="1" x14ac:dyDescent="0.25">
      <c r="B174" s="81" t="s">
        <v>159</v>
      </c>
      <c r="C174" s="64">
        <v>1</v>
      </c>
      <c r="J174" s="117"/>
      <c r="K174" s="117"/>
      <c r="L174" s="117"/>
      <c r="M174" s="117"/>
      <c r="N174" s="117" t="s">
        <v>64</v>
      </c>
      <c r="O174" s="64">
        <v>0.92200000000000004</v>
      </c>
    </row>
    <row r="175" spans="2:15" hidden="1" x14ac:dyDescent="0.25">
      <c r="B175" s="81" t="s">
        <v>92</v>
      </c>
      <c r="C175" s="64">
        <v>0.87419999999999998</v>
      </c>
      <c r="J175" s="117"/>
      <c r="K175" s="117"/>
      <c r="L175" s="117"/>
      <c r="M175" s="117"/>
      <c r="N175" s="117" t="s">
        <v>113</v>
      </c>
      <c r="O175" s="64">
        <v>0.88959999999999995</v>
      </c>
    </row>
    <row r="176" spans="2:15" hidden="1" x14ac:dyDescent="0.25">
      <c r="B176" s="81" t="s">
        <v>49</v>
      </c>
      <c r="C176" s="64">
        <v>0.80920000000000003</v>
      </c>
      <c r="J176" s="117"/>
      <c r="K176" s="117"/>
      <c r="L176" s="117"/>
      <c r="M176" s="117"/>
      <c r="N176" s="117" t="s">
        <v>42</v>
      </c>
      <c r="O176" s="64">
        <v>0.64129999999999998</v>
      </c>
    </row>
    <row r="177" spans="2:15" hidden="1" x14ac:dyDescent="0.25">
      <c r="B177" s="81" t="s">
        <v>57</v>
      </c>
      <c r="C177" s="64">
        <v>0.76219999999999999</v>
      </c>
      <c r="J177" s="117"/>
      <c r="K177" s="117"/>
      <c r="L177" s="117"/>
      <c r="M177" s="117"/>
      <c r="N177" s="117" t="s">
        <v>115</v>
      </c>
      <c r="O177" s="64">
        <v>0.61260000000000003</v>
      </c>
    </row>
    <row r="178" spans="2:15" hidden="1" x14ac:dyDescent="0.25">
      <c r="B178" s="81" t="s">
        <v>136</v>
      </c>
      <c r="C178" s="64">
        <v>0.54649999999999999</v>
      </c>
      <c r="J178" s="117"/>
      <c r="K178" s="117"/>
      <c r="L178" s="117"/>
      <c r="M178" s="117"/>
      <c r="N178" s="117" t="s">
        <v>57</v>
      </c>
      <c r="O178" s="64">
        <v>0.5887</v>
      </c>
    </row>
    <row r="179" spans="2:15" hidden="1" x14ac:dyDescent="0.25">
      <c r="B179" s="81" t="s">
        <v>64</v>
      </c>
      <c r="C179" s="64">
        <v>0.4879</v>
      </c>
      <c r="J179" s="117"/>
      <c r="K179" s="117"/>
      <c r="L179" s="117"/>
      <c r="M179" s="117"/>
      <c r="N179" s="117" t="s">
        <v>136</v>
      </c>
      <c r="O179" s="64">
        <v>0.52280000000000004</v>
      </c>
    </row>
    <row r="180" spans="2:15" hidden="1" x14ac:dyDescent="0.25">
      <c r="B180" s="81" t="s">
        <v>113</v>
      </c>
      <c r="C180" s="64">
        <v>0.31130000000000002</v>
      </c>
      <c r="J180" s="117"/>
      <c r="K180" s="117"/>
      <c r="L180" s="117"/>
      <c r="M180" s="117"/>
      <c r="N180" s="117" t="s">
        <v>46</v>
      </c>
      <c r="O180" s="64">
        <v>0.48409999999999997</v>
      </c>
    </row>
    <row r="181" spans="2:15" hidden="1" x14ac:dyDescent="0.25">
      <c r="B181" s="81" t="s">
        <v>111</v>
      </c>
      <c r="C181" s="64">
        <v>0.25430000000000003</v>
      </c>
      <c r="J181" s="117"/>
      <c r="K181" s="117"/>
      <c r="L181" s="117"/>
      <c r="M181" s="117"/>
      <c r="N181" s="117" t="s">
        <v>118</v>
      </c>
      <c r="O181" s="64">
        <v>0.44</v>
      </c>
    </row>
    <row r="182" spans="2:15" hidden="1" x14ac:dyDescent="0.25">
      <c r="B182" s="81" t="s">
        <v>42</v>
      </c>
      <c r="C182" s="64">
        <v>0.23549999999999999</v>
      </c>
      <c r="J182" s="117"/>
      <c r="K182" s="117"/>
      <c r="L182" s="117"/>
      <c r="M182" s="117"/>
      <c r="N182" s="117" t="s">
        <v>145</v>
      </c>
      <c r="O182" s="64">
        <v>0.38940000000000002</v>
      </c>
    </row>
    <row r="183" spans="2:15" hidden="1" x14ac:dyDescent="0.25">
      <c r="B183" s="81" t="s">
        <v>152</v>
      </c>
      <c r="C183" s="64">
        <v>0.20599999999999999</v>
      </c>
      <c r="J183" s="117"/>
      <c r="K183" s="117"/>
      <c r="L183" s="117"/>
      <c r="M183" s="117"/>
      <c r="N183" s="117" t="s">
        <v>152</v>
      </c>
      <c r="O183" s="64">
        <v>0.33239999999999997</v>
      </c>
    </row>
    <row r="184" spans="2:15" hidden="1" x14ac:dyDescent="0.25">
      <c r="B184" s="81" t="s">
        <v>46</v>
      </c>
      <c r="C184" s="64">
        <v>0.16900000000000001</v>
      </c>
      <c r="J184" s="117"/>
      <c r="K184" s="117"/>
      <c r="L184" s="117"/>
      <c r="M184" s="117"/>
      <c r="N184" s="117" t="s">
        <v>98</v>
      </c>
      <c r="O184" s="64">
        <v>0.32300000000000001</v>
      </c>
    </row>
    <row r="185" spans="2:15" hidden="1" x14ac:dyDescent="0.25">
      <c r="B185" s="81" t="s">
        <v>118</v>
      </c>
      <c r="C185" s="64">
        <v>0.15970000000000001</v>
      </c>
      <c r="J185" s="117"/>
      <c r="K185" s="117"/>
      <c r="L185" s="117"/>
      <c r="M185" s="117"/>
      <c r="N185" s="117" t="s">
        <v>139</v>
      </c>
      <c r="O185" s="64">
        <v>0.31280000000000002</v>
      </c>
    </row>
    <row r="186" spans="2:15" hidden="1" x14ac:dyDescent="0.25">
      <c r="B186" s="81" t="s">
        <v>62</v>
      </c>
      <c r="C186" s="64">
        <v>0.15770000000000001</v>
      </c>
      <c r="J186" s="117"/>
      <c r="K186" s="117"/>
      <c r="L186" s="117"/>
      <c r="M186" s="117"/>
      <c r="N186" s="117" t="s">
        <v>151</v>
      </c>
      <c r="O186" s="64">
        <v>0.29360000000000003</v>
      </c>
    </row>
    <row r="187" spans="2:15" hidden="1" x14ac:dyDescent="0.25">
      <c r="B187" s="81" t="s">
        <v>98</v>
      </c>
      <c r="C187" s="64">
        <v>0.15129999999999999</v>
      </c>
      <c r="J187" s="117"/>
      <c r="K187" s="117"/>
      <c r="L187" s="117"/>
      <c r="M187" s="117"/>
      <c r="N187" s="117" t="s">
        <v>34</v>
      </c>
      <c r="O187" s="64">
        <v>0.28000000000000003</v>
      </c>
    </row>
    <row r="188" spans="2:15" hidden="1" x14ac:dyDescent="0.25">
      <c r="B188" s="81" t="s">
        <v>145</v>
      </c>
      <c r="C188" s="64">
        <v>0.12939999999999999</v>
      </c>
      <c r="J188" s="117"/>
      <c r="K188" s="117"/>
      <c r="L188" s="117"/>
      <c r="M188" s="117"/>
      <c r="N188" s="117" t="s">
        <v>155</v>
      </c>
      <c r="O188" s="64">
        <v>0.26079999999999998</v>
      </c>
    </row>
    <row r="189" spans="2:15" hidden="1" x14ac:dyDescent="0.25">
      <c r="B189" s="81" t="s">
        <v>151</v>
      </c>
      <c r="C189" s="64">
        <v>0.1157</v>
      </c>
      <c r="J189" s="117"/>
      <c r="K189" s="117"/>
      <c r="L189" s="117"/>
      <c r="M189" s="117"/>
      <c r="N189" s="117" t="s">
        <v>35</v>
      </c>
      <c r="O189" s="64">
        <v>0.25080000000000002</v>
      </c>
    </row>
    <row r="190" spans="2:15" hidden="1" x14ac:dyDescent="0.25">
      <c r="B190" s="81" t="s">
        <v>155</v>
      </c>
      <c r="C190" s="64">
        <v>0.1045</v>
      </c>
      <c r="J190" s="117"/>
      <c r="K190" s="117"/>
      <c r="L190" s="117"/>
      <c r="M190" s="117"/>
      <c r="N190" s="117" t="s">
        <v>101</v>
      </c>
      <c r="O190" s="64">
        <v>0.25009999999999999</v>
      </c>
    </row>
    <row r="191" spans="2:15" hidden="1" x14ac:dyDescent="0.25">
      <c r="B191" s="81" t="s">
        <v>85</v>
      </c>
      <c r="C191" s="64">
        <v>0.1017</v>
      </c>
      <c r="J191" s="117"/>
      <c r="K191" s="117"/>
      <c r="L191" s="117"/>
      <c r="M191" s="117"/>
      <c r="N191" s="117" t="s">
        <v>48</v>
      </c>
      <c r="O191" s="64">
        <v>0.21609999999999999</v>
      </c>
    </row>
    <row r="192" spans="2:15" hidden="1" x14ac:dyDescent="0.25">
      <c r="B192" s="81" t="s">
        <v>35</v>
      </c>
      <c r="C192" s="64">
        <v>0.1011</v>
      </c>
      <c r="J192" s="117"/>
      <c r="K192" s="117"/>
      <c r="L192" s="117"/>
      <c r="M192" s="117"/>
      <c r="N192" s="117" t="s">
        <v>97</v>
      </c>
      <c r="O192" s="64">
        <v>0.2109</v>
      </c>
    </row>
    <row r="193" spans="2:15" hidden="1" x14ac:dyDescent="0.25">
      <c r="B193" s="81" t="s">
        <v>68</v>
      </c>
      <c r="C193" s="64">
        <v>8.9099999999999999E-2</v>
      </c>
      <c r="J193" s="117"/>
      <c r="K193" s="117"/>
      <c r="L193" s="117"/>
      <c r="M193" s="117"/>
      <c r="N193" s="117" t="s">
        <v>108</v>
      </c>
      <c r="O193" s="64">
        <v>0.19020000000000001</v>
      </c>
    </row>
    <row r="194" spans="2:15" hidden="1" x14ac:dyDescent="0.25">
      <c r="B194" s="81" t="s">
        <v>97</v>
      </c>
      <c r="C194" s="64">
        <v>8.7800000000000003E-2</v>
      </c>
      <c r="J194" s="117"/>
      <c r="K194" s="117"/>
      <c r="L194" s="117"/>
      <c r="M194" s="117"/>
      <c r="N194" s="117" t="s">
        <v>62</v>
      </c>
      <c r="O194" s="64">
        <v>0.18210000000000001</v>
      </c>
    </row>
    <row r="195" spans="2:15" hidden="1" x14ac:dyDescent="0.25">
      <c r="B195" s="81" t="s">
        <v>101</v>
      </c>
      <c r="C195" s="64">
        <v>8.7499999999999994E-2</v>
      </c>
      <c r="J195" s="117"/>
      <c r="K195" s="117"/>
      <c r="L195" s="117"/>
      <c r="M195" s="117"/>
      <c r="N195" s="117" t="s">
        <v>85</v>
      </c>
      <c r="O195" s="64">
        <v>0.15160000000000001</v>
      </c>
    </row>
    <row r="196" spans="2:15" hidden="1" x14ac:dyDescent="0.25">
      <c r="B196" s="81" t="s">
        <v>36</v>
      </c>
      <c r="C196" s="64">
        <v>6.2799999999999995E-2</v>
      </c>
      <c r="J196" s="117"/>
      <c r="K196" s="117"/>
      <c r="L196" s="117"/>
      <c r="M196" s="117"/>
      <c r="N196" s="117" t="s">
        <v>111</v>
      </c>
      <c r="O196" s="64">
        <v>0.1431</v>
      </c>
    </row>
    <row r="197" spans="2:15" hidden="1" x14ac:dyDescent="0.25">
      <c r="B197" s="81" t="s">
        <v>93</v>
      </c>
      <c r="C197" s="64">
        <v>6.1199999999999997E-2</v>
      </c>
      <c r="J197" s="117"/>
      <c r="K197" s="117"/>
      <c r="L197" s="117"/>
      <c r="M197" s="117"/>
      <c r="N197" s="117" t="s">
        <v>36</v>
      </c>
      <c r="O197" s="64">
        <v>0.12130000000000001</v>
      </c>
    </row>
    <row r="198" spans="2:15" hidden="1" x14ac:dyDescent="0.25">
      <c r="B198" s="81" t="s">
        <v>127</v>
      </c>
      <c r="C198" s="64">
        <v>4.7199999999999999E-2</v>
      </c>
      <c r="J198" s="117"/>
      <c r="K198" s="117"/>
      <c r="L198" s="117"/>
      <c r="M198" s="117"/>
      <c r="N198" s="117" t="s">
        <v>93</v>
      </c>
      <c r="O198" s="64">
        <v>0.10920000000000001</v>
      </c>
    </row>
    <row r="199" spans="2:15" hidden="1" x14ac:dyDescent="0.25">
      <c r="B199" s="81" t="s">
        <v>156</v>
      </c>
      <c r="C199" s="64">
        <v>4.4400000000000002E-2</v>
      </c>
      <c r="J199" s="117"/>
      <c r="K199" s="117"/>
      <c r="L199" s="117"/>
      <c r="M199" s="117"/>
      <c r="N199" s="117" t="s">
        <v>68</v>
      </c>
      <c r="O199" s="64">
        <v>0.1086</v>
      </c>
    </row>
    <row r="200" spans="2:15" hidden="1" x14ac:dyDescent="0.25">
      <c r="B200" s="81" t="s">
        <v>78</v>
      </c>
      <c r="C200" s="64">
        <v>3.8100000000000002E-2</v>
      </c>
      <c r="J200" s="117"/>
      <c r="K200" s="117"/>
      <c r="L200" s="117"/>
      <c r="M200" s="117"/>
      <c r="N200" s="117" t="s">
        <v>78</v>
      </c>
      <c r="O200" s="64">
        <v>9.1899999999999996E-2</v>
      </c>
    </row>
    <row r="201" spans="2:15" hidden="1" x14ac:dyDescent="0.25">
      <c r="B201" s="81" t="s">
        <v>123</v>
      </c>
      <c r="C201" s="64">
        <v>3.3500000000000002E-2</v>
      </c>
      <c r="J201" s="117"/>
      <c r="K201" s="117"/>
      <c r="L201" s="117"/>
      <c r="M201" s="117"/>
      <c r="N201" s="117" t="s">
        <v>127</v>
      </c>
      <c r="O201" s="64">
        <v>8.48E-2</v>
      </c>
    </row>
    <row r="202" spans="2:15" hidden="1" x14ac:dyDescent="0.25">
      <c r="B202" s="81" t="s">
        <v>146</v>
      </c>
      <c r="C202" s="64">
        <v>3.0700000000000002E-2</v>
      </c>
      <c r="J202" s="117"/>
      <c r="K202" s="117"/>
      <c r="L202" s="117"/>
      <c r="M202" s="117"/>
      <c r="N202" s="117" t="s">
        <v>123</v>
      </c>
      <c r="O202" s="64">
        <v>5.8200000000000002E-2</v>
      </c>
    </row>
    <row r="203" spans="2:15" hidden="1" x14ac:dyDescent="0.25">
      <c r="B203" s="81" t="s">
        <v>48</v>
      </c>
      <c r="C203" s="64">
        <v>2.47E-2</v>
      </c>
      <c r="J203" s="117"/>
      <c r="K203" s="117"/>
      <c r="L203" s="117"/>
      <c r="M203" s="117"/>
      <c r="N203" s="117" t="s">
        <v>146</v>
      </c>
      <c r="O203" s="64">
        <v>5.67E-2</v>
      </c>
    </row>
    <row r="204" spans="2:15" hidden="1" x14ac:dyDescent="0.25">
      <c r="B204" s="81" t="s">
        <v>117</v>
      </c>
      <c r="C204" s="64">
        <v>1.89E-2</v>
      </c>
      <c r="J204" s="117"/>
      <c r="K204" s="117"/>
      <c r="L204" s="117"/>
      <c r="M204" s="117"/>
      <c r="N204" s="117" t="s">
        <v>65</v>
      </c>
      <c r="O204" s="64">
        <v>4.7399999999999998E-2</v>
      </c>
    </row>
    <row r="205" spans="2:15" hidden="1" x14ac:dyDescent="0.25">
      <c r="B205" s="81" t="s">
        <v>65</v>
      </c>
      <c r="C205" s="64">
        <v>8.0000000000000002E-3</v>
      </c>
      <c r="J205" s="117"/>
      <c r="K205" s="117"/>
      <c r="L205" s="117"/>
      <c r="M205" s="117"/>
      <c r="N205" s="117" t="s">
        <v>117</v>
      </c>
      <c r="O205" s="64">
        <v>5.5999999999999999E-3</v>
      </c>
    </row>
    <row r="206" spans="2:15" x14ac:dyDescent="0.25">
      <c r="B206" s="81"/>
      <c r="J206" s="117"/>
      <c r="K206" s="117"/>
      <c r="L206" s="117"/>
    </row>
    <row r="207" spans="2:15" x14ac:dyDescent="0.25">
      <c r="B207" s="81"/>
    </row>
  </sheetData>
  <sheetProtection algorithmName="SHA-512" hashValue="UPq0GVE2Zc4pQdo4VWclyCE0CR7+FA6uBLJdgSbnueORSP/6K+lT6J7t4qq0ObhRKEcCzdDcGCGT59aS2XGscQ==" saltValue="79Oq3Q7a1yX3aGItdK/dVw==" spinCount="100000" sheet="1" scenarios="1"/>
  <sortState ref="U45:V86">
    <sortCondition ref="U44"/>
  </sortState>
  <mergeCells count="2">
    <mergeCell ref="A1:X1"/>
    <mergeCell ref="Y2:AB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47"/>
  <sheetViews>
    <sheetView showGridLines="0" showRowColHeaders="0" zoomScale="80" zoomScaleNormal="80" workbookViewId="0">
      <selection sqref="A1:F1"/>
    </sheetView>
  </sheetViews>
  <sheetFormatPr defaultRowHeight="15.75" x14ac:dyDescent="0.25"/>
  <cols>
    <col min="1" max="16384" width="9" style="64"/>
  </cols>
  <sheetData>
    <row r="1" spans="1:12" x14ac:dyDescent="0.25">
      <c r="A1" s="82"/>
      <c r="K1" s="176" t="s">
        <v>264</v>
      </c>
      <c r="L1" s="176"/>
    </row>
    <row r="2" spans="1:12" x14ac:dyDescent="0.25">
      <c r="K2" s="176"/>
      <c r="L2" s="176"/>
    </row>
    <row r="3" spans="1:12" x14ac:dyDescent="0.25">
      <c r="K3" s="176"/>
      <c r="L3" s="176"/>
    </row>
    <row r="4" spans="1:12" x14ac:dyDescent="0.25">
      <c r="K4" s="176"/>
      <c r="L4" s="176"/>
    </row>
    <row r="5" spans="1:12" x14ac:dyDescent="0.25">
      <c r="K5" s="176"/>
      <c r="L5" s="176"/>
    </row>
    <row r="6" spans="1:12" x14ac:dyDescent="0.25">
      <c r="K6" s="176"/>
      <c r="L6" s="176"/>
    </row>
    <row r="7" spans="1:12" x14ac:dyDescent="0.25">
      <c r="K7" s="176"/>
      <c r="L7" s="176"/>
    </row>
    <row r="12" spans="1:12" x14ac:dyDescent="0.25">
      <c r="A12" s="83"/>
    </row>
    <row r="13" spans="1:12" x14ac:dyDescent="0.25">
      <c r="A13" s="83"/>
    </row>
    <row r="14" spans="1:12" x14ac:dyDescent="0.25">
      <c r="A14" s="83"/>
    </row>
    <row r="15" spans="1:12" x14ac:dyDescent="0.25">
      <c r="A15" s="83"/>
    </row>
    <row r="29" spans="5:15" x14ac:dyDescent="0.25">
      <c r="E29" s="75"/>
      <c r="F29" s="75"/>
      <c r="G29" s="75"/>
      <c r="H29" s="75"/>
      <c r="I29" s="75"/>
      <c r="J29" s="75"/>
      <c r="K29" s="75"/>
      <c r="L29" s="75"/>
      <c r="M29" s="75"/>
      <c r="N29" s="75"/>
      <c r="O29" s="75"/>
    </row>
    <row r="33" spans="1:4" x14ac:dyDescent="0.25">
      <c r="A33" s="75" t="s">
        <v>317</v>
      </c>
    </row>
    <row r="38" spans="1:4" hidden="1" x14ac:dyDescent="0.25">
      <c r="A38" s="69" t="s">
        <v>169</v>
      </c>
      <c r="B38" s="69" t="s">
        <v>209</v>
      </c>
    </row>
    <row r="39" spans="1:4" hidden="1" x14ac:dyDescent="0.25">
      <c r="A39" s="83" t="s">
        <v>179</v>
      </c>
      <c r="B39" s="83">
        <v>65244</v>
      </c>
      <c r="C39" s="84">
        <v>65000</v>
      </c>
      <c r="D39" s="67">
        <f t="shared" ref="D39:D47" si="0">B39/$B$47</f>
        <v>0.44708637838548776</v>
      </c>
    </row>
    <row r="40" spans="1:4" hidden="1" x14ac:dyDescent="0.25">
      <c r="A40" s="83" t="s">
        <v>177</v>
      </c>
      <c r="B40" s="83">
        <v>56672.6126</v>
      </c>
      <c r="C40" s="84">
        <v>57000</v>
      </c>
      <c r="D40" s="67">
        <f t="shared" si="0"/>
        <v>0.38835070076907857</v>
      </c>
    </row>
    <row r="41" spans="1:4" hidden="1" x14ac:dyDescent="0.25">
      <c r="A41" s="83" t="s">
        <v>181</v>
      </c>
      <c r="B41" s="83">
        <v>11482.143099999999</v>
      </c>
      <c r="C41" s="84">
        <v>11000</v>
      </c>
      <c r="D41" s="67">
        <f t="shared" si="0"/>
        <v>7.8681714405660561E-2</v>
      </c>
    </row>
    <row r="42" spans="1:4" hidden="1" x14ac:dyDescent="0.25">
      <c r="A42" s="83" t="s">
        <v>180</v>
      </c>
      <c r="B42" s="83">
        <v>7559.2217000000001</v>
      </c>
      <c r="C42" s="84">
        <v>7600</v>
      </c>
      <c r="D42" s="67">
        <f t="shared" si="0"/>
        <v>5.1799783171877722E-2</v>
      </c>
    </row>
    <row r="43" spans="1:4" hidden="1" x14ac:dyDescent="0.25">
      <c r="A43" s="83" t="s">
        <v>315</v>
      </c>
      <c r="B43" s="83">
        <v>2126.5886999999998</v>
      </c>
      <c r="C43" s="84">
        <v>2100</v>
      </c>
      <c r="D43" s="67">
        <f t="shared" si="0"/>
        <v>1.4572509965644388E-2</v>
      </c>
    </row>
    <row r="44" spans="1:4" hidden="1" x14ac:dyDescent="0.25">
      <c r="A44" s="83" t="s">
        <v>179</v>
      </c>
      <c r="B44" s="83">
        <v>1477</v>
      </c>
      <c r="C44" s="84">
        <v>1500</v>
      </c>
      <c r="D44" s="67">
        <f t="shared" si="0"/>
        <v>1.0121184796691886E-2</v>
      </c>
    </row>
    <row r="45" spans="1:4" hidden="1" x14ac:dyDescent="0.25">
      <c r="A45" s="83" t="s">
        <v>182</v>
      </c>
      <c r="B45" s="83">
        <v>913.95979999999997</v>
      </c>
      <c r="C45" s="84"/>
      <c r="D45" s="67">
        <f t="shared" si="0"/>
        <v>6.2629357024695711E-3</v>
      </c>
    </row>
    <row r="46" spans="1:4" hidden="1" x14ac:dyDescent="0.25">
      <c r="A46" s="83" t="s">
        <v>192</v>
      </c>
      <c r="B46" s="83">
        <v>456.00580000000002</v>
      </c>
      <c r="C46" s="84"/>
      <c r="D46" s="67">
        <f t="shared" si="0"/>
        <v>3.1247928030895878E-3</v>
      </c>
    </row>
    <row r="47" spans="1:4" hidden="1" x14ac:dyDescent="0.25">
      <c r="A47" s="64" t="s">
        <v>265</v>
      </c>
      <c r="B47" s="64">
        <v>145931.53169999999</v>
      </c>
      <c r="C47" s="84">
        <v>150000</v>
      </c>
      <c r="D47" s="67">
        <f t="shared" si="0"/>
        <v>1</v>
      </c>
    </row>
  </sheetData>
  <sheetProtection algorithmName="SHA-512" hashValue="UxY/Yv4COpOvd9Uisd8Tby1XQyYdgSs9KwA3cu+RgmXf9M3xxTv5ly1bfktSTak8gwYsY2JTGBauPghdpwQYbA==" saltValue="ZvMwWWTCPbvVO3z5oZpTNg==" spinCount="100000" sheet="1" scenarios="1"/>
  <mergeCells count="1">
    <mergeCell ref="K1:L7"/>
  </mergeCells>
  <pageMargins left="0.7" right="0.7" top="0.75" bottom="0.75" header="0.3" footer="0.3"/>
  <pageSetup paperSize="0" orientation="portrait" horizontalDpi="0" verticalDpi="0" copie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dimension ref="A1:O50"/>
  <sheetViews>
    <sheetView showGridLines="0" showRowColHeaders="0" zoomScale="70" zoomScaleNormal="70" workbookViewId="0">
      <selection sqref="A1:F1"/>
    </sheetView>
  </sheetViews>
  <sheetFormatPr defaultRowHeight="15.75" x14ac:dyDescent="0.25"/>
  <cols>
    <col min="1" max="16384" width="9" style="7"/>
  </cols>
  <sheetData>
    <row r="1" spans="1:1" x14ac:dyDescent="0.25">
      <c r="A1" s="52"/>
    </row>
    <row r="12" spans="1:1" x14ac:dyDescent="0.25">
      <c r="A12" s="11"/>
    </row>
    <row r="13" spans="1:1" x14ac:dyDescent="0.25">
      <c r="A13" s="11"/>
    </row>
    <row r="14" spans="1:1" x14ac:dyDescent="0.25">
      <c r="A14" s="11"/>
    </row>
    <row r="15" spans="1:1" x14ac:dyDescent="0.25">
      <c r="A15" s="11"/>
    </row>
    <row r="29" spans="5:15" x14ac:dyDescent="0.25">
      <c r="E29" s="53"/>
      <c r="F29" s="53"/>
      <c r="G29" s="53"/>
      <c r="H29" s="53"/>
      <c r="I29" s="53"/>
      <c r="J29" s="53"/>
      <c r="K29" s="53"/>
      <c r="L29" s="53"/>
      <c r="M29" s="53"/>
      <c r="N29" s="53"/>
      <c r="O29" s="53"/>
    </row>
    <row r="33" spans="1:4" x14ac:dyDescent="0.25">
      <c r="A33" s="8" t="s">
        <v>317</v>
      </c>
    </row>
    <row r="38" spans="1:4" hidden="1" x14ac:dyDescent="0.25">
      <c r="A38" s="9" t="s">
        <v>169</v>
      </c>
      <c r="B38" s="9" t="s">
        <v>209</v>
      </c>
    </row>
    <row r="39" spans="1:4" hidden="1" x14ac:dyDescent="0.25">
      <c r="A39" s="156" t="s">
        <v>149</v>
      </c>
      <c r="B39" s="12">
        <v>801</v>
      </c>
      <c r="C39" s="163" t="str">
        <f t="shared" ref="C39:C45" si="0">(IF(ISNUMBER(B39),(IF(B39&lt;100,"&lt;100",IF(B39&lt;200,"&lt;200",IF(B39&lt;500,"&lt;500",IF(B39&lt;1000,"&lt;1,000",IF(B39&lt;10000,(ROUND(B39,-2)),IF(B39&lt;100000,(ROUND(B39,-3)),IF(B39&lt;1000000,(ROUND(B39,-4)),IF(B39&gt;=1000000,(ROUND(B39,-5))))))))))),"-"))</f>
        <v>&lt;1,000</v>
      </c>
      <c r="D39" s="10">
        <f t="shared" ref="D39:D48" si="1">B39/$B$50</f>
        <v>1.0203821656050955</v>
      </c>
    </row>
    <row r="40" spans="1:4" hidden="1" x14ac:dyDescent="0.25">
      <c r="A40" s="156" t="s">
        <v>96</v>
      </c>
      <c r="B40" s="12">
        <v>298</v>
      </c>
      <c r="C40" s="163" t="str">
        <f t="shared" si="0"/>
        <v>&lt;500</v>
      </c>
      <c r="D40" s="10">
        <f t="shared" si="1"/>
        <v>0.37961783439490449</v>
      </c>
    </row>
    <row r="41" spans="1:4" hidden="1" x14ac:dyDescent="0.25">
      <c r="A41" s="156" t="s">
        <v>167</v>
      </c>
      <c r="B41" s="12">
        <v>105</v>
      </c>
      <c r="C41" s="163" t="str">
        <f t="shared" si="0"/>
        <v>&lt;200</v>
      </c>
      <c r="D41" s="10">
        <f t="shared" si="1"/>
        <v>0.13375796178343949</v>
      </c>
    </row>
    <row r="42" spans="1:4" hidden="1" x14ac:dyDescent="0.25">
      <c r="A42" s="156" t="s">
        <v>69</v>
      </c>
      <c r="B42" s="12">
        <v>90</v>
      </c>
      <c r="C42" s="163" t="str">
        <f t="shared" si="0"/>
        <v>&lt;100</v>
      </c>
      <c r="D42" s="10">
        <f t="shared" si="1"/>
        <v>0.11464968152866242</v>
      </c>
    </row>
    <row r="43" spans="1:4" hidden="1" x14ac:dyDescent="0.25">
      <c r="A43" s="156" t="s">
        <v>72</v>
      </c>
      <c r="B43" s="12">
        <v>78</v>
      </c>
      <c r="C43" s="163" t="str">
        <f t="shared" si="0"/>
        <v>&lt;100</v>
      </c>
      <c r="D43" s="10">
        <f t="shared" si="1"/>
        <v>9.936305732484077E-2</v>
      </c>
    </row>
    <row r="44" spans="1:4" hidden="1" x14ac:dyDescent="0.25">
      <c r="A44" s="156" t="s">
        <v>119</v>
      </c>
      <c r="B44" s="12">
        <v>47</v>
      </c>
      <c r="C44" s="163" t="str">
        <f t="shared" si="0"/>
        <v>&lt;100</v>
      </c>
      <c r="D44" s="10">
        <f t="shared" si="1"/>
        <v>5.9872611464968153E-2</v>
      </c>
    </row>
    <row r="45" spans="1:4" hidden="1" x14ac:dyDescent="0.25">
      <c r="A45" s="156" t="s">
        <v>32</v>
      </c>
      <c r="B45" s="12">
        <v>44</v>
      </c>
      <c r="C45" s="163" t="str">
        <f t="shared" si="0"/>
        <v>&lt;100</v>
      </c>
      <c r="D45" s="10">
        <f t="shared" si="1"/>
        <v>5.605095541401274E-2</v>
      </c>
    </row>
    <row r="46" spans="1:4" hidden="1" x14ac:dyDescent="0.25">
      <c r="A46" s="156" t="s">
        <v>128</v>
      </c>
      <c r="B46" s="12">
        <v>7</v>
      </c>
      <c r="C46" s="163"/>
      <c r="D46" s="10">
        <f t="shared" si="1"/>
        <v>8.9171974522292991E-3</v>
      </c>
    </row>
    <row r="47" spans="1:4" hidden="1" x14ac:dyDescent="0.25">
      <c r="A47" s="156" t="s">
        <v>159</v>
      </c>
      <c r="B47" s="12">
        <v>5</v>
      </c>
      <c r="C47" s="163"/>
      <c r="D47" s="10">
        <f t="shared" si="1"/>
        <v>6.369426751592357E-3</v>
      </c>
    </row>
    <row r="48" spans="1:4" hidden="1" x14ac:dyDescent="0.25">
      <c r="A48" s="156" t="s">
        <v>106</v>
      </c>
      <c r="B48" s="12">
        <v>2</v>
      </c>
      <c r="C48" s="163"/>
      <c r="D48" s="10">
        <f t="shared" si="1"/>
        <v>2.5477707006369425E-3</v>
      </c>
    </row>
    <row r="49" spans="1:4" hidden="1" x14ac:dyDescent="0.25">
      <c r="C49" s="163"/>
      <c r="D49" s="10"/>
    </row>
    <row r="50" spans="1:4" hidden="1" x14ac:dyDescent="0.25">
      <c r="A50" s="7" t="s">
        <v>234</v>
      </c>
      <c r="B50" s="12">
        <v>785</v>
      </c>
      <c r="C50" s="163" t="str">
        <f t="shared" ref="C50" si="2">(IF(ISNUMBER(B50),(IF(B50&lt;100,"&lt;100",IF(B50&lt;200,"&lt;200",IF(B50&lt;500,"&lt;500",IF(B50&lt;1000,"&lt;1,000",IF(B50&lt;10000,(ROUND(B50,-2)),IF(B50&lt;100000,(ROUND(B50,-3)),IF(B50&lt;1000000,(ROUND(B50,-4)),IF(B50&gt;=1000000,(ROUND(B50,-5))))))))))),"-"))</f>
        <v>&lt;1,000</v>
      </c>
      <c r="D50" s="10">
        <f t="shared" ref="D50" si="3">B50/$B$50</f>
        <v>1</v>
      </c>
    </row>
  </sheetData>
  <sheetProtection algorithmName="SHA-512" hashValue="8NQ3R4TTA8IW4U86uufpxzCdPlIqRntDWMeCgtEf4tBC9LE5GMJPJPgl7zx/DghfDf6kIXunmrz2CTHG7TQ/pA==" saltValue="8j5p2DEhUB29hZz8WpV/dQ==" spinCount="100000" sheet="1" scenarios="1"/>
  <sortState ref="A38:D48">
    <sortCondition descending="1" ref="B39"/>
  </sortState>
  <pageMargins left="0.7" right="0.7" top="0.75" bottom="0.75" header="0.3" footer="0.3"/>
  <pageSetup paperSize="0" orientation="portrait" horizontalDpi="0" verticalDpi="0" copie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T202"/>
  <sheetViews>
    <sheetView showGridLines="0" showRowColHeaders="0" zoomScale="80" zoomScaleNormal="80" workbookViewId="0">
      <selection sqref="A1:T1"/>
    </sheetView>
  </sheetViews>
  <sheetFormatPr defaultRowHeight="15.75" x14ac:dyDescent="0.25"/>
  <cols>
    <col min="1" max="5" width="9" style="64"/>
    <col min="6" max="6" width="9.375" style="64" bestFit="1" customWidth="1"/>
    <col min="7" max="10" width="9" style="64"/>
    <col min="11" max="11" width="9" style="64" customWidth="1"/>
    <col min="12" max="16384" width="9" style="64"/>
  </cols>
  <sheetData>
    <row r="1" spans="1:20" ht="21" x14ac:dyDescent="0.35">
      <c r="A1" s="175" t="s">
        <v>266</v>
      </c>
      <c r="B1" s="175"/>
      <c r="C1" s="175"/>
      <c r="D1" s="175"/>
      <c r="E1" s="175"/>
      <c r="F1" s="175"/>
      <c r="G1" s="175"/>
      <c r="H1" s="175"/>
      <c r="I1" s="175"/>
      <c r="J1" s="175"/>
      <c r="K1" s="175"/>
      <c r="L1" s="175"/>
      <c r="M1" s="175"/>
      <c r="N1" s="175"/>
      <c r="O1" s="175"/>
      <c r="P1" s="175"/>
      <c r="Q1" s="175"/>
      <c r="R1" s="175"/>
      <c r="S1" s="175"/>
      <c r="T1" s="175"/>
    </row>
    <row r="31" spans="1:19" ht="15.75" customHeight="1" x14ac:dyDescent="0.25">
      <c r="A31" s="75" t="s">
        <v>317</v>
      </c>
      <c r="I31" s="85"/>
      <c r="J31" s="85"/>
      <c r="K31" s="85"/>
      <c r="L31" s="85"/>
      <c r="M31" s="85"/>
      <c r="N31" s="85"/>
      <c r="O31" s="85"/>
      <c r="P31" s="85"/>
      <c r="Q31" s="85"/>
      <c r="R31" s="85"/>
      <c r="S31" s="85"/>
    </row>
    <row r="39" spans="1:13" ht="18.75" hidden="1" x14ac:dyDescent="0.3">
      <c r="B39" s="72" t="s">
        <v>169</v>
      </c>
      <c r="C39" s="72">
        <v>2000</v>
      </c>
      <c r="D39" s="72"/>
      <c r="G39" s="72" t="s">
        <v>169</v>
      </c>
      <c r="H39" s="72">
        <v>2015</v>
      </c>
    </row>
    <row r="40" spans="1:13" hidden="1" x14ac:dyDescent="0.25">
      <c r="A40" s="64">
        <v>1</v>
      </c>
      <c r="B40" s="64" t="s">
        <v>25</v>
      </c>
      <c r="C40" s="101">
        <v>34503</v>
      </c>
      <c r="D40" s="86">
        <v>35000</v>
      </c>
      <c r="E40" s="67">
        <f t="shared" ref="E40:E61" si="0">C40/$C$61</f>
        <v>0.1420226040967083</v>
      </c>
      <c r="G40" s="64" t="s">
        <v>126</v>
      </c>
      <c r="H40" s="115">
        <v>25611</v>
      </c>
      <c r="I40" s="86">
        <v>26000</v>
      </c>
      <c r="J40" s="67">
        <f>H40/$H$61</f>
        <v>0.24252041808906494</v>
      </c>
      <c r="L40" s="78" t="s">
        <v>12</v>
      </c>
      <c r="M40" s="102"/>
    </row>
    <row r="41" spans="1:13" hidden="1" x14ac:dyDescent="0.25">
      <c r="A41" s="64">
        <v>2</v>
      </c>
      <c r="B41" s="64" t="s">
        <v>126</v>
      </c>
      <c r="C41" s="115">
        <v>26057</v>
      </c>
      <c r="D41" s="86">
        <v>26000</v>
      </c>
      <c r="E41" s="67">
        <f t="shared" si="0"/>
        <v>0.10725684708425147</v>
      </c>
      <c r="G41" s="64" t="s">
        <v>25</v>
      </c>
      <c r="H41" s="101">
        <v>7811</v>
      </c>
      <c r="I41" s="86">
        <v>7800</v>
      </c>
      <c r="J41" s="67">
        <f t="shared" ref="J41:J61" si="1">H41/$H$61</f>
        <v>7.3965365885505688E-2</v>
      </c>
      <c r="L41" s="78" t="s">
        <v>50</v>
      </c>
      <c r="M41" s="103"/>
    </row>
    <row r="42" spans="1:13" hidden="1" x14ac:dyDescent="0.25">
      <c r="A42" s="64">
        <v>3</v>
      </c>
      <c r="B42" s="64" t="s">
        <v>17</v>
      </c>
      <c r="C42" s="104">
        <v>22938</v>
      </c>
      <c r="D42" s="86">
        <v>23000</v>
      </c>
      <c r="E42" s="67">
        <f t="shared" si="0"/>
        <v>9.4418296750146222E-2</v>
      </c>
      <c r="G42" s="64" t="s">
        <v>94</v>
      </c>
      <c r="H42" s="103">
        <v>7557</v>
      </c>
      <c r="I42" s="86"/>
      <c r="J42" s="67">
        <f t="shared" si="1"/>
        <v>7.1560142106870631E-2</v>
      </c>
      <c r="L42" s="78" t="s">
        <v>52</v>
      </c>
      <c r="M42" s="101"/>
    </row>
    <row r="43" spans="1:13" hidden="1" x14ac:dyDescent="0.25">
      <c r="A43" s="64">
        <v>4</v>
      </c>
      <c r="B43" s="64" t="s">
        <v>29</v>
      </c>
      <c r="C43" s="106">
        <v>16984</v>
      </c>
      <c r="D43" s="86">
        <v>17000</v>
      </c>
      <c r="E43" s="67">
        <f t="shared" si="0"/>
        <v>6.9910208039257279E-2</v>
      </c>
      <c r="G43" s="64" t="s">
        <v>29</v>
      </c>
      <c r="H43" s="106">
        <v>5105</v>
      </c>
      <c r="I43" s="86">
        <v>5100</v>
      </c>
      <c r="J43" s="67">
        <f t="shared" si="1"/>
        <v>4.8341210196582586E-2</v>
      </c>
      <c r="L43" s="78" t="s">
        <v>55</v>
      </c>
      <c r="M43" s="104"/>
    </row>
    <row r="44" spans="1:13" hidden="1" x14ac:dyDescent="0.25">
      <c r="A44" s="64">
        <v>5</v>
      </c>
      <c r="B44" s="64" t="s">
        <v>28</v>
      </c>
      <c r="C44" s="119">
        <v>15586</v>
      </c>
      <c r="D44" s="86">
        <v>16000</v>
      </c>
      <c r="E44" s="67">
        <f t="shared" si="0"/>
        <v>6.415570551694913E-2</v>
      </c>
      <c r="G44" s="64" t="s">
        <v>17</v>
      </c>
      <c r="H44" s="104">
        <v>4959</v>
      </c>
      <c r="I44" s="86">
        <v>5000</v>
      </c>
      <c r="J44" s="67">
        <f t="shared" si="1"/>
        <v>4.695867999311519E-2</v>
      </c>
      <c r="L44" s="78" t="s">
        <v>56</v>
      </c>
      <c r="M44" s="105"/>
    </row>
    <row r="45" spans="1:13" hidden="1" x14ac:dyDescent="0.25">
      <c r="A45" s="64">
        <v>6</v>
      </c>
      <c r="B45" s="64" t="s">
        <v>168</v>
      </c>
      <c r="C45" s="114">
        <v>15405</v>
      </c>
      <c r="D45" s="86">
        <v>15000</v>
      </c>
      <c r="E45" s="67">
        <f t="shared" si="0"/>
        <v>6.3410666206120958E-2</v>
      </c>
      <c r="G45" s="64" t="s">
        <v>21</v>
      </c>
      <c r="H45" s="108">
        <v>4864</v>
      </c>
      <c r="I45" s="86">
        <v>4900</v>
      </c>
      <c r="J45" s="67">
        <f t="shared" si="1"/>
        <v>4.6059088422365856E-2</v>
      </c>
      <c r="L45" s="78" t="s">
        <v>255</v>
      </c>
      <c r="M45" s="106"/>
    </row>
    <row r="46" spans="1:13" hidden="1" x14ac:dyDescent="0.25">
      <c r="A46" s="64">
        <v>7</v>
      </c>
      <c r="B46" s="64" t="s">
        <v>16</v>
      </c>
      <c r="C46" s="108">
        <v>15062</v>
      </c>
      <c r="D46" s="86"/>
      <c r="E46" s="67">
        <f t="shared" si="0"/>
        <v>6.199879613090515E-2</v>
      </c>
      <c r="G46" s="64" t="s">
        <v>28</v>
      </c>
      <c r="H46" s="119">
        <v>4714</v>
      </c>
      <c r="I46" s="86">
        <v>4700</v>
      </c>
      <c r="J46" s="67">
        <f t="shared" si="1"/>
        <v>4.4638680679077433E-2</v>
      </c>
      <c r="L46" s="78" t="s">
        <v>67</v>
      </c>
      <c r="M46" s="107"/>
    </row>
    <row r="47" spans="1:13" hidden="1" x14ac:dyDescent="0.25">
      <c r="A47" s="64">
        <v>8</v>
      </c>
      <c r="B47" s="64" t="s">
        <v>76</v>
      </c>
      <c r="C47" s="107">
        <v>12326</v>
      </c>
      <c r="D47" s="86">
        <v>12000</v>
      </c>
      <c r="E47" s="67">
        <f t="shared" si="0"/>
        <v>5.0736765443469452E-2</v>
      </c>
      <c r="G47" s="64" t="s">
        <v>76</v>
      </c>
      <c r="H47" s="107">
        <v>3641</v>
      </c>
      <c r="I47" s="86">
        <v>3600</v>
      </c>
      <c r="J47" s="67">
        <f t="shared" si="1"/>
        <v>3.4478030622087597E-2</v>
      </c>
      <c r="L47" s="78" t="s">
        <v>16</v>
      </c>
      <c r="M47" s="108"/>
    </row>
    <row r="48" spans="1:13" hidden="1" x14ac:dyDescent="0.25">
      <c r="A48" s="64">
        <v>9</v>
      </c>
      <c r="B48" s="64" t="s">
        <v>20</v>
      </c>
      <c r="C48" s="112">
        <v>12277</v>
      </c>
      <c r="D48" s="86">
        <v>12000</v>
      </c>
      <c r="E48" s="67">
        <f t="shared" si="0"/>
        <v>5.0535069718438623E-2</v>
      </c>
      <c r="G48" s="64" t="s">
        <v>20</v>
      </c>
      <c r="H48" s="123">
        <v>3519</v>
      </c>
      <c r="I48" s="86">
        <v>3500</v>
      </c>
      <c r="J48" s="67">
        <f t="shared" si="1"/>
        <v>3.3322765657546348E-2</v>
      </c>
      <c r="L48" s="78" t="s">
        <v>84</v>
      </c>
      <c r="M48" s="109"/>
    </row>
    <row r="49" spans="1:13" hidden="1" x14ac:dyDescent="0.25">
      <c r="A49" s="64">
        <v>10</v>
      </c>
      <c r="B49" s="64" t="s">
        <v>94</v>
      </c>
      <c r="C49" s="103">
        <v>9624</v>
      </c>
      <c r="D49" s="86"/>
      <c r="E49" s="67">
        <f t="shared" si="0"/>
        <v>3.9614686891769432E-2</v>
      </c>
      <c r="G49" s="64" t="s">
        <v>168</v>
      </c>
      <c r="H49" s="114">
        <v>3310</v>
      </c>
      <c r="I49" s="86">
        <v>3300</v>
      </c>
      <c r="J49" s="67">
        <f t="shared" si="1"/>
        <v>3.1343664201897818E-2</v>
      </c>
      <c r="L49" s="78" t="s">
        <v>90</v>
      </c>
      <c r="M49" s="102"/>
    </row>
    <row r="50" spans="1:13" hidden="1" x14ac:dyDescent="0.25">
      <c r="A50" s="64">
        <v>11</v>
      </c>
      <c r="B50" s="64" t="s">
        <v>21</v>
      </c>
      <c r="C50" s="108">
        <v>6796</v>
      </c>
      <c r="D50" s="86">
        <v>6800</v>
      </c>
      <c r="E50" s="67">
        <f t="shared" si="0"/>
        <v>2.7973962189990136E-2</v>
      </c>
      <c r="G50" s="64" t="s">
        <v>16</v>
      </c>
      <c r="H50" s="108">
        <v>3226</v>
      </c>
      <c r="I50" s="86"/>
      <c r="J50" s="67">
        <f t="shared" si="1"/>
        <v>3.05482358656563E-2</v>
      </c>
      <c r="L50" s="78" t="s">
        <v>94</v>
      </c>
      <c r="M50" s="103"/>
    </row>
    <row r="51" spans="1:13" hidden="1" x14ac:dyDescent="0.25">
      <c r="A51" s="64">
        <v>12</v>
      </c>
      <c r="B51" s="64" t="s">
        <v>67</v>
      </c>
      <c r="C51" s="107">
        <v>6107</v>
      </c>
      <c r="D51" s="86">
        <v>6100</v>
      </c>
      <c r="E51" s="67">
        <f t="shared" si="0"/>
        <v>2.5137873321699492E-2</v>
      </c>
      <c r="G51" s="64" t="s">
        <v>52</v>
      </c>
      <c r="H51" s="160">
        <v>2973</v>
      </c>
      <c r="I51" s="86">
        <v>3000</v>
      </c>
      <c r="J51" s="67">
        <f t="shared" si="1"/>
        <v>2.81524814719765E-2</v>
      </c>
      <c r="L51" s="78" t="s">
        <v>95</v>
      </c>
      <c r="M51" s="101"/>
    </row>
    <row r="52" spans="1:13" hidden="1" x14ac:dyDescent="0.25">
      <c r="A52" s="64">
        <v>13</v>
      </c>
      <c r="B52" s="64" t="s">
        <v>255</v>
      </c>
      <c r="C52" s="106">
        <v>4809</v>
      </c>
      <c r="D52" s="86">
        <v>4800</v>
      </c>
      <c r="E52" s="67">
        <f t="shared" si="0"/>
        <v>1.9794994728025685E-2</v>
      </c>
      <c r="G52" s="64" t="s">
        <v>67</v>
      </c>
      <c r="H52" s="107">
        <v>2678</v>
      </c>
      <c r="I52" s="86">
        <v>2700</v>
      </c>
      <c r="J52" s="67">
        <f t="shared" si="1"/>
        <v>2.5359012910175938E-2</v>
      </c>
      <c r="L52" s="78" t="s">
        <v>17</v>
      </c>
      <c r="M52" s="104"/>
    </row>
    <row r="53" spans="1:13" hidden="1" x14ac:dyDescent="0.25">
      <c r="A53" s="64">
        <v>14</v>
      </c>
      <c r="B53" s="64" t="s">
        <v>52</v>
      </c>
      <c r="C53" s="160">
        <v>4701</v>
      </c>
      <c r="D53" s="86">
        <v>4700</v>
      </c>
      <c r="E53" s="67">
        <f t="shared" si="0"/>
        <v>1.9350440885100594E-2</v>
      </c>
      <c r="G53" s="64" t="s">
        <v>12</v>
      </c>
      <c r="H53" s="102">
        <v>2429</v>
      </c>
      <c r="I53" s="86">
        <v>2400</v>
      </c>
      <c r="J53" s="67">
        <f t="shared" si="1"/>
        <v>2.3001136056317158E-2</v>
      </c>
      <c r="L53" s="78" t="s">
        <v>18</v>
      </c>
      <c r="M53" s="111"/>
    </row>
    <row r="54" spans="1:13" hidden="1" x14ac:dyDescent="0.25">
      <c r="A54" s="64">
        <v>15</v>
      </c>
      <c r="B54" s="64" t="s">
        <v>84</v>
      </c>
      <c r="C54" s="109">
        <v>2791</v>
      </c>
      <c r="D54" s="86">
        <v>2800</v>
      </c>
      <c r="E54" s="67">
        <f t="shared" si="0"/>
        <v>1.148842384818459E-2</v>
      </c>
      <c r="G54" s="64" t="s">
        <v>95</v>
      </c>
      <c r="H54" s="101">
        <v>2209</v>
      </c>
      <c r="I54" s="86">
        <v>2200</v>
      </c>
      <c r="J54" s="67">
        <f t="shared" si="1"/>
        <v>2.0917871366160808E-2</v>
      </c>
      <c r="L54" s="78" t="s">
        <v>20</v>
      </c>
      <c r="M54" s="112"/>
    </row>
    <row r="55" spans="1:13" hidden="1" x14ac:dyDescent="0.25">
      <c r="A55" s="64">
        <v>16</v>
      </c>
      <c r="B55" s="64" t="s">
        <v>23</v>
      </c>
      <c r="C55" s="125">
        <v>2621</v>
      </c>
      <c r="D55" s="86">
        <v>2600</v>
      </c>
      <c r="E55" s="67">
        <f t="shared" si="0"/>
        <v>1.0788663169506201E-2</v>
      </c>
      <c r="G55" s="64" t="s">
        <v>255</v>
      </c>
      <c r="H55" s="106">
        <v>2176</v>
      </c>
      <c r="I55" s="86">
        <v>2200</v>
      </c>
      <c r="J55" s="67">
        <f t="shared" si="1"/>
        <v>2.0605381662637357E-2</v>
      </c>
      <c r="L55" s="78" t="s">
        <v>112</v>
      </c>
      <c r="M55" s="107"/>
    </row>
    <row r="56" spans="1:13" hidden="1" x14ac:dyDescent="0.25">
      <c r="A56" s="64">
        <v>17</v>
      </c>
      <c r="B56" s="64" t="s">
        <v>50</v>
      </c>
      <c r="C56" s="103">
        <v>2338</v>
      </c>
      <c r="D56" s="86">
        <v>2300</v>
      </c>
      <c r="E56" s="67">
        <f t="shared" si="0"/>
        <v>9.623767451471003E-3</v>
      </c>
      <c r="G56" s="64" t="s">
        <v>56</v>
      </c>
      <c r="H56" s="105">
        <v>1532</v>
      </c>
      <c r="I56" s="86">
        <v>1500</v>
      </c>
      <c r="J56" s="67">
        <f t="shared" si="1"/>
        <v>1.4507097751452404E-2</v>
      </c>
      <c r="L56" s="78" t="s">
        <v>21</v>
      </c>
      <c r="M56" s="108"/>
    </row>
    <row r="57" spans="1:13" hidden="1" x14ac:dyDescent="0.25">
      <c r="A57" s="64">
        <v>18</v>
      </c>
      <c r="B57" s="64" t="s">
        <v>90</v>
      </c>
      <c r="C57" s="102">
        <v>2141</v>
      </c>
      <c r="D57" s="86">
        <v>2100</v>
      </c>
      <c r="E57" s="67">
        <f t="shared" si="0"/>
        <v>8.8128683120613418E-3</v>
      </c>
      <c r="G57" s="64" t="s">
        <v>26</v>
      </c>
      <c r="H57" s="104">
        <v>1435</v>
      </c>
      <c r="I57" s="86">
        <v>1400</v>
      </c>
      <c r="J57" s="67">
        <f t="shared" si="1"/>
        <v>1.3588567410792557E-2</v>
      </c>
      <c r="L57" s="78" t="s">
        <v>126</v>
      </c>
      <c r="M57" s="115"/>
    </row>
    <row r="58" spans="1:13" hidden="1" x14ac:dyDescent="0.25">
      <c r="A58" s="64">
        <v>19</v>
      </c>
      <c r="B58" s="64" t="s">
        <v>55</v>
      </c>
      <c r="C58" s="104">
        <v>1850</v>
      </c>
      <c r="D58" s="86">
        <v>1900</v>
      </c>
      <c r="E58" s="67">
        <f t="shared" si="0"/>
        <v>7.6150426797353954E-3</v>
      </c>
      <c r="G58" s="64" t="s">
        <v>84</v>
      </c>
      <c r="H58" s="109">
        <v>1423</v>
      </c>
      <c r="I58" s="86">
        <v>1400</v>
      </c>
      <c r="J58" s="67">
        <f t="shared" si="1"/>
        <v>1.3474934791329484E-2</v>
      </c>
      <c r="L58" s="78" t="s">
        <v>224</v>
      </c>
      <c r="M58" s="116"/>
    </row>
    <row r="59" spans="1:13" hidden="1" x14ac:dyDescent="0.25">
      <c r="A59" s="64">
        <v>20</v>
      </c>
      <c r="B59" s="64" t="s">
        <v>13</v>
      </c>
      <c r="C59" s="105">
        <v>1799</v>
      </c>
      <c r="D59" s="86">
        <v>1800</v>
      </c>
      <c r="E59" s="67">
        <f t="shared" si="0"/>
        <v>7.4051144761318796E-3</v>
      </c>
      <c r="G59" s="64" t="s">
        <v>112</v>
      </c>
      <c r="H59" s="107">
        <v>988</v>
      </c>
      <c r="I59" s="86" t="s">
        <v>241</v>
      </c>
      <c r="J59" s="67">
        <f t="shared" si="1"/>
        <v>9.3557523357930637E-3</v>
      </c>
      <c r="L59" s="78" t="s">
        <v>23</v>
      </c>
      <c r="M59" s="103"/>
    </row>
    <row r="60" spans="1:13" hidden="1" x14ac:dyDescent="0.25">
      <c r="B60" s="64" t="s">
        <v>192</v>
      </c>
      <c r="C60" s="122">
        <f>SUM(C63:C204)</f>
        <v>26225.201100000002</v>
      </c>
      <c r="D60" s="86">
        <f t="shared" ref="D60:D61" si="2">(IF(ISNUMBER(C60),(IF(C60&lt;100,"&lt;100",IF(C60&lt;200,"&lt;200",IF(C60&lt;500,"&lt;500",IF(C60&lt;1000,"&lt;1,000",IF(C60&lt;10000,(ROUND(C60,-2)),IF(C60&lt;100000,(ROUND(C60,-3)),IF(C60&lt;1000000,(ROUND(C60,-4)),IF(C60&gt;=1000000,(ROUND(C60,-5))))))))))),"-"))</f>
        <v>26000</v>
      </c>
      <c r="E60" s="67">
        <f t="shared" si="0"/>
        <v>0.10794920306007766</v>
      </c>
      <c r="G60" s="64" t="s">
        <v>192</v>
      </c>
      <c r="H60" s="122">
        <f>SUM(H63:H204)</f>
        <v>13443.479499999999</v>
      </c>
      <c r="I60" s="86">
        <f t="shared" ref="I60:I61" si="3">(IF(ISNUMBER(H60),(IF(H60&lt;100,"&lt;100",IF(H60&lt;200,"&lt;200",IF(H60&lt;500,"&lt;500",IF(H60&lt;1000,"&lt;1,000",IF(H60&lt;10000,(ROUND(H60,-2)),IF(H60&lt;100000,(ROUND(H60,-3)),IF(H60&lt;1000000,(ROUND(H60,-4)),IF(H60&gt;=1000000,(ROUND(H60,-5))))))))))),"-"))</f>
        <v>13000</v>
      </c>
      <c r="J60" s="67">
        <f t="shared" si="1"/>
        <v>0.1273014825235943</v>
      </c>
      <c r="K60" s="66"/>
      <c r="L60" s="78" t="s">
        <v>25</v>
      </c>
      <c r="M60" s="101"/>
    </row>
    <row r="61" spans="1:13" hidden="1" x14ac:dyDescent="0.25">
      <c r="B61" s="64" t="s">
        <v>11</v>
      </c>
      <c r="C61" s="64">
        <v>242940.20110000001</v>
      </c>
      <c r="D61" s="64">
        <f t="shared" si="2"/>
        <v>240000</v>
      </c>
      <c r="E61" s="67">
        <f t="shared" si="0"/>
        <v>1</v>
      </c>
      <c r="G61" s="64" t="s">
        <v>11</v>
      </c>
      <c r="H61" s="64">
        <v>105603.4795</v>
      </c>
      <c r="I61" s="86">
        <f t="shared" si="3"/>
        <v>110000</v>
      </c>
      <c r="J61" s="67">
        <f t="shared" si="1"/>
        <v>1</v>
      </c>
      <c r="L61" s="78" t="s">
        <v>26</v>
      </c>
      <c r="M61" s="104"/>
    </row>
    <row r="62" spans="1:13" hidden="1" x14ac:dyDescent="0.25">
      <c r="C62" s="117"/>
      <c r="H62" s="117"/>
      <c r="L62" s="78" t="s">
        <v>28</v>
      </c>
      <c r="M62" s="110"/>
    </row>
    <row r="63" spans="1:13" hidden="1" x14ac:dyDescent="0.25">
      <c r="B63" s="64" t="s">
        <v>56</v>
      </c>
      <c r="C63" s="105">
        <v>1679</v>
      </c>
      <c r="G63" s="64" t="s">
        <v>18</v>
      </c>
      <c r="H63" s="118">
        <v>739</v>
      </c>
      <c r="L63" s="78" t="s">
        <v>29</v>
      </c>
      <c r="M63" s="106"/>
    </row>
    <row r="64" spans="1:13" hidden="1" x14ac:dyDescent="0.25">
      <c r="B64" s="64" t="s">
        <v>154</v>
      </c>
      <c r="C64" s="64">
        <v>1526</v>
      </c>
      <c r="G64" s="64" t="s">
        <v>55</v>
      </c>
      <c r="H64" s="104">
        <v>724</v>
      </c>
      <c r="L64" s="78" t="s">
        <v>76</v>
      </c>
      <c r="M64" s="107"/>
    </row>
    <row r="65" spans="2:13" hidden="1" x14ac:dyDescent="0.25">
      <c r="B65" s="64" t="s">
        <v>47</v>
      </c>
      <c r="C65" s="64">
        <v>1514</v>
      </c>
      <c r="G65" s="64" t="s">
        <v>60</v>
      </c>
      <c r="H65" s="64">
        <v>589</v>
      </c>
      <c r="L65" s="78" t="s">
        <v>168</v>
      </c>
      <c r="M65" s="114"/>
    </row>
    <row r="66" spans="2:13" hidden="1" x14ac:dyDescent="0.25">
      <c r="B66" s="64" t="s">
        <v>12</v>
      </c>
      <c r="C66" s="102">
        <v>1445</v>
      </c>
      <c r="G66" s="64" t="s">
        <v>125</v>
      </c>
      <c r="H66" s="64">
        <v>573</v>
      </c>
    </row>
    <row r="67" spans="2:13" hidden="1" x14ac:dyDescent="0.25">
      <c r="B67" s="64" t="s">
        <v>112</v>
      </c>
      <c r="C67" s="107">
        <v>1433</v>
      </c>
      <c r="G67" s="64" t="s">
        <v>90</v>
      </c>
      <c r="H67" s="102">
        <v>519</v>
      </c>
    </row>
    <row r="68" spans="2:13" hidden="1" x14ac:dyDescent="0.25">
      <c r="B68" s="64" t="s">
        <v>18</v>
      </c>
      <c r="C68" s="118">
        <v>1377</v>
      </c>
      <c r="G68" s="64" t="s">
        <v>157</v>
      </c>
      <c r="H68" s="64">
        <v>471</v>
      </c>
    </row>
    <row r="69" spans="2:13" hidden="1" x14ac:dyDescent="0.25">
      <c r="B69" s="64" t="s">
        <v>14</v>
      </c>
      <c r="C69" s="64">
        <v>1328</v>
      </c>
      <c r="G69" s="64" t="s">
        <v>50</v>
      </c>
      <c r="H69" s="103">
        <v>426</v>
      </c>
    </row>
    <row r="70" spans="2:13" hidden="1" x14ac:dyDescent="0.25">
      <c r="B70" s="64" t="s">
        <v>157</v>
      </c>
      <c r="C70" s="64">
        <v>1266</v>
      </c>
      <c r="G70" s="64" t="s">
        <v>141</v>
      </c>
      <c r="H70" s="64">
        <v>425</v>
      </c>
    </row>
    <row r="71" spans="2:13" hidden="1" x14ac:dyDescent="0.25">
      <c r="B71" s="64" t="s">
        <v>22</v>
      </c>
      <c r="C71" s="64">
        <v>1231</v>
      </c>
      <c r="G71" s="64" t="s">
        <v>149</v>
      </c>
      <c r="H71" s="64">
        <v>423</v>
      </c>
    </row>
    <row r="72" spans="2:13" hidden="1" x14ac:dyDescent="0.25">
      <c r="B72" s="64" t="s">
        <v>27</v>
      </c>
      <c r="C72" s="64">
        <v>1160</v>
      </c>
      <c r="G72" s="64" t="s">
        <v>120</v>
      </c>
      <c r="H72" s="64">
        <v>422</v>
      </c>
    </row>
    <row r="73" spans="2:13" hidden="1" x14ac:dyDescent="0.25">
      <c r="B73" s="64" t="s">
        <v>87</v>
      </c>
      <c r="C73" s="64">
        <v>960</v>
      </c>
      <c r="G73" s="64" t="s">
        <v>19</v>
      </c>
      <c r="H73" s="64">
        <v>381</v>
      </c>
    </row>
    <row r="74" spans="2:13" hidden="1" x14ac:dyDescent="0.25">
      <c r="B74" s="64" t="s">
        <v>60</v>
      </c>
      <c r="C74" s="64">
        <v>886</v>
      </c>
      <c r="G74" s="64" t="s">
        <v>44</v>
      </c>
      <c r="H74" s="64">
        <v>381</v>
      </c>
    </row>
    <row r="75" spans="2:13" hidden="1" x14ac:dyDescent="0.25">
      <c r="B75" s="64" t="s">
        <v>26</v>
      </c>
      <c r="C75" s="104">
        <v>792</v>
      </c>
      <c r="G75" s="64" t="s">
        <v>14</v>
      </c>
      <c r="H75" s="64">
        <v>362</v>
      </c>
    </row>
    <row r="76" spans="2:13" hidden="1" x14ac:dyDescent="0.25">
      <c r="B76" s="64" t="s">
        <v>125</v>
      </c>
      <c r="C76" s="64">
        <v>754</v>
      </c>
      <c r="G76" s="64" t="s">
        <v>23</v>
      </c>
      <c r="H76" s="103">
        <v>356</v>
      </c>
    </row>
    <row r="77" spans="2:13" hidden="1" x14ac:dyDescent="0.25">
      <c r="B77" s="64" t="s">
        <v>51</v>
      </c>
      <c r="C77" s="64">
        <v>577</v>
      </c>
      <c r="G77" s="64" t="s">
        <v>24</v>
      </c>
      <c r="H77" s="64">
        <v>352</v>
      </c>
    </row>
    <row r="78" spans="2:13" hidden="1" x14ac:dyDescent="0.25">
      <c r="B78" s="64" t="s">
        <v>70</v>
      </c>
      <c r="C78" s="64">
        <v>560</v>
      </c>
      <c r="G78" s="64" t="s">
        <v>47</v>
      </c>
      <c r="H78" s="64">
        <v>337</v>
      </c>
    </row>
    <row r="79" spans="2:13" hidden="1" x14ac:dyDescent="0.25">
      <c r="B79" s="64" t="s">
        <v>44</v>
      </c>
      <c r="C79" s="64">
        <v>519</v>
      </c>
      <c r="G79" s="64" t="s">
        <v>143</v>
      </c>
      <c r="H79" s="64">
        <v>334</v>
      </c>
    </row>
    <row r="80" spans="2:13" hidden="1" x14ac:dyDescent="0.25">
      <c r="B80" s="64" t="s">
        <v>120</v>
      </c>
      <c r="C80" s="64">
        <v>516</v>
      </c>
      <c r="G80" s="64" t="s">
        <v>87</v>
      </c>
      <c r="H80" s="64">
        <v>333</v>
      </c>
    </row>
    <row r="81" spans="2:8" hidden="1" x14ac:dyDescent="0.25">
      <c r="B81" s="64" t="s">
        <v>107</v>
      </c>
      <c r="C81" s="64">
        <v>505</v>
      </c>
      <c r="G81" s="64" t="s">
        <v>58</v>
      </c>
      <c r="H81" s="64">
        <v>332</v>
      </c>
    </row>
    <row r="82" spans="2:8" hidden="1" x14ac:dyDescent="0.25">
      <c r="B82" s="64" t="s">
        <v>58</v>
      </c>
      <c r="C82" s="64">
        <v>460</v>
      </c>
      <c r="G82" s="64" t="s">
        <v>129</v>
      </c>
      <c r="H82" s="64">
        <v>332</v>
      </c>
    </row>
    <row r="83" spans="2:8" hidden="1" x14ac:dyDescent="0.25">
      <c r="B83" s="64" t="s">
        <v>91</v>
      </c>
      <c r="C83" s="64">
        <v>425</v>
      </c>
      <c r="G83" s="64" t="s">
        <v>27</v>
      </c>
      <c r="H83" s="64">
        <v>291</v>
      </c>
    </row>
    <row r="84" spans="2:8" hidden="1" x14ac:dyDescent="0.25">
      <c r="B84" s="64" t="s">
        <v>19</v>
      </c>
      <c r="C84" s="64">
        <v>380</v>
      </c>
      <c r="G84" s="64" t="s">
        <v>107</v>
      </c>
      <c r="H84" s="64">
        <v>284</v>
      </c>
    </row>
    <row r="85" spans="2:8" hidden="1" x14ac:dyDescent="0.25">
      <c r="B85" s="64" t="s">
        <v>141</v>
      </c>
      <c r="C85" s="64">
        <v>349</v>
      </c>
      <c r="G85" s="64" t="s">
        <v>22</v>
      </c>
      <c r="H85" s="64">
        <v>255</v>
      </c>
    </row>
    <row r="86" spans="2:8" hidden="1" x14ac:dyDescent="0.25">
      <c r="B86" s="64" t="s">
        <v>80</v>
      </c>
      <c r="C86" s="64">
        <v>310</v>
      </c>
      <c r="G86" s="64" t="s">
        <v>13</v>
      </c>
      <c r="H86" s="64">
        <v>248</v>
      </c>
    </row>
    <row r="87" spans="2:8" hidden="1" x14ac:dyDescent="0.25">
      <c r="B87" s="64" t="s">
        <v>116</v>
      </c>
      <c r="C87" s="64">
        <v>276</v>
      </c>
      <c r="G87" s="64" t="s">
        <v>88</v>
      </c>
      <c r="H87" s="64">
        <v>242</v>
      </c>
    </row>
    <row r="88" spans="2:8" hidden="1" x14ac:dyDescent="0.25">
      <c r="B88" s="64" t="s">
        <v>133</v>
      </c>
      <c r="C88" s="64">
        <v>256</v>
      </c>
      <c r="G88" s="64" t="s">
        <v>131</v>
      </c>
      <c r="H88" s="64">
        <v>213</v>
      </c>
    </row>
    <row r="89" spans="2:8" hidden="1" x14ac:dyDescent="0.25">
      <c r="B89" s="64" t="s">
        <v>24</v>
      </c>
      <c r="C89" s="64">
        <v>249</v>
      </c>
      <c r="G89" s="64" t="s">
        <v>304</v>
      </c>
      <c r="H89" s="64">
        <v>203</v>
      </c>
    </row>
    <row r="90" spans="2:8" hidden="1" x14ac:dyDescent="0.25">
      <c r="B90" s="64" t="s">
        <v>163</v>
      </c>
      <c r="C90" s="64">
        <v>242</v>
      </c>
      <c r="G90" s="64" t="s">
        <v>80</v>
      </c>
      <c r="H90" s="64">
        <v>188</v>
      </c>
    </row>
    <row r="91" spans="2:8" hidden="1" x14ac:dyDescent="0.25">
      <c r="B91" s="64" t="s">
        <v>15</v>
      </c>
      <c r="C91" s="64">
        <v>207</v>
      </c>
      <c r="G91" s="64" t="s">
        <v>86</v>
      </c>
      <c r="H91" s="64">
        <v>163</v>
      </c>
    </row>
    <row r="92" spans="2:8" hidden="1" x14ac:dyDescent="0.25">
      <c r="B92" s="64" t="s">
        <v>59</v>
      </c>
      <c r="C92" s="64">
        <v>199</v>
      </c>
      <c r="G92" s="64" t="s">
        <v>96</v>
      </c>
      <c r="H92" s="64">
        <v>156</v>
      </c>
    </row>
    <row r="93" spans="2:8" hidden="1" x14ac:dyDescent="0.25">
      <c r="B93" s="64" t="s">
        <v>131</v>
      </c>
      <c r="C93" s="64">
        <v>184</v>
      </c>
      <c r="G93" s="64" t="s">
        <v>81</v>
      </c>
      <c r="H93" s="64">
        <v>155</v>
      </c>
    </row>
    <row r="94" spans="2:8" hidden="1" x14ac:dyDescent="0.25">
      <c r="B94" s="64" t="s">
        <v>161</v>
      </c>
      <c r="C94" s="64">
        <v>182</v>
      </c>
      <c r="G94" s="64" t="s">
        <v>166</v>
      </c>
      <c r="H94" s="64">
        <v>140</v>
      </c>
    </row>
    <row r="95" spans="2:8" hidden="1" x14ac:dyDescent="0.25">
      <c r="B95" s="64" t="s">
        <v>143</v>
      </c>
      <c r="C95" s="64">
        <v>175</v>
      </c>
      <c r="G95" s="64" t="s">
        <v>59</v>
      </c>
      <c r="H95" s="64">
        <v>136</v>
      </c>
    </row>
    <row r="96" spans="2:8" hidden="1" x14ac:dyDescent="0.25">
      <c r="B96" s="64" t="s">
        <v>88</v>
      </c>
      <c r="C96" s="64">
        <v>149</v>
      </c>
      <c r="G96" s="64" t="s">
        <v>163</v>
      </c>
      <c r="H96" s="64">
        <v>131</v>
      </c>
    </row>
    <row r="97" spans="2:8" hidden="1" x14ac:dyDescent="0.25">
      <c r="B97" s="64" t="s">
        <v>166</v>
      </c>
      <c r="C97" s="64">
        <v>136</v>
      </c>
      <c r="G97" s="64" t="s">
        <v>74</v>
      </c>
      <c r="H97" s="64">
        <v>130</v>
      </c>
    </row>
    <row r="98" spans="2:8" hidden="1" x14ac:dyDescent="0.25">
      <c r="B98" s="64" t="s">
        <v>304</v>
      </c>
      <c r="C98" s="64">
        <v>135</v>
      </c>
      <c r="G98" s="64" t="s">
        <v>114</v>
      </c>
      <c r="H98" s="64">
        <v>118</v>
      </c>
    </row>
    <row r="99" spans="2:8" hidden="1" x14ac:dyDescent="0.25">
      <c r="B99" s="64" t="s">
        <v>149</v>
      </c>
      <c r="C99" s="64">
        <v>135</v>
      </c>
      <c r="G99" s="64" t="s">
        <v>70</v>
      </c>
      <c r="H99" s="64">
        <v>102</v>
      </c>
    </row>
    <row r="100" spans="2:8" hidden="1" x14ac:dyDescent="0.25">
      <c r="B100" s="64" t="s">
        <v>100</v>
      </c>
      <c r="C100" s="64">
        <v>116</v>
      </c>
      <c r="G100" s="64" t="s">
        <v>99</v>
      </c>
      <c r="H100" s="64">
        <v>96</v>
      </c>
    </row>
    <row r="101" spans="2:8" hidden="1" x14ac:dyDescent="0.25">
      <c r="B101" s="64" t="s">
        <v>114</v>
      </c>
      <c r="C101" s="64">
        <v>108</v>
      </c>
      <c r="G101" s="64" t="s">
        <v>15</v>
      </c>
      <c r="H101" s="64">
        <v>91</v>
      </c>
    </row>
    <row r="102" spans="2:8" hidden="1" x14ac:dyDescent="0.25">
      <c r="B102" s="64" t="s">
        <v>81</v>
      </c>
      <c r="C102" s="64">
        <v>106</v>
      </c>
      <c r="G102" s="64" t="s">
        <v>161</v>
      </c>
      <c r="H102" s="64">
        <v>84</v>
      </c>
    </row>
    <row r="103" spans="2:8" hidden="1" x14ac:dyDescent="0.25">
      <c r="B103" s="64" t="s">
        <v>140</v>
      </c>
      <c r="C103" s="64">
        <v>98</v>
      </c>
      <c r="G103" s="64" t="s">
        <v>116</v>
      </c>
      <c r="H103" s="64">
        <v>84</v>
      </c>
    </row>
    <row r="104" spans="2:8" hidden="1" x14ac:dyDescent="0.25">
      <c r="B104" s="64" t="s">
        <v>33</v>
      </c>
      <c r="C104" s="64">
        <v>95</v>
      </c>
      <c r="G104" s="64" t="s">
        <v>121</v>
      </c>
      <c r="H104" s="64">
        <v>77</v>
      </c>
    </row>
    <row r="105" spans="2:8" hidden="1" x14ac:dyDescent="0.25">
      <c r="B105" s="64" t="s">
        <v>71</v>
      </c>
      <c r="C105" s="64">
        <v>89</v>
      </c>
      <c r="G105" s="64" t="s">
        <v>69</v>
      </c>
      <c r="H105" s="64">
        <v>66</v>
      </c>
    </row>
    <row r="106" spans="2:8" hidden="1" x14ac:dyDescent="0.25">
      <c r="B106" s="64" t="s">
        <v>69</v>
      </c>
      <c r="C106" s="64">
        <v>82</v>
      </c>
      <c r="G106" s="64" t="s">
        <v>51</v>
      </c>
      <c r="H106" s="64">
        <v>57</v>
      </c>
    </row>
    <row r="107" spans="2:8" hidden="1" x14ac:dyDescent="0.25">
      <c r="B107" s="64" t="s">
        <v>121</v>
      </c>
      <c r="C107" s="64">
        <v>72</v>
      </c>
      <c r="G107" s="64" t="s">
        <v>133</v>
      </c>
      <c r="H107" s="64">
        <v>56</v>
      </c>
    </row>
    <row r="108" spans="2:8" hidden="1" x14ac:dyDescent="0.25">
      <c r="B108" s="64" t="s">
        <v>96</v>
      </c>
      <c r="C108" s="64">
        <v>72</v>
      </c>
      <c r="G108" s="64" t="s">
        <v>154</v>
      </c>
      <c r="H108" s="64">
        <v>53</v>
      </c>
    </row>
    <row r="109" spans="2:8" hidden="1" x14ac:dyDescent="0.25">
      <c r="B109" s="64" t="s">
        <v>305</v>
      </c>
      <c r="C109" s="64">
        <v>66</v>
      </c>
      <c r="G109" s="64" t="s">
        <v>140</v>
      </c>
      <c r="H109" s="64">
        <v>51</v>
      </c>
    </row>
    <row r="110" spans="2:8" hidden="1" x14ac:dyDescent="0.25">
      <c r="B110" s="64" t="s">
        <v>74</v>
      </c>
      <c r="C110" s="64">
        <v>63</v>
      </c>
      <c r="G110" s="64" t="s">
        <v>167</v>
      </c>
      <c r="H110" s="64">
        <v>48</v>
      </c>
    </row>
    <row r="111" spans="2:8" hidden="1" x14ac:dyDescent="0.25">
      <c r="B111" s="64" t="s">
        <v>124</v>
      </c>
      <c r="C111" s="64">
        <v>61</v>
      </c>
      <c r="G111" s="64" t="s">
        <v>160</v>
      </c>
      <c r="H111" s="64">
        <v>45</v>
      </c>
    </row>
    <row r="112" spans="2:8" hidden="1" x14ac:dyDescent="0.25">
      <c r="B112" s="64" t="s">
        <v>95</v>
      </c>
      <c r="C112" s="101">
        <v>59</v>
      </c>
      <c r="G112" s="64" t="s">
        <v>72</v>
      </c>
      <c r="H112" s="64">
        <v>38</v>
      </c>
    </row>
    <row r="113" spans="2:8" hidden="1" x14ac:dyDescent="0.25">
      <c r="B113" s="64" t="s">
        <v>86</v>
      </c>
      <c r="C113" s="64">
        <v>55</v>
      </c>
      <c r="G113" s="64" t="s">
        <v>91</v>
      </c>
      <c r="H113" s="64">
        <v>36</v>
      </c>
    </row>
    <row r="114" spans="2:8" hidden="1" x14ac:dyDescent="0.25">
      <c r="B114" s="64" t="s">
        <v>73</v>
      </c>
      <c r="C114" s="64">
        <v>43</v>
      </c>
      <c r="G114" s="64" t="s">
        <v>33</v>
      </c>
      <c r="H114" s="64">
        <v>33</v>
      </c>
    </row>
    <row r="115" spans="2:8" hidden="1" x14ac:dyDescent="0.25">
      <c r="B115" s="64" t="s">
        <v>130</v>
      </c>
      <c r="C115" s="64">
        <v>37</v>
      </c>
      <c r="G115" s="64" t="s">
        <v>134</v>
      </c>
      <c r="H115" s="64">
        <v>33</v>
      </c>
    </row>
    <row r="116" spans="2:8" hidden="1" x14ac:dyDescent="0.25">
      <c r="B116" s="64" t="s">
        <v>119</v>
      </c>
      <c r="C116" s="64">
        <v>36</v>
      </c>
      <c r="G116" s="64" t="s">
        <v>79</v>
      </c>
      <c r="H116" s="64">
        <v>32</v>
      </c>
    </row>
    <row r="117" spans="2:8" hidden="1" x14ac:dyDescent="0.25">
      <c r="B117" s="64" t="s">
        <v>132</v>
      </c>
      <c r="C117" s="64">
        <v>36</v>
      </c>
      <c r="G117" s="64" t="s">
        <v>30</v>
      </c>
      <c r="H117" s="64">
        <v>30</v>
      </c>
    </row>
    <row r="118" spans="2:8" hidden="1" x14ac:dyDescent="0.25">
      <c r="B118" s="64" t="s">
        <v>129</v>
      </c>
      <c r="C118" s="64">
        <v>34</v>
      </c>
      <c r="G118" s="64" t="s">
        <v>305</v>
      </c>
      <c r="H118" s="64">
        <v>29</v>
      </c>
    </row>
    <row r="119" spans="2:8" hidden="1" x14ac:dyDescent="0.25">
      <c r="B119" s="64" t="s">
        <v>165</v>
      </c>
      <c r="C119" s="64">
        <v>30</v>
      </c>
      <c r="G119" s="64" t="s">
        <v>71</v>
      </c>
      <c r="H119" s="64">
        <v>29</v>
      </c>
    </row>
    <row r="120" spans="2:8" hidden="1" x14ac:dyDescent="0.25">
      <c r="B120" s="64" t="s">
        <v>54</v>
      </c>
      <c r="C120" s="64">
        <v>28</v>
      </c>
      <c r="G120" s="64" t="s">
        <v>41</v>
      </c>
      <c r="H120" s="64">
        <v>28</v>
      </c>
    </row>
    <row r="121" spans="2:8" hidden="1" x14ac:dyDescent="0.25">
      <c r="B121" s="64" t="s">
        <v>79</v>
      </c>
      <c r="C121" s="64">
        <v>26</v>
      </c>
      <c r="G121" s="64" t="s">
        <v>119</v>
      </c>
      <c r="H121" s="64">
        <v>26</v>
      </c>
    </row>
    <row r="122" spans="2:8" hidden="1" x14ac:dyDescent="0.25">
      <c r="B122" s="64" t="s">
        <v>110</v>
      </c>
      <c r="C122" s="64">
        <v>24</v>
      </c>
      <c r="G122" s="64" t="s">
        <v>39</v>
      </c>
      <c r="H122" s="64">
        <v>24</v>
      </c>
    </row>
    <row r="123" spans="2:8" hidden="1" x14ac:dyDescent="0.25">
      <c r="B123" s="64" t="s">
        <v>89</v>
      </c>
      <c r="C123" s="64">
        <v>23</v>
      </c>
      <c r="G123" s="64" t="s">
        <v>104</v>
      </c>
      <c r="H123" s="64">
        <v>22</v>
      </c>
    </row>
    <row r="124" spans="2:8" hidden="1" x14ac:dyDescent="0.25">
      <c r="B124" s="64" t="s">
        <v>167</v>
      </c>
      <c r="C124" s="64">
        <v>18</v>
      </c>
      <c r="G124" s="64" t="s">
        <v>102</v>
      </c>
      <c r="H124" s="64">
        <v>22</v>
      </c>
    </row>
    <row r="125" spans="2:8" hidden="1" x14ac:dyDescent="0.25">
      <c r="B125" s="64" t="s">
        <v>153</v>
      </c>
      <c r="C125" s="64">
        <v>17</v>
      </c>
      <c r="G125" s="64" t="s">
        <v>32</v>
      </c>
      <c r="H125" s="64">
        <v>21</v>
      </c>
    </row>
    <row r="126" spans="2:8" hidden="1" x14ac:dyDescent="0.25">
      <c r="B126" s="64" t="s">
        <v>99</v>
      </c>
      <c r="C126" s="64">
        <v>16</v>
      </c>
      <c r="G126" s="64" t="s">
        <v>132</v>
      </c>
      <c r="H126" s="64">
        <v>20</v>
      </c>
    </row>
    <row r="127" spans="2:8" hidden="1" x14ac:dyDescent="0.25">
      <c r="B127" s="64" t="s">
        <v>53</v>
      </c>
      <c r="C127" s="64">
        <v>14</v>
      </c>
      <c r="G127" s="64" t="s">
        <v>153</v>
      </c>
      <c r="H127" s="64">
        <v>20</v>
      </c>
    </row>
    <row r="128" spans="2:8" hidden="1" x14ac:dyDescent="0.25">
      <c r="B128" s="64" t="s">
        <v>139</v>
      </c>
      <c r="C128" s="64">
        <v>13</v>
      </c>
      <c r="G128" s="64" t="s">
        <v>73</v>
      </c>
      <c r="H128" s="64">
        <v>18</v>
      </c>
    </row>
    <row r="129" spans="2:8" hidden="1" x14ac:dyDescent="0.25">
      <c r="B129" s="64" t="s">
        <v>158</v>
      </c>
      <c r="C129" s="64">
        <v>12</v>
      </c>
      <c r="G129" s="64" t="s">
        <v>135</v>
      </c>
      <c r="H129" s="64">
        <v>14</v>
      </c>
    </row>
    <row r="130" spans="2:8" hidden="1" x14ac:dyDescent="0.25">
      <c r="B130" s="64" t="s">
        <v>150</v>
      </c>
      <c r="C130" s="64">
        <v>12</v>
      </c>
      <c r="G130" s="64" t="s">
        <v>138</v>
      </c>
      <c r="H130" s="64">
        <v>12</v>
      </c>
    </row>
    <row r="131" spans="2:8" hidden="1" x14ac:dyDescent="0.25">
      <c r="B131" s="64" t="s">
        <v>30</v>
      </c>
      <c r="C131" s="64">
        <v>11</v>
      </c>
      <c r="G131" s="64" t="s">
        <v>100</v>
      </c>
      <c r="H131" s="64">
        <v>12</v>
      </c>
    </row>
    <row r="132" spans="2:8" hidden="1" x14ac:dyDescent="0.25">
      <c r="B132" s="64" t="s">
        <v>134</v>
      </c>
      <c r="C132" s="64">
        <v>11</v>
      </c>
      <c r="G132" s="64" t="s">
        <v>110</v>
      </c>
      <c r="H132" s="64">
        <v>10</v>
      </c>
    </row>
    <row r="133" spans="2:8" hidden="1" x14ac:dyDescent="0.25">
      <c r="B133" s="64" t="s">
        <v>162</v>
      </c>
      <c r="C133" s="64">
        <v>10</v>
      </c>
      <c r="G133" s="64" t="s">
        <v>83</v>
      </c>
      <c r="H133" s="64">
        <v>10</v>
      </c>
    </row>
    <row r="134" spans="2:8" hidden="1" x14ac:dyDescent="0.25">
      <c r="B134" s="64" t="s">
        <v>61</v>
      </c>
      <c r="C134" s="64">
        <v>10</v>
      </c>
      <c r="G134" s="64" t="s">
        <v>165</v>
      </c>
      <c r="H134" s="64">
        <v>9</v>
      </c>
    </row>
    <row r="135" spans="2:8" hidden="1" x14ac:dyDescent="0.25">
      <c r="B135" s="64" t="s">
        <v>160</v>
      </c>
      <c r="C135" s="64">
        <v>10</v>
      </c>
      <c r="G135" s="64" t="s">
        <v>130</v>
      </c>
      <c r="H135" s="64">
        <v>9</v>
      </c>
    </row>
    <row r="136" spans="2:8" hidden="1" x14ac:dyDescent="0.25">
      <c r="B136" s="64" t="s">
        <v>83</v>
      </c>
      <c r="C136" s="64">
        <v>9</v>
      </c>
      <c r="G136" s="64" t="s">
        <v>61</v>
      </c>
      <c r="H136" s="64">
        <v>9</v>
      </c>
    </row>
    <row r="137" spans="2:8" hidden="1" x14ac:dyDescent="0.25">
      <c r="B137" s="64" t="s">
        <v>43</v>
      </c>
      <c r="C137" s="64">
        <v>8</v>
      </c>
      <c r="G137" s="64" t="s">
        <v>37</v>
      </c>
      <c r="H137" s="64">
        <v>9</v>
      </c>
    </row>
    <row r="138" spans="2:8" hidden="1" x14ac:dyDescent="0.25">
      <c r="B138" s="64" t="s">
        <v>138</v>
      </c>
      <c r="C138" s="64">
        <v>8</v>
      </c>
      <c r="G138" s="64" t="s">
        <v>148</v>
      </c>
      <c r="H138" s="64">
        <v>8</v>
      </c>
    </row>
    <row r="139" spans="2:8" hidden="1" x14ac:dyDescent="0.25">
      <c r="B139" s="64" t="s">
        <v>115</v>
      </c>
      <c r="C139" s="64">
        <v>8</v>
      </c>
      <c r="G139" s="64" t="s">
        <v>103</v>
      </c>
      <c r="H139" s="64">
        <v>7</v>
      </c>
    </row>
    <row r="140" spans="2:8" hidden="1" x14ac:dyDescent="0.25">
      <c r="B140" s="64" t="s">
        <v>32</v>
      </c>
      <c r="C140" s="64">
        <v>6</v>
      </c>
      <c r="G140" s="64" t="s">
        <v>53</v>
      </c>
      <c r="H140" s="64">
        <v>7</v>
      </c>
    </row>
    <row r="141" spans="2:8" hidden="1" x14ac:dyDescent="0.25">
      <c r="B141" s="64" t="s">
        <v>38</v>
      </c>
      <c r="C141" s="64">
        <v>6</v>
      </c>
      <c r="G141" s="64" t="s">
        <v>158</v>
      </c>
      <c r="H141" s="64">
        <v>7</v>
      </c>
    </row>
    <row r="142" spans="2:8" hidden="1" x14ac:dyDescent="0.25">
      <c r="B142" s="64" t="s">
        <v>128</v>
      </c>
      <c r="C142" s="64">
        <v>5</v>
      </c>
      <c r="G142" s="64" t="s">
        <v>89</v>
      </c>
      <c r="H142" s="64">
        <v>6</v>
      </c>
    </row>
    <row r="143" spans="2:8" hidden="1" x14ac:dyDescent="0.25">
      <c r="B143" s="64" t="s">
        <v>147</v>
      </c>
      <c r="C143" s="64">
        <v>5</v>
      </c>
      <c r="G143" s="64" t="s">
        <v>124</v>
      </c>
      <c r="H143" s="64">
        <v>6</v>
      </c>
    </row>
    <row r="144" spans="2:8" hidden="1" x14ac:dyDescent="0.25">
      <c r="B144" s="64" t="s">
        <v>102</v>
      </c>
      <c r="C144" s="64">
        <v>5</v>
      </c>
      <c r="G144" s="64" t="s">
        <v>43</v>
      </c>
      <c r="H144" s="64">
        <v>6</v>
      </c>
    </row>
    <row r="145" spans="2:8" hidden="1" x14ac:dyDescent="0.25">
      <c r="B145" s="64" t="s">
        <v>72</v>
      </c>
      <c r="C145" s="64">
        <v>5</v>
      </c>
      <c r="G145" s="64" t="s">
        <v>54</v>
      </c>
      <c r="H145" s="64">
        <v>5</v>
      </c>
    </row>
    <row r="146" spans="2:8" hidden="1" x14ac:dyDescent="0.25">
      <c r="B146" s="64" t="s">
        <v>164</v>
      </c>
      <c r="C146" s="64">
        <v>5</v>
      </c>
      <c r="G146" s="64" t="s">
        <v>66</v>
      </c>
      <c r="H146" s="64">
        <v>4</v>
      </c>
    </row>
    <row r="147" spans="2:8" hidden="1" x14ac:dyDescent="0.25">
      <c r="B147" s="64" t="s">
        <v>57</v>
      </c>
      <c r="C147" s="64">
        <v>5</v>
      </c>
      <c r="G147" s="64" t="s">
        <v>38</v>
      </c>
      <c r="H147" s="64">
        <v>4</v>
      </c>
    </row>
    <row r="148" spans="2:8" hidden="1" x14ac:dyDescent="0.25">
      <c r="B148" s="64" t="s">
        <v>41</v>
      </c>
      <c r="C148" s="64">
        <v>4</v>
      </c>
      <c r="G148" s="64" t="s">
        <v>45</v>
      </c>
      <c r="H148" s="64">
        <v>4</v>
      </c>
    </row>
    <row r="149" spans="2:8" hidden="1" x14ac:dyDescent="0.25">
      <c r="B149" s="64" t="s">
        <v>142</v>
      </c>
      <c r="C149" s="64">
        <v>4</v>
      </c>
      <c r="G149" s="64" t="s">
        <v>142</v>
      </c>
      <c r="H149" s="64">
        <v>4</v>
      </c>
    </row>
    <row r="150" spans="2:8" hidden="1" x14ac:dyDescent="0.25">
      <c r="B150" s="64" t="s">
        <v>137</v>
      </c>
      <c r="C150" s="64">
        <v>4</v>
      </c>
      <c r="G150" s="64" t="s">
        <v>115</v>
      </c>
      <c r="H150" s="64">
        <v>3</v>
      </c>
    </row>
    <row r="151" spans="2:8" hidden="1" x14ac:dyDescent="0.25">
      <c r="B151" s="64" t="s">
        <v>104</v>
      </c>
      <c r="C151" s="64">
        <v>4</v>
      </c>
      <c r="G151" s="64" t="s">
        <v>137</v>
      </c>
      <c r="H151" s="64">
        <v>3</v>
      </c>
    </row>
    <row r="152" spans="2:8" hidden="1" x14ac:dyDescent="0.25">
      <c r="B152" s="64" t="s">
        <v>63</v>
      </c>
      <c r="C152" s="64">
        <v>3</v>
      </c>
      <c r="G152" s="64" t="s">
        <v>85</v>
      </c>
      <c r="H152" s="64">
        <v>3</v>
      </c>
    </row>
    <row r="153" spans="2:8" hidden="1" x14ac:dyDescent="0.25">
      <c r="B153" s="64" t="s">
        <v>82</v>
      </c>
      <c r="C153" s="64">
        <v>3</v>
      </c>
      <c r="G153" s="64" t="s">
        <v>128</v>
      </c>
      <c r="H153" s="64">
        <v>3</v>
      </c>
    </row>
    <row r="154" spans="2:8" hidden="1" x14ac:dyDescent="0.25">
      <c r="B154" s="64" t="s">
        <v>135</v>
      </c>
      <c r="C154" s="64">
        <v>3</v>
      </c>
      <c r="G154" s="64" t="s">
        <v>150</v>
      </c>
      <c r="H154" s="64">
        <v>2</v>
      </c>
    </row>
    <row r="155" spans="2:8" hidden="1" x14ac:dyDescent="0.25">
      <c r="B155" s="64" t="s">
        <v>105</v>
      </c>
      <c r="C155" s="64">
        <v>3</v>
      </c>
      <c r="G155" s="64" t="s">
        <v>144</v>
      </c>
      <c r="H155" s="64">
        <v>2</v>
      </c>
    </row>
    <row r="156" spans="2:8" hidden="1" x14ac:dyDescent="0.25">
      <c r="B156" s="64" t="s">
        <v>37</v>
      </c>
      <c r="C156" s="64">
        <v>2</v>
      </c>
      <c r="G156" s="64" t="s">
        <v>122</v>
      </c>
      <c r="H156" s="64">
        <v>2</v>
      </c>
    </row>
    <row r="157" spans="2:8" hidden="1" x14ac:dyDescent="0.25">
      <c r="B157" s="64" t="s">
        <v>152</v>
      </c>
      <c r="C157" s="64">
        <v>2</v>
      </c>
      <c r="G157" s="64" t="s">
        <v>162</v>
      </c>
      <c r="H157" s="64">
        <v>2</v>
      </c>
    </row>
    <row r="158" spans="2:8" hidden="1" x14ac:dyDescent="0.25">
      <c r="B158" s="64" t="s">
        <v>39</v>
      </c>
      <c r="C158" s="64">
        <v>2</v>
      </c>
      <c r="G158" s="64" t="s">
        <v>159</v>
      </c>
      <c r="H158" s="64">
        <v>2</v>
      </c>
    </row>
    <row r="159" spans="2:8" hidden="1" x14ac:dyDescent="0.25">
      <c r="B159" s="64" t="s">
        <v>103</v>
      </c>
      <c r="C159" s="64">
        <v>2</v>
      </c>
      <c r="G159" s="64" t="s">
        <v>31</v>
      </c>
      <c r="H159" s="64">
        <v>2</v>
      </c>
    </row>
    <row r="160" spans="2:8" hidden="1" x14ac:dyDescent="0.25">
      <c r="B160" s="64" t="s">
        <v>66</v>
      </c>
      <c r="C160" s="64">
        <v>2</v>
      </c>
      <c r="G160" s="64" t="s">
        <v>109</v>
      </c>
      <c r="H160" s="64">
        <v>2</v>
      </c>
    </row>
    <row r="161" spans="2:8" hidden="1" x14ac:dyDescent="0.25">
      <c r="B161" s="64" t="s">
        <v>75</v>
      </c>
      <c r="C161" s="64">
        <v>2</v>
      </c>
      <c r="G161" s="64" t="s">
        <v>156</v>
      </c>
      <c r="H161" s="64">
        <v>2</v>
      </c>
    </row>
    <row r="162" spans="2:8" hidden="1" x14ac:dyDescent="0.25">
      <c r="B162" s="64" t="s">
        <v>40</v>
      </c>
      <c r="C162" s="64">
        <v>1</v>
      </c>
      <c r="G162" s="64" t="s">
        <v>106</v>
      </c>
      <c r="H162" s="64">
        <v>2</v>
      </c>
    </row>
    <row r="163" spans="2:8" hidden="1" x14ac:dyDescent="0.25">
      <c r="B163" s="64" t="s">
        <v>109</v>
      </c>
      <c r="C163" s="64">
        <v>1</v>
      </c>
      <c r="G163" s="64" t="s">
        <v>105</v>
      </c>
      <c r="H163" s="64">
        <v>2</v>
      </c>
    </row>
    <row r="164" spans="2:8" hidden="1" x14ac:dyDescent="0.25">
      <c r="B164" s="64" t="s">
        <v>151</v>
      </c>
      <c r="C164" s="64">
        <v>1</v>
      </c>
      <c r="G164" s="64" t="s">
        <v>49</v>
      </c>
      <c r="H164" s="64">
        <v>1</v>
      </c>
    </row>
    <row r="165" spans="2:8" hidden="1" x14ac:dyDescent="0.25">
      <c r="B165" s="64" t="s">
        <v>42</v>
      </c>
      <c r="C165" s="64">
        <v>1</v>
      </c>
      <c r="G165" s="64" t="s">
        <v>164</v>
      </c>
      <c r="H165" s="64">
        <v>1</v>
      </c>
    </row>
    <row r="166" spans="2:8" hidden="1" x14ac:dyDescent="0.25">
      <c r="B166" s="64" t="s">
        <v>122</v>
      </c>
      <c r="C166" s="64">
        <v>1</v>
      </c>
      <c r="G166" s="64" t="s">
        <v>82</v>
      </c>
      <c r="H166" s="64">
        <v>1</v>
      </c>
    </row>
    <row r="167" spans="2:8" hidden="1" x14ac:dyDescent="0.25">
      <c r="B167" s="64" t="s">
        <v>144</v>
      </c>
      <c r="C167" s="64">
        <v>1</v>
      </c>
      <c r="G167" s="64" t="s">
        <v>75</v>
      </c>
      <c r="H167" s="64">
        <v>1</v>
      </c>
    </row>
    <row r="168" spans="2:8" hidden="1" x14ac:dyDescent="0.25">
      <c r="B168" s="64" t="s">
        <v>148</v>
      </c>
      <c r="C168" s="64">
        <v>1</v>
      </c>
      <c r="G168" s="64" t="s">
        <v>40</v>
      </c>
      <c r="H168" s="64">
        <v>1</v>
      </c>
    </row>
    <row r="169" spans="2:8" hidden="1" x14ac:dyDescent="0.25">
      <c r="B169" s="64" t="s">
        <v>34</v>
      </c>
      <c r="C169" s="64">
        <v>0.92</v>
      </c>
      <c r="G169" s="64" t="s">
        <v>63</v>
      </c>
      <c r="H169" s="64">
        <v>1</v>
      </c>
    </row>
    <row r="170" spans="2:8" hidden="1" x14ac:dyDescent="0.25">
      <c r="B170" s="64" t="s">
        <v>106</v>
      </c>
      <c r="C170" s="64">
        <v>0.88970000000000005</v>
      </c>
      <c r="G170" s="64" t="s">
        <v>147</v>
      </c>
      <c r="H170" s="64">
        <v>0.67830000000000001</v>
      </c>
    </row>
    <row r="171" spans="2:8" hidden="1" x14ac:dyDescent="0.25">
      <c r="B171" s="64" t="s">
        <v>31</v>
      </c>
      <c r="C171" s="64">
        <v>0.85809999999999997</v>
      </c>
      <c r="G171" s="64" t="s">
        <v>136</v>
      </c>
      <c r="H171" s="64">
        <v>0.64870000000000005</v>
      </c>
    </row>
    <row r="172" spans="2:8" hidden="1" x14ac:dyDescent="0.25">
      <c r="B172" s="64" t="s">
        <v>98</v>
      </c>
      <c r="C172" s="64">
        <v>0.81620000000000004</v>
      </c>
      <c r="G172" s="64" t="s">
        <v>64</v>
      </c>
      <c r="H172" s="64">
        <v>0.61229999999999996</v>
      </c>
    </row>
    <row r="173" spans="2:8" hidden="1" x14ac:dyDescent="0.25">
      <c r="B173" s="64" t="s">
        <v>92</v>
      </c>
      <c r="C173" s="64">
        <v>0.80700000000000005</v>
      </c>
      <c r="G173" s="64" t="s">
        <v>92</v>
      </c>
      <c r="H173" s="64">
        <v>0.60270000000000001</v>
      </c>
    </row>
    <row r="174" spans="2:8" hidden="1" x14ac:dyDescent="0.25">
      <c r="B174" s="64" t="s">
        <v>35</v>
      </c>
      <c r="C174" s="64">
        <v>0.74839999999999995</v>
      </c>
      <c r="G174" s="64" t="s">
        <v>139</v>
      </c>
      <c r="H174" s="64">
        <v>0.56820000000000004</v>
      </c>
    </row>
    <row r="175" spans="2:8" hidden="1" x14ac:dyDescent="0.25">
      <c r="B175" s="64" t="s">
        <v>77</v>
      </c>
      <c r="C175" s="64">
        <v>0.74299999999999999</v>
      </c>
      <c r="G175" s="64" t="s">
        <v>35</v>
      </c>
      <c r="H175" s="64">
        <v>0.44</v>
      </c>
    </row>
    <row r="176" spans="2:8" hidden="1" x14ac:dyDescent="0.25">
      <c r="B176" s="64" t="s">
        <v>85</v>
      </c>
      <c r="C176" s="64">
        <v>0.7359</v>
      </c>
      <c r="G176" s="64" t="s">
        <v>34</v>
      </c>
      <c r="H176" s="64">
        <v>0.42670000000000002</v>
      </c>
    </row>
    <row r="177" spans="2:8" hidden="1" x14ac:dyDescent="0.25">
      <c r="B177" s="64" t="s">
        <v>45</v>
      </c>
      <c r="C177" s="64">
        <v>0.72529999999999994</v>
      </c>
      <c r="G177" s="64" t="s">
        <v>113</v>
      </c>
      <c r="H177" s="64">
        <v>0.41220000000000001</v>
      </c>
    </row>
    <row r="178" spans="2:8" hidden="1" x14ac:dyDescent="0.25">
      <c r="B178" s="64" t="s">
        <v>108</v>
      </c>
      <c r="C178" s="64">
        <v>0.70740000000000003</v>
      </c>
      <c r="G178" s="64" t="s">
        <v>42</v>
      </c>
      <c r="H178" s="64">
        <v>0.4073</v>
      </c>
    </row>
    <row r="179" spans="2:8" hidden="1" x14ac:dyDescent="0.25">
      <c r="B179" s="64" t="s">
        <v>159</v>
      </c>
      <c r="C179" s="64">
        <v>0.67730000000000001</v>
      </c>
      <c r="G179" s="64" t="s">
        <v>57</v>
      </c>
      <c r="H179" s="64">
        <v>0.38109999999999999</v>
      </c>
    </row>
    <row r="180" spans="2:8" hidden="1" x14ac:dyDescent="0.25">
      <c r="B180" s="64" t="s">
        <v>49</v>
      </c>
      <c r="C180" s="64">
        <v>0.67579999999999996</v>
      </c>
      <c r="G180" s="64" t="s">
        <v>118</v>
      </c>
      <c r="H180" s="64">
        <v>0.35549999999999998</v>
      </c>
    </row>
    <row r="181" spans="2:8" hidden="1" x14ac:dyDescent="0.25">
      <c r="B181" s="64" t="s">
        <v>68</v>
      </c>
      <c r="C181" s="64">
        <v>0.56920000000000004</v>
      </c>
      <c r="G181" s="64" t="s">
        <v>77</v>
      </c>
      <c r="H181" s="64">
        <v>0.29039999999999999</v>
      </c>
    </row>
    <row r="182" spans="2:8" hidden="1" x14ac:dyDescent="0.25">
      <c r="B182" s="64" t="s">
        <v>136</v>
      </c>
      <c r="C182" s="64">
        <v>0.56189999999999996</v>
      </c>
      <c r="G182" s="64" t="s">
        <v>46</v>
      </c>
      <c r="H182" s="64">
        <v>0.28610000000000002</v>
      </c>
    </row>
    <row r="183" spans="2:8" hidden="1" x14ac:dyDescent="0.25">
      <c r="B183" s="64" t="s">
        <v>127</v>
      </c>
      <c r="C183" s="64">
        <v>0.3049</v>
      </c>
      <c r="G183" s="64" t="s">
        <v>151</v>
      </c>
      <c r="H183" s="64">
        <v>0.25369999999999998</v>
      </c>
    </row>
    <row r="184" spans="2:8" hidden="1" x14ac:dyDescent="0.25">
      <c r="B184" s="64" t="s">
        <v>101</v>
      </c>
      <c r="C184" s="64">
        <v>0.30049999999999999</v>
      </c>
      <c r="G184" s="64" t="s">
        <v>145</v>
      </c>
      <c r="H184" s="64">
        <v>0.24970000000000001</v>
      </c>
    </row>
    <row r="185" spans="2:8" hidden="1" x14ac:dyDescent="0.25">
      <c r="B185" s="64" t="s">
        <v>64</v>
      </c>
      <c r="C185" s="64">
        <v>0.29649999999999999</v>
      </c>
      <c r="G185" s="64" t="s">
        <v>152</v>
      </c>
      <c r="H185" s="64">
        <v>0.20979999999999999</v>
      </c>
    </row>
    <row r="186" spans="2:8" hidden="1" x14ac:dyDescent="0.25">
      <c r="B186" s="64" t="s">
        <v>123</v>
      </c>
      <c r="C186" s="64">
        <v>0.29630000000000001</v>
      </c>
      <c r="G186" s="64" t="s">
        <v>98</v>
      </c>
      <c r="H186" s="64">
        <v>0.2049</v>
      </c>
    </row>
    <row r="187" spans="2:8" hidden="1" x14ac:dyDescent="0.25">
      <c r="B187" s="64" t="s">
        <v>113</v>
      </c>
      <c r="C187" s="64">
        <v>0.2407</v>
      </c>
      <c r="G187" s="64" t="s">
        <v>155</v>
      </c>
      <c r="H187" s="64">
        <v>0.1716</v>
      </c>
    </row>
    <row r="188" spans="2:8" hidden="1" x14ac:dyDescent="0.25">
      <c r="B188" s="64" t="s">
        <v>97</v>
      </c>
      <c r="C188" s="64">
        <v>0.2354</v>
      </c>
      <c r="G188" s="64" t="s">
        <v>123</v>
      </c>
      <c r="H188" s="64">
        <v>0.16750000000000001</v>
      </c>
    </row>
    <row r="189" spans="2:8" hidden="1" x14ac:dyDescent="0.25">
      <c r="B189" s="64" t="s">
        <v>62</v>
      </c>
      <c r="C189" s="64">
        <v>0.16020000000000001</v>
      </c>
      <c r="G189" s="64" t="s">
        <v>108</v>
      </c>
      <c r="H189" s="64">
        <v>0.14069999999999999</v>
      </c>
    </row>
    <row r="190" spans="2:8" hidden="1" x14ac:dyDescent="0.25">
      <c r="B190" s="64" t="s">
        <v>111</v>
      </c>
      <c r="C190" s="64">
        <v>0.15490000000000001</v>
      </c>
      <c r="G190" s="64" t="s">
        <v>97</v>
      </c>
      <c r="H190" s="64">
        <v>0.13639999999999999</v>
      </c>
    </row>
    <row r="191" spans="2:8" hidden="1" x14ac:dyDescent="0.25">
      <c r="B191" s="64" t="s">
        <v>46</v>
      </c>
      <c r="C191" s="64">
        <v>0.12709999999999999</v>
      </c>
      <c r="G191" s="64" t="s">
        <v>101</v>
      </c>
      <c r="H191" s="64">
        <v>0.13420000000000001</v>
      </c>
    </row>
    <row r="192" spans="2:8" hidden="1" x14ac:dyDescent="0.25">
      <c r="B192" s="64" t="s">
        <v>36</v>
      </c>
      <c r="C192" s="64">
        <v>0.1158</v>
      </c>
      <c r="G192" s="64" t="s">
        <v>111</v>
      </c>
      <c r="H192" s="64">
        <v>0.1013</v>
      </c>
    </row>
    <row r="193" spans="2:8" hidden="1" x14ac:dyDescent="0.25">
      <c r="B193" s="64" t="s">
        <v>118</v>
      </c>
      <c r="C193" s="64">
        <v>0.1096</v>
      </c>
      <c r="G193" s="64" t="s">
        <v>62</v>
      </c>
      <c r="H193" s="64">
        <v>9.8299999999999998E-2</v>
      </c>
    </row>
    <row r="194" spans="2:8" hidden="1" x14ac:dyDescent="0.25">
      <c r="B194" s="64" t="s">
        <v>145</v>
      </c>
      <c r="C194" s="64">
        <v>0.1002</v>
      </c>
      <c r="G194" s="64" t="s">
        <v>36</v>
      </c>
      <c r="H194" s="64">
        <v>7.8100000000000003E-2</v>
      </c>
    </row>
    <row r="195" spans="2:8" hidden="1" x14ac:dyDescent="0.25">
      <c r="B195" s="64" t="s">
        <v>78</v>
      </c>
      <c r="C195" s="64">
        <v>9.2399999999999996E-2</v>
      </c>
      <c r="G195" s="64" t="s">
        <v>93</v>
      </c>
      <c r="H195" s="64">
        <v>7.2999999999999995E-2</v>
      </c>
    </row>
    <row r="196" spans="2:8" hidden="1" x14ac:dyDescent="0.25">
      <c r="B196" s="64" t="s">
        <v>155</v>
      </c>
      <c r="C196" s="64">
        <v>7.5499999999999998E-2</v>
      </c>
      <c r="G196" s="64" t="s">
        <v>68</v>
      </c>
      <c r="H196" s="64">
        <v>7.1400000000000005E-2</v>
      </c>
    </row>
    <row r="197" spans="2:8" hidden="1" x14ac:dyDescent="0.25">
      <c r="B197" s="64" t="s">
        <v>93</v>
      </c>
      <c r="C197" s="64">
        <v>6.2899999999999998E-2</v>
      </c>
      <c r="G197" s="64" t="s">
        <v>78</v>
      </c>
      <c r="H197" s="64">
        <v>5.8500000000000003E-2</v>
      </c>
    </row>
    <row r="198" spans="2:8" hidden="1" x14ac:dyDescent="0.25">
      <c r="B198" s="64" t="s">
        <v>65</v>
      </c>
      <c r="C198" s="64">
        <v>3.3300000000000003E-2</v>
      </c>
      <c r="G198" s="64" t="s">
        <v>127</v>
      </c>
      <c r="H198" s="64">
        <v>5.3600000000000002E-2</v>
      </c>
    </row>
    <row r="199" spans="2:8" hidden="1" x14ac:dyDescent="0.25">
      <c r="B199" s="64" t="s">
        <v>146</v>
      </c>
      <c r="C199" s="64">
        <v>3.1399999999999997E-2</v>
      </c>
      <c r="G199" s="64" t="s">
        <v>117</v>
      </c>
      <c r="H199" s="64">
        <v>4.99E-2</v>
      </c>
    </row>
    <row r="200" spans="2:8" hidden="1" x14ac:dyDescent="0.25">
      <c r="B200" s="64" t="s">
        <v>156</v>
      </c>
      <c r="C200" s="64">
        <v>1.5599999999999999E-2</v>
      </c>
      <c r="G200" s="64" t="s">
        <v>48</v>
      </c>
      <c r="H200" s="64">
        <v>4.4699999999999997E-2</v>
      </c>
    </row>
    <row r="201" spans="2:8" hidden="1" x14ac:dyDescent="0.25">
      <c r="B201" s="64" t="s">
        <v>117</v>
      </c>
      <c r="C201" s="64">
        <v>7.7999999999999996E-3</v>
      </c>
      <c r="G201" s="64" t="s">
        <v>146</v>
      </c>
      <c r="H201" s="64">
        <v>4.2000000000000003E-2</v>
      </c>
    </row>
    <row r="202" spans="2:8" hidden="1" x14ac:dyDescent="0.25">
      <c r="B202" s="64" t="s">
        <v>48</v>
      </c>
      <c r="C202" s="64">
        <v>4.8999999999999998E-3</v>
      </c>
      <c r="G202" s="64" t="s">
        <v>65</v>
      </c>
      <c r="H202" s="64">
        <v>3.0700000000000002E-2</v>
      </c>
    </row>
  </sheetData>
  <sheetProtection algorithmName="SHA-512" hashValue="Anh9R3kXbbpF/xAp/p0I2yX5tnVM7n9jGOqjhVFBY5UcxJrB/Tm/cCNjOZQ9Ak+fU9zu6Z91VOh8yhEh8is0lA==" saltValue="xOrxhQMJyLD442sHP9e7ZA==" spinCount="100000" sheet="1" scenarios="1"/>
  <mergeCells count="1">
    <mergeCell ref="A1:T1"/>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48"/>
  <sheetViews>
    <sheetView showGridLines="0" showRowColHeaders="0" zoomScale="80" zoomScaleNormal="80" workbookViewId="0">
      <selection sqref="A1:F1"/>
    </sheetView>
  </sheetViews>
  <sheetFormatPr defaultRowHeight="15.75" x14ac:dyDescent="0.25"/>
  <cols>
    <col min="1" max="16384" width="9" style="64"/>
  </cols>
  <sheetData>
    <row r="1" spans="1:1" x14ac:dyDescent="0.25">
      <c r="A1" s="82"/>
    </row>
    <row r="12" spans="1:1" x14ac:dyDescent="0.25">
      <c r="A12" s="83"/>
    </row>
    <row r="13" spans="1:1" x14ac:dyDescent="0.25">
      <c r="A13" s="83"/>
    </row>
    <row r="14" spans="1:1" x14ac:dyDescent="0.25">
      <c r="A14" s="83"/>
    </row>
    <row r="15" spans="1:1" x14ac:dyDescent="0.25">
      <c r="A15" s="83"/>
    </row>
    <row r="29" spans="5:15" x14ac:dyDescent="0.25">
      <c r="E29" s="75"/>
      <c r="F29" s="75"/>
      <c r="G29" s="75"/>
      <c r="H29" s="75"/>
      <c r="I29" s="75"/>
      <c r="J29" s="75"/>
      <c r="K29" s="75"/>
      <c r="L29" s="75"/>
      <c r="M29" s="75"/>
      <c r="N29" s="75"/>
      <c r="O29" s="75"/>
    </row>
    <row r="33" spans="1:4" x14ac:dyDescent="0.25">
      <c r="A33" s="75" t="s">
        <v>317</v>
      </c>
    </row>
    <row r="38" spans="1:4" hidden="1" x14ac:dyDescent="0.25">
      <c r="A38" s="69" t="s">
        <v>169</v>
      </c>
      <c r="B38" s="69" t="s">
        <v>209</v>
      </c>
    </row>
    <row r="39" spans="1:4" hidden="1" x14ac:dyDescent="0.25">
      <c r="A39" s="83" t="s">
        <v>177</v>
      </c>
      <c r="B39" s="64">
        <v>48091</v>
      </c>
      <c r="C39" s="87">
        <v>48000</v>
      </c>
      <c r="D39" s="67">
        <f t="shared" ref="D39:D46" si="0">B39/$B$48</f>
        <v>0.45539219188322294</v>
      </c>
    </row>
    <row r="40" spans="1:4" hidden="1" x14ac:dyDescent="0.25">
      <c r="A40" s="83" t="s">
        <v>179</v>
      </c>
      <c r="B40" s="64">
        <v>42759</v>
      </c>
      <c r="C40" s="87">
        <v>43000</v>
      </c>
      <c r="D40" s="67">
        <f t="shared" si="0"/>
        <v>0.40490143130179723</v>
      </c>
    </row>
    <row r="41" spans="1:4" hidden="1" x14ac:dyDescent="0.25">
      <c r="A41" s="83" t="s">
        <v>181</v>
      </c>
      <c r="B41" s="64">
        <v>8032.1013000000003</v>
      </c>
      <c r="C41" s="87">
        <v>8000</v>
      </c>
      <c r="D41" s="67">
        <f t="shared" si="0"/>
        <v>7.6059059209313273E-2</v>
      </c>
    </row>
    <row r="42" spans="1:4" hidden="1" x14ac:dyDescent="0.25">
      <c r="A42" s="83" t="s">
        <v>180</v>
      </c>
      <c r="B42" s="64">
        <v>3502.3850000000002</v>
      </c>
      <c r="C42" s="87">
        <v>3500</v>
      </c>
      <c r="D42" s="67">
        <f t="shared" si="0"/>
        <v>3.3165431826514769E-2</v>
      </c>
    </row>
    <row r="43" spans="1:4" hidden="1" x14ac:dyDescent="0.25">
      <c r="A43" s="83" t="s">
        <v>315</v>
      </c>
      <c r="B43" s="64">
        <v>1829.3811000000001</v>
      </c>
      <c r="C43" s="87">
        <v>1800</v>
      </c>
      <c r="D43" s="67">
        <f t="shared" si="0"/>
        <v>1.7323113865769926E-2</v>
      </c>
    </row>
    <row r="44" spans="1:4" hidden="1" x14ac:dyDescent="0.25">
      <c r="A44" s="83" t="s">
        <v>179</v>
      </c>
      <c r="B44" s="64">
        <v>785</v>
      </c>
      <c r="C44" s="87" t="s">
        <v>241</v>
      </c>
      <c r="D44" s="67">
        <f t="shared" si="0"/>
        <v>7.433467189876068E-3</v>
      </c>
    </row>
    <row r="45" spans="1:4" hidden="1" x14ac:dyDescent="0.25">
      <c r="A45" s="83" t="s">
        <v>192</v>
      </c>
      <c r="B45" s="64">
        <v>307.70569999999998</v>
      </c>
      <c r="C45" s="87"/>
      <c r="D45" s="67">
        <f t="shared" si="0"/>
        <v>2.9137837262265586E-3</v>
      </c>
    </row>
    <row r="46" spans="1:4" hidden="1" x14ac:dyDescent="0.25">
      <c r="A46" s="83" t="s">
        <v>182</v>
      </c>
      <c r="B46" s="64">
        <v>296.90640000000002</v>
      </c>
      <c r="C46" s="87"/>
      <c r="D46" s="67">
        <f t="shared" si="0"/>
        <v>2.811520997279261E-3</v>
      </c>
    </row>
    <row r="47" spans="1:4" hidden="1" x14ac:dyDescent="0.25">
      <c r="C47" s="88"/>
      <c r="D47" s="89"/>
    </row>
    <row r="48" spans="1:4" hidden="1" x14ac:dyDescent="0.25">
      <c r="A48" s="64" t="s">
        <v>11</v>
      </c>
      <c r="B48" s="64">
        <v>105603.4795</v>
      </c>
      <c r="C48" s="88">
        <v>110000</v>
      </c>
      <c r="D48" s="67">
        <f>B48/$B$48</f>
        <v>1</v>
      </c>
    </row>
  </sheetData>
  <sheetProtection algorithmName="SHA-512" hashValue="wq1batqKRfAYlB9BswZD5LwjQnKmhRPS7QhBsRFXQEUWuAPWNgPhwp8VqRHmXDLN9qJRfnoNNhiwsMOY+m0HGw==" saltValue="U8soMLcoCbXf5AIJZKcoeQ==" spinCount="100000" sheet="1" scenarios="1"/>
  <pageMargins left="0.7" right="0.7" top="0.75" bottom="0.75" header="0.3" footer="0.3"/>
  <pageSetup paperSize="0" orientation="portrait" horizontalDpi="0" verticalDpi="0" copie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dimension ref="A1:O50"/>
  <sheetViews>
    <sheetView showGridLines="0" showRowColHeaders="0" zoomScale="70" zoomScaleNormal="70" workbookViewId="0">
      <selection sqref="A1:F1"/>
    </sheetView>
  </sheetViews>
  <sheetFormatPr defaultRowHeight="15.75" x14ac:dyDescent="0.25"/>
  <cols>
    <col min="1" max="16384" width="9" style="7"/>
  </cols>
  <sheetData>
    <row r="1" spans="1:1" ht="15.75" customHeight="1" x14ac:dyDescent="0.25">
      <c r="A1" s="52"/>
    </row>
    <row r="12" spans="1:1" x14ac:dyDescent="0.25">
      <c r="A12" s="11"/>
    </row>
    <row r="13" spans="1:1" x14ac:dyDescent="0.25">
      <c r="A13" s="11"/>
    </row>
    <row r="14" spans="1:1" x14ac:dyDescent="0.25">
      <c r="A14" s="11"/>
    </row>
    <row r="15" spans="1:1" x14ac:dyDescent="0.25">
      <c r="A15" s="11"/>
    </row>
    <row r="29" spans="5:15" x14ac:dyDescent="0.25">
      <c r="E29" s="53"/>
      <c r="F29" s="53"/>
      <c r="G29" s="53"/>
      <c r="H29" s="53"/>
      <c r="I29" s="53"/>
      <c r="J29" s="53"/>
      <c r="K29" s="53"/>
      <c r="L29" s="53"/>
      <c r="M29" s="53"/>
      <c r="N29" s="53"/>
      <c r="O29" s="53"/>
    </row>
    <row r="33" spans="1:4" x14ac:dyDescent="0.25">
      <c r="A33" s="8" t="s">
        <v>317</v>
      </c>
    </row>
    <row r="34" spans="1:4" x14ac:dyDescent="0.25">
      <c r="A34" s="8"/>
    </row>
    <row r="38" spans="1:4" hidden="1" x14ac:dyDescent="0.25">
      <c r="A38" s="9" t="s">
        <v>169</v>
      </c>
      <c r="B38" s="9" t="s">
        <v>209</v>
      </c>
    </row>
    <row r="39" spans="1:4" hidden="1" x14ac:dyDescent="0.25">
      <c r="A39" s="156" t="s">
        <v>149</v>
      </c>
      <c r="B39" s="12">
        <v>423</v>
      </c>
      <c r="C39" s="163" t="str">
        <f t="shared" ref="C39:C45" si="0">(IF(ISNUMBER(B39),(IF(B39&lt;100,"&lt;100",IF(B39&lt;200,"&lt;200",IF(B39&lt;500,"&lt;500",IF(B39&lt;1000,"&lt;1,000",IF(B39&lt;10000,(ROUND(B39,-2)),IF(B39&lt;100000,(ROUND(B39,-3)),IF(B39&lt;1000000,(ROUND(B39,-4)),IF(B39&gt;=1000000,(ROUND(B39,-5))))))))))),"-"))</f>
        <v>&lt;500</v>
      </c>
      <c r="D39" s="10">
        <f t="shared" ref="D39:D48" si="1">B39/$B$50</f>
        <v>0.53885350318471337</v>
      </c>
    </row>
    <row r="40" spans="1:4" hidden="1" x14ac:dyDescent="0.25">
      <c r="A40" s="156" t="s">
        <v>96</v>
      </c>
      <c r="B40" s="12">
        <v>156</v>
      </c>
      <c r="C40" s="163" t="str">
        <f t="shared" si="0"/>
        <v>&lt;200</v>
      </c>
      <c r="D40" s="10">
        <f t="shared" si="1"/>
        <v>0.19872611464968154</v>
      </c>
    </row>
    <row r="41" spans="1:4" hidden="1" x14ac:dyDescent="0.25">
      <c r="A41" s="156" t="s">
        <v>69</v>
      </c>
      <c r="B41" s="12">
        <v>66</v>
      </c>
      <c r="C41" s="163" t="str">
        <f t="shared" si="0"/>
        <v>&lt;100</v>
      </c>
      <c r="D41" s="10">
        <f t="shared" si="1"/>
        <v>8.4076433121019103E-2</v>
      </c>
    </row>
    <row r="42" spans="1:4" hidden="1" x14ac:dyDescent="0.25">
      <c r="A42" s="156" t="s">
        <v>167</v>
      </c>
      <c r="B42" s="12">
        <v>48</v>
      </c>
      <c r="C42" s="163" t="str">
        <f t="shared" si="0"/>
        <v>&lt;100</v>
      </c>
      <c r="D42" s="10">
        <f t="shared" si="1"/>
        <v>6.1146496815286625E-2</v>
      </c>
    </row>
    <row r="43" spans="1:4" hidden="1" x14ac:dyDescent="0.25">
      <c r="A43" s="156" t="s">
        <v>72</v>
      </c>
      <c r="B43" s="12">
        <v>38</v>
      </c>
      <c r="C43" s="163" t="str">
        <f t="shared" si="0"/>
        <v>&lt;100</v>
      </c>
      <c r="D43" s="10">
        <f t="shared" si="1"/>
        <v>4.8407643312101914E-2</v>
      </c>
    </row>
    <row r="44" spans="1:4" hidden="1" x14ac:dyDescent="0.25">
      <c r="A44" s="156" t="s">
        <v>119</v>
      </c>
      <c r="B44" s="12">
        <v>26</v>
      </c>
      <c r="C44" s="163" t="str">
        <f t="shared" si="0"/>
        <v>&lt;100</v>
      </c>
      <c r="D44" s="10">
        <f t="shared" si="1"/>
        <v>3.3121019108280254E-2</v>
      </c>
    </row>
    <row r="45" spans="1:4" hidden="1" x14ac:dyDescent="0.25">
      <c r="A45" s="156" t="s">
        <v>32</v>
      </c>
      <c r="B45" s="12">
        <v>21</v>
      </c>
      <c r="C45" s="163" t="str">
        <f t="shared" si="0"/>
        <v>&lt;100</v>
      </c>
      <c r="D45" s="10">
        <f t="shared" si="1"/>
        <v>2.6751592356687899E-2</v>
      </c>
    </row>
    <row r="46" spans="1:4" hidden="1" x14ac:dyDescent="0.25">
      <c r="A46" s="156" t="s">
        <v>128</v>
      </c>
      <c r="B46" s="12">
        <v>3</v>
      </c>
      <c r="C46" s="163"/>
      <c r="D46" s="10">
        <f t="shared" si="1"/>
        <v>3.821656050955414E-3</v>
      </c>
    </row>
    <row r="47" spans="1:4" hidden="1" x14ac:dyDescent="0.25">
      <c r="A47" s="156" t="s">
        <v>106</v>
      </c>
      <c r="B47" s="12">
        <v>2</v>
      </c>
      <c r="C47" s="163"/>
      <c r="D47" s="10">
        <f t="shared" si="1"/>
        <v>2.5477707006369425E-3</v>
      </c>
    </row>
    <row r="48" spans="1:4" hidden="1" x14ac:dyDescent="0.25">
      <c r="A48" s="156" t="s">
        <v>159</v>
      </c>
      <c r="B48" s="12">
        <v>2</v>
      </c>
      <c r="C48" s="163"/>
      <c r="D48" s="10">
        <f t="shared" si="1"/>
        <v>2.5477707006369425E-3</v>
      </c>
    </row>
    <row r="49" spans="1:4" hidden="1" x14ac:dyDescent="0.25">
      <c r="C49" s="163"/>
      <c r="D49" s="10"/>
    </row>
    <row r="50" spans="1:4" hidden="1" x14ac:dyDescent="0.25">
      <c r="A50" s="7" t="s">
        <v>234</v>
      </c>
      <c r="B50" s="12">
        <v>785</v>
      </c>
      <c r="C50" s="163" t="str">
        <f t="shared" ref="C50" si="2">(IF(ISNUMBER(B50),(IF(B50&lt;100,"&lt;100",IF(B50&lt;200,"&lt;200",IF(B50&lt;500,"&lt;500",IF(B50&lt;1000,"&lt;1,000",IF(B50&lt;10000,(ROUND(B50,-2)),IF(B50&lt;100000,(ROUND(B50,-3)),IF(B50&lt;1000000,(ROUND(B50,-4)),IF(B50&gt;=1000000,(ROUND(B50,-5))))))))))),"-"))</f>
        <v>&lt;1,000</v>
      </c>
      <c r="D50" s="10">
        <f t="shared" ref="D50" si="3">B50/$B$50</f>
        <v>1</v>
      </c>
    </row>
  </sheetData>
  <sheetProtection algorithmName="SHA-512" hashValue="2Xwvx4u35aWTZyOK60Xb+EtL3t9cBA+OUFAC97HDndoU/BTiCk++0fPrTsErb/KilM5vcPcc4LyBMS2yUAo3+A==" saltValue="7bxTjqqd6S95tRI1kgFpCw==" spinCount="100000" sheet="1" scenarios="1"/>
  <sortState ref="A38:D48">
    <sortCondition descending="1" ref="B39"/>
  </sortState>
  <pageMargins left="0.7" right="0.7" top="0.75" bottom="0.75" header="0.3" footer="0.3"/>
  <pageSetup paperSize="0" orientation="portrait" horizontalDpi="0" verticalDpi="0" copie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27:F39"/>
  <sheetViews>
    <sheetView showGridLines="0" showRowColHeaders="0" zoomScale="80" zoomScaleNormal="80" workbookViewId="0"/>
  </sheetViews>
  <sheetFormatPr defaultRowHeight="15.75" x14ac:dyDescent="0.25"/>
  <cols>
    <col min="1" max="16384" width="9" style="78"/>
  </cols>
  <sheetData>
    <row r="27" spans="1:1" x14ac:dyDescent="0.25">
      <c r="A27" s="78" t="s">
        <v>317</v>
      </c>
    </row>
    <row r="32" spans="1:1" hidden="1" x14ac:dyDescent="0.25"/>
    <row r="33" spans="1:6" hidden="1" x14ac:dyDescent="0.25">
      <c r="A33" s="79"/>
      <c r="B33" s="79" t="s">
        <v>188</v>
      </c>
      <c r="C33" s="78" t="s">
        <v>189</v>
      </c>
      <c r="D33" s="79"/>
      <c r="E33" s="79" t="s">
        <v>188</v>
      </c>
      <c r="F33" s="78" t="s">
        <v>189</v>
      </c>
    </row>
    <row r="34" spans="1:6" hidden="1" x14ac:dyDescent="0.25">
      <c r="A34" s="79" t="s">
        <v>257</v>
      </c>
      <c r="B34" s="78">
        <v>-310.63389999999998</v>
      </c>
      <c r="C34" s="12">
        <v>319.66269999999997</v>
      </c>
      <c r="D34" s="79"/>
      <c r="E34" s="12" t="s">
        <v>242</v>
      </c>
      <c r="F34" s="12" t="s">
        <v>242</v>
      </c>
    </row>
    <row r="35" spans="1:6" hidden="1" x14ac:dyDescent="0.25">
      <c r="A35" s="79" t="s">
        <v>258</v>
      </c>
      <c r="B35" s="78">
        <v>-45.906300000000002</v>
      </c>
      <c r="C35" s="12">
        <v>45.656199999999998</v>
      </c>
      <c r="D35" s="79"/>
      <c r="E35" s="12" t="s">
        <v>244</v>
      </c>
      <c r="F35" s="12" t="s">
        <v>244</v>
      </c>
    </row>
    <row r="36" spans="1:6" hidden="1" x14ac:dyDescent="0.25">
      <c r="A36" s="79" t="s">
        <v>259</v>
      </c>
      <c r="B36" s="78">
        <v>-29.038799999999998</v>
      </c>
      <c r="C36" s="12">
        <v>29.982600000000001</v>
      </c>
      <c r="D36" s="79"/>
      <c r="E36" s="12" t="s">
        <v>244</v>
      </c>
      <c r="F36" s="12" t="s">
        <v>244</v>
      </c>
    </row>
    <row r="37" spans="1:6" hidden="1" x14ac:dyDescent="0.25">
      <c r="A37" s="79" t="s">
        <v>260</v>
      </c>
      <c r="B37" s="78">
        <v>-39.596299999999999</v>
      </c>
      <c r="C37" s="12">
        <v>42.042200000000001</v>
      </c>
      <c r="D37" s="79"/>
      <c r="E37" s="12" t="s">
        <v>244</v>
      </c>
      <c r="F37" s="12" t="s">
        <v>244</v>
      </c>
    </row>
    <row r="38" spans="1:6" hidden="1" x14ac:dyDescent="0.25">
      <c r="A38" s="79" t="s">
        <v>261</v>
      </c>
      <c r="B38" s="78">
        <v>-137.60560000000001</v>
      </c>
      <c r="C38" s="12">
        <v>139</v>
      </c>
      <c r="D38" s="79"/>
      <c r="E38" s="12" t="s">
        <v>243</v>
      </c>
      <c r="F38" s="12" t="s">
        <v>243</v>
      </c>
    </row>
    <row r="39" spans="1:6" hidden="1" x14ac:dyDescent="0.25">
      <c r="B39" s="78">
        <v>-1</v>
      </c>
    </row>
  </sheetData>
  <sheetProtection algorithmName="SHA-512" hashValue="z662A3YuGfrDjlB6YZSEvPm5/rIVsa8rRX6vK3OB93aNpdk3mqcl8CVfCNcDzHfZaZOWexjktPKY7gdH5TPwSQ==" saltValue="l1uUutiWsocp8U7oJkMcPg==" spinCount="100000" sheet="1" scenarios="1"/>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1"/>
  <dimension ref="A28:G35"/>
  <sheetViews>
    <sheetView showGridLines="0" showRowColHeaders="0" zoomScale="80" zoomScaleNormal="80" workbookViewId="0">
      <selection sqref="A1:F1"/>
    </sheetView>
  </sheetViews>
  <sheetFormatPr defaultRowHeight="15.75" x14ac:dyDescent="0.25"/>
  <cols>
    <col min="1" max="1" width="25.875" style="7" bestFit="1" customWidth="1"/>
    <col min="2" max="16384" width="9" style="7"/>
  </cols>
  <sheetData>
    <row r="28" spans="1:1" x14ac:dyDescent="0.25">
      <c r="A28" s="7" t="s">
        <v>319</v>
      </c>
    </row>
    <row r="33" spans="1:7" hidden="1" x14ac:dyDescent="0.25">
      <c r="B33" s="7" t="s">
        <v>170</v>
      </c>
      <c r="C33" s="7" t="s">
        <v>174</v>
      </c>
      <c r="D33" s="7" t="s">
        <v>173</v>
      </c>
      <c r="E33" s="7" t="s">
        <v>171</v>
      </c>
      <c r="F33" s="7" t="s">
        <v>175</v>
      </c>
    </row>
    <row r="34" spans="1:7" hidden="1" x14ac:dyDescent="0.25">
      <c r="A34" s="7" t="s">
        <v>234</v>
      </c>
      <c r="B34" s="10">
        <v>0.15300859598853869</v>
      </c>
      <c r="C34" s="10">
        <v>0.13161413562559696</v>
      </c>
      <c r="D34" s="10">
        <v>7.3734479465138489E-2</v>
      </c>
      <c r="E34" s="10">
        <v>8.9398280802292257E-2</v>
      </c>
      <c r="F34" s="10">
        <v>0.26227200000000001</v>
      </c>
      <c r="G34" s="162"/>
    </row>
    <row r="35" spans="1:7" hidden="1" x14ac:dyDescent="0.25">
      <c r="A35" s="7" t="s">
        <v>194</v>
      </c>
      <c r="B35" s="10">
        <v>0.79918446719642988</v>
      </c>
      <c r="C35" s="10">
        <v>0.56421174036305788</v>
      </c>
      <c r="D35" s="10">
        <v>0.47581125009387321</v>
      </c>
      <c r="E35" s="10">
        <v>0.50522568453231786</v>
      </c>
      <c r="F35" s="10">
        <v>0.50859308000000003</v>
      </c>
    </row>
  </sheetData>
  <sheetProtection algorithmName="SHA-512" hashValue="JvcqUKoT9pr1g/FE4bKno+Gk6fnTlNn9E8wc7rL2icNmGrl7Gt+2qO8RKu/0FhWue9lZci6rcySIpiCguCcNCA==" saltValue="lgyd2PgcYldsKQnhYGad7w==" spinCount="100000" sheet="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6:F37"/>
  <sheetViews>
    <sheetView showGridLines="0" showRowColHeaders="0" zoomScale="80" zoomScaleNormal="80" workbookViewId="0"/>
  </sheetViews>
  <sheetFormatPr defaultRowHeight="15.75" x14ac:dyDescent="0.25"/>
  <cols>
    <col min="1" max="16384" width="9" style="7"/>
  </cols>
  <sheetData>
    <row r="26" spans="1:6" x14ac:dyDescent="0.25">
      <c r="A26" s="25" t="s">
        <v>317</v>
      </c>
    </row>
    <row r="27" spans="1:6" x14ac:dyDescent="0.25">
      <c r="A27" s="25" t="s">
        <v>311</v>
      </c>
    </row>
    <row r="28" spans="1:6" x14ac:dyDescent="0.25">
      <c r="F28" s="25"/>
    </row>
    <row r="30" spans="1:6" hidden="1" x14ac:dyDescent="0.25">
      <c r="A30" s="7">
        <v>100</v>
      </c>
      <c r="B30" s="7" t="s">
        <v>201</v>
      </c>
    </row>
    <row r="31" spans="1:6" hidden="1" x14ac:dyDescent="0.25">
      <c r="A31" s="156" t="s">
        <v>149</v>
      </c>
      <c r="B31" s="10">
        <v>4.442712E-2</v>
      </c>
      <c r="C31" s="158"/>
      <c r="E31" s="13"/>
    </row>
    <row r="32" spans="1:6" hidden="1" x14ac:dyDescent="0.25">
      <c r="A32" s="156" t="s">
        <v>167</v>
      </c>
      <c r="B32" s="10">
        <v>8.7323939999999989E-2</v>
      </c>
      <c r="C32" s="158"/>
      <c r="E32" s="13"/>
    </row>
    <row r="33" spans="1:5" hidden="1" x14ac:dyDescent="0.25">
      <c r="A33" s="156" t="s">
        <v>72</v>
      </c>
      <c r="B33" s="10">
        <v>9.6428569999999991E-2</v>
      </c>
      <c r="C33" s="13"/>
      <c r="E33" s="13"/>
    </row>
    <row r="34" spans="1:5" hidden="1" x14ac:dyDescent="0.25">
      <c r="A34" s="156" t="s">
        <v>96</v>
      </c>
      <c r="B34" s="10">
        <v>0.20195440000000001</v>
      </c>
      <c r="C34" s="158"/>
      <c r="E34" s="13"/>
    </row>
    <row r="35" spans="1:5" hidden="1" x14ac:dyDescent="0.25">
      <c r="A35" s="156" t="s">
        <v>32</v>
      </c>
      <c r="B35" s="10">
        <v>0.33532933999999998</v>
      </c>
      <c r="C35" s="158"/>
      <c r="E35" s="13"/>
    </row>
    <row r="36" spans="1:5" hidden="1" x14ac:dyDescent="0.25">
      <c r="A36" s="156" t="s">
        <v>69</v>
      </c>
      <c r="B36" s="10">
        <v>0.36893203999999996</v>
      </c>
      <c r="C36" s="13"/>
      <c r="E36" s="13"/>
    </row>
    <row r="37" spans="1:5" hidden="1" x14ac:dyDescent="0.25">
      <c r="A37" s="156" t="s">
        <v>119</v>
      </c>
      <c r="B37" s="10">
        <v>0.46091644000000004</v>
      </c>
      <c r="C37" s="13"/>
      <c r="E37" s="13"/>
    </row>
  </sheetData>
  <sheetProtection algorithmName="SHA-512" hashValue="S0ffFnfDyy2ESN/0DSZ6VVG8+W4gzJwlypokmGOkMhtcDOvhatBUQr9JBHs3RHY71nzC33xNatqq9nzTXA3T7g==" saltValue="MCus5M0TMYnazDVvt9gXTA==" spinCount="100000" sheet="1" scenarios="1"/>
  <sortState ref="A31:B37">
    <sortCondition ref="B31"/>
  </sortState>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U56"/>
  <sheetViews>
    <sheetView showGridLines="0" showRowColHeaders="0" zoomScale="80" zoomScaleNormal="80" workbookViewId="0">
      <selection sqref="A1:F1"/>
    </sheetView>
  </sheetViews>
  <sheetFormatPr defaultRowHeight="15.75" x14ac:dyDescent="0.25"/>
  <cols>
    <col min="1" max="1" width="4.875" style="7" bestFit="1" customWidth="1"/>
    <col min="2" max="2" width="14.625" style="7" bestFit="1" customWidth="1"/>
    <col min="3" max="3" width="11.375" style="27" bestFit="1" customWidth="1"/>
    <col min="4" max="4" width="13" style="27" bestFit="1" customWidth="1"/>
    <col min="5" max="5" width="7.75" style="27" bestFit="1" customWidth="1"/>
    <col min="6" max="6" width="8.75" style="27" bestFit="1" customWidth="1"/>
    <col min="7" max="7" width="10" style="27" bestFit="1" customWidth="1"/>
    <col min="8" max="8" width="11.375" style="27" bestFit="1" customWidth="1"/>
    <col min="9" max="9" width="16.875" style="27" bestFit="1" customWidth="1"/>
    <col min="10" max="10" width="17.125" style="27" bestFit="1" customWidth="1"/>
    <col min="11" max="11" width="18.25" style="27" bestFit="1" customWidth="1"/>
    <col min="12" max="12" width="21.75" style="27" bestFit="1" customWidth="1"/>
    <col min="13" max="15" width="16.875" style="27" bestFit="1" customWidth="1"/>
    <col min="16" max="16" width="18.875" style="27" bestFit="1" customWidth="1"/>
    <col min="17" max="17" width="22.875" style="27" bestFit="1" customWidth="1"/>
    <col min="18" max="18" width="23" style="27" bestFit="1" customWidth="1"/>
    <col min="19" max="19" width="15.875" style="7" bestFit="1" customWidth="1"/>
    <col min="20" max="16384" width="9" style="7"/>
  </cols>
  <sheetData>
    <row r="1" spans="1:14" x14ac:dyDescent="0.25">
      <c r="A1" s="7" t="s">
        <v>218</v>
      </c>
      <c r="L1" s="7"/>
      <c r="M1" s="7"/>
      <c r="N1" s="7"/>
    </row>
    <row r="2" spans="1:14" x14ac:dyDescent="0.25">
      <c r="L2" s="7"/>
      <c r="M2" s="7"/>
      <c r="N2" s="7"/>
    </row>
    <row r="3" spans="1:14" x14ac:dyDescent="0.25">
      <c r="L3" s="7"/>
      <c r="M3" s="7"/>
      <c r="N3" s="7"/>
    </row>
    <row r="4" spans="1:14" x14ac:dyDescent="0.25">
      <c r="L4" s="7"/>
      <c r="M4" s="7"/>
      <c r="N4" s="7"/>
    </row>
    <row r="5" spans="1:14" x14ac:dyDescent="0.25">
      <c r="L5" s="7"/>
      <c r="M5" s="7"/>
      <c r="N5" s="7"/>
    </row>
    <row r="6" spans="1:14" x14ac:dyDescent="0.25">
      <c r="L6" s="7"/>
      <c r="M6" s="7"/>
      <c r="N6" s="7"/>
    </row>
    <row r="7" spans="1:14" x14ac:dyDescent="0.25">
      <c r="L7" s="7"/>
      <c r="M7" s="7"/>
      <c r="N7" s="7"/>
    </row>
    <row r="8" spans="1:14" x14ac:dyDescent="0.25">
      <c r="L8" s="7"/>
      <c r="M8" s="7"/>
      <c r="N8" s="7"/>
    </row>
    <row r="9" spans="1:14" x14ac:dyDescent="0.25">
      <c r="L9" s="7"/>
      <c r="M9" s="7"/>
      <c r="N9" s="7"/>
    </row>
    <row r="10" spans="1:14" x14ac:dyDescent="0.25">
      <c r="L10" s="7"/>
      <c r="M10" s="7"/>
      <c r="N10" s="7"/>
    </row>
    <row r="11" spans="1:14" x14ac:dyDescent="0.25">
      <c r="L11" s="7"/>
      <c r="M11" s="7"/>
      <c r="N11" s="7"/>
    </row>
    <row r="12" spans="1:14" x14ac:dyDescent="0.25">
      <c r="L12" s="7"/>
      <c r="M12" s="7"/>
      <c r="N12" s="7"/>
    </row>
    <row r="13" spans="1:14" x14ac:dyDescent="0.25">
      <c r="L13" s="7"/>
      <c r="M13" s="7"/>
      <c r="N13" s="7"/>
    </row>
    <row r="14" spans="1:14" x14ac:dyDescent="0.25">
      <c r="L14" s="7"/>
      <c r="M14" s="7"/>
      <c r="N14" s="7"/>
    </row>
    <row r="15" spans="1:14" x14ac:dyDescent="0.25">
      <c r="L15" s="7"/>
      <c r="M15" s="7"/>
      <c r="N15" s="7"/>
    </row>
    <row r="16" spans="1:14" x14ac:dyDescent="0.25">
      <c r="L16" s="7"/>
      <c r="M16" s="7"/>
      <c r="N16" s="7"/>
    </row>
    <row r="17" spans="1:14" x14ac:dyDescent="0.25">
      <c r="L17" s="7"/>
      <c r="M17" s="7"/>
      <c r="N17" s="7"/>
    </row>
    <row r="18" spans="1:14" x14ac:dyDescent="0.25">
      <c r="L18" s="7"/>
      <c r="M18" s="7"/>
      <c r="N18" s="7"/>
    </row>
    <row r="19" spans="1:14" x14ac:dyDescent="0.25">
      <c r="L19" s="7"/>
      <c r="M19" s="7"/>
      <c r="N19" s="7"/>
    </row>
    <row r="20" spans="1:14" x14ac:dyDescent="0.25">
      <c r="L20" s="7"/>
      <c r="M20" s="7"/>
      <c r="N20" s="7"/>
    </row>
    <row r="21" spans="1:14" x14ac:dyDescent="0.25">
      <c r="L21" s="7"/>
      <c r="M21" s="7"/>
      <c r="N21" s="7"/>
    </row>
    <row r="22" spans="1:14" x14ac:dyDescent="0.25">
      <c r="L22" s="7"/>
      <c r="M22" s="7"/>
      <c r="N22" s="7"/>
    </row>
    <row r="23" spans="1:14" x14ac:dyDescent="0.25">
      <c r="L23" s="7"/>
      <c r="M23" s="7"/>
      <c r="N23" s="7"/>
    </row>
    <row r="24" spans="1:14" x14ac:dyDescent="0.25">
      <c r="L24" s="7"/>
      <c r="M24" s="7"/>
      <c r="N24" s="7"/>
    </row>
    <row r="25" spans="1:14" x14ac:dyDescent="0.25">
      <c r="L25" s="7"/>
      <c r="M25" s="7"/>
      <c r="N25" s="7"/>
    </row>
    <row r="26" spans="1:14" x14ac:dyDescent="0.25">
      <c r="L26" s="7"/>
      <c r="M26" s="7"/>
      <c r="N26" s="7"/>
    </row>
    <row r="27" spans="1:14" x14ac:dyDescent="0.25">
      <c r="L27" s="7"/>
      <c r="M27" s="7"/>
      <c r="N27" s="7"/>
    </row>
    <row r="28" spans="1:14" x14ac:dyDescent="0.25">
      <c r="L28" s="7"/>
      <c r="M28" s="7"/>
      <c r="N28" s="7"/>
    </row>
    <row r="29" spans="1:14" x14ac:dyDescent="0.25">
      <c r="L29" s="7"/>
      <c r="M29" s="7"/>
      <c r="N29" s="7"/>
    </row>
    <row r="30" spans="1:14" x14ac:dyDescent="0.25">
      <c r="L30" s="7"/>
      <c r="M30" s="7"/>
      <c r="N30" s="7"/>
    </row>
    <row r="31" spans="1:14" x14ac:dyDescent="0.25">
      <c r="L31" s="7"/>
      <c r="M31" s="7"/>
      <c r="N31" s="7"/>
    </row>
    <row r="32" spans="1:14" x14ac:dyDescent="0.25">
      <c r="A32" s="172" t="s">
        <v>319</v>
      </c>
      <c r="B32" s="172"/>
      <c r="C32" s="172"/>
      <c r="D32" s="172"/>
      <c r="E32" s="172"/>
      <c r="F32" s="172"/>
      <c r="G32" s="172"/>
      <c r="H32" s="172"/>
      <c r="I32" s="172"/>
      <c r="J32" s="172"/>
      <c r="K32" s="172"/>
    </row>
    <row r="35" spans="1:18" ht="33" hidden="1" customHeight="1" x14ac:dyDescent="0.25">
      <c r="A35" s="7" t="s">
        <v>1</v>
      </c>
      <c r="B35" s="7" t="s">
        <v>2</v>
      </c>
      <c r="C35" s="40" t="s">
        <v>187</v>
      </c>
      <c r="D35" s="40" t="s">
        <v>0</v>
      </c>
      <c r="E35" s="40" t="s">
        <v>186</v>
      </c>
      <c r="G35" s="40"/>
      <c r="H35" s="55"/>
      <c r="I35" s="7"/>
      <c r="J35" s="7"/>
      <c r="K35" s="7"/>
      <c r="L35" s="7"/>
      <c r="M35" s="7"/>
      <c r="N35" s="7"/>
      <c r="O35" s="7"/>
      <c r="P35" s="7"/>
      <c r="Q35" s="7"/>
      <c r="R35" s="7"/>
    </row>
    <row r="36" spans="1:18" hidden="1" x14ac:dyDescent="0.25">
      <c r="A36" s="7">
        <v>2000</v>
      </c>
      <c r="B36" s="7" t="s">
        <v>234</v>
      </c>
      <c r="C36" s="17">
        <v>360.56700000000001</v>
      </c>
      <c r="D36" s="17">
        <v>927</v>
      </c>
      <c r="E36" s="36">
        <v>7.0921999999999999E-4</v>
      </c>
      <c r="G36" s="40"/>
      <c r="H36" s="55"/>
      <c r="I36" s="7"/>
      <c r="J36" s="7"/>
      <c r="K36" s="7"/>
      <c r="L36" s="7"/>
      <c r="M36" s="7"/>
      <c r="N36" s="7"/>
      <c r="O36" s="7"/>
      <c r="P36" s="7"/>
      <c r="Q36" s="7"/>
      <c r="R36" s="7"/>
    </row>
    <row r="37" spans="1:18" hidden="1" x14ac:dyDescent="0.25">
      <c r="A37" s="7">
        <v>2001</v>
      </c>
      <c r="B37" s="7" t="s">
        <v>234</v>
      </c>
      <c r="C37" s="17">
        <v>402.6585</v>
      </c>
      <c r="D37" s="17">
        <v>997</v>
      </c>
      <c r="E37" s="36">
        <v>1.26223E-3</v>
      </c>
      <c r="G37" s="40"/>
      <c r="H37" s="55"/>
      <c r="I37" s="7"/>
      <c r="J37" s="7"/>
      <c r="K37" s="7"/>
      <c r="L37" s="7"/>
      <c r="M37" s="7"/>
      <c r="N37" s="7"/>
      <c r="O37" s="7"/>
      <c r="P37" s="7"/>
      <c r="Q37" s="7"/>
      <c r="R37" s="7"/>
    </row>
    <row r="38" spans="1:18" hidden="1" x14ac:dyDescent="0.25">
      <c r="A38" s="7">
        <v>2002</v>
      </c>
      <c r="B38" s="7" t="s">
        <v>234</v>
      </c>
      <c r="C38" s="17">
        <v>445.70940000000002</v>
      </c>
      <c r="D38" s="17">
        <v>1062</v>
      </c>
      <c r="E38" s="36">
        <v>1.70213E-3</v>
      </c>
      <c r="G38" s="40"/>
      <c r="H38" s="55"/>
      <c r="I38" s="7"/>
      <c r="J38" s="7"/>
      <c r="K38" s="7"/>
      <c r="L38" s="7"/>
      <c r="M38" s="7"/>
      <c r="N38" s="7"/>
      <c r="O38" s="7"/>
      <c r="P38" s="7"/>
      <c r="Q38" s="7"/>
      <c r="R38" s="7"/>
    </row>
    <row r="39" spans="1:18" hidden="1" x14ac:dyDescent="0.25">
      <c r="A39" s="7">
        <v>2003</v>
      </c>
      <c r="B39" s="7" t="s">
        <v>234</v>
      </c>
      <c r="C39" s="17">
        <v>486.75259999999997</v>
      </c>
      <c r="D39" s="17">
        <v>1123</v>
      </c>
      <c r="E39" s="36">
        <v>9.2711800000000004E-3</v>
      </c>
      <c r="G39" s="40"/>
      <c r="H39" s="55"/>
      <c r="I39" s="7"/>
      <c r="J39" s="7"/>
      <c r="K39" s="7"/>
      <c r="L39" s="7"/>
      <c r="M39" s="7"/>
      <c r="N39" s="7"/>
      <c r="O39" s="7"/>
      <c r="P39" s="7"/>
      <c r="Q39" s="7"/>
      <c r="R39" s="7"/>
    </row>
    <row r="40" spans="1:18" hidden="1" x14ac:dyDescent="0.25">
      <c r="A40" s="7">
        <v>2004</v>
      </c>
      <c r="B40" s="7" t="s">
        <v>234</v>
      </c>
      <c r="C40" s="17">
        <v>527</v>
      </c>
      <c r="D40" s="17">
        <v>1194</v>
      </c>
      <c r="E40" s="36">
        <v>1.8245899999999999E-2</v>
      </c>
      <c r="G40" s="40"/>
      <c r="H40" s="55"/>
      <c r="I40" s="7"/>
      <c r="J40" s="7"/>
      <c r="K40" s="7"/>
      <c r="L40" s="7"/>
      <c r="M40" s="7"/>
      <c r="N40" s="7"/>
      <c r="O40" s="7"/>
      <c r="P40" s="7"/>
      <c r="Q40" s="7"/>
      <c r="R40" s="7"/>
    </row>
    <row r="41" spans="1:18" hidden="1" x14ac:dyDescent="0.25">
      <c r="A41" s="7">
        <v>2005</v>
      </c>
      <c r="B41" s="7" t="s">
        <v>234</v>
      </c>
      <c r="C41" s="17">
        <v>567</v>
      </c>
      <c r="D41" s="17">
        <v>1248</v>
      </c>
      <c r="E41" s="36">
        <v>2.1833100000000001E-2</v>
      </c>
      <c r="G41" s="40"/>
      <c r="H41" s="55"/>
      <c r="I41" s="7"/>
      <c r="J41" s="7"/>
      <c r="K41" s="7"/>
      <c r="L41" s="7"/>
      <c r="M41" s="7"/>
      <c r="N41" s="7"/>
      <c r="O41" s="7"/>
      <c r="P41" s="7"/>
      <c r="Q41" s="7"/>
      <c r="R41" s="7"/>
    </row>
    <row r="42" spans="1:18" hidden="1" x14ac:dyDescent="0.25">
      <c r="A42" s="7">
        <v>2006</v>
      </c>
      <c r="B42" s="7" t="s">
        <v>234</v>
      </c>
      <c r="C42" s="17">
        <v>603</v>
      </c>
      <c r="D42" s="17">
        <v>1300</v>
      </c>
      <c r="E42" s="36">
        <v>3.2593499999999997E-2</v>
      </c>
      <c r="G42" s="40"/>
      <c r="H42" s="55"/>
      <c r="I42" s="7"/>
      <c r="J42" s="7"/>
      <c r="K42" s="7"/>
      <c r="L42" s="7"/>
      <c r="M42" s="7"/>
      <c r="N42" s="7"/>
      <c r="O42" s="7"/>
      <c r="P42" s="7"/>
      <c r="Q42" s="7"/>
      <c r="R42" s="7"/>
    </row>
    <row r="43" spans="1:18" hidden="1" x14ac:dyDescent="0.25">
      <c r="A43" s="7">
        <v>2007</v>
      </c>
      <c r="B43" s="7" t="s">
        <v>234</v>
      </c>
      <c r="C43" s="17">
        <v>638</v>
      </c>
      <c r="D43" s="17">
        <v>1345</v>
      </c>
      <c r="E43" s="36">
        <v>4.51072E-2</v>
      </c>
      <c r="G43" s="40"/>
      <c r="H43" s="55"/>
      <c r="I43" s="7"/>
      <c r="J43" s="7"/>
      <c r="K43" s="7"/>
      <c r="L43" s="7"/>
      <c r="M43" s="7"/>
      <c r="N43" s="7"/>
      <c r="O43" s="7"/>
      <c r="P43" s="7"/>
      <c r="Q43" s="7"/>
      <c r="R43" s="7"/>
    </row>
    <row r="44" spans="1:18" hidden="1" x14ac:dyDescent="0.25">
      <c r="A44" s="7">
        <v>2008</v>
      </c>
      <c r="B44" s="7" t="s">
        <v>234</v>
      </c>
      <c r="C44" s="17">
        <v>667</v>
      </c>
      <c r="D44" s="17">
        <v>1367</v>
      </c>
      <c r="E44" s="36">
        <v>7.4035099999999993E-2</v>
      </c>
      <c r="G44" s="40"/>
      <c r="H44" s="55"/>
      <c r="I44" s="7"/>
      <c r="J44" s="7"/>
      <c r="K44" s="7"/>
      <c r="L44" s="7"/>
      <c r="M44" s="7"/>
      <c r="N44" s="7"/>
      <c r="O44" s="7"/>
      <c r="P44" s="7"/>
      <c r="Q44" s="7"/>
      <c r="R44" s="7"/>
    </row>
    <row r="45" spans="1:18" hidden="1" x14ac:dyDescent="0.25">
      <c r="A45" s="7">
        <v>2009</v>
      </c>
      <c r="B45" s="7" t="s">
        <v>234</v>
      </c>
      <c r="C45" s="17">
        <v>681</v>
      </c>
      <c r="D45" s="17">
        <v>1410</v>
      </c>
      <c r="E45" s="36">
        <v>9.0142200000000006E-2</v>
      </c>
      <c r="G45" s="40"/>
      <c r="H45" s="55"/>
      <c r="I45" s="7"/>
      <c r="J45" s="7"/>
      <c r="K45" s="7"/>
      <c r="L45" s="7"/>
      <c r="M45" s="7"/>
      <c r="N45" s="7"/>
      <c r="O45" s="7"/>
      <c r="P45" s="7"/>
      <c r="Q45" s="7"/>
      <c r="R45" s="7"/>
    </row>
    <row r="46" spans="1:18" hidden="1" x14ac:dyDescent="0.25">
      <c r="A46" s="7">
        <v>2010</v>
      </c>
      <c r="B46" s="7" t="s">
        <v>234</v>
      </c>
      <c r="C46" s="17">
        <v>694</v>
      </c>
      <c r="D46" s="17">
        <v>1432.6266000000001</v>
      </c>
      <c r="E46" s="36">
        <v>0.109613</v>
      </c>
      <c r="G46" s="40"/>
      <c r="H46" s="55"/>
      <c r="I46" s="7"/>
      <c r="J46" s="7"/>
      <c r="K46" s="7"/>
      <c r="L46" s="7"/>
      <c r="M46" s="7"/>
      <c r="N46" s="7"/>
      <c r="O46" s="7"/>
      <c r="P46" s="7"/>
      <c r="Q46" s="7"/>
      <c r="R46" s="7"/>
    </row>
    <row r="47" spans="1:18" hidden="1" x14ac:dyDescent="0.25">
      <c r="A47" s="7">
        <v>2011</v>
      </c>
      <c r="B47" s="7" t="s">
        <v>234</v>
      </c>
      <c r="C47" s="17">
        <v>720</v>
      </c>
      <c r="D47" s="17">
        <v>1491.6574000000001</v>
      </c>
      <c r="E47" s="36">
        <v>0.12135199999999999</v>
      </c>
      <c r="G47" s="40"/>
      <c r="H47" s="55"/>
      <c r="I47" s="7"/>
      <c r="J47" s="7"/>
      <c r="K47" s="7"/>
      <c r="L47" s="7"/>
      <c r="M47" s="7"/>
      <c r="N47" s="7"/>
      <c r="O47" s="7"/>
      <c r="P47" s="7"/>
      <c r="Q47" s="7"/>
      <c r="R47" s="7"/>
    </row>
    <row r="48" spans="1:18" hidden="1" x14ac:dyDescent="0.25">
      <c r="A48" s="7">
        <v>2012</v>
      </c>
      <c r="B48" s="7" t="s">
        <v>234</v>
      </c>
      <c r="C48" s="17">
        <v>720</v>
      </c>
      <c r="D48" s="17">
        <v>1499.7067999999999</v>
      </c>
      <c r="E48" s="36">
        <v>0.14029900000000001</v>
      </c>
      <c r="G48" s="40"/>
      <c r="H48" s="55"/>
      <c r="I48" s="7"/>
      <c r="J48" s="7"/>
      <c r="K48" s="7"/>
      <c r="L48" s="7"/>
      <c r="M48" s="7"/>
      <c r="N48" s="7"/>
      <c r="O48" s="7"/>
      <c r="P48" s="7"/>
      <c r="Q48" s="7"/>
      <c r="R48" s="7"/>
    </row>
    <row r="49" spans="1:21" hidden="1" x14ac:dyDescent="0.25">
      <c r="A49" s="7">
        <v>2013</v>
      </c>
      <c r="B49" s="7" t="s">
        <v>234</v>
      </c>
      <c r="C49" s="17">
        <v>746</v>
      </c>
      <c r="D49" s="17">
        <v>1509.7692999999999</v>
      </c>
      <c r="E49" s="36">
        <v>0.19111400000000001</v>
      </c>
      <c r="G49" s="40"/>
      <c r="H49" s="55"/>
      <c r="I49" s="7"/>
      <c r="J49" s="7"/>
      <c r="K49" s="7"/>
      <c r="L49" s="7"/>
      <c r="M49" s="7"/>
      <c r="N49" s="7"/>
      <c r="O49" s="7"/>
      <c r="P49" s="7"/>
      <c r="Q49" s="7"/>
      <c r="R49" s="7"/>
    </row>
    <row r="50" spans="1:21" hidden="1" x14ac:dyDescent="0.25">
      <c r="A50" s="7">
        <v>2014</v>
      </c>
      <c r="B50" s="7" t="s">
        <v>234</v>
      </c>
      <c r="C50" s="17">
        <v>779</v>
      </c>
      <c r="D50" s="17">
        <v>1524.8905</v>
      </c>
      <c r="E50" s="36">
        <v>0.24653199999999997</v>
      </c>
      <c r="G50" s="40"/>
      <c r="H50" s="55"/>
      <c r="I50" s="7"/>
      <c r="J50" s="7"/>
      <c r="K50" s="7"/>
      <c r="L50" s="7"/>
      <c r="M50" s="7"/>
      <c r="N50" s="7"/>
      <c r="O50" s="7"/>
      <c r="P50" s="7"/>
      <c r="Q50" s="7"/>
      <c r="R50" s="7"/>
    </row>
    <row r="51" spans="1:21" hidden="1" x14ac:dyDescent="0.25">
      <c r="A51" s="7">
        <v>2015</v>
      </c>
      <c r="B51" s="7" t="s">
        <v>234</v>
      </c>
      <c r="C51" s="56">
        <v>785</v>
      </c>
      <c r="D51" s="56">
        <v>1477</v>
      </c>
      <c r="E51" s="36">
        <v>0.26227200000000001</v>
      </c>
      <c r="H51" s="42"/>
      <c r="K51" s="42"/>
      <c r="L51" s="42"/>
      <c r="M51" s="43"/>
      <c r="N51" s="43"/>
      <c r="P51" s="43"/>
      <c r="T51" s="41"/>
      <c r="U51" s="41"/>
    </row>
    <row r="53" spans="1:21" ht="21" customHeight="1" x14ac:dyDescent="0.25"/>
    <row r="55" spans="1:21" ht="16.5" customHeight="1" x14ac:dyDescent="0.25">
      <c r="U55" s="41"/>
    </row>
    <row r="56" spans="1:21" x14ac:dyDescent="0.25">
      <c r="T56" s="41"/>
      <c r="U56" s="41"/>
    </row>
  </sheetData>
  <sheetProtection algorithmName="SHA-512" hashValue="SzaMddWDC9yyx2LYmucYQBlV1CBBNDJUzQnmWKS5I0I7wttclvtGqc4cCLEbnRK1uB1J0suk9IzEx0IUmrk8cA==" saltValue="6YERW7fss+f7EKsoXQEIqQ==" spinCount="100000" sheet="1" scenarios="1"/>
  <mergeCells count="1">
    <mergeCell ref="A32:K32"/>
  </mergeCells>
  <pageMargins left="0.25" right="0.25" top="0.75" bottom="0.75" header="0.3" footer="0.3"/>
  <pageSetup scale="3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6:V48"/>
  <sheetViews>
    <sheetView showGridLines="0" showRowColHeaders="0" zoomScale="80" zoomScaleNormal="80" workbookViewId="0">
      <selection sqref="A1:F1"/>
    </sheetView>
  </sheetViews>
  <sheetFormatPr defaultRowHeight="15.75" x14ac:dyDescent="0.25"/>
  <cols>
    <col min="1" max="1" width="29.75" style="64" bestFit="1" customWidth="1"/>
    <col min="2" max="11" width="6.25" style="64" bestFit="1" customWidth="1"/>
    <col min="12" max="16384" width="9" style="64"/>
  </cols>
  <sheetData>
    <row r="26" spans="1:1" x14ac:dyDescent="0.25">
      <c r="A26" s="64" t="s">
        <v>319</v>
      </c>
    </row>
    <row r="27" spans="1:1" x14ac:dyDescent="0.25">
      <c r="A27" s="64" t="s">
        <v>267</v>
      </c>
    </row>
    <row r="33" spans="1:22" hidden="1" x14ac:dyDescent="0.25">
      <c r="A33" s="69" t="s">
        <v>175</v>
      </c>
      <c r="B33" s="69">
        <v>2005</v>
      </c>
      <c r="C33" s="69">
        <v>2006</v>
      </c>
      <c r="D33" s="69">
        <v>2007</v>
      </c>
      <c r="E33" s="69">
        <v>2008</v>
      </c>
      <c r="F33" s="69">
        <v>2009</v>
      </c>
      <c r="G33" s="69">
        <v>2010</v>
      </c>
      <c r="H33" s="69">
        <v>2011</v>
      </c>
      <c r="I33" s="69">
        <v>2012</v>
      </c>
      <c r="J33" s="69">
        <v>2013</v>
      </c>
      <c r="K33" s="69">
        <v>2014</v>
      </c>
      <c r="L33" s="69">
        <v>2015</v>
      </c>
    </row>
    <row r="34" spans="1:22" hidden="1" x14ac:dyDescent="0.25">
      <c r="A34" s="64" t="s">
        <v>177</v>
      </c>
      <c r="B34" s="67">
        <v>2.9503689999999999E-2</v>
      </c>
      <c r="C34" s="67">
        <v>5.4569939999999997E-2</v>
      </c>
      <c r="D34" s="67">
        <v>8.8677320000000004E-2</v>
      </c>
      <c r="E34" s="67">
        <v>0.12888977000000001</v>
      </c>
      <c r="F34" s="67">
        <v>0.17689585999999999</v>
      </c>
      <c r="G34" s="67">
        <v>0.23854113000000002</v>
      </c>
      <c r="H34" s="67">
        <v>0.30406860000000002</v>
      </c>
      <c r="I34" s="67">
        <v>0.37978299999999998</v>
      </c>
      <c r="J34" s="67">
        <v>0.46005974999999999</v>
      </c>
      <c r="K34" s="67">
        <v>0.54152157000000001</v>
      </c>
      <c r="L34" s="67">
        <v>0.62568933999999998</v>
      </c>
    </row>
    <row r="35" spans="1:22" hidden="1" x14ac:dyDescent="0.25">
      <c r="A35" s="64" t="s">
        <v>178</v>
      </c>
      <c r="B35" s="67">
        <v>3.0055559999999999E-2</v>
      </c>
      <c r="C35" s="67">
        <v>3.4630090000000002E-2</v>
      </c>
      <c r="D35" s="67">
        <v>4.3121609999999998E-2</v>
      </c>
      <c r="E35" s="67">
        <v>4.6772370000000001E-2</v>
      </c>
      <c r="F35" s="67">
        <v>6.7555920000000005E-2</v>
      </c>
      <c r="G35" s="67">
        <v>8.3013420000000004E-2</v>
      </c>
      <c r="H35" s="67">
        <v>0.1203636</v>
      </c>
      <c r="I35" s="67">
        <v>0.11902747</v>
      </c>
      <c r="J35" s="67">
        <v>0.14984654</v>
      </c>
      <c r="K35" s="67">
        <v>0.17667896</v>
      </c>
      <c r="L35" s="67">
        <v>0.19594470999999999</v>
      </c>
    </row>
    <row r="36" spans="1:22" hidden="1" x14ac:dyDescent="0.25">
      <c r="A36" s="64" t="s">
        <v>179</v>
      </c>
      <c r="B36" s="67">
        <v>2.1833119999999998E-2</v>
      </c>
      <c r="C36" s="67">
        <v>3.2593480000000001E-2</v>
      </c>
      <c r="D36" s="67">
        <v>4.5107179999999997E-2</v>
      </c>
      <c r="E36" s="67">
        <v>7.4035089999999998E-2</v>
      </c>
      <c r="F36" s="67">
        <v>9.0142239999999998E-2</v>
      </c>
      <c r="G36" s="67">
        <v>0.10961267</v>
      </c>
      <c r="H36" s="67">
        <v>0.12135199999999999</v>
      </c>
      <c r="I36" s="67">
        <v>0.14029851000000002</v>
      </c>
      <c r="J36" s="67">
        <v>0.19111415000000001</v>
      </c>
      <c r="K36" s="67">
        <v>0.24653190999999999</v>
      </c>
      <c r="L36" s="67">
        <v>0.26227191</v>
      </c>
    </row>
    <row r="37" spans="1:22" hidden="1" x14ac:dyDescent="0.25">
      <c r="A37" s="64" t="s">
        <v>180</v>
      </c>
      <c r="B37" s="67">
        <v>0.17883874</v>
      </c>
      <c r="C37" s="67">
        <v>0.22638347</v>
      </c>
      <c r="D37" s="67">
        <v>0.29410431999999997</v>
      </c>
      <c r="E37" s="67">
        <v>0.34605961000000002</v>
      </c>
      <c r="F37" s="67">
        <v>0.39399645</v>
      </c>
      <c r="G37" s="67">
        <v>0.43222333999999996</v>
      </c>
      <c r="H37" s="67">
        <v>0.46572501999999999</v>
      </c>
      <c r="I37" s="67">
        <v>0.48527177999999999</v>
      </c>
      <c r="J37" s="67">
        <v>0.51805407999999997</v>
      </c>
      <c r="K37" s="67">
        <v>0.54846020000000006</v>
      </c>
      <c r="L37" s="67">
        <v>0.53812928999999998</v>
      </c>
    </row>
    <row r="38" spans="1:22" hidden="1" x14ac:dyDescent="0.25">
      <c r="A38" s="64" t="s">
        <v>181</v>
      </c>
      <c r="B38" s="67">
        <v>1.1459250000000001E-2</v>
      </c>
      <c r="C38" s="67">
        <v>3.3484319999999998E-2</v>
      </c>
      <c r="D38" s="67">
        <v>7.3713029999999999E-2</v>
      </c>
      <c r="E38" s="67">
        <v>0.10801803</v>
      </c>
      <c r="F38" s="67">
        <v>0.14043775999999999</v>
      </c>
      <c r="G38" s="67">
        <v>0.17438788999999999</v>
      </c>
      <c r="H38" s="67">
        <v>0.21300955999999999</v>
      </c>
      <c r="I38" s="67">
        <v>0.24994622</v>
      </c>
      <c r="J38" s="67">
        <v>0.30104712</v>
      </c>
      <c r="K38" s="67">
        <v>0.32627688999999999</v>
      </c>
      <c r="L38" s="67">
        <v>0.36273097999999998</v>
      </c>
    </row>
    <row r="39" spans="1:22" hidden="1" x14ac:dyDescent="0.25">
      <c r="A39" s="64" t="s">
        <v>315</v>
      </c>
      <c r="B39" s="67">
        <v>0.27742152999999997</v>
      </c>
      <c r="C39" s="67">
        <v>0.30184493000000001</v>
      </c>
      <c r="D39" s="67">
        <v>0.33543699999999999</v>
      </c>
      <c r="E39" s="67">
        <v>0.37098657000000002</v>
      </c>
      <c r="F39" s="67">
        <v>0.42076431999999997</v>
      </c>
      <c r="G39" s="67">
        <v>0.41813160999999999</v>
      </c>
      <c r="H39" s="67">
        <v>0.44544038999999996</v>
      </c>
      <c r="I39" s="67">
        <v>0.50836338000000003</v>
      </c>
      <c r="J39" s="67">
        <v>0.55318919999999994</v>
      </c>
      <c r="K39" s="67">
        <v>0.61083886999999992</v>
      </c>
      <c r="L39" s="67">
        <v>0.63802661999999999</v>
      </c>
    </row>
    <row r="40" spans="1:22" hidden="1" x14ac:dyDescent="0.25">
      <c r="A40" s="64" t="s">
        <v>172</v>
      </c>
      <c r="B40" s="67">
        <v>2.9088054753985418E-2</v>
      </c>
      <c r="C40" s="67">
        <v>4.9487006468629142E-2</v>
      </c>
      <c r="D40" s="67">
        <v>7.8009007609877307E-2</v>
      </c>
      <c r="E40" s="67">
        <v>0.10855403646940329</v>
      </c>
      <c r="F40" s="67">
        <v>0.14932304052439038</v>
      </c>
      <c r="G40" s="67">
        <v>0.19846426156559716</v>
      </c>
      <c r="H40" s="67">
        <v>0.25632511262080548</v>
      </c>
      <c r="I40" s="67">
        <v>0.30937312604384004</v>
      </c>
      <c r="J40" s="67">
        <v>0.37570710380258021</v>
      </c>
      <c r="K40" s="67">
        <v>0.43684640167707595</v>
      </c>
      <c r="L40" s="67">
        <v>0.49602078385744569</v>
      </c>
      <c r="M40" s="66"/>
      <c r="N40" s="66"/>
      <c r="O40" s="66"/>
      <c r="P40" s="66"/>
      <c r="Q40" s="66"/>
      <c r="R40" s="66"/>
      <c r="S40" s="66"/>
      <c r="T40" s="66"/>
      <c r="U40" s="66"/>
      <c r="V40" s="66"/>
    </row>
    <row r="41" spans="1:22" hidden="1" x14ac:dyDescent="0.25">
      <c r="A41" s="64" t="s">
        <v>183</v>
      </c>
      <c r="B41" s="67">
        <v>3.01961E-2</v>
      </c>
      <c r="C41" s="67">
        <v>5.0512330000000001E-2</v>
      </c>
      <c r="D41" s="67">
        <v>7.8237790000000002E-2</v>
      </c>
      <c r="E41" s="67">
        <v>0.10851366000000001</v>
      </c>
      <c r="F41" s="67">
        <v>0.14989072000000001</v>
      </c>
      <c r="G41" s="67">
        <v>0.20019191</v>
      </c>
      <c r="H41" s="67">
        <v>0.25965458000000002</v>
      </c>
      <c r="I41" s="67">
        <v>0.31416441000000001</v>
      </c>
      <c r="J41" s="67">
        <v>0.38201224000000006</v>
      </c>
      <c r="K41" s="67">
        <v>0.44684046999999999</v>
      </c>
      <c r="L41" s="67">
        <v>0.50859308000000003</v>
      </c>
    </row>
    <row r="42" spans="1:22" hidden="1" x14ac:dyDescent="0.25">
      <c r="A42" s="64" t="s">
        <v>184</v>
      </c>
      <c r="B42" s="67">
        <v>3.7108700000000001E-2</v>
      </c>
      <c r="C42" s="67">
        <v>5.7840200000000001E-2</v>
      </c>
      <c r="D42" s="67">
        <v>8.6693700000000012E-2</v>
      </c>
      <c r="E42" s="67">
        <v>0.118698</v>
      </c>
      <c r="F42" s="67">
        <v>0.15884899999999999</v>
      </c>
      <c r="G42" s="67">
        <v>0.205125</v>
      </c>
      <c r="H42" s="67">
        <v>0.25962499999999999</v>
      </c>
      <c r="I42" s="67">
        <v>0.31071799999999999</v>
      </c>
      <c r="J42" s="67">
        <v>0.37314599999999998</v>
      </c>
      <c r="K42" s="67">
        <v>0.42984800000000001</v>
      </c>
      <c r="L42" s="67">
        <v>0.48573099999999997</v>
      </c>
    </row>
    <row r="43" spans="1:22" hidden="1" x14ac:dyDescent="0.25"/>
    <row r="44" spans="1:22" hidden="1" x14ac:dyDescent="0.25"/>
    <row r="45" spans="1:22" hidden="1" x14ac:dyDescent="0.25"/>
    <row r="46" spans="1:22" hidden="1" x14ac:dyDescent="0.25">
      <c r="A46" s="64" t="s">
        <v>268</v>
      </c>
      <c r="B46" s="64">
        <v>56661</v>
      </c>
      <c r="C46" s="64">
        <v>98054</v>
      </c>
      <c r="D46" s="64">
        <v>155713</v>
      </c>
      <c r="E46" s="64">
        <v>217064</v>
      </c>
      <c r="F46" s="64">
        <v>294870</v>
      </c>
      <c r="G46" s="64">
        <v>383918</v>
      </c>
      <c r="H46" s="64">
        <v>482683</v>
      </c>
      <c r="I46" s="64">
        <v>561825</v>
      </c>
      <c r="J46" s="64">
        <v>655332</v>
      </c>
      <c r="K46" s="64">
        <v>723512</v>
      </c>
      <c r="L46" s="64">
        <v>778021</v>
      </c>
    </row>
    <row r="47" spans="1:22" hidden="1" x14ac:dyDescent="0.25">
      <c r="A47" s="64" t="s">
        <v>269</v>
      </c>
      <c r="B47" s="64">
        <v>1947913</v>
      </c>
      <c r="C47" s="64">
        <v>1981409</v>
      </c>
      <c r="D47" s="64">
        <v>1996090</v>
      </c>
      <c r="E47" s="64">
        <v>1999594</v>
      </c>
      <c r="F47" s="64">
        <v>1974712</v>
      </c>
      <c r="G47" s="64">
        <v>1934444</v>
      </c>
      <c r="H47" s="64">
        <v>1883089</v>
      </c>
      <c r="I47" s="64">
        <v>1816011</v>
      </c>
      <c r="J47" s="64">
        <v>1744263</v>
      </c>
      <c r="K47" s="64">
        <v>1656216</v>
      </c>
      <c r="L47" s="64">
        <v>1568525</v>
      </c>
    </row>
    <row r="48" spans="1:22" hidden="1" x14ac:dyDescent="0.25">
      <c r="A48" s="64" t="s">
        <v>270</v>
      </c>
      <c r="B48" s="67">
        <f>B46/B47</f>
        <v>2.9088054753985418E-2</v>
      </c>
      <c r="C48" s="67">
        <f t="shared" ref="C48:L48" si="0">C46/C47</f>
        <v>4.9487006468629142E-2</v>
      </c>
      <c r="D48" s="67">
        <f t="shared" si="0"/>
        <v>7.8009007609877307E-2</v>
      </c>
      <c r="E48" s="67">
        <f t="shared" si="0"/>
        <v>0.10855403646940329</v>
      </c>
      <c r="F48" s="67">
        <f t="shared" si="0"/>
        <v>0.14932304052439038</v>
      </c>
      <c r="G48" s="67">
        <f t="shared" si="0"/>
        <v>0.19846426156559716</v>
      </c>
      <c r="H48" s="67">
        <f t="shared" si="0"/>
        <v>0.25632511262080548</v>
      </c>
      <c r="I48" s="67">
        <f t="shared" si="0"/>
        <v>0.30937312604384004</v>
      </c>
      <c r="J48" s="67">
        <f t="shared" si="0"/>
        <v>0.37570710380258021</v>
      </c>
      <c r="K48" s="67">
        <f t="shared" si="0"/>
        <v>0.43684640167707595</v>
      </c>
      <c r="L48" s="67">
        <f t="shared" si="0"/>
        <v>0.49602078385744569</v>
      </c>
    </row>
  </sheetData>
  <sheetProtection algorithmName="SHA-512" hashValue="2rwF8sSBvDsroK1ctD5Tr4h8ql1JW+l5dL1Q+3hDFVNBG/doaykYx4T/UcuCeYUqZwzUIwl6dI7hSjYK5gWzuQ==" saltValue="atfPglRdM/xr/U0GyXEBEQ==" spinCount="100000" sheet="1" scenarios="1"/>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6:V57"/>
  <sheetViews>
    <sheetView showGridLines="0" showRowColHeaders="0" zoomScale="80" zoomScaleNormal="80" workbookViewId="0">
      <selection sqref="A1:F1"/>
    </sheetView>
  </sheetViews>
  <sheetFormatPr defaultRowHeight="15.75" x14ac:dyDescent="0.25"/>
  <cols>
    <col min="1" max="1" width="29.75" style="7" bestFit="1" customWidth="1"/>
    <col min="2" max="11" width="6" style="7" bestFit="1" customWidth="1"/>
    <col min="12" max="12" width="9.125" style="7" bestFit="1" customWidth="1"/>
    <col min="13" max="16384" width="9" style="7"/>
  </cols>
  <sheetData>
    <row r="26" spans="1:2" x14ac:dyDescent="0.25">
      <c r="A26" s="7" t="s">
        <v>319</v>
      </c>
    </row>
    <row r="27" spans="1:2" x14ac:dyDescent="0.25">
      <c r="A27" s="7" t="s">
        <v>309</v>
      </c>
    </row>
    <row r="32" spans="1:2" hidden="1" x14ac:dyDescent="0.25">
      <c r="B32" s="7">
        <v>100</v>
      </c>
    </row>
    <row r="33" spans="1:22" hidden="1" x14ac:dyDescent="0.25">
      <c r="A33" s="9" t="s">
        <v>175</v>
      </c>
      <c r="B33" s="9">
        <v>2005</v>
      </c>
      <c r="C33" s="9">
        <v>2006</v>
      </c>
      <c r="D33" s="9">
        <v>2007</v>
      </c>
      <c r="E33" s="9">
        <v>2008</v>
      </c>
      <c r="F33" s="9">
        <v>2009</v>
      </c>
      <c r="G33" s="9">
        <v>2010</v>
      </c>
      <c r="H33" s="9">
        <v>2011</v>
      </c>
      <c r="I33" s="9">
        <v>2012</v>
      </c>
      <c r="J33" s="9">
        <v>2013</v>
      </c>
      <c r="K33" s="9">
        <v>2014</v>
      </c>
      <c r="L33" s="9">
        <v>2015</v>
      </c>
      <c r="M33" s="165" t="s">
        <v>302</v>
      </c>
    </row>
    <row r="34" spans="1:22" hidden="1" x14ac:dyDescent="0.25">
      <c r="A34" s="7" t="s">
        <v>234</v>
      </c>
      <c r="B34" s="10">
        <v>2.1833119999999998E-2</v>
      </c>
      <c r="C34" s="10">
        <v>3.2593480000000001E-2</v>
      </c>
      <c r="D34" s="10">
        <v>4.5107179999999997E-2</v>
      </c>
      <c r="E34" s="10">
        <v>7.4035089999999998E-2</v>
      </c>
      <c r="F34" s="10">
        <v>9.0142239999999998E-2</v>
      </c>
      <c r="G34" s="10">
        <v>0.10961267</v>
      </c>
      <c r="H34" s="10">
        <v>0.12135199999999999</v>
      </c>
      <c r="I34" s="10">
        <v>0.14029851000000002</v>
      </c>
      <c r="J34" s="10">
        <v>0.19111415000000001</v>
      </c>
      <c r="K34" s="10">
        <v>0.24653190999999999</v>
      </c>
      <c r="L34" s="10">
        <v>0.26227191</v>
      </c>
      <c r="M34" s="164">
        <f>L34</f>
        <v>0.26227191</v>
      </c>
      <c r="N34" s="26"/>
    </row>
    <row r="35" spans="1:22" hidden="1" x14ac:dyDescent="0.25">
      <c r="A35" s="156" t="s">
        <v>32</v>
      </c>
      <c r="B35" s="10">
        <v>0</v>
      </c>
      <c r="C35" s="10">
        <v>0</v>
      </c>
      <c r="D35" s="10">
        <v>0.44117646999999999</v>
      </c>
      <c r="E35" s="10">
        <v>0.60396039999999995</v>
      </c>
      <c r="F35" s="10">
        <v>0.87387387000000005</v>
      </c>
      <c r="G35" s="10">
        <v>0.89830507999999998</v>
      </c>
      <c r="H35" s="10">
        <v>0.97</v>
      </c>
      <c r="I35" s="10">
        <v>0.97</v>
      </c>
      <c r="J35" s="10">
        <v>0.97</v>
      </c>
      <c r="K35" s="10">
        <v>0.97</v>
      </c>
      <c r="L35" s="10">
        <v>0.97</v>
      </c>
      <c r="M35" s="164" t="s">
        <v>240</v>
      </c>
      <c r="N35" s="58"/>
    </row>
    <row r="36" spans="1:22" hidden="1" x14ac:dyDescent="0.25">
      <c r="A36" s="156" t="s">
        <v>69</v>
      </c>
      <c r="B36" s="10">
        <v>2.1338509999999998E-2</v>
      </c>
      <c r="C36" s="10">
        <v>4.914934E-2</v>
      </c>
      <c r="D36" s="10">
        <v>5.1162789999999993E-2</v>
      </c>
      <c r="E36" s="10">
        <v>3.3333330000000001E-2</v>
      </c>
      <c r="F36" s="10">
        <v>2.2325580000000001E-2</v>
      </c>
      <c r="G36" s="10">
        <v>3.8642789999999996E-2</v>
      </c>
      <c r="H36" s="10">
        <v>3.8535650000000005E-2</v>
      </c>
      <c r="I36" s="10">
        <v>3.8910510000000002E-2</v>
      </c>
      <c r="J36" s="10">
        <v>4.5862409999999999E-2</v>
      </c>
      <c r="K36" s="10">
        <v>5.4736840000000002E-2</v>
      </c>
      <c r="L36" s="10">
        <v>8.3239599999999997E-2</v>
      </c>
      <c r="M36" s="164">
        <f t="shared" ref="M36:M41" si="0">L36</f>
        <v>8.3239599999999997E-2</v>
      </c>
      <c r="N36" s="10"/>
    </row>
    <row r="37" spans="1:22" hidden="1" x14ac:dyDescent="0.25">
      <c r="A37" s="156" t="s">
        <v>72</v>
      </c>
      <c r="B37" s="10">
        <v>0.16438355999999998</v>
      </c>
      <c r="C37" s="10">
        <v>0.16666667000000002</v>
      </c>
      <c r="D37" s="10">
        <v>0.18556701</v>
      </c>
      <c r="E37" s="10">
        <v>0.20535713999999999</v>
      </c>
      <c r="F37" s="10">
        <v>0.20930233000000001</v>
      </c>
      <c r="G37" s="10">
        <v>0.21621621999999999</v>
      </c>
      <c r="H37" s="10">
        <v>0.23255814</v>
      </c>
      <c r="I37" s="10">
        <v>0.21319797000000001</v>
      </c>
      <c r="J37" s="10">
        <v>0.23873874</v>
      </c>
      <c r="K37" s="10">
        <v>0.26104418000000001</v>
      </c>
      <c r="L37" s="10">
        <v>0.26739927000000002</v>
      </c>
      <c r="M37" s="164">
        <f t="shared" si="0"/>
        <v>0.26739927000000002</v>
      </c>
    </row>
    <row r="38" spans="1:22" hidden="1" x14ac:dyDescent="0.25">
      <c r="A38" s="156" t="s">
        <v>96</v>
      </c>
      <c r="B38" s="10">
        <v>0</v>
      </c>
      <c r="C38" s="10">
        <v>1.7602679999999999E-2</v>
      </c>
      <c r="D38" s="10">
        <v>2.3148149999999999E-2</v>
      </c>
      <c r="E38" s="10">
        <v>2.2873480000000002E-2</v>
      </c>
      <c r="F38" s="10">
        <v>2.2591359999999998E-2</v>
      </c>
      <c r="G38" s="10">
        <v>3.4310670000000001E-2</v>
      </c>
      <c r="H38" s="10">
        <v>5.7328609999999995E-2</v>
      </c>
      <c r="I38" s="10">
        <v>7.9706050000000001E-2</v>
      </c>
      <c r="J38" s="10">
        <v>9.3376760000000003E-2</v>
      </c>
      <c r="K38" s="10">
        <v>0.10890052</v>
      </c>
      <c r="L38" s="10">
        <v>0.12179822</v>
      </c>
      <c r="M38" s="164">
        <f t="shared" si="0"/>
        <v>0.12179822</v>
      </c>
    </row>
    <row r="39" spans="1:22" hidden="1" x14ac:dyDescent="0.25">
      <c r="A39" s="156" t="s">
        <v>119</v>
      </c>
      <c r="B39" s="10">
        <v>0.15642458000000001</v>
      </c>
      <c r="C39" s="10">
        <v>0.17894736999999999</v>
      </c>
      <c r="D39" s="10">
        <v>0.20448878000000001</v>
      </c>
      <c r="E39" s="10">
        <v>0.26315789000000001</v>
      </c>
      <c r="F39" s="10">
        <v>0.3062645</v>
      </c>
      <c r="G39" s="10">
        <v>0.36363635999999999</v>
      </c>
      <c r="H39" s="10">
        <v>0.45353982000000004</v>
      </c>
      <c r="I39" s="10">
        <v>0.54708520000000005</v>
      </c>
      <c r="J39" s="10">
        <v>0.75</v>
      </c>
      <c r="K39" s="10">
        <v>0.97</v>
      </c>
      <c r="L39" s="10">
        <v>0.97</v>
      </c>
      <c r="M39" s="164" t="s">
        <v>240</v>
      </c>
      <c r="N39" s="57"/>
      <c r="O39" s="57"/>
      <c r="P39" s="57"/>
      <c r="Q39" s="57"/>
      <c r="R39" s="57"/>
      <c r="S39" s="57"/>
      <c r="T39" s="57"/>
      <c r="U39" s="57"/>
      <c r="V39" s="57"/>
    </row>
    <row r="40" spans="1:22" hidden="1" x14ac:dyDescent="0.25">
      <c r="A40" s="156" t="s">
        <v>149</v>
      </c>
      <c r="B40" s="10">
        <v>0</v>
      </c>
      <c r="C40" s="10">
        <v>0</v>
      </c>
      <c r="D40" s="10">
        <v>0</v>
      </c>
      <c r="E40" s="10">
        <v>6.1051689999999999E-2</v>
      </c>
      <c r="F40" s="10">
        <v>7.7366260000000006E-2</v>
      </c>
      <c r="G40" s="10">
        <v>8.8347300000000004E-2</v>
      </c>
      <c r="H40" s="10">
        <v>4.9575069999999999E-2</v>
      </c>
      <c r="I40" s="10">
        <v>5.6515959999999997E-2</v>
      </c>
      <c r="J40" s="10">
        <v>7.8616350000000002E-2</v>
      </c>
      <c r="K40" s="10">
        <v>0.11680144000000001</v>
      </c>
      <c r="L40" s="10">
        <v>0.11250714000000001</v>
      </c>
      <c r="M40" s="164">
        <f t="shared" si="0"/>
        <v>0.11250714000000001</v>
      </c>
    </row>
    <row r="41" spans="1:22" hidden="1" x14ac:dyDescent="0.25">
      <c r="A41" s="156" t="s">
        <v>167</v>
      </c>
      <c r="B41" s="10">
        <v>0</v>
      </c>
      <c r="C41" s="10">
        <v>0</v>
      </c>
      <c r="D41" s="10">
        <v>0</v>
      </c>
      <c r="E41" s="10">
        <v>0</v>
      </c>
      <c r="F41" s="10">
        <v>6.3829789999999997E-2</v>
      </c>
      <c r="G41" s="10">
        <v>0.12624584999999999</v>
      </c>
      <c r="H41" s="10">
        <v>0.15692307999999999</v>
      </c>
      <c r="I41" s="10">
        <v>0.15142856999999998</v>
      </c>
      <c r="J41" s="10">
        <v>0.15649867000000001</v>
      </c>
      <c r="K41" s="10">
        <v>0.34482759000000002</v>
      </c>
      <c r="L41" s="10">
        <v>0.32036613000000003</v>
      </c>
      <c r="M41" s="164">
        <f t="shared" si="0"/>
        <v>0.32036613000000003</v>
      </c>
      <c r="N41" s="57"/>
      <c r="O41" s="57"/>
      <c r="P41" s="57"/>
      <c r="Q41" s="57"/>
      <c r="R41" s="57"/>
      <c r="S41" s="57"/>
      <c r="T41" s="57"/>
      <c r="U41" s="57"/>
      <c r="V41" s="57"/>
    </row>
    <row r="42" spans="1:22" x14ac:dyDescent="0.25">
      <c r="A42" s="156"/>
      <c r="B42" s="10"/>
      <c r="C42" s="10"/>
      <c r="D42" s="10"/>
      <c r="E42" s="10"/>
      <c r="F42" s="10"/>
      <c r="G42" s="10"/>
      <c r="H42" s="10"/>
      <c r="I42" s="10"/>
      <c r="J42" s="10"/>
      <c r="K42" s="10"/>
      <c r="L42" s="10"/>
      <c r="M42" s="164"/>
    </row>
    <row r="43" spans="1:22" x14ac:dyDescent="0.25">
      <c r="A43" s="156"/>
      <c r="B43" s="10"/>
      <c r="C43" s="10"/>
      <c r="D43" s="10"/>
      <c r="E43" s="10"/>
      <c r="F43" s="10"/>
      <c r="G43" s="10"/>
      <c r="H43" s="10"/>
      <c r="I43" s="10"/>
      <c r="J43" s="10"/>
      <c r="K43" s="10"/>
      <c r="L43" s="10"/>
      <c r="M43" s="164"/>
    </row>
    <row r="44" spans="1:22" x14ac:dyDescent="0.25">
      <c r="A44" s="156"/>
      <c r="B44" s="10"/>
      <c r="C44" s="10"/>
      <c r="D44" s="10"/>
      <c r="E44" s="10"/>
      <c r="F44" s="10"/>
      <c r="G44" s="10"/>
      <c r="H44" s="10"/>
      <c r="I44" s="10"/>
      <c r="J44" s="10"/>
      <c r="K44" s="10"/>
      <c r="L44" s="10"/>
      <c r="M44" s="164"/>
    </row>
    <row r="45" spans="1:22" x14ac:dyDescent="0.25">
      <c r="A45" s="156"/>
      <c r="B45" s="10"/>
      <c r="C45" s="10"/>
      <c r="D45" s="10"/>
      <c r="E45" s="10"/>
      <c r="F45" s="10"/>
      <c r="G45" s="10"/>
      <c r="H45" s="10"/>
      <c r="I45" s="10"/>
      <c r="J45" s="10"/>
      <c r="K45" s="10"/>
      <c r="L45" s="10"/>
      <c r="M45" s="164"/>
    </row>
    <row r="46" spans="1:22" x14ac:dyDescent="0.25">
      <c r="A46" s="156"/>
      <c r="B46" s="10"/>
      <c r="C46" s="10"/>
      <c r="D46" s="10"/>
      <c r="E46" s="10"/>
      <c r="F46" s="10"/>
      <c r="G46" s="10"/>
      <c r="H46" s="10"/>
      <c r="I46" s="10"/>
      <c r="J46" s="10"/>
      <c r="K46" s="10"/>
      <c r="L46" s="10"/>
      <c r="M46" s="164"/>
    </row>
    <row r="47" spans="1:22" x14ac:dyDescent="0.25">
      <c r="A47" s="156"/>
      <c r="B47" s="10"/>
      <c r="C47" s="10"/>
      <c r="D47" s="10"/>
      <c r="E47" s="10"/>
      <c r="F47" s="10"/>
      <c r="G47" s="10"/>
      <c r="H47" s="10"/>
      <c r="I47" s="10"/>
      <c r="J47" s="10"/>
      <c r="K47" s="10"/>
      <c r="L47" s="10"/>
      <c r="M47" s="164"/>
    </row>
    <row r="48" spans="1:22" x14ac:dyDescent="0.25">
      <c r="A48" s="156"/>
      <c r="B48" s="10"/>
      <c r="C48" s="10"/>
      <c r="D48" s="10"/>
      <c r="E48" s="10"/>
      <c r="F48" s="10"/>
      <c r="G48" s="10"/>
      <c r="H48" s="10"/>
      <c r="I48" s="10"/>
      <c r="J48" s="10"/>
      <c r="K48" s="10"/>
      <c r="L48" s="10"/>
      <c r="M48" s="164"/>
    </row>
    <row r="49" spans="1:13" x14ac:dyDescent="0.25">
      <c r="A49" s="156"/>
      <c r="B49" s="10"/>
      <c r="C49" s="10"/>
      <c r="D49" s="10"/>
      <c r="E49" s="10"/>
      <c r="F49" s="10"/>
      <c r="G49" s="10"/>
      <c r="H49" s="10"/>
      <c r="I49" s="10"/>
      <c r="J49" s="10"/>
      <c r="K49" s="10"/>
      <c r="L49" s="10"/>
      <c r="M49" s="164"/>
    </row>
    <row r="50" spans="1:13" x14ac:dyDescent="0.25">
      <c r="A50" s="156"/>
      <c r="B50" s="10"/>
      <c r="C50" s="10"/>
      <c r="D50" s="10"/>
      <c r="E50" s="10"/>
      <c r="F50" s="10"/>
      <c r="G50" s="10"/>
      <c r="H50" s="10"/>
      <c r="I50" s="10"/>
      <c r="J50" s="10"/>
      <c r="K50" s="10"/>
      <c r="L50" s="10"/>
      <c r="M50" s="164"/>
    </row>
    <row r="51" spans="1:13" x14ac:dyDescent="0.25">
      <c r="A51" s="156"/>
      <c r="B51" s="10"/>
      <c r="C51" s="10"/>
      <c r="D51" s="10"/>
      <c r="E51" s="10"/>
      <c r="F51" s="10"/>
      <c r="G51" s="10"/>
      <c r="H51" s="10"/>
      <c r="I51" s="10"/>
      <c r="J51" s="10"/>
      <c r="K51" s="10"/>
      <c r="L51" s="10"/>
      <c r="M51" s="164"/>
    </row>
    <row r="52" spans="1:13" x14ac:dyDescent="0.25">
      <c r="A52" s="156"/>
      <c r="B52" s="10"/>
      <c r="C52" s="10"/>
      <c r="D52" s="10"/>
      <c r="E52" s="10"/>
      <c r="F52" s="10"/>
      <c r="G52" s="10"/>
      <c r="H52" s="10"/>
      <c r="I52" s="10"/>
      <c r="J52" s="10"/>
      <c r="K52" s="10"/>
      <c r="L52" s="10"/>
      <c r="M52" s="164"/>
    </row>
    <row r="53" spans="1:13" x14ac:dyDescent="0.25">
      <c r="A53" s="156"/>
      <c r="B53" s="10"/>
      <c r="C53" s="10"/>
      <c r="D53" s="10"/>
      <c r="E53" s="10"/>
      <c r="F53" s="10"/>
      <c r="G53" s="10"/>
      <c r="H53" s="10"/>
      <c r="I53" s="10"/>
      <c r="J53" s="10"/>
      <c r="K53" s="10"/>
      <c r="L53" s="10"/>
      <c r="M53" s="164"/>
    </row>
    <row r="54" spans="1:13" x14ac:dyDescent="0.25">
      <c r="A54" s="156"/>
      <c r="B54" s="10"/>
      <c r="C54" s="10"/>
      <c r="D54" s="10"/>
      <c r="E54" s="10"/>
      <c r="F54" s="10"/>
      <c r="G54" s="10"/>
      <c r="H54" s="10"/>
      <c r="I54" s="10"/>
      <c r="J54" s="10"/>
      <c r="K54" s="10"/>
      <c r="L54" s="10"/>
      <c r="M54" s="164"/>
    </row>
    <row r="55" spans="1:13" x14ac:dyDescent="0.25">
      <c r="A55" s="156"/>
      <c r="B55" s="10"/>
      <c r="C55" s="10"/>
      <c r="D55" s="10"/>
      <c r="E55" s="10"/>
      <c r="F55" s="10"/>
      <c r="G55" s="10"/>
      <c r="H55" s="10"/>
      <c r="I55" s="10"/>
      <c r="J55" s="10"/>
      <c r="K55" s="10"/>
      <c r="L55" s="10"/>
      <c r="M55" s="164"/>
    </row>
    <row r="56" spans="1:13" x14ac:dyDescent="0.25">
      <c r="A56" s="156"/>
      <c r="B56" s="10"/>
      <c r="C56" s="10"/>
      <c r="D56" s="10"/>
      <c r="E56" s="10"/>
      <c r="F56" s="10"/>
      <c r="G56" s="10"/>
      <c r="H56" s="10"/>
      <c r="I56" s="10"/>
      <c r="J56" s="10"/>
      <c r="K56" s="10"/>
      <c r="L56" s="10"/>
      <c r="M56" s="164"/>
    </row>
    <row r="57" spans="1:13" x14ac:dyDescent="0.25">
      <c r="A57" s="156"/>
      <c r="B57" s="10"/>
      <c r="C57" s="10"/>
      <c r="D57" s="10"/>
      <c r="E57" s="10"/>
      <c r="F57" s="10"/>
      <c r="G57" s="10"/>
      <c r="H57" s="10"/>
      <c r="I57" s="10"/>
      <c r="J57" s="10"/>
      <c r="K57" s="10"/>
      <c r="L57" s="10"/>
      <c r="M57" s="164"/>
    </row>
  </sheetData>
  <sheetProtection algorithmName="SHA-512" hashValue="mo9ZUkQgo18B8xWzz5P1vkOxJUEi9r7mMjw6q5VD2y627Ud+ixfyv8M+pjZKxe8p1e0I70RL92paG2979Y6yHA==" saltValue="vfwIMCj/Oj8HH0AWgDjfyA==" spinCount="100000" sheet="1" scenarios="1"/>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Q51"/>
  <sheetViews>
    <sheetView showGridLines="0" showRowColHeaders="0" zoomScale="80" zoomScaleNormal="80" workbookViewId="0">
      <selection sqref="A1:F1"/>
    </sheetView>
  </sheetViews>
  <sheetFormatPr defaultRowHeight="15.75" x14ac:dyDescent="0.25"/>
  <cols>
    <col min="1" max="16384" width="9" style="64"/>
  </cols>
  <sheetData>
    <row r="1" spans="14:17" x14ac:dyDescent="0.25">
      <c r="N1" s="90"/>
      <c r="O1" s="90"/>
      <c r="P1" s="90"/>
      <c r="Q1" s="90"/>
    </row>
    <row r="2" spans="14:17" x14ac:dyDescent="0.25">
      <c r="N2" s="90"/>
      <c r="O2" s="90"/>
      <c r="P2" s="90"/>
      <c r="Q2" s="90"/>
    </row>
    <row r="3" spans="14:17" x14ac:dyDescent="0.25">
      <c r="N3" s="90"/>
      <c r="O3" s="90"/>
      <c r="P3" s="90"/>
      <c r="Q3" s="90"/>
    </row>
    <row r="4" spans="14:17" x14ac:dyDescent="0.25">
      <c r="N4" s="90"/>
      <c r="O4" s="90"/>
      <c r="P4" s="90"/>
      <c r="Q4" s="90"/>
    </row>
    <row r="5" spans="14:17" x14ac:dyDescent="0.25">
      <c r="N5" s="90"/>
      <c r="O5" s="90"/>
      <c r="P5" s="90"/>
      <c r="Q5" s="90"/>
    </row>
    <row r="6" spans="14:17" x14ac:dyDescent="0.25">
      <c r="N6" s="90"/>
      <c r="O6" s="90"/>
      <c r="P6" s="90"/>
      <c r="Q6" s="90"/>
    </row>
    <row r="7" spans="14:17" x14ac:dyDescent="0.25">
      <c r="N7" s="90"/>
      <c r="O7" s="90"/>
      <c r="P7" s="90"/>
      <c r="Q7" s="90"/>
    </row>
    <row r="8" spans="14:17" x14ac:dyDescent="0.25">
      <c r="N8" s="90"/>
      <c r="O8" s="90"/>
      <c r="P8" s="90"/>
      <c r="Q8" s="90"/>
    </row>
    <row r="9" spans="14:17" x14ac:dyDescent="0.25">
      <c r="N9" s="90"/>
      <c r="O9" s="90"/>
      <c r="P9" s="90"/>
      <c r="Q9" s="90"/>
    </row>
    <row r="10" spans="14:17" x14ac:dyDescent="0.25">
      <c r="N10" s="90"/>
      <c r="O10" s="90"/>
      <c r="P10" s="90"/>
      <c r="Q10" s="90"/>
    </row>
    <row r="11" spans="14:17" x14ac:dyDescent="0.25">
      <c r="N11" s="90"/>
      <c r="O11" s="90"/>
      <c r="P11" s="90"/>
      <c r="Q11" s="90"/>
    </row>
    <row r="12" spans="14:17" x14ac:dyDescent="0.25">
      <c r="N12" s="90"/>
      <c r="O12" s="90"/>
      <c r="P12" s="90"/>
      <c r="Q12" s="90"/>
    </row>
    <row r="13" spans="14:17" x14ac:dyDescent="0.25">
      <c r="N13" s="90"/>
      <c r="O13" s="90"/>
      <c r="P13" s="90"/>
      <c r="Q13" s="90"/>
    </row>
    <row r="14" spans="14:17" x14ac:dyDescent="0.25">
      <c r="N14" s="90"/>
      <c r="O14" s="90"/>
      <c r="P14" s="90"/>
      <c r="Q14" s="90"/>
    </row>
    <row r="15" spans="14:17" x14ac:dyDescent="0.25">
      <c r="N15" s="90"/>
      <c r="O15" s="90"/>
      <c r="P15" s="90"/>
      <c r="Q15" s="90"/>
    </row>
    <row r="16" spans="14:17" x14ac:dyDescent="0.25">
      <c r="N16" s="90"/>
      <c r="O16" s="90"/>
      <c r="P16" s="90"/>
      <c r="Q16" s="90"/>
    </row>
    <row r="17" spans="1:17" x14ac:dyDescent="0.25">
      <c r="N17" s="90"/>
      <c r="O17" s="90"/>
      <c r="P17" s="90"/>
      <c r="Q17" s="90"/>
    </row>
    <row r="18" spans="1:17" x14ac:dyDescent="0.25">
      <c r="N18" s="90"/>
      <c r="O18" s="90"/>
      <c r="P18" s="90"/>
      <c r="Q18" s="90"/>
    </row>
    <row r="19" spans="1:17" x14ac:dyDescent="0.25">
      <c r="N19" s="90"/>
      <c r="O19" s="90"/>
      <c r="P19" s="90"/>
      <c r="Q19" s="90"/>
    </row>
    <row r="20" spans="1:17" x14ac:dyDescent="0.25">
      <c r="N20" s="90"/>
      <c r="O20" s="90"/>
      <c r="P20" s="90"/>
      <c r="Q20" s="90"/>
    </row>
    <row r="21" spans="1:17" x14ac:dyDescent="0.25">
      <c r="N21" s="90"/>
      <c r="O21" s="90"/>
      <c r="P21" s="90"/>
      <c r="Q21" s="90"/>
    </row>
    <row r="22" spans="1:17" x14ac:dyDescent="0.25">
      <c r="N22" s="90"/>
      <c r="O22" s="90"/>
      <c r="P22" s="90"/>
      <c r="Q22" s="90"/>
    </row>
    <row r="23" spans="1:17" x14ac:dyDescent="0.25">
      <c r="N23" s="90"/>
      <c r="O23" s="90"/>
      <c r="P23" s="90"/>
      <c r="Q23" s="90"/>
    </row>
    <row r="24" spans="1:17" x14ac:dyDescent="0.25">
      <c r="N24" s="90"/>
      <c r="O24" s="90"/>
      <c r="P24" s="90"/>
      <c r="Q24" s="90"/>
    </row>
    <row r="25" spans="1:17" x14ac:dyDescent="0.25">
      <c r="N25" s="90"/>
      <c r="O25" s="90"/>
      <c r="P25" s="90"/>
      <c r="Q25" s="90"/>
    </row>
    <row r="26" spans="1:17" x14ac:dyDescent="0.25">
      <c r="N26" s="90"/>
      <c r="O26" s="90"/>
      <c r="P26" s="90"/>
      <c r="Q26" s="90"/>
    </row>
    <row r="27" spans="1:17" x14ac:dyDescent="0.25">
      <c r="N27" s="90"/>
      <c r="O27" s="90"/>
      <c r="P27" s="90"/>
      <c r="Q27" s="90"/>
    </row>
    <row r="28" spans="1:17" x14ac:dyDescent="0.25">
      <c r="N28" s="90"/>
      <c r="O28" s="90"/>
      <c r="P28" s="90"/>
      <c r="Q28" s="90"/>
    </row>
    <row r="29" spans="1:17" x14ac:dyDescent="0.25">
      <c r="N29" s="90"/>
      <c r="O29" s="90"/>
      <c r="P29" s="90"/>
      <c r="Q29" s="90"/>
    </row>
    <row r="30" spans="1:17" x14ac:dyDescent="0.25">
      <c r="A30" s="64" t="s">
        <v>319</v>
      </c>
    </row>
    <row r="34" spans="1:12" hidden="1" x14ac:dyDescent="0.25">
      <c r="B34" s="64" t="s">
        <v>175</v>
      </c>
      <c r="C34" s="64" t="s">
        <v>271</v>
      </c>
      <c r="D34" s="64" t="s">
        <v>272</v>
      </c>
      <c r="E34" s="64" t="s">
        <v>185</v>
      </c>
      <c r="F34" s="64" t="s">
        <v>220</v>
      </c>
      <c r="G34" s="64" t="s">
        <v>219</v>
      </c>
      <c r="I34" s="64" t="s">
        <v>273</v>
      </c>
      <c r="J34" s="64" t="s">
        <v>274</v>
      </c>
      <c r="K34" s="64" t="s">
        <v>275</v>
      </c>
      <c r="L34" s="64" t="s">
        <v>276</v>
      </c>
    </row>
    <row r="35" spans="1:12" hidden="1" x14ac:dyDescent="0.25">
      <c r="A35" s="64">
        <v>2000</v>
      </c>
      <c r="B35" s="64">
        <v>7.0921999999999999E-4</v>
      </c>
      <c r="C35" s="64">
        <v>1.2053599999999999E-3</v>
      </c>
      <c r="D35" s="64">
        <v>4.5345999999999999E-4</v>
      </c>
      <c r="E35" s="64">
        <v>4.8962699999999994E-3</v>
      </c>
      <c r="F35" s="64">
        <v>6.8629199999999998E-3</v>
      </c>
      <c r="G35" s="64">
        <v>3.31029E-3</v>
      </c>
      <c r="I35" s="91">
        <f t="shared" ref="I35:I50" si="0">D35-B35</f>
        <v>-2.5576E-4</v>
      </c>
      <c r="J35" s="91">
        <f t="shared" ref="J35:J50" si="1">B35-C35</f>
        <v>-4.9613999999999995E-4</v>
      </c>
      <c r="K35" s="91">
        <f t="shared" ref="K35:K50" si="2">F35-E35</f>
        <v>1.9666500000000003E-3</v>
      </c>
      <c r="L35" s="91">
        <f t="shared" ref="L35:L50" si="3">E35-G35</f>
        <v>1.5859799999999994E-3</v>
      </c>
    </row>
    <row r="36" spans="1:12" hidden="1" x14ac:dyDescent="0.25">
      <c r="A36" s="64">
        <v>2001</v>
      </c>
      <c r="B36" s="64">
        <v>1.26223E-3</v>
      </c>
      <c r="C36" s="64">
        <v>2.0811200000000001E-3</v>
      </c>
      <c r="D36" s="64">
        <v>8.2991E-4</v>
      </c>
      <c r="E36" s="64">
        <v>6.1227299999999998E-3</v>
      </c>
      <c r="F36" s="64">
        <v>8.24978E-3</v>
      </c>
      <c r="G36" s="64">
        <v>4.32614E-3</v>
      </c>
      <c r="I36" s="91">
        <f t="shared" si="0"/>
        <v>-4.3232000000000003E-4</v>
      </c>
      <c r="J36" s="91">
        <f t="shared" si="1"/>
        <v>-8.1889000000000007E-4</v>
      </c>
      <c r="K36" s="91">
        <f t="shared" si="2"/>
        <v>2.1270500000000001E-3</v>
      </c>
      <c r="L36" s="91">
        <f t="shared" si="3"/>
        <v>1.7965899999999998E-3</v>
      </c>
    </row>
    <row r="37" spans="1:12" hidden="1" x14ac:dyDescent="0.25">
      <c r="A37" s="64">
        <v>2002</v>
      </c>
      <c r="B37" s="64">
        <v>1.70213E-3</v>
      </c>
      <c r="C37" s="64">
        <v>2.7064500000000004E-3</v>
      </c>
      <c r="D37" s="64">
        <v>1.1437000000000001E-3</v>
      </c>
      <c r="E37" s="64">
        <v>7.1058500000000004E-3</v>
      </c>
      <c r="F37" s="64">
        <v>9.3341199999999996E-3</v>
      </c>
      <c r="G37" s="64">
        <v>5.1521399999999995E-3</v>
      </c>
      <c r="I37" s="91">
        <f t="shared" si="0"/>
        <v>-5.5842999999999995E-4</v>
      </c>
      <c r="J37" s="91">
        <f t="shared" si="1"/>
        <v>-1.0043200000000004E-3</v>
      </c>
      <c r="K37" s="91">
        <f t="shared" si="2"/>
        <v>2.2282699999999992E-3</v>
      </c>
      <c r="L37" s="91">
        <f t="shared" si="3"/>
        <v>1.9537100000000009E-3</v>
      </c>
    </row>
    <row r="38" spans="1:12" hidden="1" x14ac:dyDescent="0.25">
      <c r="A38" s="64">
        <v>2003</v>
      </c>
      <c r="B38" s="64">
        <v>9.2711800000000004E-3</v>
      </c>
      <c r="C38" s="64">
        <v>1.4438629999999999E-2</v>
      </c>
      <c r="D38" s="64">
        <v>6.43057E-3</v>
      </c>
      <c r="E38" s="64">
        <v>1.440732E-2</v>
      </c>
      <c r="F38" s="64">
        <v>1.8635889999999999E-2</v>
      </c>
      <c r="G38" s="64">
        <v>1.077198E-2</v>
      </c>
      <c r="I38" s="91">
        <f t="shared" si="0"/>
        <v>-2.8406100000000004E-3</v>
      </c>
      <c r="J38" s="91">
        <f t="shared" si="1"/>
        <v>-5.1674499999999988E-3</v>
      </c>
      <c r="K38" s="91">
        <f t="shared" si="2"/>
        <v>4.2285699999999992E-3</v>
      </c>
      <c r="L38" s="91">
        <f t="shared" si="3"/>
        <v>3.6353399999999991E-3</v>
      </c>
    </row>
    <row r="39" spans="1:12" hidden="1" x14ac:dyDescent="0.25">
      <c r="A39" s="64">
        <v>2004</v>
      </c>
      <c r="B39" s="64">
        <v>1.8245940000000002E-2</v>
      </c>
      <c r="C39" s="64">
        <v>2.7618339999999998E-2</v>
      </c>
      <c r="D39" s="64">
        <v>1.3049450000000001E-2</v>
      </c>
      <c r="E39" s="64">
        <v>1.822973E-2</v>
      </c>
      <c r="F39" s="64">
        <v>2.2837399999999997E-2</v>
      </c>
      <c r="G39" s="64">
        <v>1.382274E-2</v>
      </c>
      <c r="I39" s="91">
        <f t="shared" si="0"/>
        <v>-5.1964900000000015E-3</v>
      </c>
      <c r="J39" s="91">
        <f t="shared" si="1"/>
        <v>-9.372399999999996E-3</v>
      </c>
      <c r="K39" s="91">
        <f t="shared" si="2"/>
        <v>4.6076699999999977E-3</v>
      </c>
      <c r="L39" s="91">
        <f t="shared" si="3"/>
        <v>4.4069899999999995E-3</v>
      </c>
    </row>
    <row r="40" spans="1:12" hidden="1" x14ac:dyDescent="0.25">
      <c r="A40" s="64">
        <v>2005</v>
      </c>
      <c r="B40" s="64">
        <v>2.1833119999999998E-2</v>
      </c>
      <c r="C40" s="64">
        <v>3.1545410000000003E-2</v>
      </c>
      <c r="D40" s="64">
        <v>1.607343E-2</v>
      </c>
      <c r="E40" s="64">
        <v>2.0988030000000001E-2</v>
      </c>
      <c r="F40" s="64">
        <v>2.594395E-2</v>
      </c>
      <c r="G40" s="64">
        <v>1.610441E-2</v>
      </c>
      <c r="I40" s="91">
        <f t="shared" si="0"/>
        <v>-5.7596899999999979E-3</v>
      </c>
      <c r="J40" s="91">
        <f t="shared" si="1"/>
        <v>-9.7122900000000054E-3</v>
      </c>
      <c r="K40" s="91">
        <f t="shared" si="2"/>
        <v>4.9559199999999991E-3</v>
      </c>
      <c r="L40" s="91">
        <f t="shared" si="3"/>
        <v>4.8836200000000017E-3</v>
      </c>
    </row>
    <row r="41" spans="1:12" hidden="1" x14ac:dyDescent="0.25">
      <c r="A41" s="64">
        <v>2006</v>
      </c>
      <c r="B41" s="64">
        <v>3.2593480000000001E-2</v>
      </c>
      <c r="C41" s="64">
        <v>4.5817629999999998E-2</v>
      </c>
      <c r="D41" s="64">
        <v>2.4435039999999998E-2</v>
      </c>
      <c r="E41" s="64">
        <v>3.393993E-2</v>
      </c>
      <c r="F41" s="64">
        <v>4.1844289999999999E-2</v>
      </c>
      <c r="G41" s="64">
        <v>2.6233590000000001E-2</v>
      </c>
      <c r="I41" s="91">
        <f t="shared" si="0"/>
        <v>-8.1584400000000029E-3</v>
      </c>
      <c r="J41" s="91">
        <f t="shared" si="1"/>
        <v>-1.3224149999999997E-2</v>
      </c>
      <c r="K41" s="91">
        <f t="shared" si="2"/>
        <v>7.9043599999999992E-3</v>
      </c>
      <c r="L41" s="91">
        <f t="shared" si="3"/>
        <v>7.706339999999999E-3</v>
      </c>
    </row>
    <row r="42" spans="1:12" hidden="1" x14ac:dyDescent="0.25">
      <c r="A42" s="64">
        <v>2007</v>
      </c>
      <c r="B42" s="64">
        <v>4.5107179999999997E-2</v>
      </c>
      <c r="C42" s="64">
        <v>6.1674260000000002E-2</v>
      </c>
      <c r="D42" s="64">
        <v>3.4350369999999998E-2</v>
      </c>
      <c r="E42" s="64">
        <v>3.8600120000000002E-2</v>
      </c>
      <c r="F42" s="64">
        <v>4.7243639999999996E-2</v>
      </c>
      <c r="G42" s="64">
        <v>2.9794919999999999E-2</v>
      </c>
      <c r="I42" s="91">
        <f t="shared" si="0"/>
        <v>-1.0756809999999999E-2</v>
      </c>
      <c r="J42" s="91">
        <f t="shared" si="1"/>
        <v>-1.6567080000000005E-2</v>
      </c>
      <c r="K42" s="91">
        <f t="shared" si="2"/>
        <v>8.6435199999999948E-3</v>
      </c>
      <c r="L42" s="91">
        <f t="shared" si="3"/>
        <v>8.8052000000000026E-3</v>
      </c>
    </row>
    <row r="43" spans="1:12" hidden="1" x14ac:dyDescent="0.25">
      <c r="A43" s="64">
        <v>2008</v>
      </c>
      <c r="B43" s="64">
        <v>7.4035089999999998E-2</v>
      </c>
      <c r="C43" s="64">
        <v>9.8756009999999991E-2</v>
      </c>
      <c r="D43" s="64">
        <v>5.757077E-2</v>
      </c>
      <c r="E43" s="64">
        <v>5.3616979999999995E-2</v>
      </c>
      <c r="F43" s="64">
        <v>6.5740880000000002E-2</v>
      </c>
      <c r="G43" s="64">
        <v>4.1233909999999999E-2</v>
      </c>
      <c r="I43" s="91">
        <f t="shared" si="0"/>
        <v>-1.6464319999999998E-2</v>
      </c>
      <c r="J43" s="91">
        <f t="shared" si="1"/>
        <v>-2.4720919999999993E-2</v>
      </c>
      <c r="K43" s="91">
        <f t="shared" si="2"/>
        <v>1.2123900000000007E-2</v>
      </c>
      <c r="L43" s="91">
        <f t="shared" si="3"/>
        <v>1.2383069999999996E-2</v>
      </c>
    </row>
    <row r="44" spans="1:12" hidden="1" x14ac:dyDescent="0.25">
      <c r="A44" s="64">
        <v>2009</v>
      </c>
      <c r="B44" s="64">
        <v>9.0142239999999998E-2</v>
      </c>
      <c r="C44" s="64">
        <v>0.11676766000000001</v>
      </c>
      <c r="D44" s="64">
        <v>7.1576409999999993E-2</v>
      </c>
      <c r="E44" s="64">
        <v>6.5844699999999992E-2</v>
      </c>
      <c r="F44" s="64">
        <v>8.1474180000000007E-2</v>
      </c>
      <c r="G44" s="64">
        <v>5.0402680000000005E-2</v>
      </c>
      <c r="I44" s="91">
        <f t="shared" si="0"/>
        <v>-1.8565830000000005E-2</v>
      </c>
      <c r="J44" s="91">
        <f t="shared" si="1"/>
        <v>-2.6625420000000011E-2</v>
      </c>
      <c r="K44" s="91">
        <f t="shared" si="2"/>
        <v>1.5629480000000015E-2</v>
      </c>
      <c r="L44" s="91">
        <f t="shared" si="3"/>
        <v>1.5442019999999987E-2</v>
      </c>
    </row>
    <row r="45" spans="1:12" hidden="1" x14ac:dyDescent="0.25">
      <c r="A45" s="64">
        <v>2010</v>
      </c>
      <c r="B45" s="64">
        <v>0.10961267</v>
      </c>
      <c r="C45" s="64">
        <v>0.13712745999999998</v>
      </c>
      <c r="D45" s="64">
        <v>8.7397130000000003E-2</v>
      </c>
      <c r="E45" s="64">
        <v>7.6615559999999999E-2</v>
      </c>
      <c r="F45" s="64">
        <v>9.6315579999999998E-2</v>
      </c>
      <c r="G45" s="64">
        <v>5.8454620000000006E-2</v>
      </c>
      <c r="I45" s="91">
        <f t="shared" si="0"/>
        <v>-2.2215539999999992E-2</v>
      </c>
      <c r="J45" s="91">
        <f t="shared" si="1"/>
        <v>-2.7514789999999983E-2</v>
      </c>
      <c r="K45" s="91">
        <f t="shared" si="2"/>
        <v>1.9700019999999999E-2</v>
      </c>
      <c r="L45" s="91">
        <f t="shared" si="3"/>
        <v>1.8160939999999993E-2</v>
      </c>
    </row>
    <row r="46" spans="1:12" hidden="1" x14ac:dyDescent="0.25">
      <c r="A46" s="64">
        <v>2011</v>
      </c>
      <c r="B46" s="64">
        <v>0.12135199999999999</v>
      </c>
      <c r="C46" s="64">
        <v>0.15043301000000001</v>
      </c>
      <c r="D46" s="64">
        <v>9.7971869999999989E-2</v>
      </c>
      <c r="E46" s="64">
        <v>9.151215E-2</v>
      </c>
      <c r="F46" s="64">
        <v>0.11906757000000001</v>
      </c>
      <c r="G46" s="64">
        <v>6.859005E-2</v>
      </c>
      <c r="I46" s="91">
        <f t="shared" si="0"/>
        <v>-2.3380129999999999E-2</v>
      </c>
      <c r="J46" s="91">
        <f t="shared" si="1"/>
        <v>-2.9081010000000018E-2</v>
      </c>
      <c r="K46" s="91">
        <f t="shared" si="2"/>
        <v>2.7555420000000011E-2</v>
      </c>
      <c r="L46" s="91">
        <f t="shared" si="3"/>
        <v>2.2922100000000001E-2</v>
      </c>
    </row>
    <row r="47" spans="1:12" hidden="1" x14ac:dyDescent="0.25">
      <c r="A47" s="64">
        <v>2012</v>
      </c>
      <c r="B47" s="64">
        <v>0.14029851000000002</v>
      </c>
      <c r="C47" s="64">
        <v>0.17240564999999999</v>
      </c>
      <c r="D47" s="64">
        <v>0.11398879000000001</v>
      </c>
      <c r="E47" s="64">
        <v>0.10783381</v>
      </c>
      <c r="F47" s="64">
        <v>0.14430502000000001</v>
      </c>
      <c r="G47" s="64">
        <v>7.9054079999999999E-2</v>
      </c>
      <c r="I47" s="91">
        <f t="shared" si="0"/>
        <v>-2.6309720000000009E-2</v>
      </c>
      <c r="J47" s="91">
        <f t="shared" si="1"/>
        <v>-3.2107139999999978E-2</v>
      </c>
      <c r="K47" s="91">
        <f t="shared" si="2"/>
        <v>3.6471210000000004E-2</v>
      </c>
      <c r="L47" s="91">
        <f t="shared" si="3"/>
        <v>2.8779730000000003E-2</v>
      </c>
    </row>
    <row r="48" spans="1:12" hidden="1" x14ac:dyDescent="0.25">
      <c r="A48" s="64">
        <v>2013</v>
      </c>
      <c r="B48" s="64">
        <v>0.19111415000000001</v>
      </c>
      <c r="C48" s="64">
        <v>0.23701812</v>
      </c>
      <c r="D48" s="64">
        <v>0.15422094</v>
      </c>
      <c r="E48" s="64">
        <v>0.12826164000000001</v>
      </c>
      <c r="F48" s="64">
        <v>0.17767043000000002</v>
      </c>
      <c r="G48" s="64">
        <v>9.2489899999999986E-2</v>
      </c>
      <c r="I48" s="91">
        <f t="shared" si="0"/>
        <v>-3.689321000000001E-2</v>
      </c>
      <c r="J48" s="91">
        <f t="shared" si="1"/>
        <v>-4.5903969999999988E-2</v>
      </c>
      <c r="K48" s="91">
        <f t="shared" si="2"/>
        <v>4.9408790000000008E-2</v>
      </c>
      <c r="L48" s="91">
        <f t="shared" si="3"/>
        <v>3.5771740000000024E-2</v>
      </c>
    </row>
    <row r="49" spans="1:12" hidden="1" x14ac:dyDescent="0.25">
      <c r="A49" s="64">
        <v>2014</v>
      </c>
      <c r="B49" s="64">
        <v>0.24653190999999999</v>
      </c>
      <c r="C49" s="64">
        <v>0.31277326999999999</v>
      </c>
      <c r="D49" s="64">
        <v>0.19636189999999998</v>
      </c>
      <c r="E49" s="64">
        <v>0.15094268</v>
      </c>
      <c r="F49" s="64">
        <v>0.21736961000000002</v>
      </c>
      <c r="G49" s="64">
        <v>0.10628441000000001</v>
      </c>
      <c r="I49" s="91">
        <f t="shared" si="0"/>
        <v>-5.0170010000000015E-2</v>
      </c>
      <c r="J49" s="91">
        <f t="shared" si="1"/>
        <v>-6.6241359999999999E-2</v>
      </c>
      <c r="K49" s="91">
        <f t="shared" si="2"/>
        <v>6.6426930000000023E-2</v>
      </c>
      <c r="L49" s="91">
        <f t="shared" si="3"/>
        <v>4.4658269999999986E-2</v>
      </c>
    </row>
    <row r="50" spans="1:12" hidden="1" x14ac:dyDescent="0.25">
      <c r="A50" s="64">
        <v>2015</v>
      </c>
      <c r="B50" s="64">
        <v>0.26227191</v>
      </c>
      <c r="C50" s="64">
        <v>0.34649681999999998</v>
      </c>
      <c r="D50" s="64">
        <v>0.20414352999999999</v>
      </c>
      <c r="E50" s="64">
        <v>0.17613136999999998</v>
      </c>
      <c r="F50" s="64">
        <v>0.26190889000000001</v>
      </c>
      <c r="G50" s="64">
        <v>0.12024905000000001</v>
      </c>
      <c r="I50" s="91">
        <f t="shared" si="0"/>
        <v>-5.8128380000000007E-2</v>
      </c>
      <c r="J50" s="91">
        <f t="shared" si="1"/>
        <v>-8.4224909999999986E-2</v>
      </c>
      <c r="K50" s="91">
        <f t="shared" si="2"/>
        <v>8.5777520000000024E-2</v>
      </c>
      <c r="L50" s="91">
        <f t="shared" si="3"/>
        <v>5.5882319999999971E-2</v>
      </c>
    </row>
    <row r="51" spans="1:12" hidden="1" x14ac:dyDescent="0.25">
      <c r="B51" s="64">
        <v>100</v>
      </c>
    </row>
  </sheetData>
  <sheetProtection algorithmName="SHA-512" hashValue="CI/abK9FgqUmh/sO8YcyBZnN1320i/HCpl+UiKSqVvnspFYQoFJhfv12V39dQ42AKKA12iuatG6ssF2jETOIOg==" saltValue="bck//7UDLOt+vg/5eeMBTw==" spinCount="100000" sheet="1" scenarios="1"/>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9:F42"/>
  <sheetViews>
    <sheetView showGridLines="0" showRowColHeaders="0" zoomScale="90" zoomScaleNormal="90" workbookViewId="0">
      <selection sqref="A1:F1"/>
    </sheetView>
  </sheetViews>
  <sheetFormatPr defaultRowHeight="15.75" x14ac:dyDescent="0.25"/>
  <cols>
    <col min="1" max="3" width="9" style="7" customWidth="1"/>
    <col min="4" max="16384" width="9" style="7"/>
  </cols>
  <sheetData>
    <row r="29" spans="1:3" x14ac:dyDescent="0.25">
      <c r="A29" s="25" t="s">
        <v>319</v>
      </c>
      <c r="B29" s="25"/>
      <c r="C29" s="25"/>
    </row>
    <row r="30" spans="1:3" x14ac:dyDescent="0.25">
      <c r="A30" s="25" t="s">
        <v>309</v>
      </c>
      <c r="B30" s="25"/>
      <c r="C30" s="25"/>
    </row>
    <row r="34" spans="1:6" x14ac:dyDescent="0.25">
      <c r="F34" s="25"/>
    </row>
    <row r="35" spans="1:6" hidden="1" x14ac:dyDescent="0.25">
      <c r="A35" s="7" t="s">
        <v>169</v>
      </c>
      <c r="B35" s="7" t="s">
        <v>202</v>
      </c>
      <c r="C35" s="7" t="s">
        <v>203</v>
      </c>
    </row>
    <row r="36" spans="1:6" hidden="1" x14ac:dyDescent="0.25">
      <c r="A36" s="156" t="s">
        <v>32</v>
      </c>
      <c r="B36" s="7">
        <v>0.97</v>
      </c>
      <c r="C36" s="7">
        <v>0.85526009000000003</v>
      </c>
    </row>
    <row r="37" spans="1:6" hidden="1" x14ac:dyDescent="0.25">
      <c r="A37" s="156" t="s">
        <v>119</v>
      </c>
      <c r="B37" s="7">
        <v>0.97</v>
      </c>
      <c r="C37" s="7">
        <v>0.35367846999999997</v>
      </c>
    </row>
    <row r="38" spans="1:6" hidden="1" x14ac:dyDescent="0.25">
      <c r="A38" s="156" t="s">
        <v>167</v>
      </c>
      <c r="B38" s="7">
        <v>0.32036613000000003</v>
      </c>
      <c r="C38" s="7">
        <v>0.13874615000000001</v>
      </c>
    </row>
    <row r="39" spans="1:6" hidden="1" x14ac:dyDescent="0.25">
      <c r="A39" s="156" t="s">
        <v>72</v>
      </c>
      <c r="B39" s="7">
        <v>0.26739927000000002</v>
      </c>
      <c r="C39" s="7">
        <v>0.18484847999999998</v>
      </c>
    </row>
    <row r="40" spans="1:6" hidden="1" x14ac:dyDescent="0.25">
      <c r="A40" s="156" t="s">
        <v>96</v>
      </c>
      <c r="B40" s="7">
        <v>0.12179822</v>
      </c>
      <c r="C40" s="7">
        <v>8.7718560000000001E-2</v>
      </c>
    </row>
    <row r="41" spans="1:6" hidden="1" x14ac:dyDescent="0.25">
      <c r="A41" s="156" t="s">
        <v>149</v>
      </c>
      <c r="B41" s="7">
        <v>0.11250714000000001</v>
      </c>
      <c r="C41" s="7">
        <v>7.6195199999999991E-2</v>
      </c>
    </row>
    <row r="42" spans="1:6" hidden="1" x14ac:dyDescent="0.25">
      <c r="A42" s="156" t="s">
        <v>69</v>
      </c>
      <c r="B42" s="7">
        <v>8.3239599999999997E-2</v>
      </c>
      <c r="C42" s="7">
        <v>0.22053277000000002</v>
      </c>
    </row>
  </sheetData>
  <sheetProtection algorithmName="SHA-512" hashValue="6aMHTITDMPMEKMGrBePhJyPEkLqhEiSiJKP3eHR7MIdXta9iqVg2bu+/69NVT7G7KjiQIPoTmbvs8Ec/QF6/pQ==" saltValue="b1CtF3mFu1G8ITDmIf0s6g==" spinCount="100000" sheet="1" scenarios="1"/>
  <sortState ref="A34:C42">
    <sortCondition descending="1" ref="B36"/>
  </sortState>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6:K68"/>
  <sheetViews>
    <sheetView showGridLines="0" showRowColHeaders="0" zoomScale="80" zoomScaleNormal="80" workbookViewId="0">
      <selection sqref="A1:F1"/>
    </sheetView>
  </sheetViews>
  <sheetFormatPr defaultRowHeight="15.75" x14ac:dyDescent="0.25"/>
  <cols>
    <col min="1" max="1" width="29.75" style="64" bestFit="1" customWidth="1"/>
    <col min="2" max="7" width="6.25" style="64" bestFit="1" customWidth="1"/>
    <col min="8" max="8" width="6.125" style="64" bestFit="1" customWidth="1"/>
    <col min="9" max="9" width="4.875" style="64" customWidth="1"/>
    <col min="10" max="11" width="4.875" style="64" bestFit="1" customWidth="1"/>
    <col min="12" max="16384" width="9" style="64"/>
  </cols>
  <sheetData>
    <row r="26" spans="1:1" x14ac:dyDescent="0.25">
      <c r="A26" s="64" t="s">
        <v>319</v>
      </c>
    </row>
    <row r="27" spans="1:1" x14ac:dyDescent="0.25">
      <c r="A27" s="64" t="s">
        <v>267</v>
      </c>
    </row>
    <row r="33" spans="1:11" hidden="1" x14ac:dyDescent="0.25">
      <c r="A33" s="69" t="s">
        <v>171</v>
      </c>
      <c r="B33" s="69">
        <v>2009</v>
      </c>
      <c r="C33" s="69">
        <v>2010</v>
      </c>
      <c r="D33" s="69">
        <v>2011</v>
      </c>
      <c r="E33" s="69">
        <v>2012</v>
      </c>
      <c r="F33" s="69">
        <v>2013</v>
      </c>
      <c r="G33" s="69">
        <v>2014</v>
      </c>
      <c r="H33" s="69">
        <v>2015</v>
      </c>
    </row>
    <row r="34" spans="1:11" hidden="1" x14ac:dyDescent="0.25">
      <c r="A34" s="64" t="s">
        <v>177</v>
      </c>
      <c r="B34" s="67">
        <v>0.20933013576660361</v>
      </c>
      <c r="C34" s="67">
        <v>0.42383588289295487</v>
      </c>
      <c r="D34" s="67">
        <v>0.46376605542372329</v>
      </c>
      <c r="E34" s="67">
        <v>0.51763054326754221</v>
      </c>
      <c r="F34" s="67">
        <v>0.49119860280692079</v>
      </c>
      <c r="G34" s="67">
        <v>0.60654532467112032</v>
      </c>
      <c r="H34" s="67">
        <v>0.60305468827435826</v>
      </c>
      <c r="I34" s="67"/>
      <c r="J34" s="67"/>
      <c r="K34" s="67"/>
    </row>
    <row r="35" spans="1:11" hidden="1" x14ac:dyDescent="0.25">
      <c r="A35" s="64" t="s">
        <v>178</v>
      </c>
      <c r="B35" s="67">
        <v>6.8268124393759108E-2</v>
      </c>
      <c r="C35" s="67">
        <v>7.8363115730247429E-2</v>
      </c>
      <c r="D35" s="67">
        <v>7.9405071038511132E-2</v>
      </c>
      <c r="E35" s="67">
        <v>9.8282288606625537E-2</v>
      </c>
      <c r="F35" s="67">
        <v>0.10456480569653814</v>
      </c>
      <c r="G35" s="67">
        <v>0.12967966851028667</v>
      </c>
      <c r="H35" s="67">
        <v>0.14623371685661782</v>
      </c>
      <c r="I35" s="67"/>
      <c r="J35" s="67"/>
      <c r="K35" s="67"/>
    </row>
    <row r="36" spans="1:11" hidden="1" x14ac:dyDescent="0.25">
      <c r="A36" s="64" t="s">
        <v>179</v>
      </c>
      <c r="B36" s="67">
        <v>1.0184595798854232E-2</v>
      </c>
      <c r="C36" s="67">
        <v>7.6598311218335338E-2</v>
      </c>
      <c r="D36" s="67">
        <v>7.5127334465195247E-2</v>
      </c>
      <c r="E36" s="67">
        <v>0.13969404186795492</v>
      </c>
      <c r="F36" s="67">
        <v>0.19060665362035226</v>
      </c>
      <c r="G36" s="67">
        <v>8.2943013270882118E-2</v>
      </c>
      <c r="H36" s="67">
        <v>8.9398280802292257E-2</v>
      </c>
      <c r="I36" s="67"/>
      <c r="J36" s="67"/>
      <c r="K36" s="67"/>
    </row>
    <row r="37" spans="1:11" hidden="1" x14ac:dyDescent="0.25">
      <c r="A37" s="64" t="s">
        <v>180</v>
      </c>
      <c r="B37" s="67">
        <v>0.23550518471010085</v>
      </c>
      <c r="C37" s="67">
        <v>0.34637458353980904</v>
      </c>
      <c r="D37" s="67">
        <v>0.29998709732914713</v>
      </c>
      <c r="E37" s="67">
        <v>0.3157716268487275</v>
      </c>
      <c r="F37" s="67">
        <v>0.24970747353264625</v>
      </c>
      <c r="G37" s="67">
        <v>0.22981077079262854</v>
      </c>
      <c r="H37" s="67">
        <v>0.28158560378579545</v>
      </c>
      <c r="I37" s="67"/>
      <c r="J37" s="67"/>
      <c r="K37" s="67"/>
    </row>
    <row r="38" spans="1:11" hidden="1" x14ac:dyDescent="0.25">
      <c r="A38" s="64" t="s">
        <v>181</v>
      </c>
      <c r="B38" s="67">
        <v>1.435480684200623E-2</v>
      </c>
      <c r="C38" s="67">
        <v>3.5238835321167852E-2</v>
      </c>
      <c r="D38" s="67">
        <v>3.6191090835206566E-2</v>
      </c>
      <c r="E38" s="67">
        <v>3.7922090877557088E-2</v>
      </c>
      <c r="F38" s="67">
        <v>3.9730659736007166E-2</v>
      </c>
      <c r="G38" s="67">
        <v>6.1920120506795427E-2</v>
      </c>
      <c r="H38" s="67">
        <v>0.15375867236904481</v>
      </c>
      <c r="I38" s="67"/>
      <c r="J38" s="67"/>
      <c r="K38" s="67"/>
    </row>
    <row r="39" spans="1:11" hidden="1" x14ac:dyDescent="0.25">
      <c r="A39" s="64" t="s">
        <v>315</v>
      </c>
      <c r="B39" s="67">
        <v>0.24110416217381928</v>
      </c>
      <c r="C39" s="67">
        <v>0.16343660733904636</v>
      </c>
      <c r="D39" s="67">
        <v>0.29963450551790211</v>
      </c>
      <c r="E39" s="67">
        <v>0.29789164277678992</v>
      </c>
      <c r="F39" s="67">
        <v>0.37614575928766508</v>
      </c>
      <c r="G39" s="67">
        <v>0.4585403133358808</v>
      </c>
      <c r="H39" s="67">
        <v>0.47785412056985366</v>
      </c>
      <c r="I39" s="67"/>
      <c r="J39" s="67"/>
      <c r="K39" s="67"/>
    </row>
    <row r="40" spans="1:11" hidden="1" x14ac:dyDescent="0.25">
      <c r="A40" s="64" t="s">
        <v>172</v>
      </c>
      <c r="B40" s="67">
        <v>0.144767422475793</v>
      </c>
      <c r="C40" s="67">
        <v>0.32452841796688264</v>
      </c>
      <c r="D40" s="67">
        <v>0.3564138471412972</v>
      </c>
      <c r="E40" s="67">
        <v>0.40749157420108051</v>
      </c>
      <c r="F40" s="67">
        <v>0.39066774535610671</v>
      </c>
      <c r="G40" s="67">
        <v>0.48583747567930757</v>
      </c>
      <c r="H40" s="67">
        <v>0.49562953068005777</v>
      </c>
      <c r="I40" s="67"/>
      <c r="J40" s="67"/>
      <c r="K40" s="67"/>
    </row>
    <row r="41" spans="1:11" hidden="1" x14ac:dyDescent="0.25">
      <c r="A41" s="64" t="s">
        <v>183</v>
      </c>
      <c r="B41" s="67">
        <v>0.144767422475793</v>
      </c>
      <c r="C41" s="67">
        <v>0.33562724794134763</v>
      </c>
      <c r="D41" s="67">
        <v>0.36836134057748565</v>
      </c>
      <c r="E41" s="67">
        <v>0.42002851541024433</v>
      </c>
      <c r="F41" s="67">
        <v>0.40183009368825362</v>
      </c>
      <c r="G41" s="67">
        <v>0.49866251489854224</v>
      </c>
      <c r="H41" s="67">
        <v>0.50522568453231786</v>
      </c>
      <c r="I41" s="67"/>
      <c r="J41" s="67"/>
      <c r="K41" s="67"/>
    </row>
    <row r="42" spans="1:11" hidden="1" x14ac:dyDescent="0.25">
      <c r="A42" s="64" t="s">
        <v>184</v>
      </c>
      <c r="B42" s="67">
        <v>0.15072059796826656</v>
      </c>
      <c r="C42" s="67">
        <v>0.31611366472429547</v>
      </c>
      <c r="D42" s="67">
        <v>0.34543333598247006</v>
      </c>
      <c r="E42" s="67">
        <v>0.39304910045619684</v>
      </c>
      <c r="F42" s="67">
        <v>0.37863176874278959</v>
      </c>
      <c r="G42" s="67">
        <v>0.46707072046750631</v>
      </c>
      <c r="H42" s="67">
        <v>0.47215638561684237</v>
      </c>
      <c r="I42" s="67"/>
      <c r="J42" s="67"/>
      <c r="K42" s="67"/>
    </row>
    <row r="44" spans="1:11" x14ac:dyDescent="0.25">
      <c r="A44" s="69"/>
    </row>
    <row r="45" spans="1:11" x14ac:dyDescent="0.25">
      <c r="B45" s="69"/>
      <c r="C45" s="69"/>
      <c r="D45" s="69"/>
      <c r="E45" s="69"/>
      <c r="F45" s="69"/>
      <c r="G45" s="69"/>
    </row>
    <row r="46" spans="1:11" x14ac:dyDescent="0.25">
      <c r="B46" s="67"/>
      <c r="C46" s="67"/>
      <c r="D46" s="67"/>
      <c r="E46" s="67"/>
      <c r="F46" s="67"/>
      <c r="G46" s="67"/>
    </row>
    <row r="47" spans="1:11" x14ac:dyDescent="0.25">
      <c r="B47" s="67"/>
      <c r="C47" s="67"/>
      <c r="D47" s="67"/>
      <c r="E47" s="67"/>
      <c r="F47" s="67"/>
      <c r="G47" s="67"/>
    </row>
    <row r="48" spans="1:11" x14ac:dyDescent="0.25">
      <c r="B48" s="67"/>
      <c r="C48" s="67"/>
      <c r="D48" s="67"/>
      <c r="E48" s="67"/>
      <c r="F48" s="67"/>
      <c r="G48" s="67"/>
    </row>
    <row r="49" spans="1:11" x14ac:dyDescent="0.25">
      <c r="B49" s="67"/>
      <c r="C49" s="67"/>
      <c r="D49" s="67"/>
      <c r="E49" s="67"/>
      <c r="F49" s="67"/>
      <c r="G49" s="67"/>
    </row>
    <row r="50" spans="1:11" x14ac:dyDescent="0.25">
      <c r="B50" s="67"/>
      <c r="C50" s="67"/>
      <c r="D50" s="67"/>
      <c r="E50" s="67"/>
      <c r="F50" s="67"/>
      <c r="G50" s="67"/>
    </row>
    <row r="51" spans="1:11" x14ac:dyDescent="0.25">
      <c r="B51" s="67"/>
      <c r="C51" s="67"/>
      <c r="D51" s="67"/>
      <c r="E51" s="67"/>
      <c r="F51" s="67"/>
      <c r="G51" s="67"/>
    </row>
    <row r="52" spans="1:11" x14ac:dyDescent="0.25">
      <c r="B52" s="67"/>
      <c r="C52" s="67"/>
      <c r="D52" s="67"/>
      <c r="E52" s="67"/>
      <c r="F52" s="67"/>
      <c r="G52" s="67"/>
    </row>
    <row r="53" spans="1:11" x14ac:dyDescent="0.25">
      <c r="B53" s="67"/>
      <c r="C53" s="67"/>
      <c r="D53" s="67"/>
      <c r="E53" s="67"/>
      <c r="F53" s="67"/>
      <c r="G53" s="67"/>
      <c r="H53" s="67"/>
      <c r="I53" s="67"/>
      <c r="J53" s="67"/>
      <c r="K53" s="67"/>
    </row>
    <row r="54" spans="1:11" x14ac:dyDescent="0.25">
      <c r="B54" s="67"/>
      <c r="C54" s="67"/>
      <c r="D54" s="67"/>
      <c r="E54" s="67"/>
      <c r="F54" s="67"/>
      <c r="G54" s="67"/>
      <c r="H54" s="67"/>
      <c r="I54" s="67"/>
      <c r="J54" s="67"/>
      <c r="K54" s="67"/>
    </row>
    <row r="55" spans="1:11" x14ac:dyDescent="0.25">
      <c r="B55" s="67"/>
      <c r="C55" s="67"/>
      <c r="D55" s="67"/>
      <c r="E55" s="67"/>
      <c r="F55" s="67"/>
      <c r="G55" s="67"/>
      <c r="H55" s="67"/>
      <c r="I55" s="67"/>
      <c r="J55" s="67"/>
      <c r="K55" s="67"/>
    </row>
    <row r="57" spans="1:11" x14ac:dyDescent="0.25">
      <c r="A57" s="69"/>
    </row>
    <row r="58" spans="1:11" x14ac:dyDescent="0.25">
      <c r="B58" s="69"/>
      <c r="C58" s="69"/>
      <c r="D58" s="69"/>
      <c r="E58" s="69"/>
      <c r="F58" s="69"/>
      <c r="G58" s="69"/>
      <c r="H58" s="69"/>
      <c r="I58" s="69"/>
      <c r="J58" s="69"/>
      <c r="K58" s="69"/>
    </row>
    <row r="59" spans="1:11" x14ac:dyDescent="0.25">
      <c r="B59" s="67"/>
      <c r="C59" s="67"/>
      <c r="D59" s="67"/>
      <c r="E59" s="67"/>
      <c r="F59" s="67"/>
      <c r="G59" s="67"/>
      <c r="H59" s="67"/>
      <c r="I59" s="67"/>
      <c r="J59" s="67"/>
      <c r="K59" s="67"/>
    </row>
    <row r="60" spans="1:11" x14ac:dyDescent="0.25">
      <c r="B60" s="67"/>
      <c r="C60" s="67"/>
      <c r="D60" s="67"/>
      <c r="E60" s="67"/>
      <c r="F60" s="67"/>
      <c r="G60" s="67"/>
      <c r="H60" s="67"/>
      <c r="I60" s="67"/>
      <c r="J60" s="67"/>
      <c r="K60" s="67"/>
    </row>
    <row r="61" spans="1:11" x14ac:dyDescent="0.25">
      <c r="B61" s="67"/>
      <c r="C61" s="67"/>
      <c r="D61" s="67"/>
      <c r="E61" s="67"/>
      <c r="F61" s="67"/>
      <c r="G61" s="67"/>
      <c r="H61" s="67"/>
      <c r="I61" s="67"/>
      <c r="J61" s="67"/>
      <c r="K61" s="67"/>
    </row>
    <row r="62" spans="1:11" x14ac:dyDescent="0.25">
      <c r="B62" s="67"/>
      <c r="C62" s="67"/>
      <c r="D62" s="67"/>
      <c r="E62" s="67"/>
      <c r="F62" s="67"/>
      <c r="G62" s="67"/>
      <c r="H62" s="67"/>
      <c r="I62" s="67"/>
      <c r="J62" s="67"/>
      <c r="K62" s="67"/>
    </row>
    <row r="63" spans="1:11" x14ac:dyDescent="0.25">
      <c r="B63" s="67"/>
      <c r="C63" s="67"/>
      <c r="D63" s="67"/>
      <c r="E63" s="67"/>
      <c r="F63" s="67"/>
      <c r="G63" s="67"/>
      <c r="H63" s="67"/>
      <c r="I63" s="67"/>
      <c r="J63" s="67"/>
      <c r="K63" s="67"/>
    </row>
    <row r="64" spans="1:11" x14ac:dyDescent="0.25">
      <c r="B64" s="67"/>
      <c r="C64" s="67"/>
      <c r="D64" s="67"/>
      <c r="E64" s="67"/>
      <c r="F64" s="67"/>
      <c r="G64" s="67"/>
      <c r="H64" s="67"/>
      <c r="I64" s="67"/>
      <c r="J64" s="67"/>
      <c r="K64" s="67"/>
    </row>
    <row r="65" spans="2:11" x14ac:dyDescent="0.25">
      <c r="B65" s="67"/>
      <c r="C65" s="67"/>
      <c r="D65" s="67"/>
      <c r="E65" s="67"/>
      <c r="F65" s="67"/>
      <c r="G65" s="67"/>
      <c r="H65" s="67"/>
      <c r="I65" s="67"/>
      <c r="J65" s="67"/>
      <c r="K65" s="67"/>
    </row>
    <row r="66" spans="2:11" x14ac:dyDescent="0.25">
      <c r="B66" s="67"/>
      <c r="C66" s="67"/>
      <c r="D66" s="67"/>
      <c r="E66" s="67"/>
      <c r="F66" s="67"/>
      <c r="G66" s="67"/>
      <c r="H66" s="67"/>
      <c r="I66" s="67"/>
      <c r="J66" s="67"/>
      <c r="K66" s="67"/>
    </row>
    <row r="67" spans="2:11" x14ac:dyDescent="0.25">
      <c r="B67" s="67"/>
      <c r="C67" s="67"/>
      <c r="D67" s="67"/>
      <c r="E67" s="67"/>
      <c r="F67" s="67"/>
      <c r="G67" s="67"/>
      <c r="H67" s="67"/>
      <c r="I67" s="67"/>
      <c r="J67" s="67"/>
      <c r="K67" s="67"/>
    </row>
    <row r="68" spans="2:11" x14ac:dyDescent="0.25">
      <c r="B68" s="67"/>
      <c r="C68" s="67"/>
      <c r="D68" s="67"/>
      <c r="E68" s="67"/>
      <c r="F68" s="67"/>
      <c r="G68" s="67"/>
      <c r="H68" s="67"/>
      <c r="I68" s="67"/>
      <c r="J68" s="67"/>
      <c r="K68" s="67"/>
    </row>
  </sheetData>
  <sheetProtection algorithmName="SHA-512" hashValue="Qs5ImqeIlHIzTYGqkNVBJrB/OgZn7xOrxIWBW67Wd/yJd6NU1pWc7jJ3YXS99k1Fv4fhQAfR2+LJlPcpdmXV8A==" saltValue="fCoP6AiLVBVbxGjJL5PSbQ==" spinCount="100000" sheet="1" scenarios="1"/>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26:O38"/>
  <sheetViews>
    <sheetView showGridLines="0" showRowColHeaders="0" zoomScale="80" zoomScaleNormal="80" workbookViewId="0"/>
  </sheetViews>
  <sheetFormatPr defaultRowHeight="15.75" x14ac:dyDescent="0.25"/>
  <cols>
    <col min="1" max="1" width="9" style="64"/>
    <col min="2" max="2" width="7.125" style="64" customWidth="1"/>
    <col min="3" max="3" width="5.875" style="64" bestFit="1" customWidth="1"/>
    <col min="4" max="4" width="5.75" style="64" bestFit="1" customWidth="1"/>
    <col min="5" max="16384" width="9" style="64"/>
  </cols>
  <sheetData>
    <row r="26" spans="1:15" ht="15.75" customHeight="1" x14ac:dyDescent="0.25">
      <c r="A26" s="64" t="s">
        <v>319</v>
      </c>
    </row>
    <row r="27" spans="1:15" x14ac:dyDescent="0.25">
      <c r="A27" s="64" t="s">
        <v>309</v>
      </c>
    </row>
    <row r="31" spans="1:15" hidden="1" x14ac:dyDescent="0.25">
      <c r="A31" s="64" t="s">
        <v>169</v>
      </c>
      <c r="B31" s="64" t="s">
        <v>196</v>
      </c>
      <c r="C31" s="64" t="s">
        <v>197</v>
      </c>
      <c r="D31" s="64" t="s">
        <v>198</v>
      </c>
      <c r="E31" s="92" t="s">
        <v>199</v>
      </c>
      <c r="F31" s="92" t="s">
        <v>200</v>
      </c>
      <c r="I31" s="95" t="s">
        <v>277</v>
      </c>
      <c r="J31" s="95" t="s">
        <v>279</v>
      </c>
      <c r="K31" s="95" t="s">
        <v>278</v>
      </c>
      <c r="L31" s="95" t="s">
        <v>196</v>
      </c>
      <c r="M31" s="81" t="s">
        <v>299</v>
      </c>
      <c r="N31" s="95" t="s">
        <v>281</v>
      </c>
      <c r="O31" s="95" t="s">
        <v>280</v>
      </c>
    </row>
    <row r="32" spans="1:15" hidden="1" x14ac:dyDescent="0.25">
      <c r="A32" s="64" t="str">
        <f t="shared" ref="A32" si="0">H32</f>
        <v>Morocco</v>
      </c>
      <c r="B32" s="91">
        <f>I32</f>
        <v>0.5121293800539084</v>
      </c>
      <c r="C32" s="93">
        <v>0.44</v>
      </c>
      <c r="D32" s="93">
        <v>0.57999999999999996</v>
      </c>
      <c r="E32" s="94">
        <f t="shared" ref="E32" si="1">B32-C32</f>
        <v>7.2129380053908398E-2</v>
      </c>
      <c r="F32" s="94">
        <f t="shared" ref="F32" si="2">D32-B32</f>
        <v>6.7870619946091559E-2</v>
      </c>
      <c r="H32" s="156" t="s">
        <v>119</v>
      </c>
      <c r="I32" s="64">
        <f t="shared" ref="I32:I38" si="3">L32/M32</f>
        <v>0.5121293800539084</v>
      </c>
      <c r="J32" s="64">
        <f t="shared" ref="J32:J38" si="4">L32/O32</f>
        <v>0.44917257683215128</v>
      </c>
      <c r="K32" s="64">
        <f t="shared" ref="K32:K38" si="5">L32/N32</f>
        <v>0.60126582278481011</v>
      </c>
      <c r="L32" s="88">
        <v>190</v>
      </c>
      <c r="M32" s="12">
        <v>371</v>
      </c>
      <c r="N32" s="12">
        <v>316</v>
      </c>
      <c r="O32" s="12">
        <v>423</v>
      </c>
    </row>
    <row r="33" spans="1:15" hidden="1" x14ac:dyDescent="0.25">
      <c r="A33" s="64" t="str">
        <f t="shared" ref="A33:A38" si="6">H33</f>
        <v>Algeria</v>
      </c>
      <c r="B33" s="91">
        <f t="shared" ref="B33:B38" si="7">I33</f>
        <v>0.26646706586826346</v>
      </c>
      <c r="C33" s="93">
        <v>0.22</v>
      </c>
      <c r="D33" s="93">
        <v>0.3</v>
      </c>
      <c r="E33" s="94">
        <f t="shared" ref="E33:E38" si="8">B33-C33</f>
        <v>4.6467065868263463E-2</v>
      </c>
      <c r="F33" s="94">
        <f t="shared" ref="F33:F38" si="9">D33-B33</f>
        <v>3.3532934131736525E-2</v>
      </c>
      <c r="H33" s="156" t="s">
        <v>32</v>
      </c>
      <c r="I33" s="64">
        <f t="shared" si="3"/>
        <v>0.26646706586826346</v>
      </c>
      <c r="J33" s="64">
        <f t="shared" si="4"/>
        <v>0.23298429319371727</v>
      </c>
      <c r="K33" s="64">
        <f t="shared" si="5"/>
        <v>0.32481751824817517</v>
      </c>
      <c r="L33" s="64">
        <v>89</v>
      </c>
      <c r="M33" s="12">
        <v>334</v>
      </c>
      <c r="N33" s="12">
        <v>274</v>
      </c>
      <c r="O33" s="12">
        <v>382</v>
      </c>
    </row>
    <row r="34" spans="1:15" hidden="1" x14ac:dyDescent="0.25">
      <c r="A34" s="64" t="str">
        <f t="shared" si="6"/>
        <v>Iran (Islamic Republic of)</v>
      </c>
      <c r="B34" s="91">
        <f t="shared" si="7"/>
        <v>0.10206297502714441</v>
      </c>
      <c r="C34" s="93">
        <v>7.0000000000000007E-2</v>
      </c>
      <c r="D34" s="93">
        <v>0.17</v>
      </c>
      <c r="E34" s="94">
        <f t="shared" si="8"/>
        <v>3.2062975027144405E-2</v>
      </c>
      <c r="F34" s="94">
        <f t="shared" si="9"/>
        <v>6.79370249728556E-2</v>
      </c>
      <c r="H34" s="156" t="s">
        <v>96</v>
      </c>
      <c r="I34" s="64">
        <f t="shared" si="3"/>
        <v>0.10206297502714441</v>
      </c>
      <c r="J34" s="64">
        <f t="shared" si="4"/>
        <v>5.9796437659033079E-2</v>
      </c>
      <c r="K34" s="64">
        <f t="shared" si="5"/>
        <v>0.15235008103727715</v>
      </c>
      <c r="L34" s="88">
        <v>94</v>
      </c>
      <c r="M34" s="12">
        <v>921</v>
      </c>
      <c r="N34" s="12">
        <v>617</v>
      </c>
      <c r="O34" s="12">
        <v>1572</v>
      </c>
    </row>
    <row r="35" spans="1:15" hidden="1" x14ac:dyDescent="0.25">
      <c r="A35" s="64" t="str">
        <f t="shared" si="6"/>
        <v>Egypt</v>
      </c>
      <c r="B35" s="91">
        <f t="shared" si="7"/>
        <v>6.7857142857142852E-2</v>
      </c>
      <c r="C35" s="93">
        <f t="shared" ref="C35:C38" si="10">J35</f>
        <v>4.194260485651214E-2</v>
      </c>
      <c r="D35" s="93">
        <f t="shared" ref="D35:D38" si="11">K35</f>
        <v>0.10857142857142857</v>
      </c>
      <c r="E35" s="94">
        <f t="shared" si="8"/>
        <v>2.5914538000630712E-2</v>
      </c>
      <c r="F35" s="94">
        <f t="shared" si="9"/>
        <v>4.0714285714285717E-2</v>
      </c>
      <c r="H35" s="156" t="s">
        <v>72</v>
      </c>
      <c r="I35" s="64">
        <f t="shared" si="3"/>
        <v>6.7857142857142852E-2</v>
      </c>
      <c r="J35" s="64">
        <f t="shared" si="4"/>
        <v>4.194260485651214E-2</v>
      </c>
      <c r="K35" s="64">
        <f t="shared" si="5"/>
        <v>0.10857142857142857</v>
      </c>
      <c r="L35" s="88">
        <v>19</v>
      </c>
      <c r="M35" s="12">
        <v>280</v>
      </c>
      <c r="N35" s="12">
        <v>175</v>
      </c>
      <c r="O35" s="12">
        <v>453</v>
      </c>
    </row>
    <row r="36" spans="1:15" hidden="1" x14ac:dyDescent="0.25">
      <c r="A36" s="64" t="str">
        <f t="shared" si="6"/>
        <v>Djibouti</v>
      </c>
      <c r="B36" s="91">
        <f t="shared" si="7"/>
        <v>6.4724919093851127E-2</v>
      </c>
      <c r="C36" s="93">
        <f t="shared" si="10"/>
        <v>4.5351473922902494E-2</v>
      </c>
      <c r="D36" s="93">
        <f t="shared" si="11"/>
        <v>9.0497737556561084E-2</v>
      </c>
      <c r="E36" s="94">
        <f t="shared" si="8"/>
        <v>1.9373445170948633E-2</v>
      </c>
      <c r="F36" s="94">
        <f t="shared" si="9"/>
        <v>2.5772818462709957E-2</v>
      </c>
      <c r="H36" s="156" t="s">
        <v>69</v>
      </c>
      <c r="I36" s="64">
        <f t="shared" si="3"/>
        <v>6.4724919093851127E-2</v>
      </c>
      <c r="J36" s="64">
        <f t="shared" si="4"/>
        <v>4.5351473922902494E-2</v>
      </c>
      <c r="K36" s="64">
        <f t="shared" si="5"/>
        <v>9.0497737556561084E-2</v>
      </c>
      <c r="L36" s="64">
        <v>20</v>
      </c>
      <c r="M36" s="12">
        <v>309</v>
      </c>
      <c r="N36" s="12">
        <v>221</v>
      </c>
      <c r="O36" s="12">
        <v>441</v>
      </c>
    </row>
    <row r="37" spans="1:15" hidden="1" x14ac:dyDescent="0.25">
      <c r="A37" s="64" t="str">
        <f t="shared" si="6"/>
        <v>Yemen</v>
      </c>
      <c r="B37" s="91">
        <f t="shared" si="7"/>
        <v>1.4084507042253521E-2</v>
      </c>
      <c r="C37" s="93">
        <f t="shared" si="10"/>
        <v>8.1566068515497546E-3</v>
      </c>
      <c r="D37" s="93">
        <f t="shared" si="11"/>
        <v>2.2522522522522521E-2</v>
      </c>
      <c r="E37" s="94">
        <f t="shared" si="8"/>
        <v>5.9279001907037669E-3</v>
      </c>
      <c r="F37" s="94">
        <f t="shared" si="9"/>
        <v>8.438015480269E-3</v>
      </c>
      <c r="H37" s="156" t="s">
        <v>167</v>
      </c>
      <c r="I37" s="64">
        <f t="shared" si="3"/>
        <v>1.4084507042253521E-2</v>
      </c>
      <c r="J37" s="64">
        <f t="shared" si="4"/>
        <v>8.1566068515497546E-3</v>
      </c>
      <c r="K37" s="64">
        <f t="shared" si="5"/>
        <v>2.2522522522522521E-2</v>
      </c>
      <c r="L37" s="88">
        <v>5</v>
      </c>
      <c r="M37" s="12">
        <v>355</v>
      </c>
      <c r="N37" s="12">
        <v>222</v>
      </c>
      <c r="O37" s="12">
        <v>613</v>
      </c>
    </row>
    <row r="38" spans="1:15" hidden="1" x14ac:dyDescent="0.25">
      <c r="A38" s="64" t="str">
        <f t="shared" si="6"/>
        <v>Sudan</v>
      </c>
      <c r="B38" s="91">
        <f t="shared" si="7"/>
        <v>0</v>
      </c>
      <c r="C38" s="93">
        <f t="shared" si="10"/>
        <v>0</v>
      </c>
      <c r="D38" s="93">
        <f t="shared" si="11"/>
        <v>0</v>
      </c>
      <c r="E38" s="94">
        <f t="shared" si="8"/>
        <v>0</v>
      </c>
      <c r="F38" s="94">
        <f t="shared" si="9"/>
        <v>0</v>
      </c>
      <c r="H38" s="156" t="s">
        <v>149</v>
      </c>
      <c r="I38" s="64">
        <f t="shared" si="3"/>
        <v>0</v>
      </c>
      <c r="J38" s="64">
        <f t="shared" si="4"/>
        <v>0</v>
      </c>
      <c r="K38" s="64">
        <f t="shared" si="5"/>
        <v>0</v>
      </c>
      <c r="L38" s="64">
        <v>0</v>
      </c>
      <c r="M38" s="12">
        <v>2566</v>
      </c>
      <c r="N38" s="12">
        <v>1443</v>
      </c>
      <c r="O38" s="12">
        <v>4046</v>
      </c>
    </row>
  </sheetData>
  <sheetProtection algorithmName="SHA-512" hashValue="9BAH+ey4bhPvOh4I7UfcPs87oqSA4Y0giRL+CuLpwkvH7o2ASBHWpNnjWuBsnuX75jnLN/TDTh0h3uaQrS8ZxQ==" saltValue="VXqRCO2XVxdr7DZ1k90U8A==" spinCount="100000" sheet="1" scenarios="1"/>
  <sortState ref="H32:O38">
    <sortCondition descending="1" ref="I32"/>
  </sortState>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26:J79"/>
  <sheetViews>
    <sheetView showGridLines="0" showRowColHeaders="0" zoomScale="80" zoomScaleNormal="80" workbookViewId="0">
      <selection sqref="A1:F1"/>
    </sheetView>
  </sheetViews>
  <sheetFormatPr defaultRowHeight="15.75" x14ac:dyDescent="0.25"/>
  <cols>
    <col min="1" max="1" width="29.75" style="64" bestFit="1" customWidth="1"/>
    <col min="2" max="9" width="6.25" style="64" bestFit="1" customWidth="1"/>
    <col min="10" max="10" width="6.125" style="64" bestFit="1" customWidth="1"/>
    <col min="11" max="11" width="9" style="64" customWidth="1"/>
    <col min="12" max="16384" width="9" style="64"/>
  </cols>
  <sheetData>
    <row r="26" spans="1:10" x14ac:dyDescent="0.25">
      <c r="A26" s="64" t="s">
        <v>319</v>
      </c>
    </row>
    <row r="27" spans="1:10" x14ac:dyDescent="0.25">
      <c r="A27" s="64" t="s">
        <v>267</v>
      </c>
    </row>
    <row r="31" spans="1:10" hidden="1" x14ac:dyDescent="0.25">
      <c r="A31" s="69" t="s">
        <v>174</v>
      </c>
      <c r="B31" s="69">
        <v>2007</v>
      </c>
      <c r="C31" s="69">
        <v>2008</v>
      </c>
      <c r="D31" s="69">
        <v>2009</v>
      </c>
      <c r="E31" s="69">
        <v>2010</v>
      </c>
      <c r="F31" s="69">
        <v>2011</v>
      </c>
      <c r="G31" s="69">
        <v>2012</v>
      </c>
      <c r="H31" s="69">
        <v>2013</v>
      </c>
      <c r="I31" s="69">
        <v>2014</v>
      </c>
      <c r="J31" s="69">
        <v>2015</v>
      </c>
    </row>
    <row r="32" spans="1:10" hidden="1" x14ac:dyDescent="0.25">
      <c r="A32" s="64" t="s">
        <v>177</v>
      </c>
      <c r="B32" s="67">
        <v>0.2626148642899685</v>
      </c>
      <c r="C32" s="67">
        <v>0.37999310602968639</v>
      </c>
      <c r="D32" s="67">
        <v>0.4081143812481966</v>
      </c>
      <c r="E32" s="67">
        <v>0.55401364814257181</v>
      </c>
      <c r="F32" s="67">
        <v>0.53522798899620239</v>
      </c>
      <c r="G32" s="67">
        <v>0.62842624882260845</v>
      </c>
      <c r="H32" s="67">
        <v>0.6414757013958079</v>
      </c>
      <c r="I32" s="67">
        <v>0.67125122431270423</v>
      </c>
      <c r="J32" s="67">
        <v>0.65595161396900914</v>
      </c>
    </row>
    <row r="33" spans="1:10" hidden="1" x14ac:dyDescent="0.25">
      <c r="A33" s="64" t="s">
        <v>178</v>
      </c>
      <c r="B33" s="67">
        <v>5.4558380222311624E-2</v>
      </c>
      <c r="C33" s="67">
        <v>0.11095455364943764</v>
      </c>
      <c r="D33" s="67">
        <v>0.13129349305667576</v>
      </c>
      <c r="E33" s="67">
        <v>0.16485103182599758</v>
      </c>
      <c r="F33" s="67">
        <v>0.11550604286906437</v>
      </c>
      <c r="G33" s="67">
        <v>0.14590193520137515</v>
      </c>
      <c r="H33" s="67">
        <v>0.16804279741657052</v>
      </c>
      <c r="I33" s="67">
        <v>0.16857289253920074</v>
      </c>
      <c r="J33" s="67">
        <v>0.22609787004419976</v>
      </c>
    </row>
    <row r="34" spans="1:10" hidden="1" x14ac:dyDescent="0.25">
      <c r="A34" s="64" t="s">
        <v>179</v>
      </c>
      <c r="B34" s="68">
        <v>6.8044354838709678E-3</v>
      </c>
      <c r="C34" s="68">
        <v>8.5102998488825257E-3</v>
      </c>
      <c r="D34" s="68">
        <v>1.1571018094276617E-2</v>
      </c>
      <c r="E34" s="68">
        <v>1.921470342522974E-2</v>
      </c>
      <c r="F34" s="68">
        <v>6.6023579849946404E-2</v>
      </c>
      <c r="G34" s="68">
        <v>9.9588477366255146E-2</v>
      </c>
      <c r="H34" s="68">
        <v>0.12665066026410565</v>
      </c>
      <c r="I34" s="68">
        <v>0.12431693989071038</v>
      </c>
      <c r="J34" s="89">
        <v>0.13161413562559696</v>
      </c>
    </row>
    <row r="35" spans="1:10" hidden="1" x14ac:dyDescent="0.25">
      <c r="A35" s="64" t="s">
        <v>180</v>
      </c>
      <c r="B35" s="68">
        <v>0.29945257227006433</v>
      </c>
      <c r="C35" s="68">
        <v>0.32865477779618407</v>
      </c>
      <c r="D35" s="68">
        <v>0.36726920994894036</v>
      </c>
      <c r="E35" s="68">
        <v>0.37356341691864464</v>
      </c>
      <c r="F35" s="68">
        <v>0.41286129639131181</v>
      </c>
      <c r="G35" s="68">
        <v>0.41850220264317178</v>
      </c>
      <c r="H35" s="68">
        <v>0.38634713869243792</v>
      </c>
      <c r="I35" s="68">
        <v>0.40655083392340008</v>
      </c>
      <c r="J35" s="89">
        <v>0.40116743779829644</v>
      </c>
    </row>
    <row r="36" spans="1:10" hidden="1" x14ac:dyDescent="0.25">
      <c r="A36" s="64" t="s">
        <v>181</v>
      </c>
      <c r="B36" s="68">
        <v>9.2757746530247487E-2</v>
      </c>
      <c r="C36" s="68">
        <v>0.20756571849418198</v>
      </c>
      <c r="D36" s="68">
        <v>0.23997506616703149</v>
      </c>
      <c r="E36" s="68">
        <v>0.23485166444814237</v>
      </c>
      <c r="F36" s="68">
        <v>0.24136731621168647</v>
      </c>
      <c r="G36" s="68">
        <v>0.31275639971315544</v>
      </c>
      <c r="H36" s="68">
        <v>0.26843230675167823</v>
      </c>
      <c r="I36" s="68">
        <v>0.23095476825985076</v>
      </c>
      <c r="J36" s="89">
        <v>0.2456249570253487</v>
      </c>
    </row>
    <row r="37" spans="1:10" hidden="1" x14ac:dyDescent="0.25">
      <c r="A37" s="64" t="s">
        <v>315</v>
      </c>
      <c r="B37" s="68">
        <v>0.30517235702762324</v>
      </c>
      <c r="C37" s="68">
        <v>0.52826582618025753</v>
      </c>
      <c r="D37" s="68">
        <v>0.51579723147910794</v>
      </c>
      <c r="E37" s="68">
        <v>0.51272880970185652</v>
      </c>
      <c r="F37" s="68">
        <v>0.52082496317128701</v>
      </c>
      <c r="G37" s="68">
        <v>0.58463008463008459</v>
      </c>
      <c r="H37" s="68">
        <v>0.65262086871096769</v>
      </c>
      <c r="I37" s="68">
        <v>0.66230749991067284</v>
      </c>
      <c r="J37" s="89">
        <v>0.7265775071581313</v>
      </c>
    </row>
    <row r="38" spans="1:10" hidden="1" x14ac:dyDescent="0.25">
      <c r="A38" s="64" t="s">
        <v>172</v>
      </c>
      <c r="B38" s="68">
        <v>0.20196038995763974</v>
      </c>
      <c r="C38" s="68">
        <v>0.30925372153910158</v>
      </c>
      <c r="D38" s="68">
        <v>0.33519229919380805</v>
      </c>
      <c r="E38" s="68">
        <v>0.45260169918212489</v>
      </c>
      <c r="F38" s="68">
        <v>0.42873576111367007</v>
      </c>
      <c r="G38" s="68">
        <v>0.51260086335912525</v>
      </c>
      <c r="H38" s="68">
        <v>0.52863817049179807</v>
      </c>
      <c r="I38" s="68">
        <v>0.55280177560956967</v>
      </c>
      <c r="J38" s="89">
        <v>0.55572228971196302</v>
      </c>
    </row>
    <row r="39" spans="1:10" hidden="1" x14ac:dyDescent="0.25">
      <c r="A39" s="64" t="s">
        <v>183</v>
      </c>
      <c r="B39" s="68">
        <v>0.20658329592547053</v>
      </c>
      <c r="C39" s="68">
        <v>0.31313219244114859</v>
      </c>
      <c r="D39" s="68">
        <v>0.33859606708653806</v>
      </c>
      <c r="E39" s="68">
        <v>0.46031114588744304</v>
      </c>
      <c r="F39" s="68">
        <v>0.435132930737607</v>
      </c>
      <c r="G39" s="68">
        <v>0.51891257261328338</v>
      </c>
      <c r="H39" s="68">
        <v>0.53649556842164881</v>
      </c>
      <c r="I39" s="68">
        <v>0.56218752025094354</v>
      </c>
      <c r="J39" s="89">
        <v>0.56421174036305788</v>
      </c>
    </row>
    <row r="40" spans="1:10" hidden="1" x14ac:dyDescent="0.25">
      <c r="A40" s="64" t="s">
        <v>184</v>
      </c>
      <c r="B40" s="68">
        <v>0.20501445137026847</v>
      </c>
      <c r="C40" s="68">
        <v>0.31238585817014364</v>
      </c>
      <c r="D40" s="68">
        <v>0.33917577604331267</v>
      </c>
      <c r="E40" s="68">
        <v>0.44479214135543677</v>
      </c>
      <c r="F40" s="68">
        <v>0.42616215260056062</v>
      </c>
      <c r="G40" s="68">
        <v>0.50133915848060984</v>
      </c>
      <c r="H40" s="68">
        <v>0.51666666534672323</v>
      </c>
      <c r="I40" s="68">
        <v>0.54088290298837316</v>
      </c>
      <c r="J40" s="89">
        <v>0.54436884056427581</v>
      </c>
    </row>
    <row r="42" spans="1:10" x14ac:dyDescent="0.25">
      <c r="A42" s="69"/>
    </row>
    <row r="43" spans="1:10" x14ac:dyDescent="0.25">
      <c r="B43" s="69"/>
      <c r="C43" s="69"/>
      <c r="D43" s="69"/>
      <c r="E43" s="69"/>
    </row>
    <row r="44" spans="1:10" x14ac:dyDescent="0.25">
      <c r="B44" s="67"/>
      <c r="C44" s="67"/>
      <c r="D44" s="67"/>
      <c r="E44" s="67"/>
      <c r="F44" s="67"/>
      <c r="G44" s="67"/>
      <c r="H44" s="67"/>
      <c r="I44" s="67"/>
    </row>
    <row r="45" spans="1:10" x14ac:dyDescent="0.25">
      <c r="B45" s="67"/>
      <c r="C45" s="67"/>
      <c r="D45" s="67"/>
      <c r="E45" s="67"/>
      <c r="F45" s="67"/>
      <c r="G45" s="67"/>
      <c r="H45" s="67"/>
      <c r="I45" s="67"/>
    </row>
    <row r="46" spans="1:10" x14ac:dyDescent="0.25">
      <c r="B46" s="67"/>
      <c r="C46" s="67"/>
      <c r="D46" s="67"/>
      <c r="E46" s="67"/>
      <c r="F46" s="67"/>
      <c r="G46" s="67"/>
      <c r="H46" s="67"/>
      <c r="I46" s="67"/>
    </row>
    <row r="47" spans="1:10" x14ac:dyDescent="0.25">
      <c r="B47" s="67"/>
      <c r="C47" s="67"/>
      <c r="D47" s="67"/>
      <c r="E47" s="67"/>
      <c r="F47" s="67"/>
      <c r="G47" s="67"/>
      <c r="H47" s="67"/>
      <c r="I47" s="67"/>
    </row>
    <row r="48" spans="1:10" x14ac:dyDescent="0.25">
      <c r="B48" s="67"/>
      <c r="C48" s="67"/>
      <c r="D48" s="67"/>
      <c r="E48" s="67"/>
      <c r="F48" s="67"/>
      <c r="G48" s="67"/>
      <c r="H48" s="67"/>
      <c r="I48" s="67"/>
    </row>
    <row r="49" spans="1:9" x14ac:dyDescent="0.25">
      <c r="B49" s="67"/>
      <c r="C49" s="67"/>
      <c r="D49" s="67"/>
      <c r="E49" s="67"/>
      <c r="F49" s="67"/>
      <c r="G49" s="67"/>
      <c r="H49" s="67"/>
      <c r="I49" s="67"/>
    </row>
    <row r="50" spans="1:9" x14ac:dyDescent="0.25">
      <c r="B50" s="67"/>
      <c r="C50" s="67"/>
      <c r="D50" s="67"/>
      <c r="E50" s="67"/>
      <c r="F50" s="67"/>
      <c r="G50" s="67"/>
      <c r="H50" s="67"/>
      <c r="I50" s="67"/>
    </row>
    <row r="51" spans="1:9" x14ac:dyDescent="0.25">
      <c r="B51" s="67"/>
      <c r="C51" s="67"/>
      <c r="D51" s="67"/>
      <c r="E51" s="67"/>
      <c r="F51" s="67"/>
      <c r="G51" s="67"/>
      <c r="H51" s="67"/>
      <c r="I51" s="67"/>
    </row>
    <row r="52" spans="1:9" x14ac:dyDescent="0.25">
      <c r="B52" s="67"/>
      <c r="C52" s="67"/>
      <c r="D52" s="67"/>
      <c r="E52" s="67"/>
      <c r="F52" s="67"/>
      <c r="G52" s="67"/>
      <c r="H52" s="67"/>
      <c r="I52" s="67"/>
    </row>
    <row r="53" spans="1:9" x14ac:dyDescent="0.25">
      <c r="B53" s="67"/>
      <c r="C53" s="67"/>
      <c r="D53" s="67"/>
      <c r="E53" s="67"/>
      <c r="F53" s="67"/>
      <c r="G53" s="67"/>
      <c r="H53" s="67"/>
      <c r="I53" s="67"/>
    </row>
    <row r="55" spans="1:9" x14ac:dyDescent="0.25">
      <c r="A55" s="69"/>
    </row>
    <row r="56" spans="1:9" x14ac:dyDescent="0.25">
      <c r="B56" s="69"/>
      <c r="C56" s="69"/>
      <c r="D56" s="69"/>
      <c r="E56" s="69"/>
    </row>
    <row r="57" spans="1:9" x14ac:dyDescent="0.25">
      <c r="B57" s="67"/>
      <c r="C57" s="67"/>
      <c r="D57" s="67"/>
      <c r="E57" s="67"/>
    </row>
    <row r="58" spans="1:9" x14ac:dyDescent="0.25">
      <c r="B58" s="67"/>
      <c r="C58" s="67"/>
      <c r="D58" s="67"/>
      <c r="E58" s="67"/>
    </row>
    <row r="59" spans="1:9" x14ac:dyDescent="0.25">
      <c r="B59" s="67"/>
      <c r="C59" s="67"/>
      <c r="D59" s="67"/>
      <c r="E59" s="67"/>
    </row>
    <row r="60" spans="1:9" x14ac:dyDescent="0.25">
      <c r="B60" s="67"/>
      <c r="C60" s="67"/>
      <c r="D60" s="67"/>
      <c r="E60" s="67"/>
    </row>
    <row r="61" spans="1:9" x14ac:dyDescent="0.25">
      <c r="B61" s="67"/>
      <c r="C61" s="67"/>
      <c r="D61" s="67"/>
      <c r="E61" s="67"/>
    </row>
    <row r="62" spans="1:9" x14ac:dyDescent="0.25">
      <c r="B62" s="67"/>
      <c r="C62" s="67"/>
      <c r="D62" s="67"/>
      <c r="E62" s="67"/>
    </row>
    <row r="63" spans="1:9" x14ac:dyDescent="0.25">
      <c r="B63" s="67"/>
      <c r="C63" s="67"/>
      <c r="D63" s="67"/>
      <c r="E63" s="67"/>
    </row>
    <row r="64" spans="1:9" x14ac:dyDescent="0.25">
      <c r="B64" s="67"/>
      <c r="C64" s="67"/>
      <c r="D64" s="67"/>
      <c r="E64" s="67"/>
      <c r="F64" s="67"/>
      <c r="G64" s="67"/>
      <c r="H64" s="67"/>
      <c r="I64" s="67"/>
    </row>
    <row r="65" spans="1:9" x14ac:dyDescent="0.25">
      <c r="B65" s="67"/>
      <c r="C65" s="67"/>
      <c r="D65" s="67"/>
      <c r="E65" s="67"/>
      <c r="F65" s="67"/>
      <c r="G65" s="67"/>
      <c r="H65" s="67"/>
      <c r="I65" s="67"/>
    </row>
    <row r="66" spans="1:9" x14ac:dyDescent="0.25">
      <c r="B66" s="67"/>
      <c r="C66" s="67"/>
      <c r="D66" s="67"/>
      <c r="E66" s="67"/>
      <c r="F66" s="67"/>
      <c r="G66" s="67"/>
      <c r="H66" s="67"/>
      <c r="I66" s="67"/>
    </row>
    <row r="68" spans="1:9" x14ac:dyDescent="0.25">
      <c r="A68" s="69"/>
    </row>
    <row r="69" spans="1:9" x14ac:dyDescent="0.25">
      <c r="B69" s="69"/>
      <c r="C69" s="69"/>
      <c r="D69" s="69"/>
      <c r="E69" s="69"/>
      <c r="F69" s="69"/>
      <c r="G69" s="69"/>
      <c r="H69" s="69"/>
      <c r="I69" s="69"/>
    </row>
    <row r="70" spans="1:9" x14ac:dyDescent="0.25">
      <c r="B70" s="67"/>
      <c r="C70" s="67"/>
      <c r="D70" s="67"/>
      <c r="E70" s="67"/>
      <c r="F70" s="67"/>
      <c r="G70" s="67"/>
      <c r="H70" s="67"/>
      <c r="I70" s="67"/>
    </row>
    <row r="71" spans="1:9" x14ac:dyDescent="0.25">
      <c r="B71" s="67"/>
      <c r="C71" s="67"/>
      <c r="D71" s="67"/>
      <c r="E71" s="67"/>
      <c r="F71" s="67"/>
      <c r="G71" s="67"/>
      <c r="H71" s="67"/>
      <c r="I71" s="67"/>
    </row>
    <row r="72" spans="1:9" x14ac:dyDescent="0.25">
      <c r="B72" s="67"/>
      <c r="C72" s="67"/>
      <c r="D72" s="67"/>
      <c r="E72" s="67"/>
      <c r="F72" s="67"/>
      <c r="G72" s="67"/>
      <c r="H72" s="67"/>
      <c r="I72" s="67"/>
    </row>
    <row r="73" spans="1:9" x14ac:dyDescent="0.25">
      <c r="B73" s="67"/>
      <c r="C73" s="67"/>
      <c r="D73" s="67"/>
      <c r="E73" s="67"/>
      <c r="F73" s="67"/>
      <c r="G73" s="67"/>
      <c r="H73" s="67"/>
      <c r="I73" s="67"/>
    </row>
    <row r="74" spans="1:9" x14ac:dyDescent="0.25">
      <c r="B74" s="67"/>
      <c r="C74" s="67"/>
      <c r="D74" s="67"/>
      <c r="E74" s="67"/>
      <c r="F74" s="67"/>
      <c r="G74" s="67"/>
      <c r="H74" s="67"/>
      <c r="I74" s="67"/>
    </row>
    <row r="75" spans="1:9" x14ac:dyDescent="0.25">
      <c r="B75" s="67"/>
      <c r="C75" s="67"/>
      <c r="D75" s="67"/>
      <c r="E75" s="67"/>
      <c r="F75" s="67"/>
      <c r="G75" s="67"/>
      <c r="H75" s="67"/>
      <c r="I75" s="67"/>
    </row>
    <row r="76" spans="1:9" x14ac:dyDescent="0.25">
      <c r="B76" s="67"/>
      <c r="C76" s="67"/>
      <c r="D76" s="67"/>
      <c r="E76" s="67"/>
      <c r="F76" s="67"/>
      <c r="G76" s="67"/>
      <c r="H76" s="67"/>
      <c r="I76" s="67"/>
    </row>
    <row r="77" spans="1:9" x14ac:dyDescent="0.25">
      <c r="B77" s="67"/>
      <c r="C77" s="67"/>
      <c r="D77" s="67"/>
      <c r="E77" s="67"/>
      <c r="F77" s="67"/>
      <c r="G77" s="67"/>
      <c r="H77" s="67"/>
      <c r="I77" s="67"/>
    </row>
    <row r="78" spans="1:9" x14ac:dyDescent="0.25">
      <c r="B78" s="67"/>
      <c r="C78" s="67"/>
      <c r="D78" s="67"/>
      <c r="E78" s="67"/>
      <c r="F78" s="67"/>
      <c r="G78" s="67"/>
      <c r="H78" s="67"/>
      <c r="I78" s="67"/>
    </row>
    <row r="79" spans="1:9" x14ac:dyDescent="0.25">
      <c r="B79" s="67"/>
      <c r="C79" s="67"/>
      <c r="D79" s="67"/>
      <c r="E79" s="67"/>
      <c r="F79" s="67"/>
      <c r="G79" s="67"/>
      <c r="H79" s="67"/>
      <c r="I79" s="67"/>
    </row>
  </sheetData>
  <sheetProtection algorithmName="SHA-512" hashValue="vcr9C1al5ZfcNOXgPlIXLXA53Qk36Mk+DhdDSKrxu53pOY1g9gGBGE7VoHH+aOCIgcjs1OO4KAKuBrcm3xYm5w==" saltValue="TZbbLv8gDKbUeizldAV4mg==" spinCount="100000" sheet="1" scenarios="1"/>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26:S38"/>
  <sheetViews>
    <sheetView showGridLines="0" showRowColHeaders="0" zoomScale="80" zoomScaleNormal="80" workbookViewId="0"/>
  </sheetViews>
  <sheetFormatPr defaultRowHeight="15.75" x14ac:dyDescent="0.25"/>
  <cols>
    <col min="1" max="1" width="9" style="64"/>
    <col min="2" max="2" width="6.875" style="64" customWidth="1"/>
    <col min="3" max="4" width="7" style="64" bestFit="1" customWidth="1"/>
    <col min="5" max="8" width="9" style="64"/>
    <col min="9" max="11" width="9.125" style="64" bestFit="1" customWidth="1"/>
    <col min="12" max="15" width="12.625" style="64" bestFit="1" customWidth="1"/>
    <col min="16" max="16384" width="9" style="64"/>
  </cols>
  <sheetData>
    <row r="26" spans="1:19" ht="15.75" customHeight="1" x14ac:dyDescent="0.25">
      <c r="A26" s="64" t="s">
        <v>319</v>
      </c>
    </row>
    <row r="27" spans="1:19" x14ac:dyDescent="0.25">
      <c r="A27" s="64" t="s">
        <v>309</v>
      </c>
    </row>
    <row r="31" spans="1:19" hidden="1" x14ac:dyDescent="0.25">
      <c r="A31" s="64" t="s">
        <v>169</v>
      </c>
      <c r="B31" s="64" t="s">
        <v>303</v>
      </c>
      <c r="C31" s="64" t="s">
        <v>197</v>
      </c>
      <c r="D31" s="64" t="s">
        <v>198</v>
      </c>
      <c r="E31" s="92" t="s">
        <v>199</v>
      </c>
      <c r="F31" s="92" t="s">
        <v>200</v>
      </c>
      <c r="I31" s="95" t="s">
        <v>277</v>
      </c>
      <c r="J31" s="95" t="s">
        <v>279</v>
      </c>
      <c r="K31" s="95" t="s">
        <v>278</v>
      </c>
      <c r="L31" s="95" t="s">
        <v>303</v>
      </c>
      <c r="M31" s="81" t="s">
        <v>299</v>
      </c>
      <c r="N31" s="95" t="s">
        <v>281</v>
      </c>
      <c r="O31" s="95" t="s">
        <v>280</v>
      </c>
    </row>
    <row r="32" spans="1:19" hidden="1" x14ac:dyDescent="0.25">
      <c r="A32" s="64" t="str">
        <f t="shared" ref="A32:D38" si="0">H32</f>
        <v>Morocco</v>
      </c>
      <c r="B32" s="91">
        <f>I32</f>
        <v>0.5121293800539084</v>
      </c>
      <c r="C32" s="93">
        <v>0.44</v>
      </c>
      <c r="D32" s="93">
        <v>0.57999999999999996</v>
      </c>
      <c r="E32" s="94">
        <f t="shared" ref="E32:E38" si="1">B32-C32</f>
        <v>7.2129380053908398E-2</v>
      </c>
      <c r="F32" s="94">
        <f t="shared" ref="F32:F38" si="2">D32-B32</f>
        <v>6.7870619946091559E-2</v>
      </c>
      <c r="H32" s="156" t="s">
        <v>119</v>
      </c>
      <c r="I32" s="64">
        <f t="shared" ref="I32:I38" si="3">L32/M32</f>
        <v>0.5121293800539084</v>
      </c>
      <c r="J32" s="64">
        <f t="shared" ref="J32:J38" si="4">L32/O32</f>
        <v>0.44917257683215128</v>
      </c>
      <c r="K32" s="64">
        <f t="shared" ref="K32:K38" si="5">L32/N32</f>
        <v>0.60126582278481011</v>
      </c>
      <c r="L32" s="88">
        <v>190</v>
      </c>
      <c r="M32" s="12">
        <v>371</v>
      </c>
      <c r="N32" s="12">
        <v>316</v>
      </c>
      <c r="O32" s="12">
        <v>423</v>
      </c>
      <c r="P32" s="156"/>
      <c r="Q32" s="12"/>
      <c r="R32" s="12"/>
      <c r="S32" s="12"/>
    </row>
    <row r="33" spans="1:19" hidden="1" x14ac:dyDescent="0.25">
      <c r="A33" s="64" t="str">
        <f t="shared" si="0"/>
        <v>Algeria</v>
      </c>
      <c r="B33" s="91">
        <f t="shared" si="0"/>
        <v>0.26646706586826346</v>
      </c>
      <c r="C33" s="93">
        <v>0.22</v>
      </c>
      <c r="D33" s="93">
        <v>0.3</v>
      </c>
      <c r="E33" s="94">
        <f t="shared" si="1"/>
        <v>4.6467065868263463E-2</v>
      </c>
      <c r="F33" s="94">
        <f t="shared" si="2"/>
        <v>3.3532934131736525E-2</v>
      </c>
      <c r="H33" s="156" t="s">
        <v>32</v>
      </c>
      <c r="I33" s="64">
        <f t="shared" si="3"/>
        <v>0.26646706586826346</v>
      </c>
      <c r="J33" s="64">
        <f t="shared" si="4"/>
        <v>0.23298429319371727</v>
      </c>
      <c r="K33" s="64">
        <f t="shared" si="5"/>
        <v>0.32481751824817517</v>
      </c>
      <c r="L33" s="64">
        <v>89</v>
      </c>
      <c r="M33" s="12">
        <v>334</v>
      </c>
      <c r="N33" s="12">
        <v>274</v>
      </c>
      <c r="O33" s="12">
        <v>382</v>
      </c>
      <c r="P33" s="156"/>
      <c r="Q33" s="12"/>
      <c r="R33" s="12"/>
      <c r="S33" s="12"/>
    </row>
    <row r="34" spans="1:19" hidden="1" x14ac:dyDescent="0.25">
      <c r="A34" s="64" t="str">
        <f t="shared" si="0"/>
        <v>Djibouti</v>
      </c>
      <c r="B34" s="91">
        <f t="shared" si="0"/>
        <v>0.20064724919093851</v>
      </c>
      <c r="C34" s="93">
        <f t="shared" si="0"/>
        <v>0.14058956916099774</v>
      </c>
      <c r="D34" s="93">
        <v>0.28999999999999998</v>
      </c>
      <c r="E34" s="94">
        <f t="shared" si="1"/>
        <v>6.0057680029940774E-2</v>
      </c>
      <c r="F34" s="94">
        <f t="shared" si="2"/>
        <v>8.9352750809061465E-2</v>
      </c>
      <c r="H34" s="156" t="s">
        <v>69</v>
      </c>
      <c r="I34" s="64">
        <f t="shared" si="3"/>
        <v>0.20064724919093851</v>
      </c>
      <c r="J34" s="64">
        <f t="shared" si="4"/>
        <v>0.14058956916099774</v>
      </c>
      <c r="K34" s="64">
        <f t="shared" si="5"/>
        <v>0.28054298642533937</v>
      </c>
      <c r="L34" s="64">
        <v>62</v>
      </c>
      <c r="M34" s="12">
        <v>309</v>
      </c>
      <c r="N34" s="12">
        <v>221</v>
      </c>
      <c r="O34" s="12">
        <v>441</v>
      </c>
      <c r="P34" s="156"/>
      <c r="Q34" s="12"/>
      <c r="R34" s="12"/>
      <c r="S34" s="12"/>
    </row>
    <row r="35" spans="1:19" hidden="1" x14ac:dyDescent="0.25">
      <c r="A35" s="64" t="str">
        <f t="shared" si="0"/>
        <v>Iran (Islamic Republic of)</v>
      </c>
      <c r="B35" s="91">
        <f t="shared" si="0"/>
        <v>0.1476655808903366</v>
      </c>
      <c r="C35" s="93">
        <v>0.1</v>
      </c>
      <c r="D35" s="93">
        <v>0.25</v>
      </c>
      <c r="E35" s="94">
        <f t="shared" si="1"/>
        <v>4.7665580890336595E-2</v>
      </c>
      <c r="F35" s="94">
        <f t="shared" si="2"/>
        <v>0.1023344191096634</v>
      </c>
      <c r="H35" s="156" t="s">
        <v>96</v>
      </c>
      <c r="I35" s="64">
        <f t="shared" si="3"/>
        <v>0.1476655808903366</v>
      </c>
      <c r="J35" s="64">
        <f t="shared" si="4"/>
        <v>8.6513994910941472E-2</v>
      </c>
      <c r="K35" s="64">
        <f t="shared" si="5"/>
        <v>0.22042139384116693</v>
      </c>
      <c r="L35" s="88">
        <v>136</v>
      </c>
      <c r="M35" s="12">
        <v>921</v>
      </c>
      <c r="N35" s="12">
        <v>617</v>
      </c>
      <c r="O35" s="12">
        <v>1572</v>
      </c>
      <c r="P35" s="156"/>
      <c r="Q35" s="12"/>
      <c r="R35" s="12"/>
      <c r="S35" s="12"/>
    </row>
    <row r="36" spans="1:19" hidden="1" x14ac:dyDescent="0.25">
      <c r="A36" s="64" t="str">
        <f t="shared" si="0"/>
        <v>Egypt</v>
      </c>
      <c r="B36" s="91">
        <f t="shared" si="0"/>
        <v>6.7857142857142852E-2</v>
      </c>
      <c r="C36" s="93">
        <f t="shared" si="0"/>
        <v>4.194260485651214E-2</v>
      </c>
      <c r="D36" s="93">
        <f t="shared" si="0"/>
        <v>0.10857142857142857</v>
      </c>
      <c r="E36" s="94">
        <f t="shared" si="1"/>
        <v>2.5914538000630712E-2</v>
      </c>
      <c r="F36" s="94">
        <f t="shared" si="2"/>
        <v>4.0714285714285717E-2</v>
      </c>
      <c r="H36" s="156" t="s">
        <v>72</v>
      </c>
      <c r="I36" s="64">
        <f t="shared" si="3"/>
        <v>6.7857142857142852E-2</v>
      </c>
      <c r="J36" s="64">
        <f t="shared" si="4"/>
        <v>4.194260485651214E-2</v>
      </c>
      <c r="K36" s="64">
        <f t="shared" si="5"/>
        <v>0.10857142857142857</v>
      </c>
      <c r="L36" s="88">
        <v>19</v>
      </c>
      <c r="M36" s="12">
        <v>280</v>
      </c>
      <c r="N36" s="12">
        <v>175</v>
      </c>
      <c r="O36" s="12">
        <v>453</v>
      </c>
      <c r="P36" s="156"/>
      <c r="Q36" s="12"/>
      <c r="R36" s="12"/>
      <c r="S36" s="12"/>
    </row>
    <row r="37" spans="1:19" hidden="1" x14ac:dyDescent="0.25">
      <c r="A37" s="64" t="str">
        <f t="shared" si="0"/>
        <v>Yemen</v>
      </c>
      <c r="B37" s="91">
        <f t="shared" si="0"/>
        <v>5.3521126760563378E-2</v>
      </c>
      <c r="C37" s="93">
        <f t="shared" si="0"/>
        <v>3.0995106035889071E-2</v>
      </c>
      <c r="D37" s="93">
        <f t="shared" si="0"/>
        <v>8.5585585585585586E-2</v>
      </c>
      <c r="E37" s="94">
        <f t="shared" si="1"/>
        <v>2.2526020724674307E-2</v>
      </c>
      <c r="F37" s="94">
        <f t="shared" si="2"/>
        <v>3.2064458825022207E-2</v>
      </c>
      <c r="H37" s="156" t="s">
        <v>167</v>
      </c>
      <c r="I37" s="64">
        <f t="shared" si="3"/>
        <v>5.3521126760563378E-2</v>
      </c>
      <c r="J37" s="64">
        <f t="shared" si="4"/>
        <v>3.0995106035889071E-2</v>
      </c>
      <c r="K37" s="64">
        <f t="shared" si="5"/>
        <v>8.5585585585585586E-2</v>
      </c>
      <c r="L37" s="88">
        <v>19</v>
      </c>
      <c r="M37" s="12">
        <v>355</v>
      </c>
      <c r="N37" s="12">
        <v>222</v>
      </c>
      <c r="O37" s="12">
        <v>613</v>
      </c>
      <c r="P37" s="156"/>
      <c r="Q37" s="12"/>
      <c r="R37" s="12"/>
      <c r="S37" s="12"/>
    </row>
    <row r="38" spans="1:19" hidden="1" x14ac:dyDescent="0.25">
      <c r="A38" s="64" t="str">
        <f t="shared" si="0"/>
        <v>Sudan</v>
      </c>
      <c r="B38" s="91">
        <f t="shared" si="0"/>
        <v>4.8713951675759939E-2</v>
      </c>
      <c r="C38" s="93">
        <f t="shared" si="0"/>
        <v>3.0894710825506672E-2</v>
      </c>
      <c r="D38" s="93">
        <v>0.08</v>
      </c>
      <c r="E38" s="94">
        <f t="shared" si="1"/>
        <v>1.7819240850253267E-2</v>
      </c>
      <c r="F38" s="94">
        <f t="shared" si="2"/>
        <v>3.1286048324240062E-2</v>
      </c>
      <c r="H38" s="156" t="s">
        <v>149</v>
      </c>
      <c r="I38" s="64">
        <f t="shared" si="3"/>
        <v>4.8713951675759939E-2</v>
      </c>
      <c r="J38" s="64">
        <f t="shared" si="4"/>
        <v>3.0894710825506672E-2</v>
      </c>
      <c r="K38" s="64">
        <f t="shared" si="5"/>
        <v>8.6625086625086625E-2</v>
      </c>
      <c r="L38" s="64">
        <v>125</v>
      </c>
      <c r="M38" s="12">
        <v>2566</v>
      </c>
      <c r="N38" s="12">
        <v>1443</v>
      </c>
      <c r="O38" s="12">
        <v>4046</v>
      </c>
      <c r="P38" s="156"/>
      <c r="Q38" s="12"/>
      <c r="R38" s="12"/>
      <c r="S38" s="12"/>
    </row>
  </sheetData>
  <sheetProtection algorithmName="SHA-512" hashValue="Dk0Q5lanSzOltxQh+9UlteIxmf+a23HJghk2004OaEebe/Ds/+BqtGZx8CLZNaUtz8dNlE5QfLJovdrlyPzzSA==" saltValue="IrobBpAYS6T81NLWBNcHIg==" spinCount="100000" sheet="1" scenarios="1"/>
  <sortState ref="H32:O38">
    <sortCondition descending="1" ref="I32"/>
  </sortState>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26:K55"/>
  <sheetViews>
    <sheetView showGridLines="0" showRowColHeaders="0" zoomScale="80" zoomScaleNormal="80" workbookViewId="0">
      <selection sqref="A1:F1"/>
    </sheetView>
  </sheetViews>
  <sheetFormatPr defaultRowHeight="15.75" x14ac:dyDescent="0.25"/>
  <cols>
    <col min="1" max="1" width="29.75" style="64" bestFit="1" customWidth="1"/>
    <col min="2" max="7" width="6.25" style="64" bestFit="1" customWidth="1"/>
    <col min="8" max="8" width="6.125" style="64" bestFit="1" customWidth="1"/>
    <col min="9" max="11" width="4.875" style="64" bestFit="1" customWidth="1"/>
    <col min="12" max="16384" width="9" style="64"/>
  </cols>
  <sheetData>
    <row r="26" spans="1:1" x14ac:dyDescent="0.25">
      <c r="A26" s="64" t="s">
        <v>319</v>
      </c>
    </row>
    <row r="27" spans="1:1" x14ac:dyDescent="0.25">
      <c r="A27" s="64" t="s">
        <v>267</v>
      </c>
    </row>
    <row r="33" spans="1:11" hidden="1" x14ac:dyDescent="0.25">
      <c r="A33" s="69" t="s">
        <v>173</v>
      </c>
      <c r="B33" s="69">
        <v>2009</v>
      </c>
      <c r="C33" s="69">
        <v>2010</v>
      </c>
      <c r="D33" s="69">
        <v>2011</v>
      </c>
      <c r="E33" s="69">
        <v>2012</v>
      </c>
      <c r="F33" s="69">
        <v>2013</v>
      </c>
      <c r="G33" s="69">
        <v>2014</v>
      </c>
      <c r="H33" s="69">
        <v>2015</v>
      </c>
    </row>
    <row r="34" spans="1:11" hidden="1" x14ac:dyDescent="0.25">
      <c r="A34" s="64" t="s">
        <v>177</v>
      </c>
      <c r="B34" s="67">
        <v>0.20950631008716972</v>
      </c>
      <c r="C34" s="67">
        <v>0.35928467087586829</v>
      </c>
      <c r="D34" s="67">
        <v>0.43614695263165465</v>
      </c>
      <c r="E34" s="67">
        <v>0.49077623128610665</v>
      </c>
      <c r="F34" s="67">
        <v>0.48173526242463072</v>
      </c>
      <c r="G34" s="67">
        <v>0.60174047278109044</v>
      </c>
      <c r="H34" s="67">
        <v>0.56689192569370328</v>
      </c>
    </row>
    <row r="35" spans="1:11" hidden="1" x14ac:dyDescent="0.25">
      <c r="A35" s="64" t="s">
        <v>178</v>
      </c>
      <c r="B35" s="67">
        <v>6.9788395201565157E-2</v>
      </c>
      <c r="C35" s="67">
        <v>9.4827661260131813E-2</v>
      </c>
      <c r="D35" s="67">
        <v>0.10049582386447481</v>
      </c>
      <c r="E35" s="67">
        <v>0.10373009727532304</v>
      </c>
      <c r="F35" s="67">
        <v>0.12776979986548634</v>
      </c>
      <c r="G35" s="67">
        <v>0.15415409416566037</v>
      </c>
      <c r="H35" s="67">
        <v>0.16856267939139641</v>
      </c>
    </row>
    <row r="36" spans="1:11" hidden="1" x14ac:dyDescent="0.25">
      <c r="A36" s="64" t="s">
        <v>179</v>
      </c>
      <c r="B36" s="67">
        <v>8.0892169952092984E-3</v>
      </c>
      <c r="C36" s="67">
        <v>1.352686374344555E-2</v>
      </c>
      <c r="D36" s="67">
        <v>3.7851314596554851E-2</v>
      </c>
      <c r="E36" s="67">
        <v>6.8106312292358806E-2</v>
      </c>
      <c r="F36" s="67">
        <v>0.10058574025449404</v>
      </c>
      <c r="G36" s="67">
        <v>8.6260733801717407E-2</v>
      </c>
      <c r="H36" s="67">
        <v>7.3734479465138489E-2</v>
      </c>
    </row>
    <row r="37" spans="1:11" hidden="1" x14ac:dyDescent="0.25">
      <c r="A37" s="64" t="s">
        <v>180</v>
      </c>
      <c r="B37" s="67">
        <v>0.15571632928267182</v>
      </c>
      <c r="C37" s="67">
        <v>0.18578873848178493</v>
      </c>
      <c r="D37" s="67">
        <v>0.13735324290436568</v>
      </c>
      <c r="E37" s="67">
        <v>0.17391304347826086</v>
      </c>
      <c r="F37" s="67">
        <v>0.18240651794003626</v>
      </c>
      <c r="G37" s="67">
        <v>0.16262033356936004</v>
      </c>
      <c r="H37" s="67">
        <v>0.18361494459483083</v>
      </c>
    </row>
    <row r="38" spans="1:11" hidden="1" x14ac:dyDescent="0.25">
      <c r="A38" s="64" t="s">
        <v>181</v>
      </c>
      <c r="B38" s="67">
        <v>5.3951785827913164E-2</v>
      </c>
      <c r="C38" s="67">
        <v>2.804647711862417E-2</v>
      </c>
      <c r="D38" s="67">
        <v>2.8424626063758902E-2</v>
      </c>
      <c r="E38" s="67">
        <v>3.0031604883860082E-2</v>
      </c>
      <c r="F38" s="67">
        <v>0.15127203989062402</v>
      </c>
      <c r="G38" s="67">
        <v>0.19204635203798914</v>
      </c>
      <c r="H38" s="67">
        <v>0.25005553378181861</v>
      </c>
    </row>
    <row r="39" spans="1:11" hidden="1" x14ac:dyDescent="0.25">
      <c r="A39" s="64" t="s">
        <v>315</v>
      </c>
      <c r="B39" s="67">
        <v>0.26496924394611848</v>
      </c>
      <c r="C39" s="67">
        <v>0.27088456170665248</v>
      </c>
      <c r="D39" s="67">
        <v>0.29447434761872315</v>
      </c>
      <c r="E39" s="67">
        <v>0.37474484409094111</v>
      </c>
      <c r="F39" s="67">
        <v>0.45197446555819476</v>
      </c>
      <c r="G39" s="67">
        <v>0.47208003722661701</v>
      </c>
      <c r="H39" s="67">
        <v>0.41908506075768404</v>
      </c>
    </row>
    <row r="40" spans="1:11" hidden="1" x14ac:dyDescent="0.25">
      <c r="A40" s="64" t="s">
        <v>172</v>
      </c>
      <c r="B40" s="67">
        <v>0.16356093906655453</v>
      </c>
      <c r="C40" s="67">
        <v>0.27039621324820262</v>
      </c>
      <c r="D40" s="67">
        <v>0.33092746174101667</v>
      </c>
      <c r="E40" s="67">
        <v>0.38550893795494939</v>
      </c>
      <c r="F40" s="67">
        <v>0.39043302790834522</v>
      </c>
      <c r="G40" s="67">
        <v>0.49106524082701269</v>
      </c>
      <c r="H40" s="67">
        <v>0.46995835144198311</v>
      </c>
      <c r="I40" s="67"/>
      <c r="J40" s="67"/>
      <c r="K40" s="67"/>
    </row>
    <row r="41" spans="1:11" hidden="1" x14ac:dyDescent="0.25">
      <c r="A41" s="64" t="s">
        <v>183</v>
      </c>
      <c r="B41" s="67">
        <v>0.16356093906655453</v>
      </c>
      <c r="C41" s="67">
        <v>0.28026178163118781</v>
      </c>
      <c r="D41" s="67">
        <v>0.34289360994546514</v>
      </c>
      <c r="E41" s="67">
        <v>0.39771614436144964</v>
      </c>
      <c r="F41" s="67">
        <v>0.39786551432796469</v>
      </c>
      <c r="G41" s="67">
        <v>0.49983590308278997</v>
      </c>
      <c r="H41" s="67">
        <v>0.47581125009387321</v>
      </c>
      <c r="I41" s="67"/>
      <c r="J41" s="67"/>
      <c r="K41" s="67"/>
    </row>
    <row r="42" spans="1:11" hidden="1" x14ac:dyDescent="0.25">
      <c r="A42" s="64" t="s">
        <v>184</v>
      </c>
      <c r="B42" s="67">
        <v>0.16946822343894558</v>
      </c>
      <c r="C42" s="67">
        <v>0.26887231819019619</v>
      </c>
      <c r="D42" s="67">
        <v>0.32282519404727811</v>
      </c>
      <c r="E42" s="67">
        <v>0.3737867966535568</v>
      </c>
      <c r="F42" s="67">
        <v>0.3797273606312408</v>
      </c>
      <c r="G42" s="67">
        <v>0.46907354529516554</v>
      </c>
      <c r="H42" s="67">
        <v>0.44974703281419715</v>
      </c>
      <c r="I42" s="67"/>
      <c r="J42" s="67"/>
      <c r="K42" s="67"/>
    </row>
    <row r="44" spans="1:11" x14ac:dyDescent="0.25">
      <c r="A44" s="69"/>
    </row>
    <row r="45" spans="1:11" x14ac:dyDescent="0.25">
      <c r="B45" s="69"/>
      <c r="C45" s="69"/>
      <c r="D45" s="69"/>
      <c r="E45" s="69"/>
      <c r="F45" s="69"/>
      <c r="G45" s="69"/>
      <c r="H45" s="69"/>
      <c r="I45" s="69"/>
      <c r="J45" s="69"/>
      <c r="K45" s="69"/>
    </row>
    <row r="46" spans="1:11" x14ac:dyDescent="0.25">
      <c r="B46" s="67"/>
      <c r="C46" s="67"/>
      <c r="D46" s="67"/>
      <c r="E46" s="67"/>
      <c r="F46" s="67"/>
      <c r="G46" s="67"/>
      <c r="H46" s="67"/>
      <c r="I46" s="67"/>
      <c r="J46" s="67"/>
      <c r="K46" s="67"/>
    </row>
    <row r="47" spans="1:11" x14ac:dyDescent="0.25">
      <c r="B47" s="67"/>
      <c r="C47" s="67"/>
      <c r="D47" s="67"/>
      <c r="E47" s="67"/>
      <c r="F47" s="67"/>
      <c r="G47" s="67"/>
      <c r="H47" s="67"/>
      <c r="I47" s="67"/>
      <c r="J47" s="67"/>
      <c r="K47" s="67"/>
    </row>
    <row r="48" spans="1:11" x14ac:dyDescent="0.25">
      <c r="B48" s="67"/>
      <c r="C48" s="67"/>
      <c r="D48" s="67"/>
      <c r="E48" s="67"/>
      <c r="F48" s="67"/>
      <c r="G48" s="67"/>
      <c r="H48" s="67"/>
      <c r="I48" s="67"/>
      <c r="J48" s="67"/>
      <c r="K48" s="67"/>
    </row>
    <row r="49" spans="2:11" x14ac:dyDescent="0.25">
      <c r="B49" s="67"/>
      <c r="C49" s="67"/>
      <c r="D49" s="67"/>
      <c r="E49" s="67"/>
      <c r="F49" s="67"/>
      <c r="G49" s="67"/>
      <c r="H49" s="67"/>
      <c r="I49" s="67"/>
      <c r="J49" s="67"/>
      <c r="K49" s="67"/>
    </row>
    <row r="50" spans="2:11" x14ac:dyDescent="0.25">
      <c r="B50" s="67"/>
      <c r="C50" s="67"/>
      <c r="D50" s="67"/>
      <c r="E50" s="67"/>
      <c r="F50" s="67"/>
      <c r="G50" s="67"/>
      <c r="H50" s="67"/>
      <c r="I50" s="67"/>
      <c r="J50" s="67"/>
      <c r="K50" s="67"/>
    </row>
    <row r="51" spans="2:11" x14ac:dyDescent="0.25">
      <c r="B51" s="67"/>
      <c r="C51" s="67"/>
      <c r="D51" s="67"/>
      <c r="E51" s="67"/>
      <c r="F51" s="67"/>
      <c r="G51" s="67"/>
      <c r="H51" s="67"/>
      <c r="I51" s="67"/>
      <c r="J51" s="67"/>
      <c r="K51" s="67"/>
    </row>
    <row r="52" spans="2:11" x14ac:dyDescent="0.25">
      <c r="B52" s="67"/>
      <c r="C52" s="67"/>
      <c r="D52" s="67"/>
      <c r="E52" s="67"/>
      <c r="F52" s="67"/>
      <c r="G52" s="67"/>
      <c r="H52" s="67"/>
      <c r="I52" s="67"/>
      <c r="J52" s="67"/>
      <c r="K52" s="67"/>
    </row>
    <row r="53" spans="2:11" x14ac:dyDescent="0.25">
      <c r="B53" s="67"/>
      <c r="C53" s="67"/>
      <c r="D53" s="67"/>
      <c r="E53" s="67"/>
      <c r="F53" s="67"/>
      <c r="G53" s="67"/>
      <c r="H53" s="67"/>
      <c r="I53" s="67"/>
      <c r="J53" s="67"/>
      <c r="K53" s="67"/>
    </row>
    <row r="54" spans="2:11" x14ac:dyDescent="0.25">
      <c r="B54" s="67"/>
      <c r="C54" s="67"/>
      <c r="D54" s="67"/>
      <c r="E54" s="67"/>
      <c r="F54" s="67"/>
      <c r="G54" s="67"/>
      <c r="H54" s="67"/>
      <c r="I54" s="67"/>
      <c r="J54" s="67"/>
      <c r="K54" s="67"/>
    </row>
    <row r="55" spans="2:11" x14ac:dyDescent="0.25">
      <c r="B55" s="67"/>
      <c r="C55" s="67"/>
      <c r="D55" s="67"/>
      <c r="E55" s="67"/>
      <c r="F55" s="67"/>
      <c r="G55" s="67"/>
      <c r="H55" s="67"/>
      <c r="I55" s="67"/>
      <c r="J55" s="67"/>
      <c r="K55" s="67"/>
    </row>
  </sheetData>
  <sheetProtection algorithmName="SHA-512" hashValue="Q6ux1cTtGFJtBc5MAwsmBo9UwRy4/aHYgPWgrHo/TlqCyfzC8UztFRCyU/6bUffnDcURUuof4Gp+DlxmHckvEg==" saltValue="j8+Io4ln8sGAU+VCnRAA5w==" spinCount="100000" sheet="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9"/>
  <sheetViews>
    <sheetView showGridLines="0" showRowColHeaders="0" zoomScale="80" zoomScaleNormal="80" workbookViewId="0">
      <selection sqref="A1:F1"/>
    </sheetView>
  </sheetViews>
  <sheetFormatPr defaultRowHeight="15.75" x14ac:dyDescent="0.25"/>
  <cols>
    <col min="1" max="1" width="5.75" style="7" customWidth="1"/>
    <col min="2" max="2" width="13.25" style="7" bestFit="1" customWidth="1"/>
    <col min="3" max="3" width="8.5" style="27" bestFit="1" customWidth="1"/>
    <col min="4" max="4" width="13" style="27" bestFit="1" customWidth="1"/>
    <col min="5" max="5" width="7.75" style="27" bestFit="1" customWidth="1"/>
    <col min="6" max="6" width="8.75" style="27" bestFit="1" customWidth="1"/>
    <col min="7" max="7" width="10" style="27" bestFit="1" customWidth="1"/>
    <col min="8" max="8" width="10.875" style="27" bestFit="1" customWidth="1"/>
    <col min="9" max="9" width="16.875" style="27" bestFit="1" customWidth="1"/>
    <col min="10" max="10" width="17.125" style="27" bestFit="1" customWidth="1"/>
    <col min="11" max="11" width="18.25" style="27" bestFit="1" customWidth="1"/>
    <col min="12" max="12" width="21.75" style="27" bestFit="1" customWidth="1"/>
    <col min="13" max="15" width="16.875" style="27" bestFit="1" customWidth="1"/>
    <col min="16" max="16" width="18.875" style="27" bestFit="1" customWidth="1"/>
    <col min="17" max="17" width="22.875" style="27" bestFit="1" customWidth="1"/>
    <col min="18" max="18" width="23" style="27" bestFit="1" customWidth="1"/>
    <col min="19" max="19" width="15.875" style="7" bestFit="1" customWidth="1"/>
    <col min="20" max="16384" width="9" style="7"/>
  </cols>
  <sheetData>
    <row r="1" ht="15.75" customHeight="1" x14ac:dyDescent="0.25"/>
    <row r="32" spans="1:11" ht="15.75" customHeight="1" x14ac:dyDescent="0.25">
      <c r="A32" s="28" t="s">
        <v>318</v>
      </c>
      <c r="B32" s="29"/>
      <c r="C32" s="29"/>
      <c r="D32" s="29"/>
      <c r="E32" s="29"/>
      <c r="F32" s="29"/>
      <c r="G32" s="29"/>
      <c r="H32" s="29"/>
      <c r="I32" s="29"/>
      <c r="J32" s="29"/>
      <c r="K32" s="29"/>
    </row>
    <row r="34" spans="1:19" x14ac:dyDescent="0.25">
      <c r="S34" s="27"/>
    </row>
    <row r="35" spans="1:19" ht="33" hidden="1" customHeight="1" thickBot="1" x14ac:dyDescent="0.3">
      <c r="A35" s="30" t="s">
        <v>1</v>
      </c>
      <c r="B35" s="30" t="s">
        <v>2</v>
      </c>
      <c r="C35" s="31" t="s">
        <v>3</v>
      </c>
      <c r="D35" s="31" t="s">
        <v>4</v>
      </c>
      <c r="E35" s="31" t="s">
        <v>5</v>
      </c>
      <c r="F35" s="31" t="s">
        <v>6</v>
      </c>
      <c r="G35" s="31" t="s">
        <v>7</v>
      </c>
      <c r="H35" s="31" t="s">
        <v>8</v>
      </c>
      <c r="I35" s="32" t="s">
        <v>10</v>
      </c>
      <c r="S35" s="27"/>
    </row>
    <row r="36" spans="1:19" ht="16.5" hidden="1" thickTop="1" x14ac:dyDescent="0.25">
      <c r="A36" s="33">
        <v>2000</v>
      </c>
      <c r="B36" s="33" t="s">
        <v>234</v>
      </c>
      <c r="C36" s="34">
        <v>0</v>
      </c>
      <c r="D36" s="34">
        <v>0</v>
      </c>
      <c r="E36" s="34">
        <v>0</v>
      </c>
      <c r="F36" s="34">
        <v>0</v>
      </c>
      <c r="G36" s="34">
        <v>0</v>
      </c>
      <c r="H36" s="34">
        <v>2415</v>
      </c>
      <c r="I36" s="34">
        <f t="shared" ref="I36:I51" si="0">H36-SUM(C36:G36)</f>
        <v>2415</v>
      </c>
      <c r="S36" s="27"/>
    </row>
    <row r="37" spans="1:19" hidden="1" x14ac:dyDescent="0.25">
      <c r="A37" s="33">
        <v>2001</v>
      </c>
      <c r="B37" s="33" t="s">
        <v>234</v>
      </c>
      <c r="C37" s="34">
        <v>0</v>
      </c>
      <c r="D37" s="34">
        <v>0</v>
      </c>
      <c r="E37" s="34">
        <v>0</v>
      </c>
      <c r="F37" s="34">
        <v>0</v>
      </c>
      <c r="G37" s="34">
        <v>0</v>
      </c>
      <c r="H37" s="34">
        <v>2644</v>
      </c>
      <c r="I37" s="34">
        <f t="shared" si="0"/>
        <v>2644</v>
      </c>
      <c r="S37" s="27"/>
    </row>
    <row r="38" spans="1:19" hidden="1" x14ac:dyDescent="0.25">
      <c r="A38" s="33">
        <v>2002</v>
      </c>
      <c r="B38" s="33" t="s">
        <v>234</v>
      </c>
      <c r="C38" s="34">
        <v>1</v>
      </c>
      <c r="D38" s="34">
        <v>0</v>
      </c>
      <c r="E38" s="34">
        <v>0</v>
      </c>
      <c r="F38" s="34">
        <v>0.1716</v>
      </c>
      <c r="G38" s="34">
        <v>0</v>
      </c>
      <c r="H38" s="34">
        <v>2871</v>
      </c>
      <c r="I38" s="34">
        <f t="shared" si="0"/>
        <v>2869.8283999999999</v>
      </c>
      <c r="S38" s="27"/>
    </row>
    <row r="39" spans="1:19" hidden="1" x14ac:dyDescent="0.25">
      <c r="A39" s="33">
        <v>2003</v>
      </c>
      <c r="B39" s="33" t="s">
        <v>234</v>
      </c>
      <c r="C39" s="34">
        <v>2</v>
      </c>
      <c r="D39" s="34">
        <v>0</v>
      </c>
      <c r="E39" s="34">
        <v>0</v>
      </c>
      <c r="F39" s="34">
        <v>16</v>
      </c>
      <c r="G39" s="34">
        <v>0</v>
      </c>
      <c r="H39" s="34">
        <v>3091</v>
      </c>
      <c r="I39" s="34">
        <f t="shared" si="0"/>
        <v>3073</v>
      </c>
      <c r="S39" s="27"/>
    </row>
    <row r="40" spans="1:19" hidden="1" x14ac:dyDescent="0.25">
      <c r="A40" s="33">
        <v>2004</v>
      </c>
      <c r="B40" s="33" t="s">
        <v>234</v>
      </c>
      <c r="C40" s="34">
        <v>1</v>
      </c>
      <c r="D40" s="34">
        <v>0</v>
      </c>
      <c r="E40" s="34">
        <v>0</v>
      </c>
      <c r="F40" s="34">
        <v>21</v>
      </c>
      <c r="G40" s="34">
        <v>3</v>
      </c>
      <c r="H40" s="34">
        <v>3305</v>
      </c>
      <c r="I40" s="34">
        <f t="shared" si="0"/>
        <v>3280</v>
      </c>
      <c r="S40" s="27"/>
    </row>
    <row r="41" spans="1:19" hidden="1" x14ac:dyDescent="0.25">
      <c r="A41" s="33">
        <v>2005</v>
      </c>
      <c r="B41" s="33" t="s">
        <v>234</v>
      </c>
      <c r="C41" s="34">
        <v>14</v>
      </c>
      <c r="D41" s="34">
        <v>0</v>
      </c>
      <c r="E41" s="34">
        <v>0</v>
      </c>
      <c r="F41" s="34">
        <v>29</v>
      </c>
      <c r="G41" s="34">
        <v>6</v>
      </c>
      <c r="H41" s="34">
        <v>3511</v>
      </c>
      <c r="I41" s="34">
        <f t="shared" si="0"/>
        <v>3462</v>
      </c>
      <c r="S41" s="27"/>
    </row>
    <row r="42" spans="1:19" hidden="1" x14ac:dyDescent="0.25">
      <c r="A42" s="33">
        <v>2006</v>
      </c>
      <c r="B42" s="33" t="s">
        <v>234</v>
      </c>
      <c r="C42" s="34">
        <v>30.2301</v>
      </c>
      <c r="D42" s="34">
        <v>15</v>
      </c>
      <c r="E42" s="34">
        <v>0</v>
      </c>
      <c r="F42" s="34">
        <v>59</v>
      </c>
      <c r="G42" s="34">
        <v>8</v>
      </c>
      <c r="H42" s="34">
        <v>3707</v>
      </c>
      <c r="I42" s="34">
        <f t="shared" si="0"/>
        <v>3594.7699000000002</v>
      </c>
      <c r="S42" s="27"/>
    </row>
    <row r="43" spans="1:19" hidden="1" x14ac:dyDescent="0.25">
      <c r="A43" s="33">
        <v>2007</v>
      </c>
      <c r="B43" s="33" t="s">
        <v>234</v>
      </c>
      <c r="C43" s="34">
        <v>49</v>
      </c>
      <c r="D43" s="34">
        <v>17</v>
      </c>
      <c r="E43" s="34">
        <v>0</v>
      </c>
      <c r="F43" s="34">
        <v>67</v>
      </c>
      <c r="G43" s="34">
        <v>6</v>
      </c>
      <c r="H43" s="34">
        <v>3893</v>
      </c>
      <c r="I43" s="34">
        <f t="shared" si="0"/>
        <v>3754</v>
      </c>
      <c r="S43" s="27"/>
    </row>
    <row r="44" spans="1:19" hidden="1" x14ac:dyDescent="0.25">
      <c r="A44" s="33">
        <v>2008</v>
      </c>
      <c r="B44" s="33" t="s">
        <v>234</v>
      </c>
      <c r="C44" s="34">
        <v>154</v>
      </c>
      <c r="D44" s="34">
        <v>44</v>
      </c>
      <c r="E44" s="34">
        <v>0</v>
      </c>
      <c r="F44" s="34">
        <v>79</v>
      </c>
      <c r="G44" s="34">
        <v>36</v>
      </c>
      <c r="H44" s="34">
        <v>4083</v>
      </c>
      <c r="I44" s="34">
        <f t="shared" si="0"/>
        <v>3770</v>
      </c>
      <c r="S44" s="27"/>
    </row>
    <row r="45" spans="1:19" hidden="1" x14ac:dyDescent="0.25">
      <c r="A45" s="33">
        <v>2009</v>
      </c>
      <c r="B45" s="33" t="s">
        <v>234</v>
      </c>
      <c r="C45" s="34">
        <v>181</v>
      </c>
      <c r="D45" s="34">
        <v>52</v>
      </c>
      <c r="E45" s="34">
        <v>53</v>
      </c>
      <c r="F45" s="34">
        <v>36</v>
      </c>
      <c r="G45" s="34">
        <v>0</v>
      </c>
      <c r="H45" s="34">
        <v>4293</v>
      </c>
      <c r="I45" s="34">
        <f t="shared" si="0"/>
        <v>3971</v>
      </c>
      <c r="S45" s="27"/>
    </row>
    <row r="46" spans="1:19" hidden="1" x14ac:dyDescent="0.25">
      <c r="A46" s="33">
        <v>2010</v>
      </c>
      <c r="B46" s="33" t="s">
        <v>234</v>
      </c>
      <c r="C46" s="34">
        <v>300</v>
      </c>
      <c r="D46" s="34">
        <v>117</v>
      </c>
      <c r="E46" s="34">
        <v>51</v>
      </c>
      <c r="F46" s="34">
        <v>44</v>
      </c>
      <c r="G46" s="34">
        <v>0</v>
      </c>
      <c r="H46" s="34">
        <v>4511</v>
      </c>
      <c r="I46" s="34">
        <f t="shared" si="0"/>
        <v>3999</v>
      </c>
      <c r="S46" s="27"/>
    </row>
    <row r="47" spans="1:19" hidden="1" x14ac:dyDescent="0.25">
      <c r="A47" s="33">
        <v>2011</v>
      </c>
      <c r="B47" s="33" t="s">
        <v>234</v>
      </c>
      <c r="C47" s="34">
        <v>308</v>
      </c>
      <c r="D47" s="34">
        <v>185</v>
      </c>
      <c r="E47" s="34">
        <v>9</v>
      </c>
      <c r="F47" s="34">
        <v>0</v>
      </c>
      <c r="G47" s="34">
        <v>0</v>
      </c>
      <c r="H47" s="34">
        <v>4705</v>
      </c>
      <c r="I47" s="34">
        <f t="shared" si="0"/>
        <v>4203</v>
      </c>
      <c r="S47" s="27"/>
    </row>
    <row r="48" spans="1:19" hidden="1" x14ac:dyDescent="0.25">
      <c r="A48" s="33">
        <v>2012</v>
      </c>
      <c r="B48" s="33" t="s">
        <v>234</v>
      </c>
      <c r="C48" s="34">
        <v>401</v>
      </c>
      <c r="D48" s="34">
        <v>253</v>
      </c>
      <c r="E48" s="34">
        <v>9</v>
      </c>
      <c r="F48" s="34">
        <v>0</v>
      </c>
      <c r="G48" s="34">
        <v>0</v>
      </c>
      <c r="H48" s="34">
        <v>4860</v>
      </c>
      <c r="I48" s="34">
        <f t="shared" si="0"/>
        <v>4197</v>
      </c>
      <c r="S48" s="27"/>
    </row>
    <row r="49" spans="1:19" hidden="1" x14ac:dyDescent="0.25">
      <c r="A49" s="33">
        <v>2013</v>
      </c>
      <c r="B49" s="33" t="s">
        <v>234</v>
      </c>
      <c r="C49" s="34">
        <v>579</v>
      </c>
      <c r="D49" s="34">
        <v>157</v>
      </c>
      <c r="E49" s="34">
        <v>0</v>
      </c>
      <c r="F49" s="34">
        <v>0</v>
      </c>
      <c r="G49" s="34">
        <v>0</v>
      </c>
      <c r="H49" s="34">
        <v>4998</v>
      </c>
      <c r="I49" s="34">
        <f t="shared" si="0"/>
        <v>4262</v>
      </c>
      <c r="S49" s="27"/>
    </row>
    <row r="50" spans="1:19" hidden="1" x14ac:dyDescent="0.25">
      <c r="A50" s="33">
        <v>2014</v>
      </c>
      <c r="B50" s="33" t="s">
        <v>234</v>
      </c>
      <c r="C50" s="34">
        <v>648</v>
      </c>
      <c r="D50" s="34">
        <v>117</v>
      </c>
      <c r="E50" s="34">
        <v>8</v>
      </c>
      <c r="F50" s="34">
        <v>0</v>
      </c>
      <c r="G50" s="34">
        <v>0</v>
      </c>
      <c r="H50" s="34">
        <v>5124</v>
      </c>
      <c r="I50" s="34">
        <f t="shared" si="0"/>
        <v>4351</v>
      </c>
      <c r="S50" s="27"/>
    </row>
    <row r="51" spans="1:19" hidden="1" x14ac:dyDescent="0.25">
      <c r="A51" s="33">
        <v>2015</v>
      </c>
      <c r="B51" s="33" t="s">
        <v>234</v>
      </c>
      <c r="C51" s="34">
        <v>801</v>
      </c>
      <c r="D51" s="34">
        <v>0</v>
      </c>
      <c r="E51" s="34">
        <v>0</v>
      </c>
      <c r="F51" s="34">
        <v>0</v>
      </c>
      <c r="G51" s="34">
        <v>7</v>
      </c>
      <c r="H51" s="34">
        <v>5235</v>
      </c>
      <c r="I51" s="34">
        <f t="shared" si="0"/>
        <v>4427</v>
      </c>
      <c r="S51" s="27"/>
    </row>
    <row r="52" spans="1:19" x14ac:dyDescent="0.25">
      <c r="A52" s="27"/>
      <c r="B52" s="27"/>
      <c r="S52" s="27"/>
    </row>
    <row r="53" spans="1:19" ht="21" customHeight="1" x14ac:dyDescent="0.25">
      <c r="A53" s="27"/>
      <c r="B53" s="27"/>
      <c r="S53" s="27"/>
    </row>
    <row r="54" spans="1:19" x14ac:dyDescent="0.25">
      <c r="A54" s="27"/>
      <c r="B54" s="27"/>
      <c r="S54" s="27"/>
    </row>
    <row r="55" spans="1:19" ht="16.5" customHeight="1" x14ac:dyDescent="0.25">
      <c r="A55" s="27"/>
      <c r="B55" s="27"/>
      <c r="S55" s="27"/>
    </row>
    <row r="56" spans="1:19" x14ac:dyDescent="0.25">
      <c r="A56" s="27"/>
      <c r="B56" s="27"/>
      <c r="S56" s="27"/>
    </row>
    <row r="57" spans="1:19" x14ac:dyDescent="0.25">
      <c r="A57" s="27"/>
      <c r="B57" s="27"/>
      <c r="S57" s="27"/>
    </row>
    <row r="58" spans="1:19" x14ac:dyDescent="0.25">
      <c r="A58" s="27"/>
      <c r="B58" s="27"/>
      <c r="S58" s="27"/>
    </row>
    <row r="59" spans="1:19" x14ac:dyDescent="0.25">
      <c r="A59" s="27"/>
      <c r="B59" s="27"/>
      <c r="K59" s="35"/>
      <c r="L59" s="36"/>
    </row>
    <row r="60" spans="1:19" x14ac:dyDescent="0.25">
      <c r="A60" s="27"/>
      <c r="B60" s="27"/>
      <c r="K60" s="35"/>
      <c r="L60" s="36"/>
    </row>
    <row r="61" spans="1:19" x14ac:dyDescent="0.25">
      <c r="A61" s="27"/>
      <c r="B61" s="27"/>
      <c r="K61" s="35"/>
      <c r="L61" s="36"/>
      <c r="M61" s="35"/>
    </row>
    <row r="62" spans="1:19" x14ac:dyDescent="0.25">
      <c r="A62" s="27"/>
      <c r="B62" s="27"/>
      <c r="K62" s="35"/>
      <c r="L62" s="36"/>
    </row>
    <row r="63" spans="1:19" x14ac:dyDescent="0.25">
      <c r="A63" s="27"/>
      <c r="B63" s="27"/>
      <c r="K63" s="35"/>
      <c r="L63" s="36"/>
    </row>
    <row r="64" spans="1:19" x14ac:dyDescent="0.25">
      <c r="A64" s="27"/>
      <c r="B64" s="27"/>
      <c r="K64" s="35"/>
      <c r="L64" s="36"/>
    </row>
    <row r="65" spans="1:13" x14ac:dyDescent="0.25">
      <c r="A65" s="27"/>
      <c r="B65" s="27"/>
      <c r="K65" s="35"/>
      <c r="L65" s="36"/>
    </row>
    <row r="66" spans="1:13" x14ac:dyDescent="0.25">
      <c r="A66" s="27"/>
      <c r="B66" s="27"/>
      <c r="K66" s="35"/>
      <c r="L66" s="36"/>
      <c r="M66" s="35"/>
    </row>
    <row r="67" spans="1:13" x14ac:dyDescent="0.25">
      <c r="A67" s="27"/>
      <c r="B67" s="27"/>
    </row>
    <row r="68" spans="1:13" x14ac:dyDescent="0.25">
      <c r="A68" s="27"/>
      <c r="B68" s="27"/>
    </row>
    <row r="69" spans="1:13" x14ac:dyDescent="0.25">
      <c r="A69" s="27"/>
      <c r="B69" s="27"/>
    </row>
  </sheetData>
  <sheetProtection algorithmName="SHA-512" hashValue="Bbvmy/uNiYYoz4vX3BeojQrbBptbpXPUk22dMkRKKxJVx5IESvWgGu99CvUZW3vFS6cfvSHyiNmFa8i5KgDjFQ==" saltValue="b6Mbemf4hZLWicHVhfbWWA==" spinCount="100000" sheet="1" scenarios="1"/>
  <pageMargins left="0.25" right="0.25" top="0.75" bottom="0.75" header="0.3" footer="0.3"/>
  <pageSetup scale="3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26:O38"/>
  <sheetViews>
    <sheetView showGridLines="0" showRowColHeaders="0" zoomScale="80" zoomScaleNormal="80" workbookViewId="0"/>
  </sheetViews>
  <sheetFormatPr defaultRowHeight="15.75" x14ac:dyDescent="0.25"/>
  <cols>
    <col min="1" max="1" width="9" style="64"/>
    <col min="2" max="2" width="4.875" style="64" bestFit="1" customWidth="1"/>
    <col min="3" max="3" width="5.875" style="64" bestFit="1" customWidth="1"/>
    <col min="4" max="4" width="5.75" style="64" bestFit="1" customWidth="1"/>
    <col min="5" max="16384" width="9" style="64"/>
  </cols>
  <sheetData>
    <row r="26" spans="1:15" ht="15.75" customHeight="1" x14ac:dyDescent="0.25">
      <c r="A26" s="64" t="s">
        <v>319</v>
      </c>
    </row>
    <row r="27" spans="1:15" x14ac:dyDescent="0.25">
      <c r="A27" s="64" t="s">
        <v>309</v>
      </c>
    </row>
    <row r="31" spans="1:15" hidden="1" x14ac:dyDescent="0.25">
      <c r="A31" s="64" t="s">
        <v>169</v>
      </c>
      <c r="B31" s="64" t="s">
        <v>216</v>
      </c>
      <c r="C31" s="64" t="s">
        <v>197</v>
      </c>
      <c r="D31" s="64" t="s">
        <v>198</v>
      </c>
      <c r="E31" s="92" t="s">
        <v>199</v>
      </c>
      <c r="F31" s="92" t="s">
        <v>200</v>
      </c>
      <c r="I31" s="95" t="s">
        <v>277</v>
      </c>
      <c r="J31" s="95" t="s">
        <v>279</v>
      </c>
      <c r="K31" s="95" t="s">
        <v>278</v>
      </c>
      <c r="L31" s="95" t="s">
        <v>216</v>
      </c>
      <c r="M31" s="81" t="s">
        <v>299</v>
      </c>
      <c r="N31" s="95" t="s">
        <v>281</v>
      </c>
      <c r="O31" s="95" t="s">
        <v>280</v>
      </c>
    </row>
    <row r="32" spans="1:15" hidden="1" x14ac:dyDescent="0.25">
      <c r="A32" s="64" t="str">
        <f t="shared" ref="A32:D38" si="0">H32</f>
        <v>Morocco</v>
      </c>
      <c r="B32" s="91">
        <f>I32</f>
        <v>0.5121293800539084</v>
      </c>
      <c r="C32" s="93">
        <v>0.44</v>
      </c>
      <c r="D32" s="93">
        <v>0.57999999999999996</v>
      </c>
      <c r="E32" s="94">
        <f t="shared" ref="E32:E38" si="1">B32-C32</f>
        <v>7.2129380053908398E-2</v>
      </c>
      <c r="F32" s="94">
        <f t="shared" ref="F32:F38" si="2">D32-B32</f>
        <v>6.7870619946091559E-2</v>
      </c>
      <c r="H32" s="156" t="s">
        <v>119</v>
      </c>
      <c r="I32" s="64">
        <f t="shared" ref="I32:I38" si="3">L32/M32</f>
        <v>0.5121293800539084</v>
      </c>
      <c r="J32" s="64">
        <f t="shared" ref="J32:J38" si="4">L32/O32</f>
        <v>0.44917257683215128</v>
      </c>
      <c r="K32" s="64">
        <f t="shared" ref="K32:K38" si="5">L32/N32</f>
        <v>0.60126582278481011</v>
      </c>
      <c r="L32" s="88">
        <v>190</v>
      </c>
      <c r="M32" s="12">
        <v>371</v>
      </c>
      <c r="N32" s="12">
        <v>316</v>
      </c>
      <c r="O32" s="12">
        <v>423</v>
      </c>
    </row>
    <row r="33" spans="1:15" hidden="1" x14ac:dyDescent="0.25">
      <c r="A33" s="64" t="str">
        <f t="shared" si="0"/>
        <v>Iran (Islamic Republic of)</v>
      </c>
      <c r="B33" s="91">
        <f t="shared" si="0"/>
        <v>9.1205211726384364E-2</v>
      </c>
      <c r="C33" s="93">
        <v>0.06</v>
      </c>
      <c r="D33" s="93">
        <v>0.16</v>
      </c>
      <c r="E33" s="94">
        <f t="shared" si="1"/>
        <v>3.1205211726384366E-2</v>
      </c>
      <c r="F33" s="94">
        <f t="shared" si="2"/>
        <v>6.879478827361564E-2</v>
      </c>
      <c r="H33" s="156" t="s">
        <v>96</v>
      </c>
      <c r="I33" s="64">
        <f t="shared" si="3"/>
        <v>9.1205211726384364E-2</v>
      </c>
      <c r="J33" s="64">
        <f t="shared" si="4"/>
        <v>5.3435114503816793E-2</v>
      </c>
      <c r="K33" s="64">
        <f t="shared" si="5"/>
        <v>0.13614262560777957</v>
      </c>
      <c r="L33" s="88">
        <v>84</v>
      </c>
      <c r="M33" s="12">
        <v>921</v>
      </c>
      <c r="N33" s="12">
        <v>617</v>
      </c>
      <c r="O33" s="12">
        <v>1572</v>
      </c>
    </row>
    <row r="34" spans="1:15" hidden="1" x14ac:dyDescent="0.25">
      <c r="A34" s="64" t="str">
        <f t="shared" si="0"/>
        <v>Algeria</v>
      </c>
      <c r="B34" s="91">
        <f t="shared" si="0"/>
        <v>6.8862275449101798E-2</v>
      </c>
      <c r="C34" s="93">
        <f t="shared" si="0"/>
        <v>6.0209424083769635E-2</v>
      </c>
      <c r="D34" s="93">
        <f t="shared" si="0"/>
        <v>8.3941605839416053E-2</v>
      </c>
      <c r="E34" s="94">
        <f t="shared" si="1"/>
        <v>8.6528513653321634E-3</v>
      </c>
      <c r="F34" s="94">
        <f t="shared" si="2"/>
        <v>1.5079330390314255E-2</v>
      </c>
      <c r="H34" s="156" t="s">
        <v>32</v>
      </c>
      <c r="I34" s="64">
        <f t="shared" si="3"/>
        <v>6.8862275449101798E-2</v>
      </c>
      <c r="J34" s="64">
        <f t="shared" si="4"/>
        <v>6.0209424083769635E-2</v>
      </c>
      <c r="K34" s="64">
        <f t="shared" si="5"/>
        <v>8.3941605839416053E-2</v>
      </c>
      <c r="L34" s="64">
        <v>23</v>
      </c>
      <c r="M34" s="12">
        <v>334</v>
      </c>
      <c r="N34" s="12">
        <v>274</v>
      </c>
      <c r="O34" s="12">
        <v>382</v>
      </c>
    </row>
    <row r="35" spans="1:15" hidden="1" x14ac:dyDescent="0.25">
      <c r="A35" s="64" t="str">
        <f t="shared" si="0"/>
        <v>Djibouti</v>
      </c>
      <c r="B35" s="91">
        <f t="shared" si="0"/>
        <v>5.8252427184466021E-2</v>
      </c>
      <c r="C35" s="93">
        <f t="shared" si="0"/>
        <v>4.0816326530612242E-2</v>
      </c>
      <c r="D35" s="93">
        <f t="shared" si="0"/>
        <v>8.1447963800904979E-2</v>
      </c>
      <c r="E35" s="94">
        <f t="shared" si="1"/>
        <v>1.743610065385378E-2</v>
      </c>
      <c r="F35" s="94">
        <f t="shared" si="2"/>
        <v>2.3195536616438958E-2</v>
      </c>
      <c r="H35" s="156" t="s">
        <v>69</v>
      </c>
      <c r="I35" s="64">
        <f t="shared" si="3"/>
        <v>5.8252427184466021E-2</v>
      </c>
      <c r="J35" s="64">
        <f t="shared" si="4"/>
        <v>4.0816326530612242E-2</v>
      </c>
      <c r="K35" s="64">
        <f t="shared" si="5"/>
        <v>8.1447963800904979E-2</v>
      </c>
      <c r="L35" s="64">
        <v>18</v>
      </c>
      <c r="M35" s="12">
        <v>309</v>
      </c>
      <c r="N35" s="12">
        <v>221</v>
      </c>
      <c r="O35" s="12">
        <v>441</v>
      </c>
    </row>
    <row r="36" spans="1:15" hidden="1" x14ac:dyDescent="0.25">
      <c r="A36" s="64" t="str">
        <f t="shared" si="0"/>
        <v>Yemen</v>
      </c>
      <c r="B36" s="91">
        <f t="shared" si="0"/>
        <v>4.2253521126760563E-2</v>
      </c>
      <c r="C36" s="93">
        <v>0.03</v>
      </c>
      <c r="D36" s="93">
        <f t="shared" si="0"/>
        <v>6.7567567567567571E-2</v>
      </c>
      <c r="E36" s="94">
        <f t="shared" si="1"/>
        <v>1.2253521126760564E-2</v>
      </c>
      <c r="F36" s="94">
        <f t="shared" si="2"/>
        <v>2.5314046440807009E-2</v>
      </c>
      <c r="H36" s="156" t="s">
        <v>167</v>
      </c>
      <c r="I36" s="64">
        <f t="shared" si="3"/>
        <v>4.2253521126760563E-2</v>
      </c>
      <c r="J36" s="64">
        <f t="shared" si="4"/>
        <v>2.4469820554649267E-2</v>
      </c>
      <c r="K36" s="64">
        <f t="shared" si="5"/>
        <v>6.7567567567567571E-2</v>
      </c>
      <c r="L36" s="88">
        <v>15</v>
      </c>
      <c r="M36" s="12">
        <v>355</v>
      </c>
      <c r="N36" s="12">
        <v>222</v>
      </c>
      <c r="O36" s="12">
        <v>613</v>
      </c>
    </row>
    <row r="37" spans="1:15" hidden="1" x14ac:dyDescent="0.25">
      <c r="A37" s="64" t="str">
        <f t="shared" si="0"/>
        <v>Sudan</v>
      </c>
      <c r="B37" s="91">
        <f t="shared" si="0"/>
        <v>9.7427903351519872E-3</v>
      </c>
      <c r="C37" s="93">
        <f t="shared" si="0"/>
        <v>6.1789421651013343E-3</v>
      </c>
      <c r="D37" s="93">
        <f t="shared" si="0"/>
        <v>1.7325017325017324E-2</v>
      </c>
      <c r="E37" s="94">
        <f t="shared" si="1"/>
        <v>3.5638481700506529E-3</v>
      </c>
      <c r="F37" s="94">
        <f t="shared" si="2"/>
        <v>7.5822269898653365E-3</v>
      </c>
      <c r="H37" s="156" t="s">
        <v>149</v>
      </c>
      <c r="I37" s="64">
        <f t="shared" si="3"/>
        <v>9.7427903351519872E-3</v>
      </c>
      <c r="J37" s="64">
        <f t="shared" si="4"/>
        <v>6.1789421651013343E-3</v>
      </c>
      <c r="K37" s="64">
        <f t="shared" si="5"/>
        <v>1.7325017325017324E-2</v>
      </c>
      <c r="L37" s="64">
        <v>25</v>
      </c>
      <c r="M37" s="12">
        <v>2566</v>
      </c>
      <c r="N37" s="12">
        <v>1443</v>
      </c>
      <c r="O37" s="12">
        <v>4046</v>
      </c>
    </row>
    <row r="38" spans="1:15" hidden="1" x14ac:dyDescent="0.25">
      <c r="A38" s="64" t="str">
        <f t="shared" si="0"/>
        <v>Egypt</v>
      </c>
      <c r="B38" s="91">
        <f t="shared" si="0"/>
        <v>0</v>
      </c>
      <c r="C38" s="93">
        <f t="shared" si="0"/>
        <v>0</v>
      </c>
      <c r="D38" s="93">
        <f t="shared" si="0"/>
        <v>0</v>
      </c>
      <c r="E38" s="94">
        <f t="shared" si="1"/>
        <v>0</v>
      </c>
      <c r="F38" s="94">
        <f t="shared" si="2"/>
        <v>0</v>
      </c>
      <c r="H38" s="156" t="s">
        <v>72</v>
      </c>
      <c r="I38" s="64">
        <f t="shared" si="3"/>
        <v>0</v>
      </c>
      <c r="J38" s="64">
        <f t="shared" si="4"/>
        <v>0</v>
      </c>
      <c r="K38" s="64">
        <f t="shared" si="5"/>
        <v>0</v>
      </c>
      <c r="L38" s="88">
        <v>0</v>
      </c>
      <c r="M38" s="12">
        <v>280</v>
      </c>
      <c r="N38" s="12">
        <v>175</v>
      </c>
      <c r="O38" s="12">
        <v>453</v>
      </c>
    </row>
  </sheetData>
  <sheetProtection algorithmName="SHA-512" hashValue="rMT1K9zh2X7YrOyp2WX/T7k2+ZzKBI/xurFA73OfvryIXMpXMQD51WRYT23ds5dOnJIQruqDy49NcXiZ4GO3pg==" saltValue="kM8xZo4XuxdXZq48EN5MYA==" spinCount="100000" sheet="1" scenarios="1"/>
  <sortState ref="H32:O38">
    <sortCondition descending="1" ref="I32"/>
  </sortState>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3:D41"/>
  <sheetViews>
    <sheetView showGridLines="0" showRowColHeaders="0" zoomScale="80" zoomScaleNormal="80" workbookViewId="0">
      <selection sqref="A1:F1"/>
    </sheetView>
  </sheetViews>
  <sheetFormatPr defaultRowHeight="15.75" x14ac:dyDescent="0.25"/>
  <cols>
    <col min="1" max="16384" width="9" style="64"/>
  </cols>
  <sheetData>
    <row r="23" spans="1:4" x14ac:dyDescent="0.25">
      <c r="A23" s="64" t="s">
        <v>321</v>
      </c>
    </row>
    <row r="32" spans="1:4" hidden="1" x14ac:dyDescent="0.25">
      <c r="B32" s="95" t="s">
        <v>214</v>
      </c>
      <c r="C32" s="95" t="s">
        <v>215</v>
      </c>
      <c r="D32" s="95" t="s">
        <v>171</v>
      </c>
    </row>
    <row r="33" spans="1:4" hidden="1" x14ac:dyDescent="0.25">
      <c r="A33" s="64" t="s">
        <v>14</v>
      </c>
      <c r="B33" s="95">
        <v>97</v>
      </c>
      <c r="C33" s="95">
        <v>94</v>
      </c>
      <c r="D33" s="66">
        <v>2.0183486238532113</v>
      </c>
    </row>
    <row r="34" spans="1:4" hidden="1" x14ac:dyDescent="0.25">
      <c r="A34" s="64" t="s">
        <v>56</v>
      </c>
      <c r="B34" s="95">
        <v>99</v>
      </c>
      <c r="C34" s="95">
        <v>92</v>
      </c>
      <c r="D34" s="66">
        <v>3.3605991918793729</v>
      </c>
    </row>
    <row r="35" spans="1:4" hidden="1" x14ac:dyDescent="0.25">
      <c r="A35" s="64" t="s">
        <v>126</v>
      </c>
      <c r="B35" s="95">
        <v>76</v>
      </c>
      <c r="C35" s="95">
        <v>74</v>
      </c>
      <c r="D35" s="66">
        <v>8.9692101740294525</v>
      </c>
    </row>
    <row r="36" spans="1:4" hidden="1" x14ac:dyDescent="0.25">
      <c r="A36" s="64" t="s">
        <v>20</v>
      </c>
      <c r="B36" s="95">
        <v>93</v>
      </c>
      <c r="C36" s="95">
        <v>88</v>
      </c>
      <c r="D36" s="66">
        <v>19.846039325332704</v>
      </c>
    </row>
    <row r="37" spans="1:4" hidden="1" x14ac:dyDescent="0.25">
      <c r="A37" s="64" t="s">
        <v>84</v>
      </c>
      <c r="B37" s="95">
        <v>97</v>
      </c>
      <c r="C37" s="95">
        <v>89</v>
      </c>
      <c r="D37" s="66">
        <v>30.053940906529263</v>
      </c>
    </row>
    <row r="38" spans="1:4" hidden="1" x14ac:dyDescent="0.25">
      <c r="A38" s="64" t="s">
        <v>28</v>
      </c>
      <c r="B38" s="95">
        <v>97</v>
      </c>
      <c r="C38" s="95">
        <v>89</v>
      </c>
      <c r="D38" s="66">
        <v>33.124612779315186</v>
      </c>
    </row>
    <row r="39" spans="1:4" hidden="1" x14ac:dyDescent="0.25">
      <c r="A39" s="64" t="s">
        <v>76</v>
      </c>
      <c r="B39" s="95">
        <v>97</v>
      </c>
      <c r="C39" s="95">
        <v>90</v>
      </c>
      <c r="D39" s="66">
        <v>36.596765266588768</v>
      </c>
    </row>
    <row r="40" spans="1:4" hidden="1" x14ac:dyDescent="0.25">
      <c r="A40" s="64" t="s">
        <v>17</v>
      </c>
      <c r="B40" s="95">
        <v>81</v>
      </c>
      <c r="C40" s="95">
        <v>78</v>
      </c>
      <c r="D40" s="66">
        <v>43.659898860291342</v>
      </c>
    </row>
    <row r="41" spans="1:4" hidden="1" x14ac:dyDescent="0.25">
      <c r="A41" s="64" t="s">
        <v>25</v>
      </c>
      <c r="B41" s="95">
        <v>95</v>
      </c>
      <c r="C41" s="95">
        <v>94</v>
      </c>
      <c r="D41" s="66">
        <v>97</v>
      </c>
    </row>
  </sheetData>
  <sheetProtection algorithmName="SHA-512" hashValue="K+Zh3vYeKusFLHt0z7+ua350n3SYOTrG/yXJ8ok7qhJ3e9nEtkj7H9Q64hh8DVfQDXA5cKqfvU5ofe86mO4l+w==" saltValue="Dz+u/EpwCvDrvRMXFsFn+Q==" spinCount="100000" sheet="1" scenarios="1"/>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9"/>
  <sheetViews>
    <sheetView showGridLines="0" showRowColHeaders="0" zoomScale="70" zoomScaleNormal="70" workbookViewId="0">
      <selection sqref="A1:F1"/>
    </sheetView>
  </sheetViews>
  <sheetFormatPr defaultRowHeight="15.75" x14ac:dyDescent="0.25"/>
  <cols>
    <col min="1" max="1" width="18.75" style="7" customWidth="1"/>
    <col min="2" max="2" width="9.75" style="7" bestFit="1" customWidth="1"/>
    <col min="3" max="3" width="8.125" style="7" bestFit="1" customWidth="1"/>
    <col min="4" max="5" width="9.875" style="17" bestFit="1" customWidth="1"/>
    <col min="6" max="6" width="17.125" style="18" bestFit="1" customWidth="1"/>
    <col min="7" max="16384" width="9" style="7"/>
  </cols>
  <sheetData>
    <row r="1" spans="1:6" ht="40.5" customHeight="1" x14ac:dyDescent="0.3">
      <c r="A1" s="169" t="s">
        <v>307</v>
      </c>
      <c r="B1" s="169"/>
      <c r="C1" s="169"/>
      <c r="D1" s="169"/>
      <c r="E1" s="169"/>
      <c r="F1" s="169"/>
    </row>
    <row r="3" spans="1:6" x14ac:dyDescent="0.25">
      <c r="A3" s="19"/>
      <c r="B3" s="20" t="s">
        <v>11</v>
      </c>
      <c r="C3" s="20"/>
      <c r="D3" s="20" t="s">
        <v>234</v>
      </c>
      <c r="E3" s="20"/>
      <c r="F3" s="21"/>
    </row>
    <row r="4" spans="1:6" x14ac:dyDescent="0.25">
      <c r="A4" s="59"/>
      <c r="B4" s="60" t="s">
        <v>188</v>
      </c>
      <c r="C4" s="60" t="s">
        <v>189</v>
      </c>
      <c r="D4" s="60" t="s">
        <v>188</v>
      </c>
      <c r="E4" s="60" t="s">
        <v>189</v>
      </c>
      <c r="F4" s="61" t="s">
        <v>229</v>
      </c>
    </row>
    <row r="5" spans="1:6" ht="47.25" x14ac:dyDescent="0.25">
      <c r="A5" s="1" t="s">
        <v>226</v>
      </c>
      <c r="B5" s="2">
        <v>990000</v>
      </c>
      <c r="C5" s="2">
        <v>780000</v>
      </c>
      <c r="D5" s="2">
        <v>4500</v>
      </c>
      <c r="E5" s="2">
        <v>4200</v>
      </c>
      <c r="F5" s="3" t="s">
        <v>310</v>
      </c>
    </row>
    <row r="6" spans="1:6" ht="63" x14ac:dyDescent="0.25">
      <c r="A6" s="14" t="s">
        <v>231</v>
      </c>
      <c r="B6" s="15">
        <v>160000</v>
      </c>
      <c r="C6" s="15">
        <v>87000</v>
      </c>
      <c r="D6" s="15">
        <v>1200</v>
      </c>
      <c r="E6" s="15">
        <v>1100</v>
      </c>
      <c r="F6" s="16">
        <v>1</v>
      </c>
    </row>
    <row r="7" spans="1:6" ht="63" x14ac:dyDescent="0.25">
      <c r="A7" s="4" t="s">
        <v>227</v>
      </c>
      <c r="B7" s="5">
        <v>20000</v>
      </c>
      <c r="C7" s="5">
        <v>21000</v>
      </c>
      <c r="D7" s="5" t="s">
        <v>244</v>
      </c>
      <c r="E7" s="5" t="s">
        <v>244</v>
      </c>
      <c r="F7" s="6" t="s">
        <v>310</v>
      </c>
    </row>
    <row r="8" spans="1:6" x14ac:dyDescent="0.25">
      <c r="A8" s="7" t="s">
        <v>317</v>
      </c>
    </row>
    <row r="9" spans="1:6" x14ac:dyDescent="0.25">
      <c r="A9" s="7" t="s">
        <v>228</v>
      </c>
    </row>
  </sheetData>
  <sheetProtection algorithmName="SHA-512" hashValue="S34HERkWr+yFBBMsYVXDmCDi8K7N/gsHK5moA+TsfEQFGoM5hZpaOXyTUlLW6DbRLbQ+qQqkt3pqc7Y60CYtTQ==" saltValue="LUJ6rXl2Au7INrVav/pPlQ==" spinCount="100000" sheet="1" scenarios="1"/>
  <mergeCells count="1">
    <mergeCell ref="A1:F1"/>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A220"/>
  <sheetViews>
    <sheetView showGridLines="0" showRowColHeaders="0" zoomScale="60" zoomScaleNormal="60" zoomScaleSheetLayoutView="70" workbookViewId="0">
      <selection sqref="A1:X2"/>
    </sheetView>
  </sheetViews>
  <sheetFormatPr defaultRowHeight="15.75" x14ac:dyDescent="0.25"/>
  <cols>
    <col min="1" max="1" width="8.25" style="64" customWidth="1"/>
    <col min="2" max="2" width="9" style="64"/>
    <col min="3" max="3" width="11.125" style="64" bestFit="1" customWidth="1"/>
    <col min="4" max="4" width="12.25" style="64" bestFit="1" customWidth="1"/>
    <col min="5" max="7" width="9" style="64"/>
    <col min="8" max="8" width="12.875" style="64" customWidth="1"/>
    <col min="9" max="9" width="12.625" style="64" bestFit="1" customWidth="1"/>
    <col min="10" max="15" width="9" style="64"/>
    <col min="16" max="16" width="11.125" style="64" bestFit="1" customWidth="1"/>
    <col min="17" max="17" width="9" style="64"/>
    <col min="18" max="18" width="11.125" style="64" bestFit="1" customWidth="1"/>
    <col min="19" max="16384" width="9" style="64"/>
  </cols>
  <sheetData>
    <row r="1" spans="1:27" ht="15.75" customHeight="1" x14ac:dyDescent="0.25">
      <c r="A1" s="173" t="s">
        <v>282</v>
      </c>
      <c r="B1" s="173"/>
      <c r="C1" s="173"/>
      <c r="D1" s="173"/>
      <c r="E1" s="173"/>
      <c r="F1" s="173"/>
      <c r="G1" s="173"/>
      <c r="H1" s="173"/>
      <c r="I1" s="173"/>
      <c r="J1" s="173"/>
      <c r="K1" s="173"/>
      <c r="L1" s="173"/>
      <c r="M1" s="173"/>
      <c r="N1" s="173"/>
      <c r="O1" s="173"/>
      <c r="P1" s="173"/>
      <c r="Q1" s="173"/>
      <c r="R1" s="173"/>
      <c r="S1" s="173"/>
      <c r="T1" s="173"/>
      <c r="U1" s="173"/>
      <c r="V1" s="173"/>
      <c r="W1" s="173"/>
      <c r="X1" s="173"/>
      <c r="Y1" s="170" t="s">
        <v>283</v>
      </c>
      <c r="Z1" s="170"/>
      <c r="AA1" s="170"/>
    </row>
    <row r="2" spans="1:27" ht="15.75" customHeight="1" x14ac:dyDescent="0.25">
      <c r="A2" s="173"/>
      <c r="B2" s="173"/>
      <c r="C2" s="173"/>
      <c r="D2" s="173"/>
      <c r="E2" s="173"/>
      <c r="F2" s="173"/>
      <c r="G2" s="173"/>
      <c r="H2" s="173"/>
      <c r="I2" s="173"/>
      <c r="J2" s="173"/>
      <c r="K2" s="173"/>
      <c r="L2" s="173"/>
      <c r="M2" s="173"/>
      <c r="N2" s="173"/>
      <c r="O2" s="173"/>
      <c r="P2" s="173"/>
      <c r="Q2" s="173"/>
      <c r="R2" s="173"/>
      <c r="S2" s="173"/>
      <c r="T2" s="173"/>
      <c r="U2" s="173"/>
      <c r="V2" s="173"/>
      <c r="W2" s="173"/>
      <c r="X2" s="173"/>
      <c r="Y2" s="170"/>
      <c r="Z2" s="170"/>
      <c r="AA2" s="170"/>
    </row>
    <row r="3" spans="1:27" ht="15.75" customHeight="1" x14ac:dyDescent="0.25">
      <c r="X3" s="71"/>
      <c r="Y3" s="170"/>
      <c r="Z3" s="170"/>
      <c r="AA3" s="170"/>
    </row>
    <row r="4" spans="1:27" ht="15.75" customHeight="1" x14ac:dyDescent="0.25">
      <c r="X4" s="71"/>
      <c r="Y4" s="170"/>
      <c r="Z4" s="170"/>
      <c r="AA4" s="170"/>
    </row>
    <row r="5" spans="1:27" ht="15.75" customHeight="1" x14ac:dyDescent="0.25">
      <c r="X5" s="71"/>
      <c r="Y5" s="170"/>
      <c r="Z5" s="170"/>
      <c r="AA5" s="170"/>
    </row>
    <row r="6" spans="1:27" ht="15.75" customHeight="1" x14ac:dyDescent="0.25">
      <c r="X6" s="71"/>
      <c r="Y6" s="170"/>
      <c r="Z6" s="170"/>
      <c r="AA6" s="170"/>
    </row>
    <row r="7" spans="1:27" ht="15.75" customHeight="1" x14ac:dyDescent="0.25">
      <c r="X7" s="71"/>
      <c r="Y7" s="170"/>
      <c r="Z7" s="170"/>
      <c r="AA7" s="170"/>
    </row>
    <row r="8" spans="1:27" ht="15.75" customHeight="1" x14ac:dyDescent="0.25">
      <c r="X8" s="71"/>
      <c r="Y8" s="170"/>
      <c r="Z8" s="170"/>
      <c r="AA8" s="170"/>
    </row>
    <row r="9" spans="1:27" ht="15.75" customHeight="1" x14ac:dyDescent="0.25">
      <c r="X9" s="71"/>
      <c r="Y9" s="170"/>
      <c r="Z9" s="170"/>
      <c r="AA9" s="170"/>
    </row>
    <row r="10" spans="1:27" ht="15.75" customHeight="1" x14ac:dyDescent="0.25">
      <c r="X10" s="71"/>
      <c r="Y10" s="170"/>
      <c r="Z10" s="170"/>
      <c r="AA10" s="170"/>
    </row>
    <row r="11" spans="1:27" ht="15.75" customHeight="1" x14ac:dyDescent="0.25">
      <c r="X11" s="71"/>
      <c r="Y11" s="170"/>
      <c r="Z11" s="170"/>
      <c r="AA11" s="170"/>
    </row>
    <row r="12" spans="1:27" ht="15.75" customHeight="1" x14ac:dyDescent="0.25">
      <c r="X12" s="71"/>
      <c r="Y12" s="170"/>
      <c r="Z12" s="170"/>
      <c r="AA12" s="170"/>
    </row>
    <row r="13" spans="1:27" ht="15.75" customHeight="1" x14ac:dyDescent="0.25">
      <c r="X13" s="71"/>
      <c r="Y13" s="170"/>
      <c r="Z13" s="170"/>
      <c r="AA13" s="170"/>
    </row>
    <row r="34" spans="1:17" ht="18.75" x14ac:dyDescent="0.25">
      <c r="A34" s="74" t="s">
        <v>190</v>
      </c>
    </row>
    <row r="35" spans="1:17" x14ac:dyDescent="0.25">
      <c r="A35" s="75" t="s">
        <v>317</v>
      </c>
    </row>
    <row r="39" spans="1:17" hidden="1" x14ac:dyDescent="0.25">
      <c r="B39" s="69">
        <v>2000</v>
      </c>
      <c r="G39" s="69">
        <v>2015</v>
      </c>
    </row>
    <row r="40" spans="1:17" hidden="1" x14ac:dyDescent="0.25">
      <c r="B40" s="76" t="s">
        <v>169</v>
      </c>
      <c r="C40" s="76" t="s">
        <v>191</v>
      </c>
      <c r="G40" s="76" t="s">
        <v>169</v>
      </c>
      <c r="H40" s="76" t="s">
        <v>191</v>
      </c>
    </row>
    <row r="41" spans="1:17" hidden="1" x14ac:dyDescent="0.25">
      <c r="A41" s="64">
        <v>1</v>
      </c>
      <c r="B41" s="81" t="s">
        <v>25</v>
      </c>
      <c r="C41" s="101">
        <v>371991</v>
      </c>
      <c r="D41" s="77">
        <f t="shared" ref="D41:D62" si="0">(IF(ISNUMBER(C41),(IF(C41&lt;100,"&lt;100",IF(C41&lt;200,"&lt;200",IF(C41&lt;500,"&lt;500",IF(C41&lt;1000,"&lt;1,000",IF(C41&lt;10000,(ROUND(C41,-2)),IF(C41&lt;100000,(ROUND(C41,-3)),IF(C41&lt;1000000,(ROUND(C41,-4)),IF(C41&gt;=1000000,(ROUND(C41,-5))))))))))),"-"))</f>
        <v>370000</v>
      </c>
      <c r="E41" s="67">
        <f>C41/$C$62</f>
        <v>0.26936209456398619</v>
      </c>
      <c r="F41" s="64">
        <v>1</v>
      </c>
      <c r="G41" s="64" t="s">
        <v>25</v>
      </c>
      <c r="H41" s="126">
        <v>349853</v>
      </c>
      <c r="I41" s="77">
        <f t="shared" ref="I41:I62" si="1">(IF(ISNUMBER(H41),(IF(H41&lt;100,"&lt;100",IF(H41&lt;200,"&lt;200",IF(H41&lt;500,"&lt;500",IF(H41&lt;1000,"&lt;1,000",IF(H41&lt;10000,(ROUND(H41,-2)),IF(H41&lt;100000,(ROUND(H41,-3)),IF(H41&lt;1000000,(ROUND(H41,-4)),IF(H41&gt;=1000000,(ROUND(H41,-5))))))))))),"-"))</f>
        <v>350000</v>
      </c>
      <c r="J41" s="67">
        <f>H41/$H$62</f>
        <v>0.19774905954533203</v>
      </c>
      <c r="L41" s="78" t="s">
        <v>12</v>
      </c>
      <c r="M41" s="102"/>
      <c r="O41" s="77"/>
      <c r="Q41" s="77"/>
    </row>
    <row r="42" spans="1:17" hidden="1" x14ac:dyDescent="0.25">
      <c r="A42" s="64">
        <v>2</v>
      </c>
      <c r="B42" s="81" t="s">
        <v>94</v>
      </c>
      <c r="C42" s="103">
        <v>162641</v>
      </c>
      <c r="D42" s="77"/>
      <c r="E42" s="67">
        <f t="shared" ref="E42:E62" si="2">C42/$C$62</f>
        <v>0.11776983965198426</v>
      </c>
      <c r="F42" s="64">
        <v>2</v>
      </c>
      <c r="G42" s="64" t="s">
        <v>126</v>
      </c>
      <c r="H42" s="127">
        <v>163480</v>
      </c>
      <c r="I42" s="77">
        <f t="shared" si="1"/>
        <v>160000</v>
      </c>
      <c r="J42" s="67">
        <f t="shared" ref="J42:J62" si="3">H42/$H$62</f>
        <v>9.2404570646731285E-2</v>
      </c>
      <c r="L42" s="78" t="s">
        <v>50</v>
      </c>
      <c r="M42" s="103"/>
      <c r="O42" s="77"/>
      <c r="Q42" s="77"/>
    </row>
    <row r="43" spans="1:17" hidden="1" x14ac:dyDescent="0.25">
      <c r="A43" s="64">
        <v>3</v>
      </c>
      <c r="B43" s="81" t="s">
        <v>126</v>
      </c>
      <c r="C43" s="115">
        <v>86520</v>
      </c>
      <c r="D43" s="77">
        <f t="shared" si="0"/>
        <v>87000</v>
      </c>
      <c r="E43" s="67">
        <f t="shared" si="2"/>
        <v>6.2649925459691461E-2</v>
      </c>
      <c r="F43" s="64">
        <v>3</v>
      </c>
      <c r="G43" s="64" t="s">
        <v>17</v>
      </c>
      <c r="H43" s="128">
        <v>133458</v>
      </c>
      <c r="I43" s="77">
        <f t="shared" si="1"/>
        <v>130000</v>
      </c>
      <c r="J43" s="67">
        <f t="shared" si="3"/>
        <v>7.5435094136111228E-2</v>
      </c>
      <c r="L43" s="78" t="s">
        <v>52</v>
      </c>
      <c r="M43" s="101"/>
      <c r="O43" s="77"/>
      <c r="Q43" s="77"/>
    </row>
    <row r="44" spans="1:17" hidden="1" x14ac:dyDescent="0.25">
      <c r="A44" s="64">
        <v>4</v>
      </c>
      <c r="B44" s="81" t="s">
        <v>17</v>
      </c>
      <c r="C44" s="104">
        <v>77393</v>
      </c>
      <c r="D44" s="77">
        <f t="shared" si="0"/>
        <v>77000</v>
      </c>
      <c r="E44" s="67">
        <f t="shared" si="2"/>
        <v>5.6040981057580916E-2</v>
      </c>
      <c r="F44" s="64">
        <v>4</v>
      </c>
      <c r="G44" s="64" t="s">
        <v>94</v>
      </c>
      <c r="H44" s="129">
        <v>127663</v>
      </c>
      <c r="I44" s="77"/>
      <c r="J44" s="67">
        <f t="shared" si="3"/>
        <v>7.2159558982589037E-2</v>
      </c>
      <c r="L44" s="78" t="s">
        <v>55</v>
      </c>
      <c r="M44" s="104"/>
      <c r="O44" s="77"/>
      <c r="Q44" s="77"/>
    </row>
    <row r="45" spans="1:17" hidden="1" x14ac:dyDescent="0.25">
      <c r="A45" s="64">
        <v>5</v>
      </c>
      <c r="B45" s="81" t="s">
        <v>168</v>
      </c>
      <c r="C45" s="114">
        <v>56016</v>
      </c>
      <c r="D45" s="77">
        <f t="shared" si="0"/>
        <v>56000</v>
      </c>
      <c r="E45" s="67">
        <f t="shared" si="2"/>
        <v>4.0561699312876523E-2</v>
      </c>
      <c r="F45" s="64">
        <v>5</v>
      </c>
      <c r="G45" s="64" t="s">
        <v>29</v>
      </c>
      <c r="H45" s="130">
        <v>80557</v>
      </c>
      <c r="I45" s="77">
        <f t="shared" si="1"/>
        <v>81000</v>
      </c>
      <c r="J45" s="67">
        <f t="shared" si="3"/>
        <v>4.5533612659583632E-2</v>
      </c>
      <c r="L45" s="78" t="s">
        <v>56</v>
      </c>
      <c r="M45" s="105"/>
      <c r="O45" s="77"/>
      <c r="Q45" s="77"/>
    </row>
    <row r="46" spans="1:17" hidden="1" x14ac:dyDescent="0.25">
      <c r="A46" s="64">
        <v>6</v>
      </c>
      <c r="B46" s="81" t="s">
        <v>28</v>
      </c>
      <c r="C46" s="119">
        <v>51180</v>
      </c>
      <c r="D46" s="77">
        <f t="shared" si="0"/>
        <v>51000</v>
      </c>
      <c r="E46" s="67">
        <f t="shared" si="2"/>
        <v>3.7059907362771712E-2</v>
      </c>
      <c r="F46" s="64">
        <v>6</v>
      </c>
      <c r="G46" s="64" t="s">
        <v>28</v>
      </c>
      <c r="H46" s="131">
        <v>78676</v>
      </c>
      <c r="I46" s="77">
        <f t="shared" si="1"/>
        <v>79000</v>
      </c>
      <c r="J46" s="67">
        <f t="shared" si="3"/>
        <v>4.4470406167128884E-2</v>
      </c>
      <c r="L46" s="78" t="s">
        <v>255</v>
      </c>
      <c r="M46" s="106"/>
      <c r="O46" s="77"/>
      <c r="Q46" s="77"/>
    </row>
    <row r="47" spans="1:17" hidden="1" x14ac:dyDescent="0.25">
      <c r="A47" s="64">
        <v>7</v>
      </c>
      <c r="B47" s="81" t="s">
        <v>21</v>
      </c>
      <c r="C47" s="108">
        <v>46976</v>
      </c>
      <c r="D47" s="77">
        <f t="shared" si="0"/>
        <v>47000</v>
      </c>
      <c r="E47" s="67">
        <f t="shared" si="2"/>
        <v>3.401575240862767E-2</v>
      </c>
      <c r="F47" s="64">
        <v>7</v>
      </c>
      <c r="G47" s="64" t="s">
        <v>168</v>
      </c>
      <c r="H47" s="132">
        <v>73613</v>
      </c>
      <c r="I47" s="77">
        <f t="shared" si="1"/>
        <v>74000</v>
      </c>
      <c r="J47" s="67">
        <f t="shared" si="3"/>
        <v>4.1608622822472657E-2</v>
      </c>
      <c r="L47" s="78" t="s">
        <v>67</v>
      </c>
      <c r="M47" s="107"/>
      <c r="O47" s="77"/>
      <c r="Q47" s="77"/>
    </row>
    <row r="48" spans="1:17" hidden="1" x14ac:dyDescent="0.25">
      <c r="A48" s="64">
        <v>8</v>
      </c>
      <c r="B48" s="81" t="s">
        <v>29</v>
      </c>
      <c r="C48" s="106">
        <v>37298</v>
      </c>
      <c r="D48" s="77">
        <f t="shared" si="0"/>
        <v>37000</v>
      </c>
      <c r="E48" s="67">
        <f t="shared" si="2"/>
        <v>2.700782385339311E-2</v>
      </c>
      <c r="F48" s="64">
        <v>8</v>
      </c>
      <c r="G48" s="64" t="s">
        <v>16</v>
      </c>
      <c r="H48" s="133">
        <v>72897</v>
      </c>
      <c r="I48" s="77"/>
      <c r="J48" s="67">
        <f t="shared" si="3"/>
        <v>4.1203914768991746E-2</v>
      </c>
      <c r="L48" s="78" t="s">
        <v>16</v>
      </c>
      <c r="M48" s="108"/>
      <c r="O48" s="77"/>
      <c r="Q48" s="77"/>
    </row>
    <row r="49" spans="1:17" hidden="1" x14ac:dyDescent="0.25">
      <c r="A49" s="64">
        <v>9</v>
      </c>
      <c r="B49" s="81" t="s">
        <v>76</v>
      </c>
      <c r="C49" s="107">
        <v>33352</v>
      </c>
      <c r="D49" s="77">
        <f t="shared" si="0"/>
        <v>33000</v>
      </c>
      <c r="E49" s="67">
        <f t="shared" si="2"/>
        <v>2.4150489065321655E-2</v>
      </c>
      <c r="F49" s="64">
        <v>9</v>
      </c>
      <c r="G49" s="64" t="s">
        <v>76</v>
      </c>
      <c r="H49" s="134">
        <v>68269</v>
      </c>
      <c r="I49" s="77">
        <f t="shared" si="1"/>
        <v>68000</v>
      </c>
      <c r="J49" s="67">
        <f t="shared" si="3"/>
        <v>3.858800852386652E-2</v>
      </c>
      <c r="L49" s="78" t="s">
        <v>84</v>
      </c>
      <c r="M49" s="109"/>
      <c r="O49" s="77"/>
      <c r="Q49" s="77"/>
    </row>
    <row r="50" spans="1:17" hidden="1" x14ac:dyDescent="0.25">
      <c r="A50" s="64">
        <v>10</v>
      </c>
      <c r="B50" s="81" t="s">
        <v>20</v>
      </c>
      <c r="C50" s="112">
        <v>31885</v>
      </c>
      <c r="D50" s="77">
        <f t="shared" si="0"/>
        <v>32000</v>
      </c>
      <c r="E50" s="67">
        <f t="shared" si="2"/>
        <v>2.3088220911722863E-2</v>
      </c>
      <c r="F50" s="64">
        <v>10</v>
      </c>
      <c r="G50" s="64" t="s">
        <v>21</v>
      </c>
      <c r="H50" s="133">
        <v>67729</v>
      </c>
      <c r="I50" s="77">
        <f t="shared" si="1"/>
        <v>68000</v>
      </c>
      <c r="J50" s="67">
        <f t="shared" si="3"/>
        <v>3.8282781779621133E-2</v>
      </c>
      <c r="L50" s="78" t="s">
        <v>90</v>
      </c>
      <c r="M50" s="102"/>
      <c r="O50" s="77"/>
      <c r="Q50" s="77"/>
    </row>
    <row r="51" spans="1:17" hidden="1" x14ac:dyDescent="0.25">
      <c r="A51" s="64">
        <v>11</v>
      </c>
      <c r="B51" s="81" t="s">
        <v>16</v>
      </c>
      <c r="C51" s="108">
        <v>26973</v>
      </c>
      <c r="D51" s="77"/>
      <c r="E51" s="67">
        <f t="shared" si="2"/>
        <v>1.9531396664635433E-2</v>
      </c>
      <c r="F51" s="64">
        <v>11</v>
      </c>
      <c r="G51" s="64" t="s">
        <v>20</v>
      </c>
      <c r="H51" s="135">
        <v>61876</v>
      </c>
      <c r="I51" s="77">
        <f t="shared" si="1"/>
        <v>62000</v>
      </c>
      <c r="J51" s="67">
        <f t="shared" si="3"/>
        <v>3.4974463012828146E-2</v>
      </c>
      <c r="L51" s="78" t="s">
        <v>94</v>
      </c>
      <c r="M51" s="103"/>
      <c r="O51" s="77"/>
      <c r="Q51" s="77"/>
    </row>
    <row r="52" spans="1:17" hidden="1" x14ac:dyDescent="0.25">
      <c r="A52" s="64">
        <v>12</v>
      </c>
      <c r="B52" s="81" t="s">
        <v>47</v>
      </c>
      <c r="C52" s="105">
        <v>23183</v>
      </c>
      <c r="D52" s="77">
        <f t="shared" si="0"/>
        <v>23000</v>
      </c>
      <c r="E52" s="67">
        <f t="shared" si="2"/>
        <v>1.6787022907212519E-2</v>
      </c>
      <c r="F52" s="64">
        <v>12</v>
      </c>
      <c r="G52" s="64" t="s">
        <v>95</v>
      </c>
      <c r="H52" s="161">
        <v>40793</v>
      </c>
      <c r="I52" s="77">
        <f t="shared" si="1"/>
        <v>41000</v>
      </c>
      <c r="J52" s="67">
        <f t="shared" si="3"/>
        <v>2.3057619588892277E-2</v>
      </c>
      <c r="L52" s="78" t="s">
        <v>95</v>
      </c>
      <c r="M52" s="101"/>
      <c r="O52" s="77"/>
      <c r="Q52" s="77"/>
    </row>
    <row r="53" spans="1:17" hidden="1" x14ac:dyDescent="0.25">
      <c r="A53" s="64">
        <v>13</v>
      </c>
      <c r="B53" s="81" t="s">
        <v>67</v>
      </c>
      <c r="C53" s="107">
        <v>22746</v>
      </c>
      <c r="D53" s="77">
        <f t="shared" si="0"/>
        <v>23000</v>
      </c>
      <c r="E53" s="67">
        <f t="shared" si="2"/>
        <v>1.6470587199562434E-2</v>
      </c>
      <c r="F53" s="64">
        <v>13</v>
      </c>
      <c r="G53" s="64" t="s">
        <v>52</v>
      </c>
      <c r="H53" s="126">
        <v>29467</v>
      </c>
      <c r="I53" s="77">
        <f t="shared" si="1"/>
        <v>29000</v>
      </c>
      <c r="J53" s="67">
        <f t="shared" si="3"/>
        <v>1.6655771245701192E-2</v>
      </c>
      <c r="L53" s="78" t="s">
        <v>17</v>
      </c>
      <c r="M53" s="104"/>
      <c r="O53" s="77"/>
      <c r="Q53" s="77"/>
    </row>
    <row r="54" spans="1:17" hidden="1" x14ac:dyDescent="0.25">
      <c r="A54" s="64">
        <v>14</v>
      </c>
      <c r="B54" s="81" t="s">
        <v>163</v>
      </c>
      <c r="C54" s="104">
        <v>21567</v>
      </c>
      <c r="D54" s="77"/>
      <c r="E54" s="67">
        <f t="shared" si="2"/>
        <v>1.5616862487160953E-2</v>
      </c>
      <c r="F54" s="64">
        <v>14</v>
      </c>
      <c r="G54" s="64" t="s">
        <v>47</v>
      </c>
      <c r="H54" s="145">
        <v>27856</v>
      </c>
      <c r="I54" s="77">
        <f t="shared" si="1"/>
        <v>28000</v>
      </c>
      <c r="J54" s="67">
        <f t="shared" si="3"/>
        <v>1.5745178125369137E-2</v>
      </c>
      <c r="L54" s="78" t="s">
        <v>18</v>
      </c>
      <c r="M54" s="111"/>
      <c r="O54" s="77"/>
      <c r="Q54" s="77"/>
    </row>
    <row r="55" spans="1:17" hidden="1" x14ac:dyDescent="0.25">
      <c r="A55" s="64">
        <v>15</v>
      </c>
      <c r="B55" s="81" t="s">
        <v>154</v>
      </c>
      <c r="C55" s="125">
        <v>21455</v>
      </c>
      <c r="D55" s="77">
        <f t="shared" si="0"/>
        <v>21000</v>
      </c>
      <c r="E55" s="67">
        <f t="shared" si="2"/>
        <v>1.5535762260028667E-2</v>
      </c>
      <c r="F55" s="64">
        <v>15</v>
      </c>
      <c r="G55" s="64" t="s">
        <v>67</v>
      </c>
      <c r="H55" s="134">
        <v>27378</v>
      </c>
      <c r="I55" s="77">
        <f t="shared" si="1"/>
        <v>27000</v>
      </c>
      <c r="J55" s="67">
        <f t="shared" si="3"/>
        <v>1.547499593324082E-2</v>
      </c>
      <c r="L55" s="78" t="s">
        <v>20</v>
      </c>
      <c r="M55" s="112"/>
      <c r="O55" s="77"/>
      <c r="Q55" s="77"/>
    </row>
    <row r="56" spans="1:17" hidden="1" x14ac:dyDescent="0.25">
      <c r="A56" s="64">
        <v>16</v>
      </c>
      <c r="B56" s="81" t="s">
        <v>52</v>
      </c>
      <c r="C56" s="101">
        <v>18428</v>
      </c>
      <c r="D56" s="77">
        <f t="shared" si="0"/>
        <v>18000</v>
      </c>
      <c r="E56" s="67">
        <f t="shared" si="2"/>
        <v>1.3343883799944454E-2</v>
      </c>
      <c r="F56" s="64">
        <v>16</v>
      </c>
      <c r="G56" s="64" t="s">
        <v>255</v>
      </c>
      <c r="H56" s="130">
        <v>21700</v>
      </c>
      <c r="I56" s="77">
        <f t="shared" si="1"/>
        <v>22000</v>
      </c>
      <c r="J56" s="67">
        <f t="shared" si="3"/>
        <v>1.2265593240971795E-2</v>
      </c>
      <c r="L56" s="78" t="s">
        <v>112</v>
      </c>
      <c r="M56" s="107"/>
      <c r="O56" s="77"/>
      <c r="Q56" s="77"/>
    </row>
    <row r="57" spans="1:17" hidden="1" x14ac:dyDescent="0.25">
      <c r="A57" s="64">
        <v>17</v>
      </c>
      <c r="B57" s="81" t="s">
        <v>255</v>
      </c>
      <c r="C57" s="106">
        <v>15728</v>
      </c>
      <c r="D57" s="77">
        <f t="shared" si="0"/>
        <v>16000</v>
      </c>
      <c r="E57" s="67">
        <f t="shared" si="2"/>
        <v>1.1388789038719685E-2</v>
      </c>
      <c r="F57" s="64">
        <v>17</v>
      </c>
      <c r="G57" s="64" t="s">
        <v>163</v>
      </c>
      <c r="H57" s="128">
        <v>21678</v>
      </c>
      <c r="I57" s="77"/>
      <c r="J57" s="67">
        <f t="shared" si="3"/>
        <v>1.2253158077317352E-2</v>
      </c>
      <c r="L57" s="78" t="s">
        <v>21</v>
      </c>
      <c r="M57" s="108"/>
      <c r="O57" s="77"/>
      <c r="Q57" s="77"/>
    </row>
    <row r="58" spans="1:17" hidden="1" x14ac:dyDescent="0.25">
      <c r="A58" s="64">
        <v>18</v>
      </c>
      <c r="B58" s="81" t="s">
        <v>120</v>
      </c>
      <c r="C58" s="112">
        <v>15487</v>
      </c>
      <c r="D58" s="77">
        <f t="shared" si="0"/>
        <v>15000</v>
      </c>
      <c r="E58" s="67">
        <f t="shared" si="2"/>
        <v>1.1214278728551104E-2</v>
      </c>
      <c r="F58" s="64">
        <v>18</v>
      </c>
      <c r="G58" s="64" t="s">
        <v>12</v>
      </c>
      <c r="H58" s="136">
        <v>14582</v>
      </c>
      <c r="I58" s="77">
        <f t="shared" si="1"/>
        <v>15000</v>
      </c>
      <c r="J58" s="67">
        <f t="shared" si="3"/>
        <v>8.2422525640484193E-3</v>
      </c>
      <c r="L58" s="78" t="s">
        <v>126</v>
      </c>
      <c r="M58" s="115"/>
      <c r="O58" s="77"/>
      <c r="Q58" s="77"/>
    </row>
    <row r="59" spans="1:17" hidden="1" x14ac:dyDescent="0.25">
      <c r="A59" s="64">
        <v>19</v>
      </c>
      <c r="B59" s="81" t="s">
        <v>13</v>
      </c>
      <c r="C59" s="114">
        <v>15328</v>
      </c>
      <c r="D59" s="77">
        <f t="shared" si="0"/>
        <v>15000</v>
      </c>
      <c r="E59" s="67">
        <f t="shared" si="2"/>
        <v>1.1099145370390091E-2</v>
      </c>
      <c r="F59" s="64">
        <v>19</v>
      </c>
      <c r="G59" s="64" t="s">
        <v>84</v>
      </c>
      <c r="H59" s="137">
        <v>13627</v>
      </c>
      <c r="I59" s="77">
        <f t="shared" si="1"/>
        <v>14000</v>
      </c>
      <c r="J59" s="67">
        <f t="shared" si="3"/>
        <v>7.7024534145033472E-3</v>
      </c>
      <c r="L59" s="78" t="s">
        <v>224</v>
      </c>
      <c r="M59" s="116"/>
      <c r="O59" s="77"/>
      <c r="Q59" s="77"/>
    </row>
    <row r="60" spans="1:17" hidden="1" x14ac:dyDescent="0.25">
      <c r="A60" s="64">
        <v>20</v>
      </c>
      <c r="B60" s="81" t="s">
        <v>166</v>
      </c>
      <c r="C60" s="147">
        <v>12300</v>
      </c>
      <c r="D60" s="77">
        <f t="shared" si="0"/>
        <v>12000</v>
      </c>
      <c r="E60" s="67">
        <f t="shared" si="2"/>
        <v>8.9065428011350541E-3</v>
      </c>
      <c r="F60" s="64">
        <v>20</v>
      </c>
      <c r="G60" s="64" t="s">
        <v>13</v>
      </c>
      <c r="H60" s="132">
        <v>13247</v>
      </c>
      <c r="I60" s="77">
        <f t="shared" si="1"/>
        <v>13000</v>
      </c>
      <c r="J60" s="67">
        <f t="shared" si="3"/>
        <v>7.4876642241084495E-3</v>
      </c>
      <c r="L60" s="78" t="s">
        <v>23</v>
      </c>
      <c r="M60" s="103"/>
      <c r="O60" s="77"/>
      <c r="Q60" s="77"/>
    </row>
    <row r="61" spans="1:17" hidden="1" x14ac:dyDescent="0.25">
      <c r="B61" s="81" t="s">
        <v>192</v>
      </c>
      <c r="C61" s="116">
        <f>SUM(C64:C203)</f>
        <v>232560.22970000003</v>
      </c>
      <c r="D61" s="77">
        <f t="shared" si="0"/>
        <v>230000</v>
      </c>
      <c r="E61" s="67">
        <f t="shared" si="2"/>
        <v>0.16839899509470324</v>
      </c>
      <c r="G61" s="64" t="s">
        <v>192</v>
      </c>
      <c r="H61" s="138">
        <f>SUM(H64:H203)</f>
        <v>280777.55539999995</v>
      </c>
      <c r="I61" s="77">
        <f t="shared" si="1"/>
        <v>280000</v>
      </c>
      <c r="J61" s="67">
        <f t="shared" si="3"/>
        <v>0.15870522054059091</v>
      </c>
      <c r="L61" s="78" t="s">
        <v>25</v>
      </c>
      <c r="M61" s="101"/>
      <c r="O61" s="77"/>
      <c r="Q61" s="77"/>
    </row>
    <row r="62" spans="1:17" hidden="1" x14ac:dyDescent="0.25">
      <c r="B62" s="81" t="s">
        <v>11</v>
      </c>
      <c r="C62" s="64">
        <v>1381007.2297</v>
      </c>
      <c r="D62" s="77">
        <f t="shared" si="0"/>
        <v>1400000</v>
      </c>
      <c r="E62" s="67">
        <f t="shared" si="2"/>
        <v>1</v>
      </c>
      <c r="G62" s="64" t="s">
        <v>11</v>
      </c>
      <c r="H62" s="64">
        <v>1769176.5554</v>
      </c>
      <c r="I62" s="77">
        <f t="shared" si="1"/>
        <v>1800000</v>
      </c>
      <c r="J62" s="67">
        <f t="shared" si="3"/>
        <v>1</v>
      </c>
      <c r="L62" s="78" t="s">
        <v>26</v>
      </c>
      <c r="M62" s="104"/>
    </row>
    <row r="63" spans="1:17" hidden="1" x14ac:dyDescent="0.25">
      <c r="C63" s="117"/>
      <c r="H63" s="117"/>
      <c r="L63" s="78" t="s">
        <v>28</v>
      </c>
      <c r="M63" s="110"/>
    </row>
    <row r="64" spans="1:17" hidden="1" x14ac:dyDescent="0.25">
      <c r="B64" s="81" t="s">
        <v>166</v>
      </c>
      <c r="C64" s="64">
        <v>11562.9745</v>
      </c>
      <c r="G64" t="s">
        <v>23</v>
      </c>
      <c r="H64" s="139">
        <v>12800</v>
      </c>
      <c r="L64" s="78" t="s">
        <v>29</v>
      </c>
      <c r="M64" s="106"/>
    </row>
    <row r="65" spans="2:13" hidden="1" x14ac:dyDescent="0.25">
      <c r="B65" s="81" t="s">
        <v>161</v>
      </c>
      <c r="C65" s="64">
        <v>11459</v>
      </c>
      <c r="G65" t="s">
        <v>18</v>
      </c>
      <c r="H65" s="140">
        <v>12349</v>
      </c>
      <c r="L65" s="78" t="s">
        <v>76</v>
      </c>
      <c r="M65" s="107"/>
    </row>
    <row r="66" spans="2:13" hidden="1" x14ac:dyDescent="0.25">
      <c r="B66" s="81" t="s">
        <v>90</v>
      </c>
      <c r="C66" s="102">
        <v>10246</v>
      </c>
      <c r="G66" t="s">
        <v>154</v>
      </c>
      <c r="H66" s="83">
        <v>11813</v>
      </c>
      <c r="L66" s="78" t="s">
        <v>168</v>
      </c>
      <c r="M66" s="114"/>
    </row>
    <row r="67" spans="2:13" hidden="1" x14ac:dyDescent="0.25">
      <c r="B67" s="81" t="s">
        <v>51</v>
      </c>
      <c r="C67" s="64">
        <v>9839</v>
      </c>
      <c r="G67" t="s">
        <v>120</v>
      </c>
      <c r="H67" s="83">
        <v>11268</v>
      </c>
    </row>
    <row r="68" spans="2:13" hidden="1" x14ac:dyDescent="0.25">
      <c r="B68" s="81" t="s">
        <v>84</v>
      </c>
      <c r="C68" s="109">
        <v>9293</v>
      </c>
      <c r="G68" t="s">
        <v>27</v>
      </c>
      <c r="H68" s="83">
        <v>11250</v>
      </c>
    </row>
    <row r="69" spans="2:13" hidden="1" x14ac:dyDescent="0.25">
      <c r="B69" s="81" t="s">
        <v>18</v>
      </c>
      <c r="C69" s="118">
        <v>8141</v>
      </c>
      <c r="G69" t="s">
        <v>56</v>
      </c>
      <c r="H69" s="141">
        <v>10488</v>
      </c>
    </row>
    <row r="70" spans="2:13" hidden="1" x14ac:dyDescent="0.25">
      <c r="B70" s="81" t="s">
        <v>27</v>
      </c>
      <c r="C70" s="64">
        <v>7944</v>
      </c>
      <c r="G70" t="s">
        <v>26</v>
      </c>
      <c r="H70" s="142">
        <v>8620</v>
      </c>
    </row>
    <row r="71" spans="2:13" hidden="1" x14ac:dyDescent="0.25">
      <c r="B71" s="81" t="s">
        <v>70</v>
      </c>
      <c r="C71" s="64">
        <v>7185</v>
      </c>
      <c r="G71" t="s">
        <v>22</v>
      </c>
      <c r="H71" s="83">
        <v>8493</v>
      </c>
    </row>
    <row r="72" spans="2:13" hidden="1" x14ac:dyDescent="0.25">
      <c r="B72" s="81" t="s">
        <v>50</v>
      </c>
      <c r="C72" s="103">
        <v>6579</v>
      </c>
      <c r="G72" t="s">
        <v>90</v>
      </c>
      <c r="H72" s="143">
        <v>8361</v>
      </c>
    </row>
    <row r="73" spans="2:13" hidden="1" x14ac:dyDescent="0.25">
      <c r="B73" s="81" t="s">
        <v>58</v>
      </c>
      <c r="C73" s="64">
        <v>5753</v>
      </c>
      <c r="G73" t="s">
        <v>166</v>
      </c>
      <c r="H73" s="83">
        <v>8270</v>
      </c>
    </row>
    <row r="74" spans="2:13" hidden="1" x14ac:dyDescent="0.25">
      <c r="B74" s="81" t="s">
        <v>56</v>
      </c>
      <c r="C74" s="105">
        <v>5702</v>
      </c>
      <c r="G74" t="s">
        <v>140</v>
      </c>
      <c r="H74" s="83">
        <v>8202</v>
      </c>
    </row>
    <row r="75" spans="2:13" hidden="1" x14ac:dyDescent="0.25">
      <c r="B75" s="81" t="s">
        <v>22</v>
      </c>
      <c r="C75" s="64">
        <v>5540</v>
      </c>
      <c r="G75" t="s">
        <v>112</v>
      </c>
      <c r="H75" s="144">
        <v>7918</v>
      </c>
    </row>
    <row r="76" spans="2:13" hidden="1" x14ac:dyDescent="0.25">
      <c r="B76" s="81" t="s">
        <v>125</v>
      </c>
      <c r="C76" s="64">
        <v>5476</v>
      </c>
      <c r="G76" t="s">
        <v>50</v>
      </c>
      <c r="H76" s="139">
        <v>7897</v>
      </c>
    </row>
    <row r="77" spans="2:13" hidden="1" x14ac:dyDescent="0.25">
      <c r="B77" s="81" t="s">
        <v>55</v>
      </c>
      <c r="C77" s="104">
        <v>5454</v>
      </c>
      <c r="G77" t="s">
        <v>55</v>
      </c>
      <c r="H77" s="142">
        <v>7885</v>
      </c>
    </row>
    <row r="78" spans="2:13" hidden="1" x14ac:dyDescent="0.25">
      <c r="B78" s="81" t="s">
        <v>95</v>
      </c>
      <c r="C78" s="101">
        <v>5436.7632000000003</v>
      </c>
      <c r="G78" t="s">
        <v>157</v>
      </c>
      <c r="H78" s="83">
        <v>7233</v>
      </c>
    </row>
    <row r="79" spans="2:13" hidden="1" x14ac:dyDescent="0.25">
      <c r="B79" s="81" t="s">
        <v>116</v>
      </c>
      <c r="C79" s="64">
        <v>5332</v>
      </c>
      <c r="G79" t="s">
        <v>14</v>
      </c>
      <c r="H79" s="83">
        <v>7019</v>
      </c>
    </row>
    <row r="80" spans="2:13" hidden="1" x14ac:dyDescent="0.25">
      <c r="B80" s="81" t="s">
        <v>12</v>
      </c>
      <c r="C80" s="102">
        <v>5137</v>
      </c>
      <c r="G80" t="s">
        <v>116</v>
      </c>
      <c r="H80" s="83">
        <v>6562</v>
      </c>
    </row>
    <row r="81" spans="2:8" hidden="1" x14ac:dyDescent="0.25">
      <c r="B81" s="81" t="s">
        <v>157</v>
      </c>
      <c r="C81" s="64">
        <v>4757</v>
      </c>
      <c r="G81" t="s">
        <v>58</v>
      </c>
      <c r="H81" s="83">
        <v>5969</v>
      </c>
    </row>
    <row r="82" spans="2:8" hidden="1" x14ac:dyDescent="0.25">
      <c r="B82" s="81" t="s">
        <v>99</v>
      </c>
      <c r="C82" s="64">
        <v>4561.0003999999999</v>
      </c>
      <c r="G82" t="s">
        <v>87</v>
      </c>
      <c r="H82" s="83">
        <v>5830</v>
      </c>
    </row>
    <row r="83" spans="2:8" hidden="1" x14ac:dyDescent="0.25">
      <c r="B83" s="81" t="s">
        <v>141</v>
      </c>
      <c r="C83" s="64">
        <v>4503</v>
      </c>
      <c r="G83" t="s">
        <v>59</v>
      </c>
      <c r="H83" s="83">
        <v>5600</v>
      </c>
    </row>
    <row r="84" spans="2:8" hidden="1" x14ac:dyDescent="0.25">
      <c r="B84" s="81" t="s">
        <v>112</v>
      </c>
      <c r="C84" s="107">
        <v>4493</v>
      </c>
      <c r="G84" t="s">
        <v>19</v>
      </c>
      <c r="H84" s="83">
        <v>5396</v>
      </c>
    </row>
    <row r="85" spans="2:8" hidden="1" x14ac:dyDescent="0.25">
      <c r="B85" s="81" t="s">
        <v>19</v>
      </c>
      <c r="C85" s="64">
        <v>4364</v>
      </c>
      <c r="G85" t="s">
        <v>51</v>
      </c>
      <c r="H85" s="83">
        <v>4527</v>
      </c>
    </row>
    <row r="86" spans="2:8" hidden="1" x14ac:dyDescent="0.25">
      <c r="B86" s="81" t="s">
        <v>14</v>
      </c>
      <c r="C86" s="64">
        <v>4220</v>
      </c>
      <c r="G86" t="s">
        <v>125</v>
      </c>
      <c r="H86" s="83">
        <v>4375</v>
      </c>
    </row>
    <row r="87" spans="2:8" hidden="1" x14ac:dyDescent="0.25">
      <c r="B87" s="81" t="s">
        <v>59</v>
      </c>
      <c r="C87" s="64">
        <v>4080</v>
      </c>
      <c r="G87" t="s">
        <v>161</v>
      </c>
      <c r="H87" s="83">
        <v>4266</v>
      </c>
    </row>
    <row r="88" spans="2:8" hidden="1" x14ac:dyDescent="0.25">
      <c r="B88" s="81" t="s">
        <v>304</v>
      </c>
      <c r="C88" s="64">
        <v>4040</v>
      </c>
      <c r="G88" t="s">
        <v>149</v>
      </c>
      <c r="H88" s="83">
        <v>4149</v>
      </c>
    </row>
    <row r="89" spans="2:8" hidden="1" x14ac:dyDescent="0.25">
      <c r="B89" s="81" t="s">
        <v>133</v>
      </c>
      <c r="C89" s="64">
        <v>3553</v>
      </c>
      <c r="G89" t="s">
        <v>60</v>
      </c>
      <c r="H89" s="83">
        <v>3950</v>
      </c>
    </row>
    <row r="90" spans="2:8" hidden="1" x14ac:dyDescent="0.25">
      <c r="B90" s="81" t="s">
        <v>140</v>
      </c>
      <c r="C90" s="64">
        <v>3288</v>
      </c>
      <c r="G90" t="s">
        <v>304</v>
      </c>
      <c r="H90" s="83">
        <v>3847</v>
      </c>
    </row>
    <row r="91" spans="2:8" hidden="1" x14ac:dyDescent="0.25">
      <c r="B91" s="81" t="s">
        <v>79</v>
      </c>
      <c r="C91" s="64">
        <v>3262</v>
      </c>
      <c r="G91" t="s">
        <v>44</v>
      </c>
      <c r="H91" s="83">
        <v>3479</v>
      </c>
    </row>
    <row r="92" spans="2:8" hidden="1" x14ac:dyDescent="0.25">
      <c r="B92" s="81" t="s">
        <v>26</v>
      </c>
      <c r="C92" s="104">
        <v>3168</v>
      </c>
      <c r="G92" t="s">
        <v>134</v>
      </c>
      <c r="H92" s="83">
        <v>3347</v>
      </c>
    </row>
    <row r="93" spans="2:8" hidden="1" x14ac:dyDescent="0.25">
      <c r="B93" s="81" t="s">
        <v>33</v>
      </c>
      <c r="C93" s="64">
        <v>3060</v>
      </c>
      <c r="G93" t="s">
        <v>33</v>
      </c>
      <c r="H93" s="83">
        <v>3287</v>
      </c>
    </row>
    <row r="94" spans="2:8" hidden="1" x14ac:dyDescent="0.25">
      <c r="B94" s="81" t="s">
        <v>162</v>
      </c>
      <c r="C94" s="64">
        <v>2815</v>
      </c>
      <c r="G94" t="s">
        <v>70</v>
      </c>
      <c r="H94" s="83">
        <v>3067</v>
      </c>
    </row>
    <row r="95" spans="2:8" hidden="1" x14ac:dyDescent="0.25">
      <c r="B95" s="81" t="s">
        <v>60</v>
      </c>
      <c r="C95" s="64">
        <v>2545</v>
      </c>
      <c r="G95" t="s">
        <v>107</v>
      </c>
      <c r="H95" s="83">
        <v>2798</v>
      </c>
    </row>
    <row r="96" spans="2:8" hidden="1" x14ac:dyDescent="0.25">
      <c r="B96" s="81" t="s">
        <v>87</v>
      </c>
      <c r="C96" s="64">
        <v>2339</v>
      </c>
      <c r="G96" t="s">
        <v>86</v>
      </c>
      <c r="H96" s="83">
        <v>2794</v>
      </c>
    </row>
    <row r="97" spans="2:8" hidden="1" x14ac:dyDescent="0.25">
      <c r="B97" s="81" t="s">
        <v>86</v>
      </c>
      <c r="C97" s="64">
        <v>2258</v>
      </c>
      <c r="G97" t="s">
        <v>141</v>
      </c>
      <c r="H97" s="83">
        <v>2735</v>
      </c>
    </row>
    <row r="98" spans="2:8" hidden="1" x14ac:dyDescent="0.25">
      <c r="B98" s="81" t="s">
        <v>107</v>
      </c>
      <c r="C98" s="64">
        <v>2224</v>
      </c>
      <c r="G98" t="s">
        <v>79</v>
      </c>
      <c r="H98" s="83">
        <v>2660</v>
      </c>
    </row>
    <row r="99" spans="2:8" hidden="1" x14ac:dyDescent="0.25">
      <c r="B99" s="81" t="s">
        <v>143</v>
      </c>
      <c r="C99" s="64">
        <v>2094</v>
      </c>
      <c r="G99" t="s">
        <v>143</v>
      </c>
      <c r="H99" s="83">
        <v>2557</v>
      </c>
    </row>
    <row r="100" spans="2:8" hidden="1" x14ac:dyDescent="0.25">
      <c r="B100" s="81" t="s">
        <v>91</v>
      </c>
      <c r="C100" s="64">
        <v>2041</v>
      </c>
      <c r="G100" t="s">
        <v>133</v>
      </c>
      <c r="H100" s="83">
        <v>2352</v>
      </c>
    </row>
    <row r="101" spans="2:8" hidden="1" x14ac:dyDescent="0.25">
      <c r="B101" s="81" t="s">
        <v>44</v>
      </c>
      <c r="C101" s="64">
        <v>1747.5853</v>
      </c>
      <c r="G101" t="s">
        <v>129</v>
      </c>
      <c r="H101" s="83">
        <v>2244</v>
      </c>
    </row>
    <row r="102" spans="2:8" hidden="1" x14ac:dyDescent="0.25">
      <c r="B102" s="81" t="s">
        <v>100</v>
      </c>
      <c r="C102" s="64">
        <v>1687</v>
      </c>
      <c r="G102" t="s">
        <v>131</v>
      </c>
      <c r="H102" s="83">
        <v>2209</v>
      </c>
    </row>
    <row r="103" spans="2:8" hidden="1" x14ac:dyDescent="0.25">
      <c r="B103" s="81" t="s">
        <v>110</v>
      </c>
      <c r="C103" s="64">
        <v>1672.681</v>
      </c>
      <c r="G103" t="s">
        <v>88</v>
      </c>
      <c r="H103" s="83">
        <v>2016</v>
      </c>
    </row>
    <row r="104" spans="2:8" hidden="1" x14ac:dyDescent="0.25">
      <c r="B104" s="81" t="s">
        <v>149</v>
      </c>
      <c r="C104" s="64">
        <v>1632</v>
      </c>
      <c r="G104" t="s">
        <v>99</v>
      </c>
      <c r="H104" s="83">
        <v>1810</v>
      </c>
    </row>
    <row r="105" spans="2:8" hidden="1" x14ac:dyDescent="0.25">
      <c r="B105" s="81" t="s">
        <v>147</v>
      </c>
      <c r="C105" s="64">
        <v>1533</v>
      </c>
      <c r="G105" t="s">
        <v>80</v>
      </c>
      <c r="H105" s="83">
        <v>1765</v>
      </c>
    </row>
    <row r="106" spans="2:8" hidden="1" x14ac:dyDescent="0.25">
      <c r="B106" s="81" t="s">
        <v>80</v>
      </c>
      <c r="C106" s="64">
        <v>1370</v>
      </c>
      <c r="G106" t="s">
        <v>24</v>
      </c>
      <c r="H106" s="83">
        <v>1676</v>
      </c>
    </row>
    <row r="107" spans="2:8" hidden="1" x14ac:dyDescent="0.25">
      <c r="B107" s="81" t="s">
        <v>71</v>
      </c>
      <c r="C107" s="64">
        <v>1366</v>
      </c>
      <c r="G107" t="s">
        <v>91</v>
      </c>
      <c r="H107" s="83">
        <v>1442</v>
      </c>
    </row>
    <row r="108" spans="2:8" hidden="1" x14ac:dyDescent="0.25">
      <c r="B108" s="81" t="s">
        <v>83</v>
      </c>
      <c r="C108" s="64">
        <v>1278</v>
      </c>
      <c r="G108" t="s">
        <v>83</v>
      </c>
      <c r="H108" s="83">
        <v>1348</v>
      </c>
    </row>
    <row r="109" spans="2:8" hidden="1" x14ac:dyDescent="0.25">
      <c r="B109" s="81" t="s">
        <v>119</v>
      </c>
      <c r="C109" s="64">
        <v>1189</v>
      </c>
      <c r="G109" t="s">
        <v>160</v>
      </c>
      <c r="H109" s="83">
        <v>1329</v>
      </c>
    </row>
    <row r="110" spans="2:8" hidden="1" x14ac:dyDescent="0.25">
      <c r="B110" s="81" t="s">
        <v>73</v>
      </c>
      <c r="C110" s="64">
        <v>1138</v>
      </c>
      <c r="G110" t="s">
        <v>162</v>
      </c>
      <c r="H110" s="83">
        <v>1221</v>
      </c>
    </row>
    <row r="111" spans="2:8" hidden="1" x14ac:dyDescent="0.25">
      <c r="B111" s="81" t="s">
        <v>114</v>
      </c>
      <c r="C111" s="64">
        <v>1099</v>
      </c>
      <c r="G111" t="s">
        <v>100</v>
      </c>
      <c r="H111" s="83">
        <v>1221</v>
      </c>
    </row>
    <row r="112" spans="2:8" hidden="1" x14ac:dyDescent="0.25">
      <c r="B112" s="81" t="s">
        <v>96</v>
      </c>
      <c r="C112" s="64">
        <v>1054</v>
      </c>
      <c r="G112" t="s">
        <v>96</v>
      </c>
      <c r="H112" s="83">
        <v>1155</v>
      </c>
    </row>
    <row r="113" spans="2:8" hidden="1" x14ac:dyDescent="0.25">
      <c r="B113" s="81" t="s">
        <v>53</v>
      </c>
      <c r="C113" s="64">
        <v>1032</v>
      </c>
      <c r="G113" t="s">
        <v>121</v>
      </c>
      <c r="H113" s="83">
        <v>1152</v>
      </c>
    </row>
    <row r="114" spans="2:8" hidden="1" x14ac:dyDescent="0.25">
      <c r="B114" s="81" t="s">
        <v>132</v>
      </c>
      <c r="C114" s="64">
        <v>910</v>
      </c>
      <c r="G114" t="s">
        <v>71</v>
      </c>
      <c r="H114" s="83">
        <v>1087</v>
      </c>
    </row>
    <row r="115" spans="2:8" hidden="1" x14ac:dyDescent="0.25">
      <c r="B115" s="81" t="s">
        <v>121</v>
      </c>
      <c r="C115" s="64">
        <v>893.3569</v>
      </c>
      <c r="G115" t="s">
        <v>15</v>
      </c>
      <c r="H115" s="83">
        <v>1071</v>
      </c>
    </row>
    <row r="116" spans="2:8" hidden="1" x14ac:dyDescent="0.25">
      <c r="B116" s="81" t="s">
        <v>131</v>
      </c>
      <c r="C116" s="64">
        <v>882</v>
      </c>
      <c r="G116" t="s">
        <v>305</v>
      </c>
      <c r="H116" s="83">
        <v>1040</v>
      </c>
    </row>
    <row r="117" spans="2:8" hidden="1" x14ac:dyDescent="0.25">
      <c r="B117" s="81" t="s">
        <v>124</v>
      </c>
      <c r="C117" s="64">
        <v>881</v>
      </c>
      <c r="G117" t="s">
        <v>53</v>
      </c>
      <c r="H117" s="83">
        <v>965</v>
      </c>
    </row>
    <row r="118" spans="2:8" hidden="1" x14ac:dyDescent="0.25">
      <c r="B118" s="81" t="s">
        <v>136</v>
      </c>
      <c r="C118" s="64">
        <v>832.59960000000001</v>
      </c>
      <c r="G118" t="s">
        <v>81</v>
      </c>
      <c r="H118" s="83">
        <v>951</v>
      </c>
    </row>
    <row r="119" spans="2:8" hidden="1" x14ac:dyDescent="0.25">
      <c r="B119" s="81" t="s">
        <v>88</v>
      </c>
      <c r="C119" s="64">
        <v>798</v>
      </c>
      <c r="G119" t="s">
        <v>110</v>
      </c>
      <c r="H119" s="83">
        <v>936</v>
      </c>
    </row>
    <row r="120" spans="2:8" hidden="1" x14ac:dyDescent="0.25">
      <c r="B120" s="81" t="s">
        <v>135</v>
      </c>
      <c r="C120" s="64">
        <v>790</v>
      </c>
      <c r="G120" t="s">
        <v>147</v>
      </c>
      <c r="H120" s="83">
        <v>933</v>
      </c>
    </row>
    <row r="121" spans="2:8" hidden="1" x14ac:dyDescent="0.25">
      <c r="B121" s="81" t="s">
        <v>305</v>
      </c>
      <c r="C121" s="64">
        <v>763</v>
      </c>
      <c r="G121" t="s">
        <v>74</v>
      </c>
      <c r="H121" s="83">
        <v>920</v>
      </c>
    </row>
    <row r="122" spans="2:8" hidden="1" x14ac:dyDescent="0.25">
      <c r="B122" s="81" t="s">
        <v>165</v>
      </c>
      <c r="C122" s="64">
        <v>749.45799999999997</v>
      </c>
      <c r="G122" t="s">
        <v>114</v>
      </c>
      <c r="H122" s="83">
        <v>905</v>
      </c>
    </row>
    <row r="123" spans="2:8" hidden="1" x14ac:dyDescent="0.25">
      <c r="B123" s="81" t="s">
        <v>24</v>
      </c>
      <c r="C123" s="64">
        <v>709</v>
      </c>
      <c r="G123" t="s">
        <v>119</v>
      </c>
      <c r="H123" s="83">
        <v>795</v>
      </c>
    </row>
    <row r="124" spans="2:8" hidden="1" x14ac:dyDescent="0.25">
      <c r="B124" s="81" t="s">
        <v>15</v>
      </c>
      <c r="C124" s="64">
        <v>655</v>
      </c>
      <c r="G124" t="s">
        <v>132</v>
      </c>
      <c r="H124" s="83">
        <v>793</v>
      </c>
    </row>
    <row r="125" spans="2:8" hidden="1" x14ac:dyDescent="0.25">
      <c r="B125" s="81" t="s">
        <v>57</v>
      </c>
      <c r="C125" s="64">
        <v>570</v>
      </c>
      <c r="G125" t="s">
        <v>72</v>
      </c>
      <c r="H125" s="83">
        <v>711</v>
      </c>
    </row>
    <row r="126" spans="2:8" hidden="1" x14ac:dyDescent="0.25">
      <c r="B126" s="81" t="s">
        <v>158</v>
      </c>
      <c r="C126" s="64">
        <v>556</v>
      </c>
      <c r="G126" t="s">
        <v>167</v>
      </c>
      <c r="H126" s="83">
        <v>707</v>
      </c>
    </row>
    <row r="127" spans="2:8" hidden="1" x14ac:dyDescent="0.25">
      <c r="B127" s="81" t="s">
        <v>81</v>
      </c>
      <c r="C127" s="64">
        <v>511</v>
      </c>
      <c r="G127" t="s">
        <v>57</v>
      </c>
      <c r="H127" s="83">
        <v>667.90740000000005</v>
      </c>
    </row>
    <row r="128" spans="2:8" hidden="1" x14ac:dyDescent="0.25">
      <c r="B128" s="81" t="s">
        <v>130</v>
      </c>
      <c r="C128" s="64">
        <v>417</v>
      </c>
      <c r="G128" t="s">
        <v>69</v>
      </c>
      <c r="H128" s="83">
        <v>656</v>
      </c>
    </row>
    <row r="129" spans="2:8" hidden="1" x14ac:dyDescent="0.25">
      <c r="B129" s="81" t="s">
        <v>122</v>
      </c>
      <c r="C129" s="64">
        <v>397.54649999999998</v>
      </c>
      <c r="G129" t="s">
        <v>130</v>
      </c>
      <c r="H129" s="83">
        <v>627</v>
      </c>
    </row>
    <row r="130" spans="2:8" hidden="1" x14ac:dyDescent="0.25">
      <c r="B130" s="81" t="s">
        <v>42</v>
      </c>
      <c r="C130" s="64">
        <v>384</v>
      </c>
      <c r="G130" t="s">
        <v>135</v>
      </c>
      <c r="H130" s="83">
        <v>602</v>
      </c>
    </row>
    <row r="131" spans="2:8" hidden="1" x14ac:dyDescent="0.25">
      <c r="B131" s="81" t="s">
        <v>35</v>
      </c>
      <c r="C131" s="64">
        <v>383</v>
      </c>
      <c r="G131" t="s">
        <v>136</v>
      </c>
      <c r="H131" s="83">
        <v>577</v>
      </c>
    </row>
    <row r="132" spans="2:8" hidden="1" x14ac:dyDescent="0.25">
      <c r="B132" s="81" t="s">
        <v>139</v>
      </c>
      <c r="C132" s="64">
        <v>380</v>
      </c>
      <c r="G132" t="s">
        <v>73</v>
      </c>
      <c r="H132" s="83">
        <v>562</v>
      </c>
    </row>
    <row r="133" spans="2:8" hidden="1" x14ac:dyDescent="0.25">
      <c r="B133" s="81" t="s">
        <v>164</v>
      </c>
      <c r="C133" s="64">
        <v>371</v>
      </c>
      <c r="G133" t="s">
        <v>124</v>
      </c>
      <c r="H133" s="83">
        <v>550</v>
      </c>
    </row>
    <row r="134" spans="2:8" hidden="1" x14ac:dyDescent="0.25">
      <c r="B134" s="81" t="s">
        <v>101</v>
      </c>
      <c r="C134" s="64">
        <v>355</v>
      </c>
      <c r="G134" t="s">
        <v>42</v>
      </c>
      <c r="H134" s="83">
        <v>472.46230000000003</v>
      </c>
    </row>
    <row r="135" spans="2:8" hidden="1" x14ac:dyDescent="0.25">
      <c r="B135" s="81" t="s">
        <v>69</v>
      </c>
      <c r="C135" s="64">
        <v>353</v>
      </c>
      <c r="G135" t="s">
        <v>101</v>
      </c>
      <c r="H135" s="83">
        <v>460.20049999999998</v>
      </c>
    </row>
    <row r="136" spans="2:8" hidden="1" x14ac:dyDescent="0.25">
      <c r="B136" s="81" t="s">
        <v>74</v>
      </c>
      <c r="C136" s="64">
        <v>339</v>
      </c>
      <c r="G136" t="s">
        <v>122</v>
      </c>
      <c r="H136" s="83">
        <v>460</v>
      </c>
    </row>
    <row r="137" spans="2:8" hidden="1" x14ac:dyDescent="0.25">
      <c r="B137" s="81" t="s">
        <v>89</v>
      </c>
      <c r="C137" s="64">
        <v>336</v>
      </c>
      <c r="G137" t="s">
        <v>165</v>
      </c>
      <c r="H137" s="83">
        <v>434</v>
      </c>
    </row>
    <row r="138" spans="2:8" hidden="1" x14ac:dyDescent="0.25">
      <c r="B138" s="81" t="s">
        <v>54</v>
      </c>
      <c r="C138" s="64">
        <v>323</v>
      </c>
      <c r="G138" t="s">
        <v>35</v>
      </c>
      <c r="H138" s="83">
        <v>418.18020000000001</v>
      </c>
    </row>
    <row r="139" spans="2:8" hidden="1" x14ac:dyDescent="0.25">
      <c r="B139" s="81" t="s">
        <v>85</v>
      </c>
      <c r="C139" s="64">
        <v>316</v>
      </c>
      <c r="G139" t="s">
        <v>89</v>
      </c>
      <c r="H139" s="83">
        <v>414</v>
      </c>
    </row>
    <row r="140" spans="2:8" hidden="1" x14ac:dyDescent="0.25">
      <c r="B140" s="81" t="s">
        <v>134</v>
      </c>
      <c r="C140" s="64">
        <v>300</v>
      </c>
      <c r="G140" t="s">
        <v>41</v>
      </c>
      <c r="H140" s="83">
        <v>406</v>
      </c>
    </row>
    <row r="141" spans="2:8" hidden="1" x14ac:dyDescent="0.25">
      <c r="B141" s="81" t="s">
        <v>160</v>
      </c>
      <c r="C141" s="64">
        <v>293</v>
      </c>
      <c r="G141" t="s">
        <v>61</v>
      </c>
      <c r="H141" s="83">
        <v>348</v>
      </c>
    </row>
    <row r="142" spans="2:8" hidden="1" x14ac:dyDescent="0.25">
      <c r="B142" s="81" t="s">
        <v>105</v>
      </c>
      <c r="C142" s="64">
        <v>282.64479999999998</v>
      </c>
      <c r="G142" t="s">
        <v>153</v>
      </c>
      <c r="H142" s="83">
        <v>311</v>
      </c>
    </row>
    <row r="143" spans="2:8" hidden="1" x14ac:dyDescent="0.25">
      <c r="B143" s="81" t="s">
        <v>167</v>
      </c>
      <c r="C143" s="64">
        <v>280</v>
      </c>
      <c r="G143" t="s">
        <v>85</v>
      </c>
      <c r="H143" s="83">
        <v>297.16849999999999</v>
      </c>
    </row>
    <row r="144" spans="2:8" hidden="1" x14ac:dyDescent="0.25">
      <c r="B144" s="81" t="s">
        <v>150</v>
      </c>
      <c r="C144" s="64">
        <v>271</v>
      </c>
      <c r="G144" t="s">
        <v>139</v>
      </c>
      <c r="H144" s="83">
        <v>289</v>
      </c>
    </row>
    <row r="145" spans="2:8" hidden="1" x14ac:dyDescent="0.25">
      <c r="B145" s="81" t="s">
        <v>38</v>
      </c>
      <c r="C145" s="64">
        <v>263</v>
      </c>
      <c r="G145" t="s">
        <v>102</v>
      </c>
      <c r="H145" s="83">
        <v>288</v>
      </c>
    </row>
    <row r="146" spans="2:8" hidden="1" x14ac:dyDescent="0.25">
      <c r="B146" s="81" t="s">
        <v>152</v>
      </c>
      <c r="C146" s="64">
        <v>246</v>
      </c>
      <c r="G146" t="s">
        <v>164</v>
      </c>
      <c r="H146" s="83">
        <v>257</v>
      </c>
    </row>
    <row r="147" spans="2:8" hidden="1" x14ac:dyDescent="0.25">
      <c r="B147" s="81" t="s">
        <v>61</v>
      </c>
      <c r="C147" s="64">
        <v>241</v>
      </c>
      <c r="G147" t="s">
        <v>32</v>
      </c>
      <c r="H147" s="83">
        <v>248</v>
      </c>
    </row>
    <row r="148" spans="2:8" hidden="1" x14ac:dyDescent="0.25">
      <c r="B148" s="81" t="s">
        <v>75</v>
      </c>
      <c r="C148" s="64">
        <v>236.1508</v>
      </c>
      <c r="G148" t="s">
        <v>152</v>
      </c>
      <c r="H148" s="83">
        <v>238.27529999999999</v>
      </c>
    </row>
    <row r="149" spans="2:8" hidden="1" x14ac:dyDescent="0.25">
      <c r="B149" s="81" t="s">
        <v>129</v>
      </c>
      <c r="C149" s="64">
        <v>235</v>
      </c>
      <c r="G149" t="s">
        <v>148</v>
      </c>
      <c r="H149" s="83">
        <v>233</v>
      </c>
    </row>
    <row r="150" spans="2:8" hidden="1" x14ac:dyDescent="0.25">
      <c r="B150" s="81" t="s">
        <v>32</v>
      </c>
      <c r="C150" s="64">
        <v>231</v>
      </c>
      <c r="G150" t="s">
        <v>38</v>
      </c>
      <c r="H150" s="83">
        <v>230</v>
      </c>
    </row>
    <row r="151" spans="2:8" hidden="1" x14ac:dyDescent="0.25">
      <c r="B151" s="81" t="s">
        <v>43</v>
      </c>
      <c r="C151" s="64">
        <v>224.43940000000001</v>
      </c>
      <c r="G151" t="s">
        <v>104</v>
      </c>
      <c r="H151" s="83">
        <v>220</v>
      </c>
    </row>
    <row r="152" spans="2:8" hidden="1" x14ac:dyDescent="0.25">
      <c r="B152" s="81" t="s">
        <v>97</v>
      </c>
      <c r="C152" s="64">
        <v>190</v>
      </c>
      <c r="G152" t="s">
        <v>158</v>
      </c>
      <c r="H152" s="83">
        <v>213</v>
      </c>
    </row>
    <row r="153" spans="2:8" hidden="1" x14ac:dyDescent="0.25">
      <c r="B153" s="81" t="s">
        <v>151</v>
      </c>
      <c r="C153" s="64">
        <v>185</v>
      </c>
      <c r="G153" t="s">
        <v>54</v>
      </c>
      <c r="H153" s="83">
        <v>196</v>
      </c>
    </row>
    <row r="154" spans="2:8" hidden="1" x14ac:dyDescent="0.25">
      <c r="B154" s="81" t="s">
        <v>72</v>
      </c>
      <c r="C154" s="64">
        <v>180</v>
      </c>
      <c r="G154" t="s">
        <v>30</v>
      </c>
      <c r="H154" s="83">
        <v>195</v>
      </c>
    </row>
    <row r="155" spans="2:8" hidden="1" x14ac:dyDescent="0.25">
      <c r="B155" s="81" t="s">
        <v>153</v>
      </c>
      <c r="C155" s="64">
        <v>172</v>
      </c>
      <c r="G155" t="s">
        <v>151</v>
      </c>
      <c r="H155" s="83">
        <v>194.19370000000001</v>
      </c>
    </row>
    <row r="156" spans="2:8" hidden="1" x14ac:dyDescent="0.25">
      <c r="B156" s="81" t="s">
        <v>138</v>
      </c>
      <c r="C156" s="64">
        <v>157.83199999999999</v>
      </c>
      <c r="G156" t="s">
        <v>39</v>
      </c>
      <c r="H156" s="83">
        <v>193</v>
      </c>
    </row>
    <row r="157" spans="2:8" hidden="1" x14ac:dyDescent="0.25">
      <c r="B157" s="81" t="s">
        <v>142</v>
      </c>
      <c r="C157" s="64">
        <v>150</v>
      </c>
      <c r="G157" t="s">
        <v>150</v>
      </c>
      <c r="H157" s="83">
        <v>178</v>
      </c>
    </row>
    <row r="158" spans="2:8" hidden="1" x14ac:dyDescent="0.25">
      <c r="B158" s="81" t="s">
        <v>34</v>
      </c>
      <c r="C158" s="64">
        <v>145.00640000000001</v>
      </c>
      <c r="G158" t="s">
        <v>43</v>
      </c>
      <c r="H158" s="83">
        <v>165</v>
      </c>
    </row>
    <row r="159" spans="2:8" hidden="1" x14ac:dyDescent="0.25">
      <c r="B159" s="81" t="s">
        <v>36</v>
      </c>
      <c r="C159" s="64">
        <v>125.39190000000001</v>
      </c>
      <c r="G159" t="s">
        <v>138</v>
      </c>
      <c r="H159" s="83">
        <v>163</v>
      </c>
    </row>
    <row r="160" spans="2:8" hidden="1" x14ac:dyDescent="0.25">
      <c r="B160" s="81" t="s">
        <v>137</v>
      </c>
      <c r="C160" s="64">
        <v>116</v>
      </c>
      <c r="G160" t="s">
        <v>63</v>
      </c>
      <c r="H160" s="83">
        <v>157</v>
      </c>
    </row>
    <row r="161" spans="2:8" hidden="1" x14ac:dyDescent="0.25">
      <c r="B161" s="81" t="s">
        <v>41</v>
      </c>
      <c r="C161" s="64">
        <v>112.3353</v>
      </c>
      <c r="G161" t="s">
        <v>105</v>
      </c>
      <c r="H161" s="83">
        <v>155</v>
      </c>
    </row>
    <row r="162" spans="2:8" hidden="1" x14ac:dyDescent="0.25">
      <c r="B162" s="81" t="s">
        <v>115</v>
      </c>
      <c r="C162" s="64">
        <v>102</v>
      </c>
      <c r="G162" t="s">
        <v>137</v>
      </c>
      <c r="H162" s="83">
        <v>145.27279999999999</v>
      </c>
    </row>
    <row r="163" spans="2:8" hidden="1" x14ac:dyDescent="0.25">
      <c r="B163" s="81" t="s">
        <v>68</v>
      </c>
      <c r="C163" s="64">
        <v>94</v>
      </c>
      <c r="G163" t="s">
        <v>142</v>
      </c>
      <c r="H163" s="83">
        <v>144</v>
      </c>
    </row>
    <row r="164" spans="2:8" hidden="1" x14ac:dyDescent="0.25">
      <c r="B164" s="81" t="s">
        <v>128</v>
      </c>
      <c r="C164" s="64">
        <v>90</v>
      </c>
      <c r="G164" t="s">
        <v>97</v>
      </c>
      <c r="H164" s="83">
        <v>132.1884</v>
      </c>
    </row>
    <row r="165" spans="2:8" hidden="1" x14ac:dyDescent="0.25">
      <c r="B165" s="81" t="s">
        <v>92</v>
      </c>
      <c r="C165" s="64">
        <v>80.822900000000004</v>
      </c>
      <c r="G165" t="s">
        <v>103</v>
      </c>
      <c r="H165" s="83">
        <v>132</v>
      </c>
    </row>
    <row r="166" spans="2:8" hidden="1" x14ac:dyDescent="0.25">
      <c r="B166" s="81" t="s">
        <v>104</v>
      </c>
      <c r="C166" s="64">
        <v>77.052499999999995</v>
      </c>
      <c r="G166" t="s">
        <v>36</v>
      </c>
      <c r="H166" s="83">
        <v>120.1426</v>
      </c>
    </row>
    <row r="167" spans="2:8" hidden="1" x14ac:dyDescent="0.25">
      <c r="B167" s="81" t="s">
        <v>98</v>
      </c>
      <c r="C167" s="64">
        <v>76</v>
      </c>
      <c r="G167" t="s">
        <v>128</v>
      </c>
      <c r="H167" s="83">
        <v>120</v>
      </c>
    </row>
    <row r="168" spans="2:8" hidden="1" x14ac:dyDescent="0.25">
      <c r="B168" s="81" t="s">
        <v>102</v>
      </c>
      <c r="C168" s="64">
        <v>75.166499999999999</v>
      </c>
      <c r="G168" t="s">
        <v>45</v>
      </c>
      <c r="H168" s="83">
        <v>119</v>
      </c>
    </row>
    <row r="169" spans="2:8" hidden="1" x14ac:dyDescent="0.25">
      <c r="B169" s="81" t="s">
        <v>78</v>
      </c>
      <c r="C169" s="64">
        <v>74.401200000000003</v>
      </c>
      <c r="G169" t="s">
        <v>34</v>
      </c>
      <c r="H169" s="83">
        <v>116</v>
      </c>
    </row>
    <row r="170" spans="2:8" hidden="1" x14ac:dyDescent="0.25">
      <c r="B170" s="81" t="s">
        <v>108</v>
      </c>
      <c r="C170" s="64">
        <v>72.109499999999997</v>
      </c>
      <c r="G170" t="s">
        <v>115</v>
      </c>
      <c r="H170" s="83">
        <v>115</v>
      </c>
    </row>
    <row r="171" spans="2:8" hidden="1" x14ac:dyDescent="0.25">
      <c r="B171" s="81" t="s">
        <v>123</v>
      </c>
      <c r="C171" s="64">
        <v>68</v>
      </c>
      <c r="G171" t="s">
        <v>159</v>
      </c>
      <c r="H171" s="83">
        <v>115</v>
      </c>
    </row>
    <row r="172" spans="2:8" hidden="1" x14ac:dyDescent="0.25">
      <c r="B172" s="81" t="s">
        <v>40</v>
      </c>
      <c r="C172" s="64">
        <v>58.3962</v>
      </c>
      <c r="G172" t="s">
        <v>92</v>
      </c>
      <c r="H172" s="83">
        <v>115</v>
      </c>
    </row>
    <row r="173" spans="2:8" hidden="1" x14ac:dyDescent="0.25">
      <c r="B173" s="81" t="s">
        <v>148</v>
      </c>
      <c r="C173" s="64">
        <v>54.284300000000002</v>
      </c>
      <c r="G173" t="s">
        <v>68</v>
      </c>
      <c r="H173" s="83">
        <v>110.136</v>
      </c>
    </row>
    <row r="174" spans="2:8" hidden="1" x14ac:dyDescent="0.25">
      <c r="B174" s="81" t="s">
        <v>30</v>
      </c>
      <c r="C174" s="64">
        <v>45</v>
      </c>
      <c r="G174" t="s">
        <v>65</v>
      </c>
      <c r="H174" s="83">
        <v>99.013300000000001</v>
      </c>
    </row>
    <row r="175" spans="2:8" hidden="1" x14ac:dyDescent="0.25">
      <c r="B175" s="81" t="s">
        <v>106</v>
      </c>
      <c r="C175" s="64">
        <v>44</v>
      </c>
      <c r="G175" t="s">
        <v>37</v>
      </c>
      <c r="H175" s="83">
        <v>96</v>
      </c>
    </row>
    <row r="176" spans="2:8" hidden="1" x14ac:dyDescent="0.25">
      <c r="B176" s="81" t="s">
        <v>49</v>
      </c>
      <c r="C176" s="64">
        <v>43.429699999999997</v>
      </c>
      <c r="G176" t="s">
        <v>49</v>
      </c>
      <c r="H176" s="83">
        <v>93</v>
      </c>
    </row>
    <row r="177" spans="2:8" hidden="1" x14ac:dyDescent="0.25">
      <c r="B177" s="81" t="s">
        <v>37</v>
      </c>
      <c r="C177" s="64">
        <v>39.305900000000001</v>
      </c>
      <c r="G177" t="s">
        <v>75</v>
      </c>
      <c r="H177" s="83">
        <v>92</v>
      </c>
    </row>
    <row r="178" spans="2:8" hidden="1" x14ac:dyDescent="0.25">
      <c r="B178" s="81" t="s">
        <v>65</v>
      </c>
      <c r="C178" s="64">
        <v>39.275199999999998</v>
      </c>
      <c r="G178" t="s">
        <v>106</v>
      </c>
      <c r="H178" s="83">
        <v>83</v>
      </c>
    </row>
    <row r="179" spans="2:8" hidden="1" x14ac:dyDescent="0.25">
      <c r="B179" s="81" t="s">
        <v>45</v>
      </c>
      <c r="C179" s="64">
        <v>36.358199999999997</v>
      </c>
      <c r="G179" t="s">
        <v>31</v>
      </c>
      <c r="H179" s="83">
        <v>83</v>
      </c>
    </row>
    <row r="180" spans="2:8" hidden="1" x14ac:dyDescent="0.25">
      <c r="B180" s="81" t="s">
        <v>39</v>
      </c>
      <c r="C180" s="64">
        <v>35.267600000000002</v>
      </c>
      <c r="G180" t="s">
        <v>123</v>
      </c>
      <c r="H180" s="83">
        <v>82.058700000000002</v>
      </c>
    </row>
    <row r="181" spans="2:8" hidden="1" x14ac:dyDescent="0.25">
      <c r="B181" s="81" t="s">
        <v>159</v>
      </c>
      <c r="C181" s="64">
        <v>34.458599999999997</v>
      </c>
      <c r="G181" t="s">
        <v>98</v>
      </c>
      <c r="H181" s="83">
        <v>78.249200000000002</v>
      </c>
    </row>
    <row r="182" spans="2:8" hidden="1" x14ac:dyDescent="0.25">
      <c r="B182" s="81" t="s">
        <v>82</v>
      </c>
      <c r="C182" s="64">
        <v>33.765900000000002</v>
      </c>
      <c r="G182" t="s">
        <v>40</v>
      </c>
      <c r="H182" s="83">
        <v>77</v>
      </c>
    </row>
    <row r="183" spans="2:8" hidden="1" x14ac:dyDescent="0.25">
      <c r="B183" s="81" t="s">
        <v>62</v>
      </c>
      <c r="C183" s="64">
        <v>33.2819</v>
      </c>
      <c r="G183" t="s">
        <v>144</v>
      </c>
      <c r="H183" s="83">
        <v>74</v>
      </c>
    </row>
    <row r="184" spans="2:8" hidden="1" x14ac:dyDescent="0.25">
      <c r="B184" s="81" t="s">
        <v>31</v>
      </c>
      <c r="C184" s="64">
        <v>29</v>
      </c>
      <c r="G184" t="s">
        <v>82</v>
      </c>
      <c r="H184" s="83">
        <v>73</v>
      </c>
    </row>
    <row r="185" spans="2:8" hidden="1" x14ac:dyDescent="0.25">
      <c r="B185" s="81" t="s">
        <v>144</v>
      </c>
      <c r="C185" s="64">
        <v>27</v>
      </c>
      <c r="G185" t="s">
        <v>78</v>
      </c>
      <c r="H185" s="83">
        <v>72.076599999999999</v>
      </c>
    </row>
    <row r="186" spans="2:8" hidden="1" x14ac:dyDescent="0.25">
      <c r="B186" s="81" t="s">
        <v>103</v>
      </c>
      <c r="C186" s="64">
        <v>25.2514</v>
      </c>
      <c r="G186" t="s">
        <v>156</v>
      </c>
      <c r="H186" s="83">
        <v>64</v>
      </c>
    </row>
    <row r="187" spans="2:8" hidden="1" x14ac:dyDescent="0.25">
      <c r="B187" s="81" t="s">
        <v>127</v>
      </c>
      <c r="C187" s="64">
        <v>24</v>
      </c>
      <c r="G187" t="s">
        <v>108</v>
      </c>
      <c r="H187" s="83">
        <v>52.702100000000002</v>
      </c>
    </row>
    <row r="188" spans="2:8" hidden="1" x14ac:dyDescent="0.25">
      <c r="B188" s="81" t="s">
        <v>63</v>
      </c>
      <c r="C188" s="64">
        <v>19</v>
      </c>
      <c r="G188" t="s">
        <v>77</v>
      </c>
      <c r="H188" s="83">
        <v>49</v>
      </c>
    </row>
    <row r="189" spans="2:8" hidden="1" x14ac:dyDescent="0.25">
      <c r="B189" s="81" t="s">
        <v>77</v>
      </c>
      <c r="C189" s="64">
        <v>16.255500000000001</v>
      </c>
      <c r="G189" t="s">
        <v>145</v>
      </c>
      <c r="H189" s="83">
        <v>43.572000000000003</v>
      </c>
    </row>
    <row r="190" spans="2:8" hidden="1" x14ac:dyDescent="0.25">
      <c r="B190" s="81" t="s">
        <v>145</v>
      </c>
      <c r="C190" s="64">
        <v>16.063199999999998</v>
      </c>
      <c r="G190" t="s">
        <v>62</v>
      </c>
      <c r="H190" s="83">
        <v>39.147199999999998</v>
      </c>
    </row>
    <row r="191" spans="2:8" hidden="1" x14ac:dyDescent="0.25">
      <c r="B191" s="81" t="s">
        <v>146</v>
      </c>
      <c r="C191" s="64">
        <v>13.065799999999999</v>
      </c>
      <c r="G191" t="s">
        <v>127</v>
      </c>
      <c r="H191" s="83">
        <v>26.0748</v>
      </c>
    </row>
    <row r="192" spans="2:8" hidden="1" x14ac:dyDescent="0.25">
      <c r="B192" s="81" t="s">
        <v>66</v>
      </c>
      <c r="C192" s="64">
        <v>12.078799999999999</v>
      </c>
      <c r="G192" t="s">
        <v>66</v>
      </c>
      <c r="H192" s="83">
        <v>24</v>
      </c>
    </row>
    <row r="193" spans="2:8" hidden="1" x14ac:dyDescent="0.25">
      <c r="B193" s="81" t="s">
        <v>109</v>
      </c>
      <c r="C193" s="64">
        <v>7.8090999999999999</v>
      </c>
      <c r="G193" t="s">
        <v>117</v>
      </c>
      <c r="H193" s="83">
        <v>21.057099999999998</v>
      </c>
    </row>
    <row r="194" spans="2:8" hidden="1" x14ac:dyDescent="0.25">
      <c r="B194" s="81" t="s">
        <v>93</v>
      </c>
      <c r="C194" s="64">
        <v>7.2423999999999999</v>
      </c>
      <c r="G194" t="s">
        <v>146</v>
      </c>
      <c r="H194" s="83">
        <v>14.029400000000001</v>
      </c>
    </row>
    <row r="195" spans="2:8" hidden="1" x14ac:dyDescent="0.25">
      <c r="B195" s="81" t="s">
        <v>46</v>
      </c>
      <c r="C195" s="64">
        <v>6.0972999999999997</v>
      </c>
      <c r="G195" t="s">
        <v>109</v>
      </c>
      <c r="H195" s="83">
        <v>14</v>
      </c>
    </row>
    <row r="196" spans="2:8" hidden="1" x14ac:dyDescent="0.25">
      <c r="B196" s="81" t="s">
        <v>118</v>
      </c>
      <c r="C196" s="64">
        <v>5.0617999999999999</v>
      </c>
      <c r="G196" t="s">
        <v>46</v>
      </c>
      <c r="H196" s="83">
        <v>11.2379</v>
      </c>
    </row>
    <row r="197" spans="2:8" hidden="1" x14ac:dyDescent="0.25">
      <c r="B197" s="81" t="s">
        <v>113</v>
      </c>
      <c r="C197" s="64">
        <v>3.2025000000000001</v>
      </c>
      <c r="G197" t="s">
        <v>118</v>
      </c>
      <c r="H197" s="83">
        <v>11.216799999999999</v>
      </c>
    </row>
    <row r="198" spans="2:8" hidden="1" x14ac:dyDescent="0.25">
      <c r="B198" s="81" t="s">
        <v>64</v>
      </c>
      <c r="C198" s="64">
        <v>3.1536</v>
      </c>
      <c r="G198" t="s">
        <v>93</v>
      </c>
      <c r="H198" s="83">
        <v>10.203200000000001</v>
      </c>
    </row>
    <row r="199" spans="2:8" hidden="1" x14ac:dyDescent="0.25">
      <c r="B199" s="81" t="s">
        <v>111</v>
      </c>
      <c r="C199" s="64">
        <v>2.4051</v>
      </c>
      <c r="G199" t="s">
        <v>113</v>
      </c>
      <c r="H199" s="83">
        <v>8.3849</v>
      </c>
    </row>
    <row r="200" spans="2:8" hidden="1" x14ac:dyDescent="0.25">
      <c r="B200" s="81" t="s">
        <v>117</v>
      </c>
      <c r="C200" s="64">
        <v>1.0008999999999999</v>
      </c>
      <c r="G200" t="s">
        <v>64</v>
      </c>
      <c r="H200" s="83">
        <v>7</v>
      </c>
    </row>
    <row r="201" spans="2:8" hidden="1" x14ac:dyDescent="0.25">
      <c r="B201" s="81" t="s">
        <v>155</v>
      </c>
      <c r="C201" s="64">
        <v>0.93799999999999994</v>
      </c>
      <c r="G201" t="s">
        <v>155</v>
      </c>
      <c r="H201" s="83">
        <v>2.1467999999999998</v>
      </c>
    </row>
    <row r="202" spans="2:8" hidden="1" x14ac:dyDescent="0.25">
      <c r="B202" s="81" t="s">
        <v>156</v>
      </c>
      <c r="C202" s="64">
        <v>0.26919999999999999</v>
      </c>
      <c r="G202" t="s">
        <v>48</v>
      </c>
      <c r="H202" s="83">
        <v>2.1082999999999998</v>
      </c>
    </row>
    <row r="203" spans="2:8" hidden="1" x14ac:dyDescent="0.25">
      <c r="B203" s="81" t="s">
        <v>48</v>
      </c>
      <c r="C203" s="64">
        <v>0.193</v>
      </c>
      <c r="G203" t="s">
        <v>111</v>
      </c>
      <c r="H203" s="83">
        <v>1.1494</v>
      </c>
    </row>
    <row r="204" spans="2:8" x14ac:dyDescent="0.25">
      <c r="B204" s="81"/>
      <c r="H204" s="83"/>
    </row>
    <row r="205" spans="2:8" x14ac:dyDescent="0.25">
      <c r="B205" s="81"/>
      <c r="H205" s="83"/>
    </row>
    <row r="206" spans="2:8" x14ac:dyDescent="0.25">
      <c r="H206" s="83"/>
    </row>
    <row r="207" spans="2:8" x14ac:dyDescent="0.25">
      <c r="H207" s="83"/>
    </row>
    <row r="208" spans="2:8" x14ac:dyDescent="0.25">
      <c r="H208" s="83"/>
    </row>
    <row r="209" spans="8:8" x14ac:dyDescent="0.25">
      <c r="H209" s="83"/>
    </row>
    <row r="210" spans="8:8" x14ac:dyDescent="0.25">
      <c r="H210" s="83"/>
    </row>
    <row r="211" spans="8:8" x14ac:dyDescent="0.25">
      <c r="H211" s="83"/>
    </row>
    <row r="212" spans="8:8" x14ac:dyDescent="0.25">
      <c r="H212" s="83"/>
    </row>
    <row r="213" spans="8:8" x14ac:dyDescent="0.25">
      <c r="H213" s="83"/>
    </row>
    <row r="214" spans="8:8" x14ac:dyDescent="0.25">
      <c r="H214" s="83"/>
    </row>
    <row r="215" spans="8:8" x14ac:dyDescent="0.25">
      <c r="H215" s="83"/>
    </row>
    <row r="216" spans="8:8" x14ac:dyDescent="0.25">
      <c r="H216" s="83"/>
    </row>
    <row r="217" spans="8:8" x14ac:dyDescent="0.25">
      <c r="H217" s="83"/>
    </row>
    <row r="218" spans="8:8" x14ac:dyDescent="0.25">
      <c r="H218" s="83"/>
    </row>
    <row r="219" spans="8:8" x14ac:dyDescent="0.25">
      <c r="H219" s="83"/>
    </row>
    <row r="220" spans="8:8" x14ac:dyDescent="0.25">
      <c r="H220" s="83"/>
    </row>
  </sheetData>
  <sheetProtection algorithmName="SHA-512" hashValue="NVfMYCpJ55zfEDum53rMqGpclj+AZ5oiPhQKEQfOsO3RLVChPD6Kh6rNFfHhANuH6cUUJ1GQhUIOPxXYoIrP1w==" saltValue="j62ODTowKPVQz2H2kFJUAQ==" spinCount="100000" sheet="1" scenarios="1"/>
  <mergeCells count="2">
    <mergeCell ref="A1:X2"/>
    <mergeCell ref="Y1:AA13"/>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P48"/>
  <sheetViews>
    <sheetView showGridLines="0" showRowColHeaders="0" zoomScale="80" zoomScaleNormal="80" workbookViewId="0">
      <selection sqref="A1:F1"/>
    </sheetView>
  </sheetViews>
  <sheetFormatPr defaultRowHeight="15.75" x14ac:dyDescent="0.25"/>
  <cols>
    <col min="1" max="2" width="9" style="64"/>
    <col min="3" max="3" width="10.75" style="64" customWidth="1"/>
    <col min="4" max="16384" width="9" style="64"/>
  </cols>
  <sheetData>
    <row r="1" spans="1:16" ht="15.75" customHeight="1" x14ac:dyDescent="0.25">
      <c r="A1" s="69"/>
      <c r="B1" s="69"/>
      <c r="C1" s="69"/>
      <c r="D1" s="69"/>
      <c r="E1" s="69"/>
      <c r="F1" s="69"/>
      <c r="G1" s="69"/>
      <c r="H1" s="69"/>
      <c r="I1" s="69"/>
      <c r="J1" s="69"/>
      <c r="K1" s="177" t="s">
        <v>284</v>
      </c>
      <c r="L1" s="177"/>
      <c r="O1" s="69"/>
      <c r="P1" s="69"/>
    </row>
    <row r="2" spans="1:16" x14ac:dyDescent="0.25">
      <c r="K2" s="177"/>
      <c r="L2" s="177"/>
    </row>
    <row r="3" spans="1:16" x14ac:dyDescent="0.25">
      <c r="K3" s="177"/>
      <c r="L3" s="177"/>
    </row>
    <row r="4" spans="1:16" x14ac:dyDescent="0.25">
      <c r="K4" s="177"/>
      <c r="L4" s="177"/>
    </row>
    <row r="5" spans="1:16" x14ac:dyDescent="0.25">
      <c r="K5" s="177"/>
      <c r="L5" s="177"/>
    </row>
    <row r="6" spans="1:16" x14ac:dyDescent="0.25">
      <c r="K6" s="177"/>
      <c r="L6" s="177"/>
    </row>
    <row r="33" spans="1:3" x14ac:dyDescent="0.25">
      <c r="A33" s="75" t="s">
        <v>317</v>
      </c>
    </row>
    <row r="39" spans="1:3" hidden="1" x14ac:dyDescent="0.25">
      <c r="A39" s="64" t="s">
        <v>210</v>
      </c>
      <c r="B39" s="64" t="s">
        <v>209</v>
      </c>
    </row>
    <row r="40" spans="1:3" hidden="1" x14ac:dyDescent="0.25">
      <c r="A40" s="64" t="s">
        <v>177</v>
      </c>
      <c r="B40" s="64">
        <v>1083546</v>
      </c>
      <c r="C40" s="77">
        <f t="shared" ref="C40:C48" si="0">(IF(ISNUMBER(B40),(IF(B40&lt;100,"&lt;100",IF(B40&lt;200,"&lt;200",IF(B40&lt;500,"&lt;500",IF(B40&lt;1000,"&lt;1,000",IF(B40&lt;10000,(ROUND(B40,-2)),IF(B40&lt;100000,(ROUND(B40,-3)),IF(B40&lt;1000000,(ROUND(B40,-4)),IF(B40&gt;=1000000,(ROUND(B40,-5))))))))))),"-"))</f>
        <v>1100000</v>
      </c>
    </row>
    <row r="41" spans="1:3" hidden="1" x14ac:dyDescent="0.25">
      <c r="A41" s="64" t="s">
        <v>178</v>
      </c>
      <c r="B41" s="64">
        <v>329550</v>
      </c>
      <c r="C41" s="77">
        <f t="shared" si="0"/>
        <v>330000</v>
      </c>
    </row>
    <row r="42" spans="1:3" hidden="1" x14ac:dyDescent="0.25">
      <c r="A42" s="64" t="s">
        <v>181</v>
      </c>
      <c r="B42" s="64">
        <v>131800.14939999999</v>
      </c>
      <c r="C42" s="77">
        <f t="shared" si="0"/>
        <v>130000</v>
      </c>
    </row>
    <row r="43" spans="1:3" hidden="1" x14ac:dyDescent="0.25">
      <c r="A43" s="64" t="s">
        <v>180</v>
      </c>
      <c r="B43" s="64">
        <v>89731.438200000004</v>
      </c>
      <c r="C43" s="77">
        <f t="shared" si="0"/>
        <v>90000</v>
      </c>
    </row>
    <row r="44" spans="1:3" hidden="1" x14ac:dyDescent="0.25">
      <c r="A44" s="64" t="s">
        <v>315</v>
      </c>
      <c r="B44" s="64">
        <v>73754.907399999996</v>
      </c>
      <c r="C44" s="77">
        <f t="shared" si="0"/>
        <v>74000</v>
      </c>
    </row>
    <row r="45" spans="1:3" hidden="1" x14ac:dyDescent="0.25">
      <c r="A45" s="64" t="s">
        <v>224</v>
      </c>
      <c r="B45" s="64">
        <v>35566.311699999998</v>
      </c>
      <c r="C45" s="77">
        <f t="shared" si="0"/>
        <v>36000</v>
      </c>
    </row>
    <row r="46" spans="1:3" hidden="1" x14ac:dyDescent="0.25">
      <c r="A46" s="64" t="s">
        <v>182</v>
      </c>
      <c r="B46" s="64">
        <v>16488.7487</v>
      </c>
      <c r="C46" s="77">
        <f t="shared" si="0"/>
        <v>16000</v>
      </c>
    </row>
    <row r="47" spans="1:3" hidden="1" x14ac:dyDescent="0.25">
      <c r="A47" s="64" t="s">
        <v>179</v>
      </c>
      <c r="B47" s="64">
        <v>8739</v>
      </c>
      <c r="C47" s="77">
        <f t="shared" si="0"/>
        <v>8700</v>
      </c>
    </row>
    <row r="48" spans="1:3" hidden="1" x14ac:dyDescent="0.25">
      <c r="A48" s="64" t="s">
        <v>11</v>
      </c>
      <c r="B48" s="64">
        <f>SUM(B40:B47)</f>
        <v>1769176.5554</v>
      </c>
      <c r="C48" s="77">
        <f t="shared" si="0"/>
        <v>1800000</v>
      </c>
    </row>
  </sheetData>
  <sheetProtection algorithmName="SHA-512" hashValue="WkpeSwIJGu0MGxN/Ag3tccX/BUdNVwtxx1kpPtOC4mvepe9Fab7Rf9rZGRVtWb/yjQddYhosXLixfnBYEnPvrw==" saltValue="iEz8y5vFCUzD4RgCibpHSg==" spinCount="100000" sheet="1" scenarios="1"/>
  <mergeCells count="1">
    <mergeCell ref="K1:L6"/>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P51"/>
  <sheetViews>
    <sheetView showGridLines="0" showRowColHeaders="0" zoomScale="70" zoomScaleNormal="70" workbookViewId="0">
      <selection sqref="A1:F1"/>
    </sheetView>
  </sheetViews>
  <sheetFormatPr defaultRowHeight="15.75" x14ac:dyDescent="0.25"/>
  <cols>
    <col min="1" max="2" width="9" style="7"/>
    <col min="3" max="3" width="11.5" style="7" customWidth="1"/>
    <col min="4" max="16384" width="9" style="7"/>
  </cols>
  <sheetData>
    <row r="1" spans="1:16" ht="15.75" customHeight="1" x14ac:dyDescent="0.25">
      <c r="A1" s="9"/>
      <c r="B1" s="9"/>
      <c r="C1" s="9"/>
      <c r="D1" s="9"/>
      <c r="E1" s="9"/>
      <c r="F1" s="9"/>
      <c r="G1" s="9"/>
      <c r="H1" s="9"/>
      <c r="I1" s="9"/>
      <c r="J1" s="9"/>
      <c r="O1" s="9"/>
      <c r="P1" s="9"/>
    </row>
    <row r="36" spans="1:4" x14ac:dyDescent="0.25">
      <c r="A36" s="8" t="s">
        <v>317</v>
      </c>
    </row>
    <row r="37" spans="1:4" x14ac:dyDescent="0.25">
      <c r="A37" s="8"/>
    </row>
    <row r="39" spans="1:4" hidden="1" x14ac:dyDescent="0.25">
      <c r="A39" s="7" t="s">
        <v>210</v>
      </c>
      <c r="B39" s="7" t="s">
        <v>209</v>
      </c>
    </row>
    <row r="40" spans="1:4" hidden="1" x14ac:dyDescent="0.25">
      <c r="A40" s="156" t="s">
        <v>149</v>
      </c>
      <c r="B40" s="12">
        <v>4149</v>
      </c>
      <c r="C40" s="163">
        <f t="shared" ref="C40:C46" si="0">(IF(ISNUMBER(B40),(IF(B40&lt;100,"&lt;100",IF(B40&lt;200,"&lt;200",IF(B40&lt;500,"&lt;500",IF(B40&lt;1000,"&lt;1,000",IF(B40&lt;10000,(ROUND(B40,-2)),IF(B40&lt;100000,(ROUND(B40,-3)),IF(B40&lt;1000000,(ROUND(B40,-4)),IF(B40&gt;=1000000,(ROUND(B40,-5))))))))))),"-"))</f>
        <v>4100</v>
      </c>
      <c r="D40" s="10">
        <f t="shared" ref="D40:D49" si="1">B40/$B$51</f>
        <v>0.47476828012358391</v>
      </c>
    </row>
    <row r="41" spans="1:4" hidden="1" x14ac:dyDescent="0.25">
      <c r="A41" s="156" t="s">
        <v>96</v>
      </c>
      <c r="B41" s="12">
        <v>1155</v>
      </c>
      <c r="C41" s="163">
        <f t="shared" si="0"/>
        <v>1200</v>
      </c>
      <c r="D41" s="10">
        <f t="shared" si="1"/>
        <v>0.13216615173360796</v>
      </c>
    </row>
    <row r="42" spans="1:4" hidden="1" x14ac:dyDescent="0.25">
      <c r="A42" s="156" t="s">
        <v>119</v>
      </c>
      <c r="B42" s="12">
        <v>795</v>
      </c>
      <c r="C42" s="163" t="str">
        <f t="shared" si="0"/>
        <v>&lt;1,000</v>
      </c>
      <c r="D42" s="10">
        <f t="shared" si="1"/>
        <v>9.0971507037418464E-2</v>
      </c>
    </row>
    <row r="43" spans="1:4" hidden="1" x14ac:dyDescent="0.25">
      <c r="A43" s="156" t="s">
        <v>72</v>
      </c>
      <c r="B43" s="12">
        <v>711</v>
      </c>
      <c r="C43" s="163" t="str">
        <f t="shared" si="0"/>
        <v>&lt;1,000</v>
      </c>
      <c r="D43" s="10">
        <f t="shared" si="1"/>
        <v>8.1359423274974252E-2</v>
      </c>
    </row>
    <row r="44" spans="1:4" hidden="1" x14ac:dyDescent="0.25">
      <c r="A44" s="156" t="s">
        <v>167</v>
      </c>
      <c r="B44" s="12">
        <v>707</v>
      </c>
      <c r="C44" s="163" t="str">
        <f t="shared" si="0"/>
        <v>&lt;1,000</v>
      </c>
      <c r="D44" s="10">
        <f t="shared" si="1"/>
        <v>8.0901705000572144E-2</v>
      </c>
    </row>
    <row r="45" spans="1:4" hidden="1" x14ac:dyDescent="0.25">
      <c r="A45" s="156" t="s">
        <v>69</v>
      </c>
      <c r="B45" s="12">
        <v>656</v>
      </c>
      <c r="C45" s="163" t="str">
        <f t="shared" si="0"/>
        <v>&lt;1,000</v>
      </c>
      <c r="D45" s="10">
        <f t="shared" si="1"/>
        <v>7.5065797001945309E-2</v>
      </c>
    </row>
    <row r="46" spans="1:4" hidden="1" x14ac:dyDescent="0.25">
      <c r="A46" s="156" t="s">
        <v>32</v>
      </c>
      <c r="B46" s="12">
        <v>248</v>
      </c>
      <c r="C46" s="163" t="str">
        <f t="shared" si="0"/>
        <v>&lt;500</v>
      </c>
      <c r="D46" s="10">
        <f t="shared" si="1"/>
        <v>2.8378533012930543E-2</v>
      </c>
    </row>
    <row r="47" spans="1:4" hidden="1" x14ac:dyDescent="0.25">
      <c r="A47" s="156" t="s">
        <v>128</v>
      </c>
      <c r="B47" s="12">
        <v>120</v>
      </c>
      <c r="C47" s="163"/>
      <c r="D47" s="10">
        <f t="shared" si="1"/>
        <v>1.3731548232063165E-2</v>
      </c>
    </row>
    <row r="48" spans="1:4" hidden="1" x14ac:dyDescent="0.25">
      <c r="A48" s="156" t="s">
        <v>159</v>
      </c>
      <c r="B48" s="12">
        <v>115</v>
      </c>
      <c r="C48" s="163"/>
      <c r="D48" s="10">
        <f t="shared" si="1"/>
        <v>1.3159400389060534E-2</v>
      </c>
    </row>
    <row r="49" spans="1:4" hidden="1" x14ac:dyDescent="0.25">
      <c r="A49" s="156" t="s">
        <v>106</v>
      </c>
      <c r="B49" s="12">
        <v>83</v>
      </c>
      <c r="C49" s="163"/>
      <c r="D49" s="10">
        <f t="shared" si="1"/>
        <v>9.4976541938436888E-3</v>
      </c>
    </row>
    <row r="50" spans="1:4" hidden="1" x14ac:dyDescent="0.25">
      <c r="C50" s="163"/>
      <c r="D50" s="10"/>
    </row>
    <row r="51" spans="1:4" hidden="1" x14ac:dyDescent="0.25">
      <c r="A51" s="7" t="s">
        <v>234</v>
      </c>
      <c r="B51" s="12">
        <v>8739</v>
      </c>
      <c r="C51" s="163">
        <f t="shared" ref="C51" si="2">(IF(ISNUMBER(B51),(IF(B51&lt;100,"&lt;100",IF(B51&lt;200,"&lt;200",IF(B51&lt;500,"&lt;500",IF(B51&lt;1000,"&lt;1,000",IF(B51&lt;10000,(ROUND(B51,-2)),IF(B51&lt;100000,(ROUND(B51,-3)),IF(B51&lt;1000000,(ROUND(B51,-4)),IF(B51&gt;=1000000,(ROUND(B51,-5))))))))))),"-"))</f>
        <v>8700</v>
      </c>
      <c r="D51" s="10">
        <f>B51/$B$51</f>
        <v>1</v>
      </c>
    </row>
  </sheetData>
  <sheetProtection algorithmName="SHA-512" hashValue="kwue2tg0ltkZOC1QnKaiGZAEjPZPS/yTOYwNifkjyUxoqwSijnr2QkFGwUeeW4q/KtSo8G+X14JCDqqp+XFztg==" saltValue="CrsDOVPZt3z7xW1+nd3gqQ==" spinCount="100000" sheet="1" scenarios="1"/>
  <sortState ref="A39:D49">
    <sortCondition descending="1" ref="B40"/>
  </sortState>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AA204"/>
  <sheetViews>
    <sheetView showGridLines="0" showRowColHeaders="0" zoomScale="60" zoomScaleNormal="60" workbookViewId="0">
      <selection sqref="A1:X1"/>
    </sheetView>
  </sheetViews>
  <sheetFormatPr defaultRowHeight="15.75" x14ac:dyDescent="0.25"/>
  <cols>
    <col min="1" max="1" width="9" style="64"/>
    <col min="2" max="2" width="10.125" style="64" bestFit="1" customWidth="1"/>
    <col min="3" max="3" width="9" style="64"/>
    <col min="4" max="4" width="9.75" style="64" customWidth="1"/>
    <col min="5" max="14" width="9" style="64"/>
    <col min="15" max="15" width="9.25" style="64" customWidth="1"/>
    <col min="16" max="16" width="10.25" style="64" customWidth="1"/>
    <col min="17" max="16384" width="9" style="64"/>
  </cols>
  <sheetData>
    <row r="1" spans="1:27" ht="21" customHeight="1" x14ac:dyDescent="0.35">
      <c r="A1" s="175" t="s">
        <v>285</v>
      </c>
      <c r="B1" s="175"/>
      <c r="C1" s="175"/>
      <c r="D1" s="175"/>
      <c r="E1" s="175"/>
      <c r="F1" s="175"/>
      <c r="G1" s="175"/>
      <c r="H1" s="175"/>
      <c r="I1" s="175"/>
      <c r="J1" s="175"/>
      <c r="K1" s="175"/>
      <c r="L1" s="175"/>
      <c r="M1" s="175"/>
      <c r="N1" s="175"/>
      <c r="O1" s="175"/>
      <c r="P1" s="175"/>
      <c r="Q1" s="175"/>
      <c r="R1" s="175"/>
      <c r="S1" s="175"/>
      <c r="T1" s="175"/>
      <c r="U1" s="175"/>
      <c r="V1" s="175"/>
      <c r="W1" s="175"/>
      <c r="X1" s="175"/>
      <c r="Y1" s="170" t="s">
        <v>286</v>
      </c>
      <c r="Z1" s="170"/>
      <c r="AA1" s="170"/>
    </row>
    <row r="2" spans="1:27" ht="15.75" customHeight="1" x14ac:dyDescent="0.25">
      <c r="X2" s="71"/>
      <c r="Y2" s="170"/>
      <c r="Z2" s="170"/>
      <c r="AA2" s="170"/>
    </row>
    <row r="3" spans="1:27" ht="15.75" customHeight="1" x14ac:dyDescent="0.25">
      <c r="X3" s="71"/>
      <c r="Y3" s="170"/>
      <c r="Z3" s="170"/>
      <c r="AA3" s="170"/>
    </row>
    <row r="4" spans="1:27" ht="15.75" customHeight="1" x14ac:dyDescent="0.25">
      <c r="X4" s="71"/>
      <c r="Y4" s="170"/>
      <c r="Z4" s="170"/>
      <c r="AA4" s="170"/>
    </row>
    <row r="5" spans="1:27" ht="15.75" customHeight="1" x14ac:dyDescent="0.25">
      <c r="X5" s="71"/>
      <c r="Y5" s="170"/>
      <c r="Z5" s="170"/>
      <c r="AA5" s="170"/>
    </row>
    <row r="6" spans="1:27" ht="15.75" customHeight="1" x14ac:dyDescent="0.25">
      <c r="X6" s="71"/>
      <c r="Y6" s="170"/>
      <c r="Z6" s="170"/>
      <c r="AA6" s="170"/>
    </row>
    <row r="7" spans="1:27" ht="15.75" customHeight="1" x14ac:dyDescent="0.25">
      <c r="X7" s="71"/>
      <c r="Y7" s="170"/>
      <c r="Z7" s="170"/>
      <c r="AA7" s="170"/>
    </row>
    <row r="8" spans="1:27" ht="15.75" customHeight="1" x14ac:dyDescent="0.25">
      <c r="X8" s="71"/>
      <c r="Y8" s="170"/>
      <c r="Z8" s="170"/>
      <c r="AA8" s="170"/>
    </row>
    <row r="9" spans="1:27" ht="15.75" customHeight="1" x14ac:dyDescent="0.25">
      <c r="X9" s="71"/>
      <c r="Y9" s="170"/>
      <c r="Z9" s="170"/>
      <c r="AA9" s="170"/>
    </row>
    <row r="10" spans="1:27" ht="15.75" customHeight="1" x14ac:dyDescent="0.25">
      <c r="X10" s="71"/>
      <c r="Y10" s="170"/>
      <c r="Z10" s="170"/>
      <c r="AA10" s="170"/>
    </row>
    <row r="11" spans="1:27" ht="15.75" customHeight="1" x14ac:dyDescent="0.25">
      <c r="X11" s="71"/>
      <c r="Y11" s="170"/>
      <c r="Z11" s="170"/>
      <c r="AA11" s="170"/>
    </row>
    <row r="12" spans="1:27" ht="15.75" customHeight="1" x14ac:dyDescent="0.25">
      <c r="X12" s="71"/>
      <c r="Y12" s="71"/>
      <c r="Z12" s="71"/>
      <c r="AA12" s="71"/>
    </row>
    <row r="13" spans="1:27" ht="15.75" customHeight="1" x14ac:dyDescent="0.25">
      <c r="X13" s="71"/>
      <c r="Y13" s="71"/>
      <c r="Z13" s="71"/>
      <c r="AA13" s="71"/>
    </row>
    <row r="35" spans="1:20" ht="18.75" x14ac:dyDescent="0.25">
      <c r="A35" s="74" t="s">
        <v>317</v>
      </c>
    </row>
    <row r="38" spans="1:20" hidden="1" x14ac:dyDescent="0.25">
      <c r="B38" s="64">
        <v>2000</v>
      </c>
    </row>
    <row r="39" spans="1:20" hidden="1" x14ac:dyDescent="0.25">
      <c r="B39" s="76" t="s">
        <v>169</v>
      </c>
      <c r="C39" s="76" t="s">
        <v>217</v>
      </c>
      <c r="N39" s="64">
        <v>2015</v>
      </c>
    </row>
    <row r="40" spans="1:20" hidden="1" x14ac:dyDescent="0.25">
      <c r="A40" s="64">
        <v>1</v>
      </c>
      <c r="B40" s="81" t="s">
        <v>25</v>
      </c>
      <c r="C40" s="101">
        <v>132356.31</v>
      </c>
      <c r="D40" s="84">
        <v>130000</v>
      </c>
      <c r="E40" s="67">
        <f>C40/$C$61</f>
        <v>0.31169582770482585</v>
      </c>
      <c r="H40" s="78" t="s">
        <v>12</v>
      </c>
      <c r="I40" s="102"/>
      <c r="N40" s="76" t="s">
        <v>169</v>
      </c>
      <c r="O40" s="76" t="s">
        <v>217</v>
      </c>
    </row>
    <row r="41" spans="1:20" hidden="1" x14ac:dyDescent="0.25">
      <c r="A41" s="64">
        <v>2</v>
      </c>
      <c r="B41" s="81" t="s">
        <v>94</v>
      </c>
      <c r="C41" s="103">
        <v>52958</v>
      </c>
      <c r="D41" s="84"/>
      <c r="E41" s="67">
        <f t="shared" ref="E41:E61" si="0">C41/$C$61</f>
        <v>0.12471477667813621</v>
      </c>
      <c r="H41" s="78" t="s">
        <v>50</v>
      </c>
      <c r="I41" s="103"/>
      <c r="M41" s="64">
        <v>1</v>
      </c>
      <c r="N41" s="64" t="s">
        <v>25</v>
      </c>
      <c r="O41" s="126">
        <v>59206.34</v>
      </c>
      <c r="P41" s="84">
        <v>59000</v>
      </c>
      <c r="Q41" s="67">
        <f>O41/$O$62</f>
        <v>0.23557727386460711</v>
      </c>
      <c r="T41" s="67"/>
    </row>
    <row r="42" spans="1:20" hidden="1" x14ac:dyDescent="0.25">
      <c r="A42" s="64">
        <v>3</v>
      </c>
      <c r="B42" s="81" t="s">
        <v>126</v>
      </c>
      <c r="C42" s="115">
        <v>28756.36</v>
      </c>
      <c r="D42" s="84">
        <v>29000</v>
      </c>
      <c r="E42" s="67">
        <f t="shared" si="0"/>
        <v>6.7720514662111278E-2</v>
      </c>
      <c r="H42" s="78" t="s">
        <v>52</v>
      </c>
      <c r="I42" s="101"/>
      <c r="M42" s="64">
        <v>2</v>
      </c>
      <c r="N42" s="64" t="s">
        <v>126</v>
      </c>
      <c r="O42" s="127">
        <v>20741.330000000002</v>
      </c>
      <c r="P42" s="84">
        <v>21000</v>
      </c>
      <c r="Q42" s="67">
        <f t="shared" ref="Q42:Q61" si="1">O42/$O$62</f>
        <v>8.2528086987410335E-2</v>
      </c>
      <c r="T42" s="67"/>
    </row>
    <row r="43" spans="1:20" hidden="1" x14ac:dyDescent="0.25">
      <c r="A43" s="64">
        <v>4</v>
      </c>
      <c r="B43" s="81" t="s">
        <v>168</v>
      </c>
      <c r="C43" s="114">
        <v>14010</v>
      </c>
      <c r="D43" s="84">
        <v>14000</v>
      </c>
      <c r="E43" s="67">
        <f t="shared" si="0"/>
        <v>3.299320256166563E-2</v>
      </c>
      <c r="H43" s="78" t="s">
        <v>55</v>
      </c>
      <c r="I43" s="104"/>
      <c r="M43" s="64">
        <v>3</v>
      </c>
      <c r="N43" s="64" t="s">
        <v>17</v>
      </c>
      <c r="O43" s="128">
        <v>17997.27</v>
      </c>
      <c r="P43" s="84">
        <v>18000</v>
      </c>
      <c r="Q43" s="67">
        <f t="shared" si="1"/>
        <v>7.1609692536395222E-2</v>
      </c>
      <c r="T43" s="67"/>
    </row>
    <row r="44" spans="1:20" hidden="1" x14ac:dyDescent="0.25">
      <c r="A44" s="64">
        <v>5</v>
      </c>
      <c r="B44" s="81" t="s">
        <v>17</v>
      </c>
      <c r="C44" s="104">
        <v>12857.65</v>
      </c>
      <c r="D44" s="84">
        <v>13000</v>
      </c>
      <c r="E44" s="67">
        <f t="shared" si="0"/>
        <v>3.0279446889150609E-2</v>
      </c>
      <c r="H44" s="78" t="s">
        <v>56</v>
      </c>
      <c r="I44" s="105"/>
      <c r="M44" s="64">
        <v>4</v>
      </c>
      <c r="N44" s="64" t="s">
        <v>94</v>
      </c>
      <c r="O44" s="129">
        <v>17552</v>
      </c>
      <c r="P44" s="84"/>
      <c r="Q44" s="67">
        <f t="shared" si="1"/>
        <v>6.9837998951997105E-2</v>
      </c>
      <c r="T44" s="67"/>
    </row>
    <row r="45" spans="1:20" hidden="1" x14ac:dyDescent="0.25">
      <c r="A45" s="64">
        <v>6</v>
      </c>
      <c r="B45" s="81" t="s">
        <v>29</v>
      </c>
      <c r="C45" s="106">
        <v>11632.96</v>
      </c>
      <c r="D45" s="84">
        <v>12000</v>
      </c>
      <c r="E45" s="67">
        <f t="shared" si="0"/>
        <v>2.7395332310617682E-2</v>
      </c>
      <c r="H45" s="78" t="s">
        <v>255</v>
      </c>
      <c r="I45" s="106"/>
      <c r="M45" s="64">
        <v>5</v>
      </c>
      <c r="N45" s="64" t="s">
        <v>95</v>
      </c>
      <c r="O45" s="134">
        <v>15164.86</v>
      </c>
      <c r="P45" s="84">
        <v>15000</v>
      </c>
      <c r="Q45" s="67">
        <f t="shared" si="1"/>
        <v>6.033976052798444E-2</v>
      </c>
      <c r="T45" s="67"/>
    </row>
    <row r="46" spans="1:20" hidden="1" x14ac:dyDescent="0.25">
      <c r="A46" s="64">
        <v>7</v>
      </c>
      <c r="B46" s="81" t="s">
        <v>21</v>
      </c>
      <c r="C46" s="108">
        <v>11105.28</v>
      </c>
      <c r="D46" s="84">
        <v>11000</v>
      </c>
      <c r="E46" s="67">
        <f t="shared" si="0"/>
        <v>2.6152658996717638E-2</v>
      </c>
      <c r="H46" s="78" t="s">
        <v>67</v>
      </c>
      <c r="I46" s="107"/>
      <c r="M46" s="64">
        <v>6</v>
      </c>
      <c r="N46" s="64" t="s">
        <v>28</v>
      </c>
      <c r="O46" s="131">
        <v>9555.17</v>
      </c>
      <c r="P46" s="84">
        <v>9600</v>
      </c>
      <c r="Q46" s="67">
        <f t="shared" si="1"/>
        <v>3.8019254355409877E-2</v>
      </c>
      <c r="T46" s="67"/>
    </row>
    <row r="47" spans="1:20" hidden="1" x14ac:dyDescent="0.25">
      <c r="A47" s="64">
        <v>8</v>
      </c>
      <c r="B47" s="81" t="s">
        <v>20</v>
      </c>
      <c r="C47" s="112">
        <v>8340.18</v>
      </c>
      <c r="D47" s="84">
        <v>8300</v>
      </c>
      <c r="E47" s="67">
        <f t="shared" si="0"/>
        <v>1.9640917069289967E-2</v>
      </c>
      <c r="H47" s="78" t="s">
        <v>16</v>
      </c>
      <c r="I47" s="108"/>
      <c r="M47" s="64">
        <v>7</v>
      </c>
      <c r="N47" s="64" t="s">
        <v>21</v>
      </c>
      <c r="O47" s="133">
        <v>9364.41</v>
      </c>
      <c r="P47" s="84">
        <v>9400</v>
      </c>
      <c r="Q47" s="67">
        <f t="shared" si="1"/>
        <v>3.7260235629334046E-2</v>
      </c>
      <c r="T47" s="67"/>
    </row>
    <row r="48" spans="1:20" hidden="1" x14ac:dyDescent="0.25">
      <c r="A48" s="64">
        <v>9</v>
      </c>
      <c r="B48" s="81" t="s">
        <v>76</v>
      </c>
      <c r="C48" s="107">
        <v>8334.74</v>
      </c>
      <c r="D48" s="84">
        <v>8300</v>
      </c>
      <c r="E48" s="67">
        <f t="shared" si="0"/>
        <v>1.9628106004198214E-2</v>
      </c>
      <c r="H48" s="78" t="s">
        <v>84</v>
      </c>
      <c r="I48" s="109"/>
      <c r="M48" s="64">
        <v>8</v>
      </c>
      <c r="N48" s="64" t="s">
        <v>47</v>
      </c>
      <c r="O48" s="145">
        <v>7567.72</v>
      </c>
      <c r="P48" s="84">
        <v>7600</v>
      </c>
      <c r="Q48" s="67">
        <f t="shared" si="1"/>
        <v>3.0111350354888763E-2</v>
      </c>
      <c r="T48" s="67"/>
    </row>
    <row r="49" spans="1:20" hidden="1" x14ac:dyDescent="0.25">
      <c r="A49" s="64">
        <v>10</v>
      </c>
      <c r="B49" s="81" t="s">
        <v>120</v>
      </c>
      <c r="C49" s="125">
        <v>8245.76</v>
      </c>
      <c r="D49" s="84">
        <v>8200</v>
      </c>
      <c r="E49" s="67">
        <f t="shared" si="0"/>
        <v>1.9418560310840827E-2</v>
      </c>
      <c r="H49" s="78" t="s">
        <v>90</v>
      </c>
      <c r="I49" s="102"/>
      <c r="M49" s="64">
        <v>9</v>
      </c>
      <c r="N49" s="64" t="s">
        <v>163</v>
      </c>
      <c r="O49" s="128">
        <v>7532.28</v>
      </c>
      <c r="P49" s="84"/>
      <c r="Q49" s="67">
        <f t="shared" si="1"/>
        <v>2.997033743995834E-2</v>
      </c>
      <c r="T49" s="67"/>
    </row>
    <row r="50" spans="1:20" hidden="1" x14ac:dyDescent="0.25">
      <c r="A50" s="64">
        <v>11</v>
      </c>
      <c r="B50" s="81" t="s">
        <v>47</v>
      </c>
      <c r="C50" s="105">
        <v>7865.79</v>
      </c>
      <c r="D50" s="84">
        <v>7900</v>
      </c>
      <c r="E50" s="67">
        <f t="shared" si="0"/>
        <v>1.852374038383468E-2</v>
      </c>
      <c r="H50" s="78" t="s">
        <v>94</v>
      </c>
      <c r="I50" s="103"/>
      <c r="M50" s="64">
        <v>10</v>
      </c>
      <c r="N50" s="64" t="s">
        <v>76</v>
      </c>
      <c r="O50" s="134">
        <v>6756.9</v>
      </c>
      <c r="P50" s="84">
        <v>6800</v>
      </c>
      <c r="Q50" s="67">
        <f t="shared" si="1"/>
        <v>2.6885162666291547E-2</v>
      </c>
      <c r="T50" s="67"/>
    </row>
    <row r="51" spans="1:20" hidden="1" x14ac:dyDescent="0.25">
      <c r="A51" s="64">
        <v>12</v>
      </c>
      <c r="B51" s="81" t="s">
        <v>163</v>
      </c>
      <c r="C51" s="104">
        <v>7536.44</v>
      </c>
      <c r="D51" s="84"/>
      <c r="E51" s="67">
        <f t="shared" si="0"/>
        <v>1.7748129301487458E-2</v>
      </c>
      <c r="H51" s="78" t="s">
        <v>95</v>
      </c>
      <c r="I51" s="101"/>
      <c r="M51" s="64">
        <v>11</v>
      </c>
      <c r="N51" s="64" t="s">
        <v>168</v>
      </c>
      <c r="O51" s="132">
        <v>6401.04</v>
      </c>
      <c r="P51" s="84">
        <v>6400</v>
      </c>
      <c r="Q51" s="67">
        <f t="shared" si="1"/>
        <v>2.5469224294193914E-2</v>
      </c>
      <c r="T51" s="67"/>
    </row>
    <row r="52" spans="1:20" hidden="1" x14ac:dyDescent="0.25">
      <c r="A52" s="64">
        <v>13</v>
      </c>
      <c r="B52" s="81" t="s">
        <v>154</v>
      </c>
      <c r="C52" s="109">
        <v>7166.31</v>
      </c>
      <c r="D52" s="84">
        <v>7200</v>
      </c>
      <c r="E52" s="67">
        <f t="shared" si="0"/>
        <v>1.6876482330456105E-2</v>
      </c>
      <c r="H52" s="78" t="s">
        <v>17</v>
      </c>
      <c r="I52" s="104"/>
      <c r="M52" s="64">
        <v>12</v>
      </c>
      <c r="N52" s="64" t="s">
        <v>29</v>
      </c>
      <c r="O52" s="130">
        <v>5458.23</v>
      </c>
      <c r="P52" s="84">
        <v>5500</v>
      </c>
      <c r="Q52" s="67">
        <f t="shared" si="1"/>
        <v>2.1717858991554189E-2</v>
      </c>
      <c r="T52" s="67"/>
    </row>
    <row r="53" spans="1:20" hidden="1" x14ac:dyDescent="0.25">
      <c r="A53" s="64">
        <v>14</v>
      </c>
      <c r="B53" s="81" t="s">
        <v>16</v>
      </c>
      <c r="C53" s="108">
        <v>6602.92</v>
      </c>
      <c r="D53" s="84"/>
      <c r="E53" s="67">
        <f t="shared" si="0"/>
        <v>1.5549712852139415E-2</v>
      </c>
      <c r="H53" s="78" t="s">
        <v>18</v>
      </c>
      <c r="I53" s="111"/>
      <c r="M53" s="64">
        <v>13</v>
      </c>
      <c r="N53" s="64" t="s">
        <v>52</v>
      </c>
      <c r="O53" s="126">
        <v>4094.33</v>
      </c>
      <c r="P53" s="84">
        <v>4100</v>
      </c>
      <c r="Q53" s="67">
        <f t="shared" si="1"/>
        <v>1.6291010383382539E-2</v>
      </c>
      <c r="T53" s="67"/>
    </row>
    <row r="54" spans="1:20" hidden="1" x14ac:dyDescent="0.25">
      <c r="A54" s="64">
        <v>15</v>
      </c>
      <c r="B54" s="81" t="s">
        <v>28</v>
      </c>
      <c r="C54" s="119">
        <v>5849.69</v>
      </c>
      <c r="D54" s="84">
        <v>5800</v>
      </c>
      <c r="E54" s="67">
        <f t="shared" si="0"/>
        <v>1.3775874881723753E-2</v>
      </c>
      <c r="H54" s="78" t="s">
        <v>20</v>
      </c>
      <c r="I54" s="112"/>
      <c r="M54" s="64">
        <v>14</v>
      </c>
      <c r="N54" s="64" t="s">
        <v>140</v>
      </c>
      <c r="O54" s="150">
        <v>3770.12</v>
      </c>
      <c r="P54" s="84"/>
      <c r="Q54" s="67">
        <f t="shared" si="1"/>
        <v>1.5001004820470792E-2</v>
      </c>
      <c r="T54" s="67"/>
    </row>
    <row r="55" spans="1:20" hidden="1" x14ac:dyDescent="0.25">
      <c r="A55" s="64">
        <v>16</v>
      </c>
      <c r="B55" s="81" t="s">
        <v>166</v>
      </c>
      <c r="C55" s="114">
        <v>5397.7</v>
      </c>
      <c r="D55" s="84">
        <v>5400</v>
      </c>
      <c r="E55" s="67">
        <f t="shared" si="0"/>
        <v>1.2711449640763922E-2</v>
      </c>
      <c r="H55" s="78" t="s">
        <v>112</v>
      </c>
      <c r="I55" s="107"/>
      <c r="M55" s="64">
        <v>15</v>
      </c>
      <c r="N55" s="64" t="s">
        <v>20</v>
      </c>
      <c r="O55" s="135">
        <v>3021.7</v>
      </c>
      <c r="P55" s="84">
        <v>3000</v>
      </c>
      <c r="Q55" s="67">
        <f t="shared" si="1"/>
        <v>1.2023101722495991E-2</v>
      </c>
      <c r="T55" s="67"/>
    </row>
    <row r="56" spans="1:20" hidden="1" x14ac:dyDescent="0.25">
      <c r="A56" s="64">
        <v>17</v>
      </c>
      <c r="B56" s="81" t="s">
        <v>52</v>
      </c>
      <c r="C56" s="101">
        <v>5194.75</v>
      </c>
      <c r="D56" s="84">
        <v>5200</v>
      </c>
      <c r="E56" s="67">
        <f t="shared" si="0"/>
        <v>1.2233507423783905E-2</v>
      </c>
      <c r="H56" s="78" t="s">
        <v>21</v>
      </c>
      <c r="I56" s="108"/>
      <c r="M56" s="64">
        <v>16</v>
      </c>
      <c r="N56" s="64" t="s">
        <v>16</v>
      </c>
      <c r="O56" s="133">
        <v>2849.19</v>
      </c>
      <c r="P56" s="84"/>
      <c r="Q56" s="67">
        <f t="shared" si="1"/>
        <v>1.1336698281337775E-2</v>
      </c>
      <c r="T56" s="67"/>
    </row>
    <row r="57" spans="1:20" hidden="1" x14ac:dyDescent="0.25">
      <c r="A57" s="64">
        <v>18</v>
      </c>
      <c r="B57" s="81" t="s">
        <v>161</v>
      </c>
      <c r="C57" s="116">
        <v>4900.41</v>
      </c>
      <c r="D57" s="84">
        <v>4900</v>
      </c>
      <c r="E57" s="67">
        <f t="shared" si="0"/>
        <v>1.1540344023212837E-2</v>
      </c>
      <c r="H57" s="78" t="s">
        <v>126</v>
      </c>
      <c r="I57" s="115"/>
      <c r="M57" s="64">
        <v>17</v>
      </c>
      <c r="N57" s="64" t="s">
        <v>12</v>
      </c>
      <c r="O57" s="136">
        <v>2482.12</v>
      </c>
      <c r="P57" s="84">
        <v>2500</v>
      </c>
      <c r="Q57" s="67">
        <f t="shared" si="1"/>
        <v>9.876156219161979E-3</v>
      </c>
      <c r="T57" s="67"/>
    </row>
    <row r="58" spans="1:20" hidden="1" x14ac:dyDescent="0.25">
      <c r="A58" s="64">
        <v>19</v>
      </c>
      <c r="B58" s="81" t="s">
        <v>13</v>
      </c>
      <c r="C58" s="124">
        <v>4807.84</v>
      </c>
      <c r="D58" s="84">
        <v>4800</v>
      </c>
      <c r="E58" s="67">
        <f t="shared" si="0"/>
        <v>1.1322343968884973E-2</v>
      </c>
      <c r="H58" s="78" t="s">
        <v>224</v>
      </c>
      <c r="I58" s="116"/>
      <c r="M58" s="64">
        <v>18</v>
      </c>
      <c r="N58" s="64" t="s">
        <v>120</v>
      </c>
      <c r="O58" s="149">
        <v>2479.27</v>
      </c>
      <c r="P58" s="84">
        <v>2500</v>
      </c>
      <c r="Q58" s="67">
        <f t="shared" si="1"/>
        <v>9.8648162979556673E-3</v>
      </c>
      <c r="T58" s="67"/>
    </row>
    <row r="59" spans="1:20" hidden="1" x14ac:dyDescent="0.25">
      <c r="A59" s="64">
        <v>20</v>
      </c>
      <c r="B59" s="81" t="s">
        <v>67</v>
      </c>
      <c r="C59" s="107">
        <v>4740.53</v>
      </c>
      <c r="D59" s="84">
        <v>4700</v>
      </c>
      <c r="E59" s="67">
        <f t="shared" si="0"/>
        <v>1.1163830588126535E-2</v>
      </c>
      <c r="H59" s="78" t="s">
        <v>23</v>
      </c>
      <c r="I59" s="103"/>
      <c r="M59" s="64">
        <v>19</v>
      </c>
      <c r="N59" s="64" t="s">
        <v>166</v>
      </c>
      <c r="O59" s="132">
        <v>2453.61</v>
      </c>
      <c r="P59" s="84">
        <v>2500</v>
      </c>
      <c r="Q59" s="67">
        <f t="shared" si="1"/>
        <v>9.7627172179016435E-3</v>
      </c>
      <c r="T59" s="67"/>
    </row>
    <row r="60" spans="1:20" hidden="1" x14ac:dyDescent="0.25">
      <c r="B60" s="81" t="s">
        <v>192</v>
      </c>
      <c r="C60" s="116">
        <f>SUM(C63:C204)</f>
        <v>75973.301700000011</v>
      </c>
      <c r="D60" s="84">
        <f t="shared" ref="D60:D61" si="2">(IF(ISNUMBER(C60),(IF(C60&lt;100,"&lt;100",IF(C60&lt;200,"&lt;200",IF(C60&lt;500,"&lt;500",IF(C60&lt;1000,"&lt;1,000",IF(C60&lt;10000,(ROUND(C60,-2)),IF(C60&lt;100000,(ROUND(C60,-3)),IF(C60&lt;1000000,(ROUND(C60,-4)),IF(C60&gt;=1000000,(ROUND(C60,-5))))))))))),"-"))</f>
        <v>76000</v>
      </c>
      <c r="E60" s="67">
        <f t="shared" si="0"/>
        <v>0.17891524141803256</v>
      </c>
      <c r="H60" s="78" t="s">
        <v>25</v>
      </c>
      <c r="I60" s="101"/>
      <c r="M60" s="64">
        <v>20</v>
      </c>
      <c r="N60" s="64" t="s">
        <v>255</v>
      </c>
      <c r="O60" s="130">
        <v>2022.78</v>
      </c>
      <c r="P60" s="84">
        <v>2000</v>
      </c>
      <c r="Q60" s="67">
        <f t="shared" si="1"/>
        <v>8.0484792342821743E-3</v>
      </c>
      <c r="T60" s="67"/>
    </row>
    <row r="61" spans="1:20" hidden="1" x14ac:dyDescent="0.25">
      <c r="B61" s="81" t="s">
        <v>11</v>
      </c>
      <c r="C61" s="64">
        <v>424632.92170000001</v>
      </c>
      <c r="D61" s="84">
        <f t="shared" si="2"/>
        <v>420000</v>
      </c>
      <c r="E61" s="67">
        <f t="shared" si="0"/>
        <v>1</v>
      </c>
      <c r="H61" s="78" t="s">
        <v>26</v>
      </c>
      <c r="I61" s="104"/>
      <c r="N61" s="64" t="s">
        <v>192</v>
      </c>
      <c r="O61" s="138">
        <f>SUM(O64:O203)</f>
        <v>44853.827599999997</v>
      </c>
      <c r="P61" s="84">
        <f t="shared" ref="P61:P62" si="3">(IF(ISNUMBER(O61),(IF(O61&lt;100,"&lt;100",IF(O61&lt;200,"&lt;200",IF(O61&lt;500,"&lt;500",IF(O61&lt;1000,"&lt;1,000",IF(O61&lt;10000,(ROUND(O61,-2)),IF(O61&lt;100000,(ROUND(O61,-3)),IF(O61&lt;1000000,(ROUND(O61,-4)),IF(O61&gt;=1000000,(ROUND(O61,-5))))))))))),"-"))</f>
        <v>45000</v>
      </c>
      <c r="Q61" s="67">
        <f t="shared" si="1"/>
        <v>0.17846977922298649</v>
      </c>
      <c r="T61" s="67"/>
    </row>
    <row r="62" spans="1:20" hidden="1" x14ac:dyDescent="0.25">
      <c r="C62" s="117"/>
      <c r="H62" s="78" t="s">
        <v>28</v>
      </c>
      <c r="I62" s="110"/>
      <c r="N62" s="64" t="s">
        <v>11</v>
      </c>
      <c r="O62" s="96">
        <v>251324.4976</v>
      </c>
      <c r="P62" s="84">
        <f t="shared" si="3"/>
        <v>250000</v>
      </c>
      <c r="Q62" s="67">
        <f>O62/$O$62</f>
        <v>1</v>
      </c>
      <c r="T62" s="67"/>
    </row>
    <row r="63" spans="1:20" hidden="1" x14ac:dyDescent="0.25">
      <c r="B63" s="81" t="s">
        <v>255</v>
      </c>
      <c r="C63" s="106">
        <v>4506.3900000000003</v>
      </c>
      <c r="H63" s="78" t="s">
        <v>29</v>
      </c>
      <c r="I63" s="106"/>
      <c r="O63" s="148"/>
      <c r="P63" s="96"/>
      <c r="T63" s="67"/>
    </row>
    <row r="64" spans="1:20" hidden="1" x14ac:dyDescent="0.25">
      <c r="B64" s="81" t="s">
        <v>18</v>
      </c>
      <c r="C64" s="118">
        <v>3270.63</v>
      </c>
      <c r="H64" s="78" t="s">
        <v>76</v>
      </c>
      <c r="I64" s="107"/>
      <c r="N64" s="64" t="s">
        <v>116</v>
      </c>
      <c r="O64" s="64">
        <v>2010.98</v>
      </c>
    </row>
    <row r="65" spans="2:15" hidden="1" x14ac:dyDescent="0.25">
      <c r="B65" s="81" t="s">
        <v>90</v>
      </c>
      <c r="C65" s="102">
        <v>3102.55</v>
      </c>
      <c r="H65" s="78" t="s">
        <v>168</v>
      </c>
      <c r="I65" s="114"/>
      <c r="N65" s="64" t="s">
        <v>18</v>
      </c>
      <c r="O65" s="118">
        <v>1969.19</v>
      </c>
    </row>
    <row r="66" spans="2:15" hidden="1" x14ac:dyDescent="0.25">
      <c r="B66" s="81" t="s">
        <v>95</v>
      </c>
      <c r="C66" s="101">
        <v>2966.55</v>
      </c>
      <c r="N66" s="64" t="s">
        <v>27</v>
      </c>
      <c r="O66" s="64">
        <v>1908.86</v>
      </c>
    </row>
    <row r="67" spans="2:15" hidden="1" x14ac:dyDescent="0.25">
      <c r="B67" s="81" t="s">
        <v>27</v>
      </c>
      <c r="C67" s="64">
        <v>2876.83</v>
      </c>
      <c r="N67" s="64" t="s">
        <v>58</v>
      </c>
      <c r="O67" s="64">
        <v>1783.49</v>
      </c>
    </row>
    <row r="68" spans="2:15" hidden="1" x14ac:dyDescent="0.25">
      <c r="B68" s="81" t="s">
        <v>51</v>
      </c>
      <c r="C68" s="64">
        <v>2671.24</v>
      </c>
      <c r="N68" s="64" t="s">
        <v>59</v>
      </c>
      <c r="O68" s="64">
        <v>1729.13</v>
      </c>
    </row>
    <row r="69" spans="2:15" hidden="1" x14ac:dyDescent="0.25">
      <c r="B69" s="81" t="s">
        <v>58</v>
      </c>
      <c r="C69" s="64">
        <v>2531.5300000000002</v>
      </c>
      <c r="N69" s="64" t="s">
        <v>13</v>
      </c>
      <c r="O69" s="64">
        <v>1573.08</v>
      </c>
    </row>
    <row r="70" spans="2:15" hidden="1" x14ac:dyDescent="0.25">
      <c r="B70" s="81" t="s">
        <v>84</v>
      </c>
      <c r="C70" s="109">
        <v>2523.37</v>
      </c>
      <c r="N70" s="64" t="s">
        <v>19</v>
      </c>
      <c r="O70" s="64">
        <v>1428.82</v>
      </c>
    </row>
    <row r="71" spans="2:15" hidden="1" x14ac:dyDescent="0.25">
      <c r="B71" s="81" t="s">
        <v>70</v>
      </c>
      <c r="C71" s="64">
        <v>2195.66</v>
      </c>
      <c r="N71" s="64" t="s">
        <v>26</v>
      </c>
      <c r="O71" s="104">
        <v>1385.89</v>
      </c>
    </row>
    <row r="72" spans="2:15" hidden="1" x14ac:dyDescent="0.25">
      <c r="B72" s="81" t="s">
        <v>22</v>
      </c>
      <c r="C72" s="64">
        <v>1987.48</v>
      </c>
      <c r="N72" s="64" t="s">
        <v>154</v>
      </c>
      <c r="O72" s="64">
        <v>1321.66</v>
      </c>
    </row>
    <row r="73" spans="2:15" hidden="1" x14ac:dyDescent="0.25">
      <c r="B73" s="81" t="s">
        <v>56</v>
      </c>
      <c r="C73" s="105">
        <v>1962.47</v>
      </c>
      <c r="N73" s="64" t="s">
        <v>67</v>
      </c>
      <c r="O73" s="107">
        <v>1236.42</v>
      </c>
    </row>
    <row r="74" spans="2:15" hidden="1" x14ac:dyDescent="0.25">
      <c r="B74" s="81" t="s">
        <v>12</v>
      </c>
      <c r="C74" s="102">
        <v>1890.29</v>
      </c>
      <c r="N74" s="64" t="s">
        <v>149</v>
      </c>
      <c r="O74" s="64">
        <v>1206.57</v>
      </c>
    </row>
    <row r="75" spans="2:15" hidden="1" x14ac:dyDescent="0.25">
      <c r="B75" s="81" t="s">
        <v>116</v>
      </c>
      <c r="C75" s="64">
        <v>1826.87</v>
      </c>
      <c r="N75" s="64" t="s">
        <v>134</v>
      </c>
      <c r="O75" s="64">
        <v>1191.01</v>
      </c>
    </row>
    <row r="76" spans="2:15" hidden="1" x14ac:dyDescent="0.25">
      <c r="B76" s="81" t="s">
        <v>125</v>
      </c>
      <c r="C76" s="64">
        <v>1797.85</v>
      </c>
      <c r="N76" s="64" t="s">
        <v>161</v>
      </c>
      <c r="O76" s="64">
        <v>1075.3800000000001</v>
      </c>
    </row>
    <row r="77" spans="2:15" hidden="1" x14ac:dyDescent="0.25">
      <c r="B77" s="81" t="s">
        <v>141</v>
      </c>
      <c r="C77" s="64">
        <v>1681.08</v>
      </c>
      <c r="N77" s="64" t="s">
        <v>304</v>
      </c>
      <c r="O77" s="64">
        <v>1033.5</v>
      </c>
    </row>
    <row r="78" spans="2:15" hidden="1" x14ac:dyDescent="0.25">
      <c r="B78" s="81" t="s">
        <v>157</v>
      </c>
      <c r="C78" s="64">
        <v>1626.63</v>
      </c>
      <c r="N78" s="64" t="s">
        <v>84</v>
      </c>
      <c r="O78" s="109">
        <v>957.99</v>
      </c>
    </row>
    <row r="79" spans="2:15" hidden="1" x14ac:dyDescent="0.25">
      <c r="B79" s="81" t="s">
        <v>23</v>
      </c>
      <c r="C79" s="103">
        <v>1610.66</v>
      </c>
      <c r="N79" s="64" t="s">
        <v>79</v>
      </c>
      <c r="O79" s="64">
        <v>949.89</v>
      </c>
    </row>
    <row r="80" spans="2:15" hidden="1" x14ac:dyDescent="0.25">
      <c r="B80" s="81" t="s">
        <v>140</v>
      </c>
      <c r="C80" s="64">
        <v>1532.15</v>
      </c>
      <c r="N80" s="64" t="s">
        <v>112</v>
      </c>
      <c r="O80" s="107">
        <v>905.87</v>
      </c>
    </row>
    <row r="81" spans="2:15" hidden="1" x14ac:dyDescent="0.25">
      <c r="B81" s="81" t="s">
        <v>59</v>
      </c>
      <c r="C81" s="64">
        <v>1499.5</v>
      </c>
      <c r="N81" s="64" t="s">
        <v>129</v>
      </c>
      <c r="O81" s="64">
        <v>903.09</v>
      </c>
    </row>
    <row r="82" spans="2:15" hidden="1" x14ac:dyDescent="0.25">
      <c r="B82" s="81" t="s">
        <v>19</v>
      </c>
      <c r="C82" s="64">
        <v>1489.98</v>
      </c>
      <c r="N82" s="64" t="s">
        <v>33</v>
      </c>
      <c r="O82" s="64">
        <v>881.94</v>
      </c>
    </row>
    <row r="83" spans="2:15" hidden="1" x14ac:dyDescent="0.25">
      <c r="B83" s="81" t="s">
        <v>304</v>
      </c>
      <c r="C83" s="64">
        <v>1440.69</v>
      </c>
      <c r="N83" s="64" t="s">
        <v>86</v>
      </c>
      <c r="O83" s="64">
        <v>820.35</v>
      </c>
    </row>
    <row r="84" spans="2:15" hidden="1" x14ac:dyDescent="0.25">
      <c r="B84" s="81" t="s">
        <v>55</v>
      </c>
      <c r="C84" s="104">
        <v>1390.8</v>
      </c>
      <c r="N84" s="64" t="s">
        <v>22</v>
      </c>
      <c r="O84" s="64">
        <v>772.6</v>
      </c>
    </row>
    <row r="85" spans="2:15" hidden="1" x14ac:dyDescent="0.25">
      <c r="B85" s="81" t="s">
        <v>26</v>
      </c>
      <c r="C85" s="104">
        <v>1346.42</v>
      </c>
      <c r="N85" s="64" t="s">
        <v>87</v>
      </c>
      <c r="O85" s="64">
        <v>756.32</v>
      </c>
    </row>
    <row r="86" spans="2:15" hidden="1" x14ac:dyDescent="0.25">
      <c r="B86" s="81" t="s">
        <v>14</v>
      </c>
      <c r="C86" s="64">
        <v>1280.8599999999999</v>
      </c>
      <c r="N86" s="64" t="s">
        <v>56</v>
      </c>
      <c r="O86" s="105">
        <v>730.26</v>
      </c>
    </row>
    <row r="87" spans="2:15" hidden="1" x14ac:dyDescent="0.25">
      <c r="B87" s="81" t="s">
        <v>79</v>
      </c>
      <c r="C87" s="64">
        <v>1116.29</v>
      </c>
      <c r="N87" s="64" t="s">
        <v>23</v>
      </c>
      <c r="O87" s="103">
        <v>636.79999999999995</v>
      </c>
    </row>
    <row r="88" spans="2:15" hidden="1" x14ac:dyDescent="0.25">
      <c r="B88" s="81" t="s">
        <v>33</v>
      </c>
      <c r="C88" s="64">
        <v>1069.4100000000001</v>
      </c>
      <c r="N88" s="64" t="s">
        <v>55</v>
      </c>
      <c r="O88" s="104">
        <v>599.76</v>
      </c>
    </row>
    <row r="89" spans="2:15" hidden="1" x14ac:dyDescent="0.25">
      <c r="B89" s="81" t="s">
        <v>99</v>
      </c>
      <c r="C89" s="64">
        <v>1031.4100000000001</v>
      </c>
      <c r="N89" s="64" t="s">
        <v>99</v>
      </c>
      <c r="O89" s="64">
        <v>566.39</v>
      </c>
    </row>
    <row r="90" spans="2:15" hidden="1" x14ac:dyDescent="0.25">
      <c r="B90" s="81" t="s">
        <v>133</v>
      </c>
      <c r="C90" s="64">
        <v>999.99</v>
      </c>
      <c r="N90" s="64" t="s">
        <v>160</v>
      </c>
      <c r="O90" s="64">
        <v>526.11</v>
      </c>
    </row>
    <row r="91" spans="2:15" hidden="1" x14ac:dyDescent="0.25">
      <c r="B91" s="81" t="s">
        <v>162</v>
      </c>
      <c r="C91" s="64">
        <v>976.96</v>
      </c>
      <c r="N91" s="64" t="s">
        <v>133</v>
      </c>
      <c r="O91" s="64">
        <v>512.30999999999995</v>
      </c>
    </row>
    <row r="92" spans="2:15" hidden="1" x14ac:dyDescent="0.25">
      <c r="B92" s="81" t="s">
        <v>86</v>
      </c>
      <c r="C92" s="64">
        <v>962.79</v>
      </c>
      <c r="N92" s="64" t="s">
        <v>125</v>
      </c>
      <c r="O92" s="64">
        <v>471.8</v>
      </c>
    </row>
    <row r="93" spans="2:15" hidden="1" x14ac:dyDescent="0.25">
      <c r="B93" s="81" t="s">
        <v>143</v>
      </c>
      <c r="C93" s="64">
        <v>926.6</v>
      </c>
      <c r="N93" s="64" t="s">
        <v>83</v>
      </c>
      <c r="O93" s="64">
        <v>468.61</v>
      </c>
    </row>
    <row r="94" spans="2:15" hidden="1" x14ac:dyDescent="0.25">
      <c r="B94" s="81" t="s">
        <v>110</v>
      </c>
      <c r="C94" s="64">
        <v>753.17</v>
      </c>
      <c r="N94" s="64" t="s">
        <v>60</v>
      </c>
      <c r="O94" s="64">
        <v>459.38</v>
      </c>
    </row>
    <row r="95" spans="2:15" hidden="1" x14ac:dyDescent="0.25">
      <c r="B95" s="81" t="s">
        <v>87</v>
      </c>
      <c r="C95" s="64">
        <v>748.8</v>
      </c>
      <c r="N95" s="64" t="s">
        <v>162</v>
      </c>
      <c r="O95" s="64">
        <v>439.18</v>
      </c>
    </row>
    <row r="96" spans="2:15" hidden="1" x14ac:dyDescent="0.25">
      <c r="B96" s="81" t="s">
        <v>107</v>
      </c>
      <c r="C96" s="64">
        <v>671.11</v>
      </c>
      <c r="N96" s="64" t="s">
        <v>143</v>
      </c>
      <c r="O96" s="64">
        <v>426.95</v>
      </c>
    </row>
    <row r="97" spans="2:15" hidden="1" x14ac:dyDescent="0.25">
      <c r="B97" s="81" t="s">
        <v>112</v>
      </c>
      <c r="C97" s="107">
        <v>664.23</v>
      </c>
      <c r="N97" s="64" t="s">
        <v>50</v>
      </c>
      <c r="O97" s="103">
        <v>420.19</v>
      </c>
    </row>
    <row r="98" spans="2:15" hidden="1" x14ac:dyDescent="0.25">
      <c r="B98" s="81" t="s">
        <v>44</v>
      </c>
      <c r="C98" s="64">
        <v>652.1</v>
      </c>
      <c r="N98" s="64" t="s">
        <v>157</v>
      </c>
      <c r="O98" s="64">
        <v>408.65</v>
      </c>
    </row>
    <row r="99" spans="2:15" hidden="1" x14ac:dyDescent="0.25">
      <c r="B99" s="81" t="s">
        <v>149</v>
      </c>
      <c r="C99" s="64">
        <v>630.9</v>
      </c>
      <c r="N99" s="64" t="s">
        <v>70</v>
      </c>
      <c r="O99" s="64">
        <v>404.21</v>
      </c>
    </row>
    <row r="100" spans="2:15" hidden="1" x14ac:dyDescent="0.25">
      <c r="B100" s="81" t="s">
        <v>100</v>
      </c>
      <c r="C100" s="64">
        <v>561.96</v>
      </c>
      <c r="N100" s="64" t="s">
        <v>44</v>
      </c>
      <c r="O100" s="64">
        <v>379.21</v>
      </c>
    </row>
    <row r="101" spans="2:15" hidden="1" x14ac:dyDescent="0.25">
      <c r="B101" s="81" t="s">
        <v>80</v>
      </c>
      <c r="C101" s="64">
        <v>525.58000000000004</v>
      </c>
      <c r="N101" s="64" t="s">
        <v>147</v>
      </c>
      <c r="O101" s="64">
        <v>333.88</v>
      </c>
    </row>
    <row r="102" spans="2:15" hidden="1" x14ac:dyDescent="0.25">
      <c r="B102" s="81" t="s">
        <v>60</v>
      </c>
      <c r="C102" s="64">
        <v>512.83000000000004</v>
      </c>
      <c r="N102" s="64" t="s">
        <v>53</v>
      </c>
      <c r="O102" s="64">
        <v>329.48</v>
      </c>
    </row>
    <row r="103" spans="2:15" hidden="1" x14ac:dyDescent="0.25">
      <c r="B103" s="81" t="s">
        <v>83</v>
      </c>
      <c r="C103" s="64">
        <v>486.79</v>
      </c>
      <c r="N103" s="64" t="s">
        <v>100</v>
      </c>
      <c r="O103" s="64">
        <v>318.89</v>
      </c>
    </row>
    <row r="104" spans="2:15" hidden="1" x14ac:dyDescent="0.25">
      <c r="B104" s="81" t="s">
        <v>119</v>
      </c>
      <c r="C104" s="64">
        <v>485.72</v>
      </c>
      <c r="N104" s="64" t="s">
        <v>110</v>
      </c>
      <c r="O104" s="64">
        <v>279.10000000000002</v>
      </c>
    </row>
    <row r="105" spans="2:15" hidden="1" x14ac:dyDescent="0.25">
      <c r="B105" s="81" t="s">
        <v>50</v>
      </c>
      <c r="C105" s="103">
        <v>465.05</v>
      </c>
      <c r="N105" s="64" t="s">
        <v>305</v>
      </c>
      <c r="O105" s="64">
        <v>274.97000000000003</v>
      </c>
    </row>
    <row r="106" spans="2:15" hidden="1" x14ac:dyDescent="0.25">
      <c r="B106" s="81" t="s">
        <v>121</v>
      </c>
      <c r="C106" s="64">
        <v>463.76</v>
      </c>
      <c r="N106" s="64" t="s">
        <v>72</v>
      </c>
      <c r="O106" s="64">
        <v>261.52</v>
      </c>
    </row>
    <row r="107" spans="2:15" hidden="1" x14ac:dyDescent="0.25">
      <c r="B107" s="81" t="s">
        <v>165</v>
      </c>
      <c r="C107" s="64">
        <v>451.46</v>
      </c>
      <c r="N107" s="64" t="s">
        <v>24</v>
      </c>
      <c r="O107" s="64">
        <v>258.13</v>
      </c>
    </row>
    <row r="108" spans="2:15" hidden="1" x14ac:dyDescent="0.25">
      <c r="B108" s="81" t="s">
        <v>71</v>
      </c>
      <c r="C108" s="64">
        <v>445.38</v>
      </c>
      <c r="N108" s="64" t="s">
        <v>141</v>
      </c>
      <c r="O108" s="64">
        <v>254.87</v>
      </c>
    </row>
    <row r="109" spans="2:15" hidden="1" x14ac:dyDescent="0.25">
      <c r="B109" s="81" t="s">
        <v>73</v>
      </c>
      <c r="C109" s="64">
        <v>428.32</v>
      </c>
      <c r="N109" s="64" t="s">
        <v>57</v>
      </c>
      <c r="O109" s="64">
        <v>242.54</v>
      </c>
    </row>
    <row r="110" spans="2:15" hidden="1" x14ac:dyDescent="0.25">
      <c r="B110" s="81" t="s">
        <v>96</v>
      </c>
      <c r="C110" s="64">
        <v>401.4</v>
      </c>
      <c r="N110" s="64" t="s">
        <v>71</v>
      </c>
      <c r="O110" s="64">
        <v>240.97</v>
      </c>
    </row>
    <row r="111" spans="2:15" hidden="1" x14ac:dyDescent="0.25">
      <c r="B111" s="81" t="s">
        <v>131</v>
      </c>
      <c r="C111" s="64">
        <v>372.65</v>
      </c>
      <c r="N111" s="64" t="s">
        <v>167</v>
      </c>
      <c r="O111" s="64">
        <v>230</v>
      </c>
    </row>
    <row r="112" spans="2:15" hidden="1" x14ac:dyDescent="0.25">
      <c r="B112" s="81" t="s">
        <v>114</v>
      </c>
      <c r="C112" s="64">
        <v>368.94</v>
      </c>
      <c r="N112" s="64" t="s">
        <v>107</v>
      </c>
      <c r="O112" s="64">
        <v>228.98</v>
      </c>
    </row>
    <row r="113" spans="2:15" hidden="1" x14ac:dyDescent="0.25">
      <c r="B113" s="81" t="s">
        <v>147</v>
      </c>
      <c r="C113" s="64">
        <v>359.61</v>
      </c>
      <c r="N113" s="64" t="s">
        <v>96</v>
      </c>
      <c r="O113" s="64">
        <v>218.03</v>
      </c>
    </row>
    <row r="114" spans="2:15" hidden="1" x14ac:dyDescent="0.25">
      <c r="B114" s="81" t="s">
        <v>53</v>
      </c>
      <c r="C114" s="64">
        <v>352.56</v>
      </c>
      <c r="N114" s="64" t="s">
        <v>132</v>
      </c>
      <c r="O114" s="64">
        <v>214.77</v>
      </c>
    </row>
    <row r="115" spans="2:15" hidden="1" x14ac:dyDescent="0.25">
      <c r="B115" s="81" t="s">
        <v>132</v>
      </c>
      <c r="C115" s="64">
        <v>349.51</v>
      </c>
      <c r="N115" s="64" t="s">
        <v>135</v>
      </c>
      <c r="O115" s="64">
        <v>211.03</v>
      </c>
    </row>
    <row r="116" spans="2:15" hidden="1" x14ac:dyDescent="0.25">
      <c r="B116" s="81" t="s">
        <v>88</v>
      </c>
      <c r="C116" s="64">
        <v>348.07</v>
      </c>
      <c r="N116" s="64" t="s">
        <v>136</v>
      </c>
      <c r="O116" s="64">
        <v>210.5</v>
      </c>
    </row>
    <row r="117" spans="2:15" hidden="1" x14ac:dyDescent="0.25">
      <c r="B117" s="81" t="s">
        <v>135</v>
      </c>
      <c r="C117" s="64">
        <v>285.85000000000002</v>
      </c>
      <c r="N117" s="64" t="s">
        <v>131</v>
      </c>
      <c r="O117" s="64">
        <v>206.51</v>
      </c>
    </row>
    <row r="118" spans="2:15" hidden="1" x14ac:dyDescent="0.25">
      <c r="B118" s="81" t="s">
        <v>136</v>
      </c>
      <c r="C118" s="64">
        <v>282.79000000000002</v>
      </c>
      <c r="N118" s="64" t="s">
        <v>88</v>
      </c>
      <c r="O118" s="64">
        <v>204.83</v>
      </c>
    </row>
    <row r="119" spans="2:15" hidden="1" x14ac:dyDescent="0.25">
      <c r="B119" s="81" t="s">
        <v>91</v>
      </c>
      <c r="C119" s="64">
        <v>276.86</v>
      </c>
      <c r="N119" s="64" t="s">
        <v>119</v>
      </c>
      <c r="O119" s="64">
        <v>204.78</v>
      </c>
    </row>
    <row r="120" spans="2:15" hidden="1" x14ac:dyDescent="0.25">
      <c r="B120" s="81" t="s">
        <v>24</v>
      </c>
      <c r="C120" s="64">
        <v>270.41000000000003</v>
      </c>
      <c r="N120" s="64" t="s">
        <v>130</v>
      </c>
      <c r="O120" s="64">
        <v>178.47</v>
      </c>
    </row>
    <row r="121" spans="2:15" hidden="1" x14ac:dyDescent="0.25">
      <c r="B121" s="81" t="s">
        <v>305</v>
      </c>
      <c r="C121" s="64">
        <v>226.91</v>
      </c>
      <c r="N121" s="64" t="s">
        <v>42</v>
      </c>
      <c r="O121" s="64">
        <v>173.4</v>
      </c>
    </row>
    <row r="122" spans="2:15" hidden="1" x14ac:dyDescent="0.25">
      <c r="B122" s="81" t="s">
        <v>124</v>
      </c>
      <c r="C122" s="64">
        <v>226.13</v>
      </c>
      <c r="N122" s="64" t="s">
        <v>41</v>
      </c>
      <c r="O122" s="64">
        <v>170.04</v>
      </c>
    </row>
    <row r="123" spans="2:15" hidden="1" x14ac:dyDescent="0.25">
      <c r="B123" s="81" t="s">
        <v>81</v>
      </c>
      <c r="C123" s="64">
        <v>208.94</v>
      </c>
      <c r="N123" s="64" t="s">
        <v>101</v>
      </c>
      <c r="O123" s="64">
        <v>168.77</v>
      </c>
    </row>
    <row r="124" spans="2:15" hidden="1" x14ac:dyDescent="0.25">
      <c r="B124" s="81" t="s">
        <v>57</v>
      </c>
      <c r="C124" s="64">
        <v>205.69</v>
      </c>
      <c r="N124" s="64" t="s">
        <v>122</v>
      </c>
      <c r="O124" s="64">
        <v>163.77000000000001</v>
      </c>
    </row>
    <row r="125" spans="2:15" hidden="1" x14ac:dyDescent="0.25">
      <c r="B125" s="81" t="s">
        <v>158</v>
      </c>
      <c r="C125" s="64">
        <v>193.69</v>
      </c>
      <c r="N125" s="64" t="s">
        <v>35</v>
      </c>
      <c r="O125" s="64">
        <v>153.41</v>
      </c>
    </row>
    <row r="126" spans="2:15" hidden="1" x14ac:dyDescent="0.25">
      <c r="B126" s="81" t="s">
        <v>15</v>
      </c>
      <c r="C126" s="64">
        <v>166.69</v>
      </c>
      <c r="N126" s="64" t="s">
        <v>90</v>
      </c>
      <c r="O126" s="102">
        <v>136.97999999999999</v>
      </c>
    </row>
    <row r="127" spans="2:15" hidden="1" x14ac:dyDescent="0.25">
      <c r="B127" s="81" t="s">
        <v>130</v>
      </c>
      <c r="C127" s="64">
        <v>143.87</v>
      </c>
      <c r="N127" s="64" t="s">
        <v>51</v>
      </c>
      <c r="O127" s="64">
        <v>135.94</v>
      </c>
    </row>
    <row r="128" spans="2:15" hidden="1" x14ac:dyDescent="0.25">
      <c r="B128" s="81" t="s">
        <v>122</v>
      </c>
      <c r="C128" s="64">
        <v>140.22999999999999</v>
      </c>
      <c r="N128" s="64" t="s">
        <v>114</v>
      </c>
      <c r="O128" s="64">
        <v>135.19999999999999</v>
      </c>
    </row>
    <row r="129" spans="2:15" hidden="1" x14ac:dyDescent="0.25">
      <c r="B129" s="81" t="s">
        <v>42</v>
      </c>
      <c r="C129" s="64">
        <v>138.58000000000001</v>
      </c>
      <c r="N129" s="64" t="s">
        <v>80</v>
      </c>
      <c r="O129" s="64">
        <v>133.56</v>
      </c>
    </row>
    <row r="130" spans="2:15" hidden="1" x14ac:dyDescent="0.25">
      <c r="B130" s="81" t="s">
        <v>35</v>
      </c>
      <c r="C130" s="64">
        <v>138.04</v>
      </c>
      <c r="N130" s="64" t="s">
        <v>124</v>
      </c>
      <c r="O130" s="64">
        <v>132.03</v>
      </c>
    </row>
    <row r="131" spans="2:15" hidden="1" x14ac:dyDescent="0.25">
      <c r="B131" s="81" t="s">
        <v>74</v>
      </c>
      <c r="C131" s="64">
        <v>137.88999999999999</v>
      </c>
      <c r="N131" s="64" t="s">
        <v>102</v>
      </c>
      <c r="O131" s="64">
        <v>126.41</v>
      </c>
    </row>
    <row r="132" spans="2:15" hidden="1" x14ac:dyDescent="0.25">
      <c r="B132" s="81" t="s">
        <v>101</v>
      </c>
      <c r="C132" s="64">
        <v>136.16</v>
      </c>
      <c r="N132" s="64" t="s">
        <v>81</v>
      </c>
      <c r="O132" s="64">
        <v>121.73</v>
      </c>
    </row>
    <row r="133" spans="2:15" hidden="1" x14ac:dyDescent="0.25">
      <c r="B133" s="81" t="s">
        <v>164</v>
      </c>
      <c r="C133" s="64">
        <v>135.94</v>
      </c>
      <c r="N133" s="64" t="s">
        <v>85</v>
      </c>
      <c r="O133" s="64">
        <v>110.18</v>
      </c>
    </row>
    <row r="134" spans="2:15" hidden="1" x14ac:dyDescent="0.25">
      <c r="B134" s="81" t="s">
        <v>139</v>
      </c>
      <c r="C134" s="64">
        <v>135.04</v>
      </c>
      <c r="N134" s="64" t="s">
        <v>91</v>
      </c>
      <c r="O134" s="64">
        <v>106.07</v>
      </c>
    </row>
    <row r="135" spans="2:15" hidden="1" x14ac:dyDescent="0.25">
      <c r="B135" s="81" t="s">
        <v>69</v>
      </c>
      <c r="C135" s="64">
        <v>129.43</v>
      </c>
      <c r="N135" s="64" t="s">
        <v>73</v>
      </c>
      <c r="O135" s="64">
        <v>104.93</v>
      </c>
    </row>
    <row r="136" spans="2:15" hidden="1" x14ac:dyDescent="0.25">
      <c r="B136" s="81" t="s">
        <v>134</v>
      </c>
      <c r="C136" s="64">
        <v>127.3</v>
      </c>
      <c r="N136" s="64" t="s">
        <v>61</v>
      </c>
      <c r="O136" s="64">
        <v>102.7</v>
      </c>
    </row>
    <row r="137" spans="2:15" hidden="1" x14ac:dyDescent="0.25">
      <c r="B137" s="81" t="s">
        <v>89</v>
      </c>
      <c r="C137" s="64">
        <v>118.07</v>
      </c>
      <c r="N137" s="64" t="s">
        <v>89</v>
      </c>
      <c r="O137" s="64">
        <v>99.87</v>
      </c>
    </row>
    <row r="138" spans="2:15" hidden="1" x14ac:dyDescent="0.25">
      <c r="B138" s="81" t="s">
        <v>160</v>
      </c>
      <c r="C138" s="64">
        <v>115.89</v>
      </c>
      <c r="N138" s="64" t="s">
        <v>139</v>
      </c>
      <c r="O138" s="64">
        <v>92.49</v>
      </c>
    </row>
    <row r="139" spans="2:15" hidden="1" x14ac:dyDescent="0.25">
      <c r="B139" s="81" t="s">
        <v>85</v>
      </c>
      <c r="C139" s="64">
        <v>114.52</v>
      </c>
      <c r="N139" s="64" t="s">
        <v>14</v>
      </c>
      <c r="O139" s="64">
        <v>91.46</v>
      </c>
    </row>
    <row r="140" spans="2:15" hidden="1" x14ac:dyDescent="0.25">
      <c r="B140" s="81" t="s">
        <v>43</v>
      </c>
      <c r="C140" s="64">
        <v>107.5</v>
      </c>
      <c r="N140" s="64" t="s">
        <v>148</v>
      </c>
      <c r="O140" s="64">
        <v>89.02</v>
      </c>
    </row>
    <row r="141" spans="2:15" hidden="1" x14ac:dyDescent="0.25">
      <c r="B141" s="81" t="s">
        <v>105</v>
      </c>
      <c r="C141" s="64">
        <v>106.12</v>
      </c>
      <c r="N141" s="64" t="s">
        <v>153</v>
      </c>
      <c r="O141" s="64">
        <v>88.79</v>
      </c>
    </row>
    <row r="142" spans="2:15" hidden="1" x14ac:dyDescent="0.25">
      <c r="B142" s="81" t="s">
        <v>167</v>
      </c>
      <c r="C142" s="64">
        <v>103.51</v>
      </c>
      <c r="N142" s="64" t="s">
        <v>152</v>
      </c>
      <c r="O142" s="64">
        <v>86.15</v>
      </c>
    </row>
    <row r="143" spans="2:15" hidden="1" x14ac:dyDescent="0.25">
      <c r="B143" s="81" t="s">
        <v>129</v>
      </c>
      <c r="C143" s="64">
        <v>101.02</v>
      </c>
      <c r="N143" s="64" t="s">
        <v>121</v>
      </c>
      <c r="O143" s="64">
        <v>82.81</v>
      </c>
    </row>
    <row r="144" spans="2:15" hidden="1" x14ac:dyDescent="0.25">
      <c r="B144" s="81" t="s">
        <v>150</v>
      </c>
      <c r="C144" s="64">
        <v>99.87</v>
      </c>
      <c r="N144" s="64" t="s">
        <v>164</v>
      </c>
      <c r="O144" s="64">
        <v>77.67</v>
      </c>
    </row>
    <row r="145" spans="2:15" hidden="1" x14ac:dyDescent="0.25">
      <c r="B145" s="81" t="s">
        <v>54</v>
      </c>
      <c r="C145" s="64">
        <v>98.54</v>
      </c>
      <c r="N145" s="64" t="s">
        <v>38</v>
      </c>
      <c r="O145" s="64">
        <v>75.02</v>
      </c>
    </row>
    <row r="146" spans="2:15" hidden="1" x14ac:dyDescent="0.25">
      <c r="B146" s="81" t="s">
        <v>32</v>
      </c>
      <c r="C146" s="64">
        <v>91.6</v>
      </c>
      <c r="N146" s="64" t="s">
        <v>151</v>
      </c>
      <c r="O146" s="64">
        <v>71.569999999999993</v>
      </c>
    </row>
    <row r="147" spans="2:15" hidden="1" x14ac:dyDescent="0.25">
      <c r="B147" s="81" t="s">
        <v>38</v>
      </c>
      <c r="C147" s="64">
        <v>91.03</v>
      </c>
      <c r="N147" s="64" t="s">
        <v>63</v>
      </c>
      <c r="O147" s="64">
        <v>69.33</v>
      </c>
    </row>
    <row r="148" spans="2:15" hidden="1" x14ac:dyDescent="0.25">
      <c r="B148" s="81" t="s">
        <v>61</v>
      </c>
      <c r="C148" s="64">
        <v>87.4</v>
      </c>
      <c r="N148" s="64" t="s">
        <v>30</v>
      </c>
      <c r="O148" s="64">
        <v>65.56</v>
      </c>
    </row>
    <row r="149" spans="2:15" hidden="1" x14ac:dyDescent="0.25">
      <c r="B149" s="81" t="s">
        <v>152</v>
      </c>
      <c r="C149" s="64">
        <v>81.599999999999994</v>
      </c>
      <c r="N149" s="64" t="s">
        <v>158</v>
      </c>
      <c r="O149" s="64">
        <v>61.33</v>
      </c>
    </row>
    <row r="150" spans="2:15" hidden="1" x14ac:dyDescent="0.25">
      <c r="B150" s="81" t="s">
        <v>75</v>
      </c>
      <c r="C150" s="64">
        <v>78.25</v>
      </c>
      <c r="N150" s="64" t="s">
        <v>137</v>
      </c>
      <c r="O150" s="64">
        <v>59.5</v>
      </c>
    </row>
    <row r="151" spans="2:15" hidden="1" x14ac:dyDescent="0.25">
      <c r="B151" s="81" t="s">
        <v>34</v>
      </c>
      <c r="C151" s="64">
        <v>75.97</v>
      </c>
      <c r="N151" s="64" t="s">
        <v>32</v>
      </c>
      <c r="O151" s="64">
        <v>56.85</v>
      </c>
    </row>
    <row r="152" spans="2:15" hidden="1" x14ac:dyDescent="0.25">
      <c r="B152" s="81" t="s">
        <v>72</v>
      </c>
      <c r="C152" s="64">
        <v>74.540000000000006</v>
      </c>
      <c r="N152" s="64" t="s">
        <v>39</v>
      </c>
      <c r="O152" s="64">
        <v>56.46</v>
      </c>
    </row>
    <row r="153" spans="2:15" hidden="1" x14ac:dyDescent="0.25">
      <c r="B153" s="81" t="s">
        <v>153</v>
      </c>
      <c r="C153" s="64">
        <v>74.22</v>
      </c>
      <c r="N153" s="64" t="s">
        <v>105</v>
      </c>
      <c r="O153" s="64">
        <v>53</v>
      </c>
    </row>
    <row r="154" spans="2:15" hidden="1" x14ac:dyDescent="0.25">
      <c r="B154" s="81" t="s">
        <v>138</v>
      </c>
      <c r="C154" s="64">
        <v>73.55</v>
      </c>
      <c r="N154" s="64" t="s">
        <v>34</v>
      </c>
      <c r="O154" s="64">
        <v>50.21</v>
      </c>
    </row>
    <row r="155" spans="2:15" hidden="1" x14ac:dyDescent="0.25">
      <c r="B155" s="81" t="s">
        <v>97</v>
      </c>
      <c r="C155" s="64">
        <v>68.34</v>
      </c>
      <c r="N155" s="64" t="s">
        <v>142</v>
      </c>
      <c r="O155" s="64">
        <v>48.81</v>
      </c>
    </row>
    <row r="156" spans="2:15" hidden="1" x14ac:dyDescent="0.25">
      <c r="B156" s="81" t="s">
        <v>151</v>
      </c>
      <c r="C156" s="64">
        <v>64</v>
      </c>
      <c r="N156" s="64" t="s">
        <v>97</v>
      </c>
      <c r="O156" s="64">
        <v>48.67</v>
      </c>
    </row>
    <row r="157" spans="2:15" hidden="1" x14ac:dyDescent="0.25">
      <c r="B157" s="81" t="s">
        <v>41</v>
      </c>
      <c r="C157" s="64">
        <v>60.68</v>
      </c>
      <c r="N157" s="64" t="s">
        <v>104</v>
      </c>
      <c r="O157" s="64">
        <v>46.3</v>
      </c>
    </row>
    <row r="158" spans="2:15" hidden="1" x14ac:dyDescent="0.25">
      <c r="B158" s="81" t="s">
        <v>142</v>
      </c>
      <c r="C158" s="64">
        <v>52.34</v>
      </c>
      <c r="N158" s="64" t="s">
        <v>69</v>
      </c>
      <c r="O158" s="64">
        <v>44.32</v>
      </c>
    </row>
    <row r="159" spans="2:15" hidden="1" x14ac:dyDescent="0.25">
      <c r="B159" s="81" t="s">
        <v>137</v>
      </c>
      <c r="C159" s="64">
        <v>51.16</v>
      </c>
      <c r="N159" s="64" t="s">
        <v>36</v>
      </c>
      <c r="O159" s="64">
        <v>43.29</v>
      </c>
    </row>
    <row r="160" spans="2:15" hidden="1" x14ac:dyDescent="0.25">
      <c r="B160" s="81" t="s">
        <v>104</v>
      </c>
      <c r="C160" s="64">
        <v>47.36</v>
      </c>
      <c r="N160" s="64" t="s">
        <v>103</v>
      </c>
      <c r="O160" s="64">
        <v>42.99</v>
      </c>
    </row>
    <row r="161" spans="2:15" hidden="1" x14ac:dyDescent="0.25">
      <c r="B161" s="81" t="s">
        <v>36</v>
      </c>
      <c r="C161" s="64">
        <v>44.76</v>
      </c>
      <c r="N161" s="64" t="s">
        <v>92</v>
      </c>
      <c r="O161" s="64">
        <v>42.9</v>
      </c>
    </row>
    <row r="162" spans="2:15" hidden="1" x14ac:dyDescent="0.25">
      <c r="B162" s="81" t="s">
        <v>115</v>
      </c>
      <c r="C162" s="64">
        <v>43.54</v>
      </c>
      <c r="N162" s="64" t="s">
        <v>159</v>
      </c>
      <c r="O162" s="64">
        <v>41.38</v>
      </c>
    </row>
    <row r="163" spans="2:15" hidden="1" x14ac:dyDescent="0.25">
      <c r="B163" s="81" t="s">
        <v>102</v>
      </c>
      <c r="C163" s="64">
        <v>38.46</v>
      </c>
      <c r="N163" s="64" t="s">
        <v>138</v>
      </c>
      <c r="O163" s="64">
        <v>40.69</v>
      </c>
    </row>
    <row r="164" spans="2:15" hidden="1" x14ac:dyDescent="0.25">
      <c r="B164" s="81" t="s">
        <v>68</v>
      </c>
      <c r="C164" s="64">
        <v>32.24</v>
      </c>
      <c r="N164" s="64" t="s">
        <v>65</v>
      </c>
      <c r="O164" s="64">
        <v>40.659999999999997</v>
      </c>
    </row>
    <row r="165" spans="2:15" hidden="1" x14ac:dyDescent="0.25">
      <c r="B165" s="81" t="s">
        <v>92</v>
      </c>
      <c r="C165" s="64">
        <v>30.54</v>
      </c>
      <c r="N165" s="64" t="s">
        <v>68</v>
      </c>
      <c r="O165" s="64">
        <v>39.89</v>
      </c>
    </row>
    <row r="166" spans="2:15" hidden="1" x14ac:dyDescent="0.25">
      <c r="B166" s="81" t="s">
        <v>128</v>
      </c>
      <c r="C166" s="64">
        <v>29.96</v>
      </c>
      <c r="N166" s="64" t="s">
        <v>45</v>
      </c>
      <c r="O166" s="64">
        <v>39.479999999999997</v>
      </c>
    </row>
    <row r="167" spans="2:15" hidden="1" x14ac:dyDescent="0.25">
      <c r="B167" s="81" t="s">
        <v>98</v>
      </c>
      <c r="C167" s="64">
        <v>28.22</v>
      </c>
      <c r="N167" s="64" t="s">
        <v>150</v>
      </c>
      <c r="O167" s="64">
        <v>39.119999999999997</v>
      </c>
    </row>
    <row r="168" spans="2:15" hidden="1" x14ac:dyDescent="0.25">
      <c r="B168" s="81" t="s">
        <v>78</v>
      </c>
      <c r="C168" s="64">
        <v>27.83</v>
      </c>
      <c r="N168" s="64" t="s">
        <v>54</v>
      </c>
      <c r="O168" s="64">
        <v>36.700000000000003</v>
      </c>
    </row>
    <row r="169" spans="2:15" hidden="1" x14ac:dyDescent="0.25">
      <c r="B169" s="81" t="s">
        <v>108</v>
      </c>
      <c r="C169" s="64">
        <v>26.37</v>
      </c>
      <c r="N169" s="64" t="s">
        <v>37</v>
      </c>
      <c r="O169" s="64">
        <v>36.61</v>
      </c>
    </row>
    <row r="170" spans="2:15" hidden="1" x14ac:dyDescent="0.25">
      <c r="B170" s="81" t="s">
        <v>123</v>
      </c>
      <c r="C170" s="64">
        <v>24.56</v>
      </c>
      <c r="N170" s="64" t="s">
        <v>49</v>
      </c>
      <c r="O170" s="64">
        <v>36.4</v>
      </c>
    </row>
    <row r="171" spans="2:15" hidden="1" x14ac:dyDescent="0.25">
      <c r="B171" s="81" t="s">
        <v>40</v>
      </c>
      <c r="C171" s="64">
        <v>23.2</v>
      </c>
      <c r="N171" s="64" t="s">
        <v>43</v>
      </c>
      <c r="O171" s="64">
        <v>35.18</v>
      </c>
    </row>
    <row r="172" spans="2:15" hidden="1" x14ac:dyDescent="0.25">
      <c r="B172" s="81" t="s">
        <v>148</v>
      </c>
      <c r="C172" s="64">
        <v>22.57</v>
      </c>
      <c r="N172" s="64" t="s">
        <v>98</v>
      </c>
      <c r="O172" s="64">
        <v>33.770000000000003</v>
      </c>
    </row>
    <row r="173" spans="2:15" hidden="1" x14ac:dyDescent="0.25">
      <c r="B173" s="81" t="s">
        <v>45</v>
      </c>
      <c r="C173" s="64">
        <v>21.89</v>
      </c>
      <c r="N173" s="64" t="s">
        <v>128</v>
      </c>
      <c r="O173" s="64">
        <v>31.95</v>
      </c>
    </row>
    <row r="174" spans="2:15" hidden="1" x14ac:dyDescent="0.25">
      <c r="B174" s="81" t="s">
        <v>39</v>
      </c>
      <c r="C174" s="64">
        <v>20.87</v>
      </c>
      <c r="N174" s="64" t="s">
        <v>15</v>
      </c>
      <c r="O174" s="64">
        <v>30.62</v>
      </c>
    </row>
    <row r="175" spans="2:15" hidden="1" x14ac:dyDescent="0.25">
      <c r="B175" s="81" t="s">
        <v>37</v>
      </c>
      <c r="C175" s="64">
        <v>20.079999999999998</v>
      </c>
      <c r="N175" s="64" t="s">
        <v>123</v>
      </c>
      <c r="O175" s="64">
        <v>30.19</v>
      </c>
    </row>
    <row r="176" spans="2:15" hidden="1" x14ac:dyDescent="0.25">
      <c r="B176" s="81" t="s">
        <v>30</v>
      </c>
      <c r="C176" s="64">
        <v>19.18</v>
      </c>
      <c r="N176" s="64" t="s">
        <v>75</v>
      </c>
      <c r="O176" s="64">
        <v>29.4</v>
      </c>
    </row>
    <row r="177" spans="2:15" hidden="1" x14ac:dyDescent="0.25">
      <c r="B177" s="81" t="s">
        <v>49</v>
      </c>
      <c r="C177" s="64">
        <v>17.16</v>
      </c>
      <c r="N177" s="64" t="s">
        <v>106</v>
      </c>
      <c r="O177" s="64">
        <v>28.58</v>
      </c>
    </row>
    <row r="178" spans="2:15" hidden="1" x14ac:dyDescent="0.25">
      <c r="B178" s="81" t="s">
        <v>82</v>
      </c>
      <c r="C178" s="64">
        <v>16.07</v>
      </c>
      <c r="N178" s="64" t="s">
        <v>82</v>
      </c>
      <c r="O178" s="64">
        <v>28.01</v>
      </c>
    </row>
    <row r="179" spans="2:15" hidden="1" x14ac:dyDescent="0.25">
      <c r="B179" s="81" t="s">
        <v>65</v>
      </c>
      <c r="C179" s="64">
        <v>15.64</v>
      </c>
      <c r="N179" s="64" t="s">
        <v>31</v>
      </c>
      <c r="O179" s="64">
        <v>27.07</v>
      </c>
    </row>
    <row r="180" spans="2:15" hidden="1" x14ac:dyDescent="0.25">
      <c r="B180" s="81" t="s">
        <v>106</v>
      </c>
      <c r="C180" s="64">
        <v>15.62</v>
      </c>
      <c r="N180" s="64" t="s">
        <v>40</v>
      </c>
      <c r="O180" s="64">
        <v>26.54</v>
      </c>
    </row>
    <row r="181" spans="2:15" hidden="1" x14ac:dyDescent="0.25">
      <c r="B181" s="81" t="s">
        <v>159</v>
      </c>
      <c r="C181" s="64">
        <v>14.92</v>
      </c>
      <c r="N181" s="64" t="s">
        <v>78</v>
      </c>
      <c r="O181" s="64">
        <v>26.19</v>
      </c>
    </row>
    <row r="182" spans="2:15" hidden="1" x14ac:dyDescent="0.25">
      <c r="B182" s="81" t="s">
        <v>103</v>
      </c>
      <c r="C182" s="64">
        <v>13.35</v>
      </c>
      <c r="N182" s="64" t="s">
        <v>156</v>
      </c>
      <c r="O182" s="64">
        <v>24.06</v>
      </c>
    </row>
    <row r="183" spans="2:15" hidden="1" x14ac:dyDescent="0.25">
      <c r="B183" s="81" t="s">
        <v>62</v>
      </c>
      <c r="C183" s="64">
        <v>12.42</v>
      </c>
      <c r="N183" s="64" t="s">
        <v>108</v>
      </c>
      <c r="O183" s="64">
        <v>18.07</v>
      </c>
    </row>
    <row r="184" spans="2:15" hidden="1" x14ac:dyDescent="0.25">
      <c r="B184" s="81" t="s">
        <v>31</v>
      </c>
      <c r="C184" s="64">
        <v>11.95</v>
      </c>
      <c r="N184" s="64" t="s">
        <v>144</v>
      </c>
      <c r="O184" s="64">
        <v>17.79</v>
      </c>
    </row>
    <row r="185" spans="2:15" hidden="1" x14ac:dyDescent="0.25">
      <c r="B185" s="81" t="s">
        <v>144</v>
      </c>
      <c r="C185" s="64">
        <v>11.1</v>
      </c>
      <c r="N185" s="64" t="s">
        <v>145</v>
      </c>
      <c r="O185" s="64">
        <v>17.68</v>
      </c>
    </row>
    <row r="186" spans="2:15" hidden="1" x14ac:dyDescent="0.25">
      <c r="B186" s="81" t="s">
        <v>63</v>
      </c>
      <c r="C186" s="64">
        <v>9.09</v>
      </c>
      <c r="N186" s="64" t="s">
        <v>77</v>
      </c>
      <c r="O186" s="64">
        <v>17.34</v>
      </c>
    </row>
    <row r="187" spans="2:15" hidden="1" x14ac:dyDescent="0.25">
      <c r="B187" s="81" t="s">
        <v>127</v>
      </c>
      <c r="C187" s="64">
        <v>8.56</v>
      </c>
      <c r="N187" s="64" t="s">
        <v>165</v>
      </c>
      <c r="O187" s="64">
        <v>14.65</v>
      </c>
    </row>
    <row r="188" spans="2:15" hidden="1" x14ac:dyDescent="0.25">
      <c r="B188" s="81" t="s">
        <v>145</v>
      </c>
      <c r="C188" s="64">
        <v>6.52</v>
      </c>
      <c r="N188" s="64" t="s">
        <v>62</v>
      </c>
      <c r="O188" s="64">
        <v>14.26</v>
      </c>
    </row>
    <row r="189" spans="2:15" hidden="1" x14ac:dyDescent="0.25">
      <c r="B189" s="81" t="s">
        <v>77</v>
      </c>
      <c r="C189" s="64">
        <v>6.12</v>
      </c>
      <c r="N189" s="64" t="s">
        <v>115</v>
      </c>
      <c r="O189" s="64">
        <v>13.92</v>
      </c>
    </row>
    <row r="190" spans="2:15" hidden="1" x14ac:dyDescent="0.25">
      <c r="B190" s="81" t="s">
        <v>66</v>
      </c>
      <c r="C190" s="64">
        <v>5.14</v>
      </c>
      <c r="N190" s="64" t="s">
        <v>127</v>
      </c>
      <c r="O190" s="64">
        <v>11.19</v>
      </c>
    </row>
    <row r="191" spans="2:15" hidden="1" x14ac:dyDescent="0.25">
      <c r="B191" s="81" t="s">
        <v>146</v>
      </c>
      <c r="C191" s="64">
        <v>5.0199999999999996</v>
      </c>
      <c r="N191" s="64" t="s">
        <v>74</v>
      </c>
      <c r="O191" s="64">
        <v>9.61</v>
      </c>
    </row>
    <row r="192" spans="2:15" hidden="1" x14ac:dyDescent="0.25">
      <c r="B192" s="81" t="s">
        <v>109</v>
      </c>
      <c r="C192" s="64">
        <v>3.16</v>
      </c>
      <c r="N192" s="64" t="s">
        <v>117</v>
      </c>
      <c r="O192" s="64">
        <v>7.66</v>
      </c>
    </row>
    <row r="193" spans="2:15" hidden="1" x14ac:dyDescent="0.25">
      <c r="B193" s="81" t="s">
        <v>93</v>
      </c>
      <c r="C193" s="64">
        <v>2.73</v>
      </c>
      <c r="N193" s="64" t="s">
        <v>66</v>
      </c>
      <c r="O193" s="64">
        <v>6.15</v>
      </c>
    </row>
    <row r="194" spans="2:15" hidden="1" x14ac:dyDescent="0.25">
      <c r="B194" s="81" t="s">
        <v>46</v>
      </c>
      <c r="C194" s="64">
        <v>2.5099999999999998</v>
      </c>
      <c r="N194" s="64" t="s">
        <v>146</v>
      </c>
      <c r="O194" s="64">
        <v>5.54</v>
      </c>
    </row>
    <row r="195" spans="2:15" hidden="1" x14ac:dyDescent="0.25">
      <c r="B195" s="81" t="s">
        <v>118</v>
      </c>
      <c r="C195" s="64">
        <v>1.82</v>
      </c>
      <c r="N195" s="64" t="s">
        <v>109</v>
      </c>
      <c r="O195" s="64">
        <v>4.82</v>
      </c>
    </row>
    <row r="196" spans="2:15" hidden="1" x14ac:dyDescent="0.25">
      <c r="B196" s="81" t="s">
        <v>113</v>
      </c>
      <c r="C196" s="64">
        <v>1.53</v>
      </c>
      <c r="N196" s="64" t="s">
        <v>46</v>
      </c>
      <c r="O196" s="64">
        <v>4.3600000000000003</v>
      </c>
    </row>
    <row r="197" spans="2:15" hidden="1" x14ac:dyDescent="0.25">
      <c r="B197" s="81" t="s">
        <v>64</v>
      </c>
      <c r="C197" s="64">
        <v>1.39</v>
      </c>
      <c r="N197" s="64" t="s">
        <v>118</v>
      </c>
      <c r="O197" s="64">
        <v>4.32</v>
      </c>
    </row>
    <row r="198" spans="2:15" hidden="1" x14ac:dyDescent="0.25">
      <c r="B198" s="81" t="s">
        <v>111</v>
      </c>
      <c r="C198" s="64">
        <v>0.6895</v>
      </c>
      <c r="N198" s="64" t="s">
        <v>93</v>
      </c>
      <c r="O198" s="64">
        <v>3.84</v>
      </c>
    </row>
    <row r="199" spans="2:15" hidden="1" x14ac:dyDescent="0.25">
      <c r="B199" s="81" t="s">
        <v>117</v>
      </c>
      <c r="C199" s="64">
        <v>0.58860000000000001</v>
      </c>
      <c r="N199" s="64" t="s">
        <v>113</v>
      </c>
      <c r="O199" s="64">
        <v>3.59</v>
      </c>
    </row>
    <row r="200" spans="2:15" hidden="1" x14ac:dyDescent="0.25">
      <c r="B200" s="81" t="s">
        <v>155</v>
      </c>
      <c r="C200" s="64">
        <v>0.39389999999999997</v>
      </c>
      <c r="N200" s="64" t="s">
        <v>64</v>
      </c>
      <c r="O200" s="64">
        <v>1.51</v>
      </c>
    </row>
    <row r="201" spans="2:15" hidden="1" x14ac:dyDescent="0.25">
      <c r="B201" s="81" t="s">
        <v>156</v>
      </c>
      <c r="C201" s="64">
        <v>9.6299999999999997E-2</v>
      </c>
      <c r="N201" s="64" t="s">
        <v>155</v>
      </c>
      <c r="O201" s="64">
        <v>0.64980000000000004</v>
      </c>
    </row>
    <row r="202" spans="2:15" hidden="1" x14ac:dyDescent="0.25">
      <c r="B202" s="81" t="s">
        <v>48</v>
      </c>
      <c r="C202" s="64">
        <v>9.3399999999999997E-2</v>
      </c>
      <c r="N202" s="64" t="s">
        <v>48</v>
      </c>
      <c r="O202" s="64">
        <v>0.63109999999999999</v>
      </c>
    </row>
    <row r="203" spans="2:15" hidden="1" x14ac:dyDescent="0.25">
      <c r="B203" s="81"/>
      <c r="N203" s="64" t="s">
        <v>111</v>
      </c>
      <c r="O203" s="64">
        <v>0.1767</v>
      </c>
    </row>
    <row r="204" spans="2:15" x14ac:dyDescent="0.25">
      <c r="B204" s="81"/>
    </row>
  </sheetData>
  <sheetProtection algorithmName="SHA-512" hashValue="jgPVKS3D6JXqOl7aOseX220ZU8I4E35eg0vdLkI9aEot5Qa4jzHr6u2mBbYW+d5XGh6e4T8vPtn3USbYAN8kpg==" saltValue="U5fBP4Oqj+we6EkE1ltFNg==" spinCount="100000" sheet="1" scenarios="1"/>
  <mergeCells count="2">
    <mergeCell ref="A1:X1"/>
    <mergeCell ref="Y1:AA11"/>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O48"/>
  <sheetViews>
    <sheetView showGridLines="0" showRowColHeaders="0" zoomScale="80" zoomScaleNormal="80" workbookViewId="0">
      <selection sqref="A1:F1"/>
    </sheetView>
  </sheetViews>
  <sheetFormatPr defaultRowHeight="15.75" x14ac:dyDescent="0.25"/>
  <cols>
    <col min="1" max="16384" width="9" style="64"/>
  </cols>
  <sheetData>
    <row r="1" spans="1:1" x14ac:dyDescent="0.25">
      <c r="A1" s="82"/>
    </row>
    <row r="12" spans="1:1" x14ac:dyDescent="0.25">
      <c r="A12" s="83"/>
    </row>
    <row r="13" spans="1:1" x14ac:dyDescent="0.25">
      <c r="A13" s="83"/>
    </row>
    <row r="14" spans="1:1" x14ac:dyDescent="0.25">
      <c r="A14" s="83"/>
    </row>
    <row r="15" spans="1:1" x14ac:dyDescent="0.25">
      <c r="A15" s="83"/>
    </row>
    <row r="29" spans="5:15" x14ac:dyDescent="0.25">
      <c r="E29" s="75"/>
      <c r="F29" s="75"/>
      <c r="G29" s="75"/>
      <c r="H29" s="75"/>
      <c r="I29" s="75"/>
      <c r="J29" s="75"/>
      <c r="K29" s="75"/>
      <c r="L29" s="75"/>
      <c r="M29" s="75"/>
      <c r="N29" s="75"/>
      <c r="O29" s="75"/>
    </row>
    <row r="33" spans="1:4" x14ac:dyDescent="0.25">
      <c r="A33" s="75" t="s">
        <v>317</v>
      </c>
    </row>
    <row r="38" spans="1:4" hidden="1" x14ac:dyDescent="0.25">
      <c r="A38" s="69" t="s">
        <v>169</v>
      </c>
      <c r="B38" s="69" t="s">
        <v>209</v>
      </c>
    </row>
    <row r="39" spans="1:4" hidden="1" x14ac:dyDescent="0.25">
      <c r="A39" s="83" t="s">
        <v>177</v>
      </c>
      <c r="B39" s="83">
        <v>133161.74</v>
      </c>
      <c r="C39" s="87">
        <v>130000</v>
      </c>
      <c r="D39" s="67">
        <f t="shared" ref="D39:D46" si="0">B39/$B$48</f>
        <v>0.52983987343699357</v>
      </c>
    </row>
    <row r="40" spans="1:4" hidden="1" x14ac:dyDescent="0.25">
      <c r="A40" s="83" t="s">
        <v>178</v>
      </c>
      <c r="B40" s="83">
        <v>35736.720000000001</v>
      </c>
      <c r="C40" s="87">
        <v>36000</v>
      </c>
      <c r="D40" s="67">
        <f t="shared" si="0"/>
        <v>0.14219353999018997</v>
      </c>
    </row>
    <row r="41" spans="1:4" hidden="1" x14ac:dyDescent="0.25">
      <c r="A41" s="83" t="s">
        <v>180</v>
      </c>
      <c r="B41" s="83">
        <v>25194.881099999999</v>
      </c>
      <c r="C41" s="87">
        <v>25000</v>
      </c>
      <c r="D41" s="67">
        <f t="shared" si="0"/>
        <v>0.10024840928996648</v>
      </c>
    </row>
    <row r="42" spans="1:4" hidden="1" x14ac:dyDescent="0.25">
      <c r="A42" s="83" t="s">
        <v>181</v>
      </c>
      <c r="B42" s="83">
        <v>18788.596699999998</v>
      </c>
      <c r="C42" s="87">
        <v>19000</v>
      </c>
      <c r="D42" s="67">
        <f t="shared" si="0"/>
        <v>7.4758317949185069E-2</v>
      </c>
    </row>
    <row r="43" spans="1:4" hidden="1" x14ac:dyDescent="0.25">
      <c r="A43" s="83" t="s">
        <v>315</v>
      </c>
      <c r="B43" s="83">
        <v>17497.52</v>
      </c>
      <c r="C43" s="87">
        <v>17000</v>
      </c>
      <c r="D43" s="67">
        <f t="shared" si="0"/>
        <v>6.9621227405569086E-2</v>
      </c>
    </row>
    <row r="44" spans="1:4" hidden="1" x14ac:dyDescent="0.25">
      <c r="A44" s="83" t="s">
        <v>224</v>
      </c>
      <c r="B44" s="83">
        <v>12422.69</v>
      </c>
      <c r="C44" s="87">
        <v>12000</v>
      </c>
      <c r="D44" s="67">
        <f t="shared" si="0"/>
        <v>4.942888623524299E-2</v>
      </c>
    </row>
    <row r="45" spans="1:4" hidden="1" x14ac:dyDescent="0.25">
      <c r="A45" s="83" t="s">
        <v>182</v>
      </c>
      <c r="B45" s="83">
        <v>6198.3698000000004</v>
      </c>
      <c r="C45" s="87">
        <v>6200</v>
      </c>
      <c r="D45" s="67">
        <f t="shared" si="0"/>
        <v>2.4662815838450921E-2</v>
      </c>
    </row>
    <row r="46" spans="1:4" hidden="1" x14ac:dyDescent="0.25">
      <c r="A46" s="83" t="s">
        <v>179</v>
      </c>
      <c r="B46" s="83">
        <v>2323.98</v>
      </c>
      <c r="C46" s="87">
        <v>2300</v>
      </c>
      <c r="D46" s="67">
        <f t="shared" si="0"/>
        <v>9.2469298544019061E-3</v>
      </c>
    </row>
    <row r="47" spans="1:4" hidden="1" x14ac:dyDescent="0.25"/>
    <row r="48" spans="1:4" hidden="1" x14ac:dyDescent="0.25">
      <c r="A48" s="64" t="s">
        <v>316</v>
      </c>
      <c r="B48" s="64">
        <v>251324.4976</v>
      </c>
      <c r="C48" s="87">
        <v>250000</v>
      </c>
      <c r="D48" s="67">
        <f>B48/$B$48</f>
        <v>1</v>
      </c>
    </row>
  </sheetData>
  <sheetProtection algorithmName="SHA-512" hashValue="s9bGwCpf4dlS2ZkTBxst6SVj7h9GlB7zpYYQQmVCk0m0zAeraFLOG7eqxtSHRRpEHqwY2lXC9W6vB1Dz1PEabw==" saltValue="OAwWp2chuIOl4j1sq5jKlg==" spinCount="100000" sheet="1" scenarios="1"/>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50"/>
  <sheetViews>
    <sheetView showGridLines="0" showRowColHeaders="0" zoomScale="70" zoomScaleNormal="70" workbookViewId="0">
      <selection sqref="A1:F1"/>
    </sheetView>
  </sheetViews>
  <sheetFormatPr defaultRowHeight="15.75" x14ac:dyDescent="0.25"/>
  <cols>
    <col min="1" max="16384" width="9" style="7"/>
  </cols>
  <sheetData>
    <row r="1" spans="1:1" x14ac:dyDescent="0.25">
      <c r="A1" s="52"/>
    </row>
    <row r="12" spans="1:1" x14ac:dyDescent="0.25">
      <c r="A12" s="11"/>
    </row>
    <row r="13" spans="1:1" x14ac:dyDescent="0.25">
      <c r="A13" s="11"/>
    </row>
    <row r="14" spans="1:1" x14ac:dyDescent="0.25">
      <c r="A14" s="11"/>
    </row>
    <row r="15" spans="1:1" x14ac:dyDescent="0.25">
      <c r="A15" s="11"/>
    </row>
    <row r="29" spans="5:15" x14ac:dyDescent="0.25">
      <c r="E29" s="53"/>
      <c r="F29" s="53"/>
      <c r="G29" s="53"/>
      <c r="H29" s="53"/>
      <c r="I29" s="53"/>
      <c r="J29" s="53"/>
      <c r="K29" s="53"/>
      <c r="L29" s="53"/>
      <c r="M29" s="53"/>
      <c r="N29" s="53"/>
      <c r="O29" s="53"/>
    </row>
    <row r="33" spans="1:8" x14ac:dyDescent="0.25">
      <c r="A33" s="8" t="s">
        <v>317</v>
      </c>
    </row>
    <row r="34" spans="1:8" x14ac:dyDescent="0.25">
      <c r="A34" s="8"/>
    </row>
    <row r="38" spans="1:8" hidden="1" x14ac:dyDescent="0.25">
      <c r="A38" s="9" t="s">
        <v>169</v>
      </c>
      <c r="B38" s="9" t="s">
        <v>209</v>
      </c>
    </row>
    <row r="39" spans="1:8" hidden="1" x14ac:dyDescent="0.25">
      <c r="A39" s="156" t="s">
        <v>149</v>
      </c>
      <c r="B39" s="12">
        <v>1206.57</v>
      </c>
      <c r="C39" s="163">
        <f t="shared" ref="C39:C45" si="0">(IF(ISNUMBER(B39),(IF(B39&lt;100,"&lt;100",IF(B39&lt;200,"&lt;200",IF(B39&lt;500,"&lt;500",IF(B39&lt;1000,"&lt;1,000",IF(B39&lt;10000,(ROUND(B39,-2)),IF(B39&lt;100000,(ROUND(B39,-3)),IF(B39&lt;1000000,(ROUND(B39,-4)),IF(B39&gt;=1000000,(ROUND(B39,-5))))))))))),"-"))</f>
        <v>1200</v>
      </c>
      <c r="D39" s="10">
        <f t="shared" ref="D39:D48" si="1">B39/$B$50</f>
        <v>0.51918260914465697</v>
      </c>
      <c r="G39" s="157"/>
      <c r="H39"/>
    </row>
    <row r="40" spans="1:8" hidden="1" x14ac:dyDescent="0.25">
      <c r="A40" s="156" t="s">
        <v>72</v>
      </c>
      <c r="B40" s="12">
        <v>261.52</v>
      </c>
      <c r="C40" s="163" t="str">
        <f t="shared" si="0"/>
        <v>&lt;500</v>
      </c>
      <c r="D40" s="10">
        <f t="shared" si="1"/>
        <v>0.11253108890782192</v>
      </c>
      <c r="G40" s="157"/>
      <c r="H40"/>
    </row>
    <row r="41" spans="1:8" hidden="1" x14ac:dyDescent="0.25">
      <c r="A41" s="156" t="s">
        <v>167</v>
      </c>
      <c r="B41" s="12">
        <v>230</v>
      </c>
      <c r="C41" s="163" t="str">
        <f t="shared" si="0"/>
        <v>&lt;500</v>
      </c>
      <c r="D41" s="10">
        <f t="shared" si="1"/>
        <v>9.8968149467723476E-2</v>
      </c>
      <c r="G41" s="157"/>
      <c r="H41"/>
    </row>
    <row r="42" spans="1:8" hidden="1" x14ac:dyDescent="0.25">
      <c r="A42" s="156" t="s">
        <v>96</v>
      </c>
      <c r="B42" s="12">
        <v>218.03</v>
      </c>
      <c r="C42" s="163" t="str">
        <f t="shared" si="0"/>
        <v>&lt;500</v>
      </c>
      <c r="D42" s="10">
        <f t="shared" si="1"/>
        <v>9.3817502732381514E-2</v>
      </c>
      <c r="G42" s="157"/>
      <c r="H42"/>
    </row>
    <row r="43" spans="1:8" hidden="1" x14ac:dyDescent="0.25">
      <c r="A43" s="156" t="s">
        <v>119</v>
      </c>
      <c r="B43" s="12">
        <v>204.78</v>
      </c>
      <c r="C43" s="163" t="str">
        <f t="shared" si="0"/>
        <v>&lt;500</v>
      </c>
      <c r="D43" s="10">
        <f t="shared" si="1"/>
        <v>8.8116076730436574E-2</v>
      </c>
      <c r="G43" s="157"/>
      <c r="H43"/>
    </row>
    <row r="44" spans="1:8" hidden="1" x14ac:dyDescent="0.25">
      <c r="A44" s="156" t="s">
        <v>32</v>
      </c>
      <c r="B44" s="12">
        <v>56.85</v>
      </c>
      <c r="C44" s="163" t="str">
        <f t="shared" si="0"/>
        <v>&lt;100</v>
      </c>
      <c r="D44" s="10">
        <f t="shared" si="1"/>
        <v>2.4462344770609042E-2</v>
      </c>
      <c r="G44" s="157"/>
      <c r="H44"/>
    </row>
    <row r="45" spans="1:8" hidden="1" x14ac:dyDescent="0.25">
      <c r="A45" s="156" t="s">
        <v>69</v>
      </c>
      <c r="B45" s="12">
        <v>44.32</v>
      </c>
      <c r="C45" s="163" t="str">
        <f t="shared" si="0"/>
        <v>&lt;100</v>
      </c>
      <c r="D45" s="10">
        <f t="shared" si="1"/>
        <v>1.907073210612828E-2</v>
      </c>
      <c r="G45" s="157"/>
      <c r="H45"/>
    </row>
    <row r="46" spans="1:8" hidden="1" x14ac:dyDescent="0.25">
      <c r="A46" s="156" t="s">
        <v>159</v>
      </c>
      <c r="B46" s="12">
        <v>41.38</v>
      </c>
      <c r="C46" s="163"/>
      <c r="D46" s="10">
        <f t="shared" si="1"/>
        <v>1.7805660978149555E-2</v>
      </c>
      <c r="G46" s="157"/>
      <c r="H46"/>
    </row>
    <row r="47" spans="1:8" hidden="1" x14ac:dyDescent="0.25">
      <c r="A47" s="156" t="s">
        <v>128</v>
      </c>
      <c r="B47" s="12">
        <v>31.95</v>
      </c>
      <c r="C47" s="163"/>
      <c r="D47" s="10">
        <f t="shared" si="1"/>
        <v>1.3747966849972891E-2</v>
      </c>
      <c r="G47" s="157"/>
      <c r="H47"/>
    </row>
    <row r="48" spans="1:8" hidden="1" x14ac:dyDescent="0.25">
      <c r="A48" s="156" t="s">
        <v>106</v>
      </c>
      <c r="B48" s="12">
        <v>28.58</v>
      </c>
      <c r="C48" s="163"/>
      <c r="D48" s="10">
        <f t="shared" si="1"/>
        <v>1.2297868312119724E-2</v>
      </c>
      <c r="G48" s="157"/>
      <c r="H48"/>
    </row>
    <row r="49" spans="1:4" hidden="1" x14ac:dyDescent="0.25">
      <c r="C49" s="163"/>
      <c r="D49" s="10"/>
    </row>
    <row r="50" spans="1:4" hidden="1" x14ac:dyDescent="0.25">
      <c r="A50" s="7" t="s">
        <v>234</v>
      </c>
      <c r="B50" s="12">
        <v>2323.98</v>
      </c>
      <c r="C50" s="163">
        <f t="shared" ref="C50" si="2">(IF(ISNUMBER(B50),(IF(B50&lt;100,"&lt;100",IF(B50&lt;200,"&lt;200",IF(B50&lt;500,"&lt;500",IF(B50&lt;1000,"&lt;1,000",IF(B50&lt;10000,(ROUND(B50,-2)),IF(B50&lt;100000,(ROUND(B50,-3)),IF(B50&lt;1000000,(ROUND(B50,-4)),IF(B50&gt;=1000000,(ROUND(B50,-5))))))))))),"-"))</f>
        <v>2300</v>
      </c>
      <c r="D50" s="10">
        <f t="shared" ref="D50" si="3">B50/$B$50</f>
        <v>1</v>
      </c>
    </row>
  </sheetData>
  <sheetProtection algorithmName="SHA-512" hashValue="34tx44lkUi/OZwtZ/YOM0nid6NsDCJMZoNng/Sk43vxgw4FQr7tuXVh3zglJCFu/G4dF2StIpDGxea6yPPjfGg==" saltValue="MA8Pi05wngI6rkkJBr8qTw==" spinCount="100000" sheet="1" scenarios="1"/>
  <sortState ref="A38:D48">
    <sortCondition descending="1" ref="B39"/>
  </sortState>
  <pageMargins left="0.7" right="0.7" top="0.75" bottom="0.75" header="0.3" footer="0.3"/>
  <pageSetup paperSize="0" orientation="portrait" horizontalDpi="0" verticalDpi="0" copie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37"/>
  <sheetViews>
    <sheetView showGridLines="0" showRowColHeaders="0" zoomScale="80" zoomScaleNormal="80" workbookViewId="0">
      <selection sqref="A1:F1"/>
    </sheetView>
  </sheetViews>
  <sheetFormatPr defaultRowHeight="15.75" x14ac:dyDescent="0.25"/>
  <cols>
    <col min="1" max="16384" width="9" style="64"/>
  </cols>
  <sheetData>
    <row r="1" spans="18:19" x14ac:dyDescent="0.25">
      <c r="R1" s="88"/>
      <c r="S1" s="88"/>
    </row>
    <row r="2" spans="18:19" x14ac:dyDescent="0.25">
      <c r="R2" s="88"/>
      <c r="S2" s="88"/>
    </row>
    <row r="3" spans="18:19" x14ac:dyDescent="0.25">
      <c r="R3" s="88"/>
      <c r="S3" s="88"/>
    </row>
    <row r="4" spans="18:19" x14ac:dyDescent="0.25">
      <c r="R4" s="88"/>
      <c r="S4" s="88"/>
    </row>
    <row r="5" spans="18:19" x14ac:dyDescent="0.25">
      <c r="R5" s="88"/>
      <c r="S5" s="88"/>
    </row>
    <row r="6" spans="18:19" x14ac:dyDescent="0.25">
      <c r="R6" s="88"/>
      <c r="S6" s="88"/>
    </row>
    <row r="7" spans="18:19" x14ac:dyDescent="0.25">
      <c r="R7" s="88"/>
      <c r="S7" s="88"/>
    </row>
    <row r="8" spans="18:19" x14ac:dyDescent="0.25">
      <c r="R8" s="88"/>
      <c r="S8" s="88"/>
    </row>
    <row r="9" spans="18:19" ht="16.5" customHeight="1" x14ac:dyDescent="0.25">
      <c r="R9" s="88"/>
      <c r="S9" s="88"/>
    </row>
    <row r="10" spans="18:19" x14ac:dyDescent="0.25">
      <c r="R10" s="88"/>
      <c r="S10" s="88"/>
    </row>
    <row r="11" spans="18:19" x14ac:dyDescent="0.25">
      <c r="R11" s="88"/>
      <c r="S11" s="88"/>
    </row>
    <row r="12" spans="18:19" x14ac:dyDescent="0.25">
      <c r="R12" s="88"/>
      <c r="S12" s="88"/>
    </row>
    <row r="13" spans="18:19" x14ac:dyDescent="0.25">
      <c r="R13" s="88"/>
      <c r="S13" s="88"/>
    </row>
    <row r="14" spans="18:19" x14ac:dyDescent="0.25">
      <c r="R14" s="88"/>
      <c r="S14" s="88"/>
    </row>
    <row r="15" spans="18:19" x14ac:dyDescent="0.25">
      <c r="R15" s="88"/>
      <c r="S15" s="88"/>
    </row>
    <row r="16" spans="18:19" x14ac:dyDescent="0.25">
      <c r="R16" s="88"/>
      <c r="S16" s="88"/>
    </row>
    <row r="17" spans="1:19" x14ac:dyDescent="0.25">
      <c r="R17" s="88"/>
      <c r="S17" s="88"/>
    </row>
    <row r="18" spans="1:19" x14ac:dyDescent="0.25">
      <c r="R18" s="88"/>
      <c r="S18" s="88"/>
    </row>
    <row r="19" spans="1:19" x14ac:dyDescent="0.25">
      <c r="R19" s="88"/>
      <c r="S19" s="88"/>
    </row>
    <row r="20" spans="1:19" x14ac:dyDescent="0.25">
      <c r="R20" s="88"/>
      <c r="S20" s="88"/>
    </row>
    <row r="21" spans="1:19" x14ac:dyDescent="0.25">
      <c r="R21" s="88"/>
      <c r="S21" s="88"/>
    </row>
    <row r="22" spans="1:19" x14ac:dyDescent="0.25">
      <c r="R22" s="88"/>
      <c r="S22" s="88"/>
    </row>
    <row r="24" spans="1:19" x14ac:dyDescent="0.25">
      <c r="O24" s="83"/>
      <c r="P24" s="83"/>
    </row>
    <row r="26" spans="1:19" x14ac:dyDescent="0.25">
      <c r="A26" s="64" t="s">
        <v>317</v>
      </c>
    </row>
    <row r="27" spans="1:19" x14ac:dyDescent="0.25">
      <c r="A27" s="64" t="s">
        <v>309</v>
      </c>
    </row>
    <row r="30" spans="1:19" hidden="1" x14ac:dyDescent="0.25">
      <c r="B30" s="88">
        <v>2000</v>
      </c>
      <c r="C30" s="88">
        <v>2015</v>
      </c>
      <c r="D30" s="88" t="s">
        <v>232</v>
      </c>
      <c r="F30" s="88"/>
      <c r="G30" s="88"/>
    </row>
    <row r="31" spans="1:19" hidden="1" x14ac:dyDescent="0.25">
      <c r="A31" s="64" t="s">
        <v>69</v>
      </c>
      <c r="B31" s="88">
        <v>129.43</v>
      </c>
      <c r="C31" s="12">
        <v>44.32</v>
      </c>
      <c r="D31" s="88">
        <f>(C31-B31)/B31</f>
        <v>-0.65757552344896864</v>
      </c>
      <c r="F31" s="88"/>
    </row>
    <row r="32" spans="1:19" hidden="1" x14ac:dyDescent="0.25">
      <c r="A32" s="64" t="s">
        <v>119</v>
      </c>
      <c r="B32" s="88">
        <v>485.72</v>
      </c>
      <c r="C32" s="12">
        <v>204.78</v>
      </c>
      <c r="D32" s="88">
        <f>(C32-B32)/B32</f>
        <v>-0.57839907765790999</v>
      </c>
      <c r="F32" s="88"/>
    </row>
    <row r="33" spans="1:7" hidden="1" x14ac:dyDescent="0.25">
      <c r="A33" s="64" t="s">
        <v>96</v>
      </c>
      <c r="B33" s="64">
        <v>401.4</v>
      </c>
      <c r="C33" s="12">
        <v>218.03</v>
      </c>
      <c r="D33" s="88">
        <f>(C33-B33)/B33</f>
        <v>-0.45682610861983058</v>
      </c>
      <c r="F33" s="88"/>
      <c r="G33" s="88"/>
    </row>
    <row r="34" spans="1:7" hidden="1" x14ac:dyDescent="0.25">
      <c r="A34" s="64" t="s">
        <v>32</v>
      </c>
      <c r="B34" s="88">
        <v>91.6</v>
      </c>
      <c r="C34" s="12">
        <v>56.85</v>
      </c>
      <c r="D34" s="88">
        <f>(C34-B34)/B34</f>
        <v>-0.37936681222707419</v>
      </c>
      <c r="F34" s="88"/>
      <c r="G34" s="88"/>
    </row>
    <row r="35" spans="1:7" hidden="1" x14ac:dyDescent="0.25">
      <c r="A35" s="64" t="s">
        <v>149</v>
      </c>
      <c r="B35" s="64">
        <v>630.9</v>
      </c>
      <c r="C35" s="12">
        <v>1206.57</v>
      </c>
      <c r="D35" s="88">
        <f>(C35-B35)/B35</f>
        <v>0.91245839277223006</v>
      </c>
      <c r="F35" s="88"/>
      <c r="G35" s="88"/>
    </row>
    <row r="36" spans="1:7" hidden="1" x14ac:dyDescent="0.25">
      <c r="A36" s="64" t="s">
        <v>167</v>
      </c>
      <c r="B36" s="88">
        <v>103.51</v>
      </c>
      <c r="C36" s="12">
        <v>230</v>
      </c>
      <c r="D36" s="88">
        <v>1</v>
      </c>
      <c r="F36" s="88"/>
      <c r="G36" s="88"/>
    </row>
    <row r="37" spans="1:7" hidden="1" x14ac:dyDescent="0.25">
      <c r="A37" s="64" t="s">
        <v>72</v>
      </c>
      <c r="B37" s="88">
        <v>74.540000000000006</v>
      </c>
      <c r="C37" s="12">
        <v>261.52</v>
      </c>
      <c r="D37" s="88">
        <v>1</v>
      </c>
      <c r="F37" s="88"/>
      <c r="G37" s="88"/>
    </row>
  </sheetData>
  <sheetProtection algorithmName="SHA-512" hashValue="1Zt/xpX82YxdUQ8uGE6YKTHIOVVdbQZI+uXdJHLPsSymVYCMzEBLDZhX0/eB4cNIMw+Qab/h/hnn4jUTlITzRA==" saltValue="Vv/VnZl5AnfTHsibJu9GAg==" spinCount="100000" sheet="1" scenarios="1"/>
  <sortState ref="A31:D37">
    <sortCondition ref="D31"/>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50"/>
  <sheetViews>
    <sheetView showGridLines="0" showRowColHeaders="0" zoomScale="80" zoomScaleNormal="80" workbookViewId="0">
      <selection sqref="A1:F1"/>
    </sheetView>
  </sheetViews>
  <sheetFormatPr defaultRowHeight="15.75" x14ac:dyDescent="0.25"/>
  <cols>
    <col min="1" max="3" width="9" style="64"/>
    <col min="4" max="4" width="11.375" style="64" bestFit="1" customWidth="1"/>
    <col min="5" max="16384" width="9" style="64"/>
  </cols>
  <sheetData>
    <row r="1" spans="1:18" ht="15.75" customHeight="1" x14ac:dyDescent="0.3">
      <c r="A1" s="72"/>
      <c r="M1" s="170" t="s">
        <v>312</v>
      </c>
      <c r="N1" s="170"/>
      <c r="O1" s="170"/>
      <c r="P1" s="170"/>
      <c r="Q1" s="71"/>
      <c r="R1" s="71"/>
    </row>
    <row r="2" spans="1:18" ht="15.75" customHeight="1" x14ac:dyDescent="0.25">
      <c r="M2" s="170"/>
      <c r="N2" s="170"/>
      <c r="O2" s="170"/>
      <c r="P2" s="170"/>
      <c r="Q2" s="71"/>
      <c r="R2" s="71"/>
    </row>
    <row r="3" spans="1:18" ht="15.75" customHeight="1" x14ac:dyDescent="0.25">
      <c r="E3" s="69"/>
      <c r="M3" s="170"/>
      <c r="N3" s="170"/>
      <c r="O3" s="170"/>
      <c r="P3" s="170"/>
      <c r="Q3" s="71"/>
      <c r="R3" s="71"/>
    </row>
    <row r="4" spans="1:18" ht="15.75" customHeight="1" x14ac:dyDescent="0.25">
      <c r="M4" s="170"/>
      <c r="N4" s="170"/>
      <c r="O4" s="170"/>
      <c r="P4" s="170"/>
      <c r="Q4" s="71"/>
      <c r="R4" s="71"/>
    </row>
    <row r="5" spans="1:18" ht="15.75" customHeight="1" x14ac:dyDescent="0.25">
      <c r="M5" s="170"/>
      <c r="N5" s="170"/>
      <c r="O5" s="170"/>
      <c r="P5" s="170"/>
      <c r="Q5" s="71"/>
      <c r="R5" s="71"/>
    </row>
    <row r="6" spans="1:18" ht="15.75" customHeight="1" x14ac:dyDescent="0.25">
      <c r="M6" s="170"/>
      <c r="N6" s="170"/>
      <c r="O6" s="170"/>
      <c r="P6" s="170"/>
      <c r="Q6" s="71"/>
      <c r="R6" s="71"/>
    </row>
    <row r="7" spans="1:18" ht="15.75" customHeight="1" x14ac:dyDescent="0.25">
      <c r="M7" s="170"/>
      <c r="N7" s="170"/>
      <c r="O7" s="170"/>
      <c r="P7" s="170"/>
      <c r="Q7" s="71"/>
      <c r="R7" s="71"/>
    </row>
    <row r="8" spans="1:18" ht="15.75" customHeight="1" x14ac:dyDescent="0.25">
      <c r="M8" s="170"/>
      <c r="N8" s="170"/>
      <c r="O8" s="170"/>
      <c r="P8" s="170"/>
      <c r="Q8" s="71"/>
      <c r="R8" s="71"/>
    </row>
    <row r="9" spans="1:18" ht="15.75" customHeight="1" x14ac:dyDescent="0.25">
      <c r="M9" s="170"/>
      <c r="N9" s="170"/>
      <c r="O9" s="170"/>
      <c r="P9" s="170"/>
      <c r="Q9" s="71"/>
      <c r="R9" s="71"/>
    </row>
    <row r="10" spans="1:18" ht="15.75" customHeight="1" x14ac:dyDescent="0.25">
      <c r="M10" s="170"/>
      <c r="N10" s="170"/>
      <c r="O10" s="170"/>
      <c r="P10" s="170"/>
      <c r="Q10" s="71"/>
      <c r="R10" s="71"/>
    </row>
    <row r="11" spans="1:18" ht="15.75" customHeight="1" x14ac:dyDescent="0.25">
      <c r="M11" s="170"/>
      <c r="N11" s="170"/>
      <c r="O11" s="170"/>
      <c r="P11" s="170"/>
      <c r="Q11" s="71"/>
      <c r="R11" s="71"/>
    </row>
    <row r="12" spans="1:18" ht="15.75" customHeight="1" x14ac:dyDescent="0.25">
      <c r="M12" s="170"/>
      <c r="N12" s="170"/>
      <c r="O12" s="170"/>
      <c r="P12" s="170"/>
      <c r="Q12" s="71"/>
      <c r="R12" s="71"/>
    </row>
    <row r="13" spans="1:18" ht="15.75" customHeight="1" x14ac:dyDescent="0.25">
      <c r="M13" s="170"/>
      <c r="N13" s="170"/>
      <c r="O13" s="170"/>
      <c r="P13" s="170"/>
      <c r="Q13" s="71"/>
      <c r="R13" s="71"/>
    </row>
    <row r="14" spans="1:18" ht="18.75" customHeight="1" x14ac:dyDescent="0.25">
      <c r="M14" s="170"/>
      <c r="N14" s="170"/>
      <c r="O14" s="170"/>
      <c r="P14" s="170"/>
      <c r="Q14" s="71"/>
      <c r="R14" s="71"/>
    </row>
    <row r="15" spans="1:18" ht="18.75" customHeight="1" x14ac:dyDescent="0.25">
      <c r="M15" s="71"/>
      <c r="N15" s="71"/>
      <c r="O15" s="71"/>
      <c r="P15" s="71"/>
      <c r="Q15" s="71"/>
      <c r="R15" s="71"/>
    </row>
    <row r="16" spans="1:18" ht="18.75" customHeight="1" x14ac:dyDescent="0.25">
      <c r="M16" s="71"/>
      <c r="N16" s="71"/>
      <c r="O16" s="71"/>
      <c r="P16" s="71"/>
      <c r="Q16" s="71"/>
      <c r="R16" s="71"/>
    </row>
    <row r="29" spans="1:1" x14ac:dyDescent="0.25">
      <c r="A29" s="70" t="s">
        <v>317</v>
      </c>
    </row>
    <row r="33" spans="1:9" hidden="1" x14ac:dyDescent="0.25">
      <c r="A33" s="69" t="s">
        <v>1</v>
      </c>
      <c r="B33" s="69" t="s">
        <v>252</v>
      </c>
      <c r="C33" s="69" t="s">
        <v>251</v>
      </c>
      <c r="D33" s="69"/>
      <c r="E33" s="69"/>
      <c r="F33" s="69"/>
      <c r="G33" s="69"/>
      <c r="H33" s="64" t="s">
        <v>250</v>
      </c>
      <c r="I33" s="64" t="s">
        <v>249</v>
      </c>
    </row>
    <row r="34" spans="1:9" hidden="1" x14ac:dyDescent="0.25">
      <c r="A34" s="64">
        <v>2000</v>
      </c>
      <c r="B34" s="64">
        <v>927</v>
      </c>
      <c r="C34" s="64">
        <v>1977.6</v>
      </c>
      <c r="H34" s="64" t="s">
        <v>248</v>
      </c>
      <c r="I34" s="64" t="s">
        <v>248</v>
      </c>
    </row>
    <row r="35" spans="1:9" hidden="1" x14ac:dyDescent="0.25">
      <c r="B35" s="64">
        <v>997</v>
      </c>
      <c r="C35" s="64">
        <v>2121.23</v>
      </c>
      <c r="H35" s="64">
        <f>B42-B34</f>
        <v>440</v>
      </c>
      <c r="I35" s="64">
        <f>C42-C34</f>
        <v>512.02</v>
      </c>
    </row>
    <row r="36" spans="1:9" hidden="1" x14ac:dyDescent="0.25">
      <c r="B36" s="64">
        <v>1062</v>
      </c>
      <c r="C36" s="64">
        <v>2239.39</v>
      </c>
      <c r="H36" s="64">
        <f>H35/9</f>
        <v>48.888888888888886</v>
      </c>
      <c r="I36" s="64">
        <f>I35/9</f>
        <v>56.891111111111108</v>
      </c>
    </row>
    <row r="37" spans="1:9" hidden="1" x14ac:dyDescent="0.25">
      <c r="A37" s="64">
        <v>2003</v>
      </c>
      <c r="B37" s="64">
        <v>1123</v>
      </c>
      <c r="C37" s="64">
        <v>2290.9699999999998</v>
      </c>
      <c r="H37" s="67">
        <f>(B42-B34)/B34</f>
        <v>0.47464940668824163</v>
      </c>
      <c r="I37" s="67">
        <f>(C42-C34)/C34</f>
        <v>0.25890978964401296</v>
      </c>
    </row>
    <row r="38" spans="1:9" hidden="1" x14ac:dyDescent="0.25">
      <c r="B38" s="64">
        <v>1194</v>
      </c>
      <c r="C38" s="64">
        <v>2396.33</v>
      </c>
    </row>
    <row r="39" spans="1:9" hidden="1" x14ac:dyDescent="0.25">
      <c r="B39" s="64">
        <v>1248</v>
      </c>
      <c r="C39" s="64">
        <v>2383.66</v>
      </c>
      <c r="H39" s="64" t="s">
        <v>247</v>
      </c>
      <c r="I39" s="64" t="s">
        <v>247</v>
      </c>
    </row>
    <row r="40" spans="1:9" hidden="1" x14ac:dyDescent="0.25">
      <c r="A40" s="64">
        <v>2006</v>
      </c>
      <c r="B40" s="64">
        <v>1300</v>
      </c>
      <c r="C40" s="64">
        <v>2444.19</v>
      </c>
      <c r="H40" s="64">
        <f>B49-B43</f>
        <v>67</v>
      </c>
      <c r="I40" s="64">
        <f>C49-C43</f>
        <v>-135.19000000000005</v>
      </c>
    </row>
    <row r="41" spans="1:9" hidden="1" x14ac:dyDescent="0.25">
      <c r="B41" s="64">
        <v>1345</v>
      </c>
      <c r="C41" s="64">
        <v>2422.61</v>
      </c>
      <c r="H41" s="64">
        <f>H40/7</f>
        <v>9.5714285714285712</v>
      </c>
      <c r="I41" s="64">
        <f>I40/7</f>
        <v>-19.312857142857151</v>
      </c>
    </row>
    <row r="42" spans="1:9" hidden="1" x14ac:dyDescent="0.25">
      <c r="B42" s="64">
        <v>1367</v>
      </c>
      <c r="C42" s="64">
        <v>2489.62</v>
      </c>
      <c r="H42" s="67">
        <f>(B49-B43)/B43</f>
        <v>4.75177304964539E-2</v>
      </c>
      <c r="I42" s="67">
        <f>(C49-C43)/C43</f>
        <v>-5.4973832634588111E-2</v>
      </c>
    </row>
    <row r="43" spans="1:9" hidden="1" x14ac:dyDescent="0.25">
      <c r="A43" s="64">
        <v>2009</v>
      </c>
      <c r="B43" s="64">
        <v>1410</v>
      </c>
      <c r="C43" s="64">
        <v>2459.17</v>
      </c>
    </row>
    <row r="44" spans="1:9" hidden="1" x14ac:dyDescent="0.25">
      <c r="B44" s="64">
        <v>1432.6266000000001</v>
      </c>
      <c r="C44" s="64">
        <v>2482.1999999999998</v>
      </c>
      <c r="H44" s="64" t="s">
        <v>246</v>
      </c>
      <c r="I44" s="64" t="s">
        <v>245</v>
      </c>
    </row>
    <row r="45" spans="1:9" hidden="1" x14ac:dyDescent="0.25">
      <c r="B45" s="64">
        <v>1491.6574000000001</v>
      </c>
      <c r="C45" s="64">
        <v>2437.08</v>
      </c>
      <c r="H45" s="68">
        <f>RATE(5,,-B44,B49)</f>
        <v>6.1193393001816969E-3</v>
      </c>
      <c r="I45" s="67">
        <f>RATE(5,,-C44,C49)</f>
        <v>-1.3086424424407668E-2</v>
      </c>
    </row>
    <row r="46" spans="1:9" hidden="1" x14ac:dyDescent="0.25">
      <c r="A46" s="64">
        <v>2012</v>
      </c>
      <c r="B46" s="64">
        <v>1499.7067999999999</v>
      </c>
      <c r="C46" s="64">
        <v>2374.6999999999998</v>
      </c>
    </row>
    <row r="47" spans="1:9" hidden="1" x14ac:dyDescent="0.25">
      <c r="B47" s="64">
        <v>1509.7692999999999</v>
      </c>
      <c r="C47" s="64">
        <v>2361.7199999999998</v>
      </c>
    </row>
    <row r="48" spans="1:9" hidden="1" x14ac:dyDescent="0.25">
      <c r="B48" s="64">
        <v>1524.8905</v>
      </c>
      <c r="C48" s="64">
        <v>2337.38</v>
      </c>
    </row>
    <row r="49" spans="1:4" hidden="1" x14ac:dyDescent="0.25">
      <c r="A49" s="64">
        <v>2015</v>
      </c>
      <c r="B49" s="64">
        <v>1477</v>
      </c>
      <c r="C49" s="64">
        <v>2323.98</v>
      </c>
      <c r="D49" s="93"/>
    </row>
    <row r="50" spans="1:4" x14ac:dyDescent="0.25">
      <c r="D50" s="65"/>
    </row>
  </sheetData>
  <sheetProtection algorithmName="SHA-512" hashValue="/HGjNOZblateRzkuwH976X0jrslQKjr4rIC5P99HpocxTrbV4JZRka0SNbAKEij7o7NBhzW+/+txGSVcJUg7Iw==" saltValue="gKIj7uVraLFFywBWUUXhMQ==" spinCount="100000" sheet="1" scenarios="1"/>
  <mergeCells count="1">
    <mergeCell ref="M1:P14"/>
  </mergeCell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E53"/>
  <sheetViews>
    <sheetView showGridLines="0" showRowColHeaders="0" zoomScale="80" zoomScaleNormal="80" workbookViewId="0">
      <selection sqref="A1:F1"/>
    </sheetView>
  </sheetViews>
  <sheetFormatPr defaultRowHeight="15.75" x14ac:dyDescent="0.25"/>
  <cols>
    <col min="1" max="16384" width="9" style="7"/>
  </cols>
  <sheetData>
    <row r="1" spans="1:5" ht="15.75" customHeight="1" x14ac:dyDescent="0.3">
      <c r="A1" s="62"/>
    </row>
    <row r="3" spans="1:5" x14ac:dyDescent="0.25">
      <c r="E3" s="9"/>
    </row>
    <row r="29" spans="1:1" x14ac:dyDescent="0.25">
      <c r="A29" s="63" t="s">
        <v>317</v>
      </c>
    </row>
    <row r="37" spans="1:4" hidden="1" x14ac:dyDescent="0.25">
      <c r="A37" s="9" t="s">
        <v>1</v>
      </c>
      <c r="B37" s="9" t="s">
        <v>212</v>
      </c>
      <c r="C37" s="9" t="s">
        <v>213</v>
      </c>
      <c r="D37" s="9" t="s">
        <v>211</v>
      </c>
    </row>
    <row r="38" spans="1:4" hidden="1" x14ac:dyDescent="0.25">
      <c r="A38" s="7">
        <v>2000</v>
      </c>
      <c r="B38" s="12">
        <v>927</v>
      </c>
      <c r="C38" s="12">
        <v>1977.6</v>
      </c>
      <c r="D38" s="12">
        <v>2468.8000000000002</v>
      </c>
    </row>
    <row r="39" spans="1:4" hidden="1" x14ac:dyDescent="0.25">
      <c r="A39" s="7">
        <v>2001</v>
      </c>
      <c r="B39" s="12">
        <v>997</v>
      </c>
      <c r="C39" s="12">
        <v>2121.23</v>
      </c>
      <c r="D39" s="12">
        <v>2619.34</v>
      </c>
    </row>
    <row r="40" spans="1:4" hidden="1" x14ac:dyDescent="0.25">
      <c r="A40" s="7">
        <v>2002</v>
      </c>
      <c r="B40" s="12">
        <v>1062</v>
      </c>
      <c r="C40" s="12">
        <v>2239.39</v>
      </c>
      <c r="D40" s="12">
        <v>2739.81</v>
      </c>
    </row>
    <row r="41" spans="1:4" hidden="1" x14ac:dyDescent="0.25">
      <c r="A41" s="7">
        <v>2003</v>
      </c>
      <c r="B41" s="12">
        <v>1123</v>
      </c>
      <c r="C41" s="12">
        <v>2290.9699999999998</v>
      </c>
      <c r="D41" s="12">
        <v>2795.38</v>
      </c>
    </row>
    <row r="42" spans="1:4" hidden="1" x14ac:dyDescent="0.25">
      <c r="A42" s="7">
        <v>2004</v>
      </c>
      <c r="B42" s="12">
        <v>1194</v>
      </c>
      <c r="C42" s="12">
        <v>2396.33</v>
      </c>
      <c r="D42" s="12">
        <v>2915.21</v>
      </c>
    </row>
    <row r="43" spans="1:4" hidden="1" x14ac:dyDescent="0.25">
      <c r="A43" s="7">
        <v>2005</v>
      </c>
      <c r="B43" s="12">
        <v>1248</v>
      </c>
      <c r="C43" s="12">
        <v>2383.66</v>
      </c>
      <c r="D43" s="12">
        <v>2939.52</v>
      </c>
    </row>
    <row r="44" spans="1:4" hidden="1" x14ac:dyDescent="0.25">
      <c r="A44" s="7">
        <v>2006</v>
      </c>
      <c r="B44" s="12">
        <v>1300</v>
      </c>
      <c r="C44" s="12">
        <v>2444.19</v>
      </c>
      <c r="D44" s="12">
        <v>3035.6</v>
      </c>
    </row>
    <row r="45" spans="1:4" hidden="1" x14ac:dyDescent="0.25">
      <c r="A45" s="7">
        <v>2007</v>
      </c>
      <c r="B45" s="12">
        <v>1345</v>
      </c>
      <c r="C45" s="12">
        <v>2422.61</v>
      </c>
      <c r="D45" s="12">
        <v>3027.32</v>
      </c>
    </row>
    <row r="46" spans="1:4" hidden="1" x14ac:dyDescent="0.25">
      <c r="A46" s="7">
        <v>2008</v>
      </c>
      <c r="B46" s="12">
        <v>1367</v>
      </c>
      <c r="C46" s="12">
        <v>2489.62</v>
      </c>
      <c r="D46" s="12">
        <v>3119.08</v>
      </c>
    </row>
    <row r="47" spans="1:4" hidden="1" x14ac:dyDescent="0.25">
      <c r="A47" s="7">
        <v>2009</v>
      </c>
      <c r="B47" s="12">
        <v>1410</v>
      </c>
      <c r="C47" s="12">
        <v>2459.17</v>
      </c>
      <c r="D47" s="12">
        <v>3070.69</v>
      </c>
    </row>
    <row r="48" spans="1:4" hidden="1" x14ac:dyDescent="0.25">
      <c r="A48" s="7">
        <v>2010</v>
      </c>
      <c r="B48" s="12">
        <v>1432.6266000000001</v>
      </c>
      <c r="C48" s="12">
        <v>2482.1999999999998</v>
      </c>
      <c r="D48" s="12">
        <v>3077.5</v>
      </c>
    </row>
    <row r="49" spans="1:4" hidden="1" x14ac:dyDescent="0.25">
      <c r="A49" s="7">
        <v>2011</v>
      </c>
      <c r="B49" s="12">
        <v>1491.6574000000001</v>
      </c>
      <c r="C49" s="12">
        <v>2437.08</v>
      </c>
      <c r="D49" s="12">
        <v>3040.14</v>
      </c>
    </row>
    <row r="50" spans="1:4" hidden="1" x14ac:dyDescent="0.25">
      <c r="A50" s="7">
        <v>2012</v>
      </c>
      <c r="B50" s="12">
        <v>1499.7067999999999</v>
      </c>
      <c r="C50" s="12">
        <v>2374.6999999999998</v>
      </c>
      <c r="D50" s="12">
        <v>2972.97</v>
      </c>
    </row>
    <row r="51" spans="1:4" hidden="1" x14ac:dyDescent="0.25">
      <c r="A51" s="7">
        <v>2013</v>
      </c>
      <c r="B51" s="12">
        <v>1509.7692999999999</v>
      </c>
      <c r="C51" s="12">
        <v>2361.7199999999998</v>
      </c>
      <c r="D51" s="12">
        <v>2929.43</v>
      </c>
    </row>
    <row r="52" spans="1:4" hidden="1" x14ac:dyDescent="0.25">
      <c r="A52" s="7">
        <v>2014</v>
      </c>
      <c r="B52" s="12">
        <v>1524.8905</v>
      </c>
      <c r="C52" s="12">
        <v>2337.38</v>
      </c>
      <c r="D52" s="12">
        <v>2875.7</v>
      </c>
    </row>
    <row r="53" spans="1:4" hidden="1" x14ac:dyDescent="0.25">
      <c r="A53" s="7">
        <v>2015</v>
      </c>
      <c r="B53" s="12">
        <v>1477</v>
      </c>
      <c r="C53" s="12">
        <v>2323.98</v>
      </c>
      <c r="D53" s="12">
        <v>2811.26</v>
      </c>
    </row>
  </sheetData>
  <sheetProtection algorithmName="SHA-512" hashValue="SVVTVwLLS/5IN6l502ctJrEtXCdvcOG0FV1T/8ZOO/96PZsezfNjQsqp9nFgkR+1pVzor+aXBj03Av6XycMZYg==" saltValue="8D0ZAAoyPn7cidnHJnlJvA==" spinCount="100000" sheet="1" scenarios="1"/>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Q41"/>
  <sheetViews>
    <sheetView showGridLines="0" showRowColHeaders="0" zoomScale="80" zoomScaleNormal="80" workbookViewId="0">
      <selection sqref="A1:F1"/>
    </sheetView>
  </sheetViews>
  <sheetFormatPr defaultRowHeight="15.75" x14ac:dyDescent="0.25"/>
  <cols>
    <col min="1" max="16384" width="9" style="7"/>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24" spans="1:1" ht="18.75" x14ac:dyDescent="0.25">
      <c r="A24" s="50"/>
    </row>
    <row r="29" spans="1:1" x14ac:dyDescent="0.25">
      <c r="A29" s="25" t="s">
        <v>319</v>
      </c>
    </row>
    <row r="35" spans="1:17" hidden="1" x14ac:dyDescent="0.25">
      <c r="B35" s="7">
        <v>2000</v>
      </c>
      <c r="C35" s="7">
        <v>2001</v>
      </c>
      <c r="D35" s="7">
        <v>2002</v>
      </c>
      <c r="E35" s="7">
        <v>2003</v>
      </c>
      <c r="F35" s="7">
        <v>2004</v>
      </c>
      <c r="G35" s="7">
        <v>2005</v>
      </c>
      <c r="H35" s="7">
        <v>2006</v>
      </c>
      <c r="I35" s="7">
        <v>2007</v>
      </c>
      <c r="J35" s="7">
        <v>2008</v>
      </c>
      <c r="K35" s="7">
        <v>2009</v>
      </c>
      <c r="L35" s="7">
        <v>2010</v>
      </c>
      <c r="M35" s="7">
        <v>2011</v>
      </c>
      <c r="N35" s="7">
        <v>2012</v>
      </c>
      <c r="O35" s="7">
        <v>2013</v>
      </c>
      <c r="P35" s="7">
        <v>2014</v>
      </c>
      <c r="Q35" s="7">
        <v>2015</v>
      </c>
    </row>
    <row r="36" spans="1:17" hidden="1" x14ac:dyDescent="0.25">
      <c r="A36" s="7" t="s">
        <v>204</v>
      </c>
      <c r="B36" s="12">
        <v>325.3383</v>
      </c>
      <c r="C36" s="12">
        <v>359.39960000000002</v>
      </c>
      <c r="D36" s="12">
        <v>395.41829999999999</v>
      </c>
      <c r="E36" s="12">
        <v>428.43540000000002</v>
      </c>
      <c r="F36" s="12">
        <v>460.64339999999999</v>
      </c>
      <c r="G36" s="12">
        <v>487.82049999999998</v>
      </c>
      <c r="H36" s="12">
        <v>514.82399999999996</v>
      </c>
      <c r="I36" s="12">
        <v>540.84270000000004</v>
      </c>
      <c r="J36" s="12">
        <v>559.88549999999998</v>
      </c>
      <c r="K36" s="12">
        <v>565.9425</v>
      </c>
      <c r="L36" s="12">
        <v>573</v>
      </c>
      <c r="M36" s="12">
        <v>592.88059999999996</v>
      </c>
      <c r="N36" s="12">
        <v>593.64829999999995</v>
      </c>
      <c r="O36" s="12">
        <v>609.46590000000003</v>
      </c>
      <c r="P36" s="12">
        <v>629.50149999999996</v>
      </c>
      <c r="Q36" s="12">
        <v>630</v>
      </c>
    </row>
    <row r="37" spans="1:17" hidden="1" x14ac:dyDescent="0.25">
      <c r="A37" s="7" t="s">
        <v>205</v>
      </c>
      <c r="B37" s="12">
        <v>27.7288</v>
      </c>
      <c r="C37" s="12">
        <v>32.9071</v>
      </c>
      <c r="D37" s="12">
        <v>38.058900000000001</v>
      </c>
      <c r="E37" s="12">
        <v>44.201500000000003</v>
      </c>
      <c r="F37" s="12">
        <v>51.401499999999999</v>
      </c>
      <c r="G37" s="12">
        <v>55.600200000000001</v>
      </c>
      <c r="H37" s="12">
        <v>61.715400000000002</v>
      </c>
      <c r="I37" s="12">
        <v>65.876599999999996</v>
      </c>
      <c r="J37" s="12">
        <v>71.040300000000002</v>
      </c>
      <c r="K37" s="12">
        <v>74.088700000000003</v>
      </c>
      <c r="L37" s="12">
        <v>77.026700000000005</v>
      </c>
      <c r="M37" s="12">
        <v>81.089399999999998</v>
      </c>
      <c r="N37" s="12">
        <v>79.964699999999993</v>
      </c>
      <c r="O37" s="12">
        <v>84.610600000000005</v>
      </c>
      <c r="P37" s="12">
        <v>90.548100000000005</v>
      </c>
      <c r="Q37" s="12">
        <v>94.5625</v>
      </c>
    </row>
    <row r="38" spans="1:17" hidden="1" x14ac:dyDescent="0.25">
      <c r="A38" s="7" t="s">
        <v>206</v>
      </c>
      <c r="B38" s="12">
        <v>30.033200000000001</v>
      </c>
      <c r="C38" s="12">
        <v>34.077500000000001</v>
      </c>
      <c r="D38" s="12">
        <v>38.140700000000002</v>
      </c>
      <c r="E38" s="12">
        <v>42.224400000000003</v>
      </c>
      <c r="F38" s="12">
        <v>44.348700000000001</v>
      </c>
      <c r="G38" s="12">
        <v>46.447899999999997</v>
      </c>
      <c r="H38" s="12">
        <v>51.5959</v>
      </c>
      <c r="I38" s="12">
        <v>52.7166</v>
      </c>
      <c r="J38" s="12">
        <v>55.863999999999997</v>
      </c>
      <c r="K38" s="12">
        <v>56.970100000000002</v>
      </c>
      <c r="L38" s="12">
        <v>60.013300000000001</v>
      </c>
      <c r="M38" s="12">
        <v>66.050399999999996</v>
      </c>
      <c r="N38" s="12">
        <v>70.113600000000005</v>
      </c>
      <c r="O38" s="12">
        <v>73.184600000000003</v>
      </c>
      <c r="P38" s="12">
        <v>77.206400000000002</v>
      </c>
      <c r="Q38" s="12">
        <v>80.184700000000007</v>
      </c>
    </row>
    <row r="39" spans="1:17" hidden="1" x14ac:dyDescent="0.25">
      <c r="A39" s="7" t="s">
        <v>207</v>
      </c>
      <c r="B39" s="12">
        <v>137.9933</v>
      </c>
      <c r="C39" s="12">
        <v>160</v>
      </c>
      <c r="D39" s="12">
        <v>181</v>
      </c>
      <c r="E39" s="12">
        <v>201</v>
      </c>
      <c r="F39" s="12">
        <v>215</v>
      </c>
      <c r="G39" s="12">
        <v>230</v>
      </c>
      <c r="H39" s="12">
        <v>244</v>
      </c>
      <c r="I39" s="12">
        <v>253</v>
      </c>
      <c r="J39" s="12">
        <v>260</v>
      </c>
      <c r="K39" s="12">
        <v>263</v>
      </c>
      <c r="L39" s="12">
        <v>264</v>
      </c>
      <c r="M39" s="12">
        <v>271</v>
      </c>
      <c r="N39" s="12">
        <v>277</v>
      </c>
      <c r="O39" s="12">
        <v>277</v>
      </c>
      <c r="P39" s="12">
        <v>275</v>
      </c>
      <c r="Q39" s="12">
        <v>276</v>
      </c>
    </row>
    <row r="40" spans="1:17" hidden="1" x14ac:dyDescent="0.25">
      <c r="A40" s="7" t="s">
        <v>208</v>
      </c>
      <c r="B40" s="12">
        <v>8.8102999999999998</v>
      </c>
      <c r="C40" s="12">
        <v>10.765599999999999</v>
      </c>
      <c r="D40" s="12">
        <v>13.0579</v>
      </c>
      <c r="E40" s="12">
        <v>16.2028</v>
      </c>
      <c r="F40" s="12">
        <v>19.3443</v>
      </c>
      <c r="G40" s="12">
        <v>22.474699999999999</v>
      </c>
      <c r="H40" s="12">
        <v>27.528500000000001</v>
      </c>
      <c r="I40" s="12">
        <v>31.673400000000001</v>
      </c>
      <c r="J40" s="12">
        <v>35.840200000000003</v>
      </c>
      <c r="K40" s="12">
        <v>39.880499999999998</v>
      </c>
      <c r="L40" s="12">
        <v>44.859099999999998</v>
      </c>
      <c r="M40" s="12">
        <v>46.890999999999998</v>
      </c>
      <c r="N40" s="12">
        <v>47.829900000000002</v>
      </c>
      <c r="O40" s="12">
        <v>51.728499999999997</v>
      </c>
      <c r="P40" s="12">
        <v>57.802799999999998</v>
      </c>
      <c r="Q40" s="12">
        <v>62.021500000000003</v>
      </c>
    </row>
    <row r="41" spans="1:17" hidden="1" x14ac:dyDescent="0.25">
      <c r="B41" s="7">
        <v>1000</v>
      </c>
    </row>
  </sheetData>
  <sheetProtection algorithmName="SHA-512" hashValue="8somCz4J6u4uuGz1nR52/w2vZpWd/rrI4xJLrx2KEBJhrPqOol4z8wZaZXJlDLu+Z+a2f3OtORPA7oPmb7Jlmg==" saltValue="4WJ0Zw6jfjGzaZf8yqa6Dw==" spinCount="100000" sheet="1" scenarios="1"/>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T202"/>
  <sheetViews>
    <sheetView showGridLines="0" showRowColHeaders="0" zoomScale="80" zoomScaleNormal="80" workbookViewId="0">
      <selection sqref="A1:T1"/>
    </sheetView>
  </sheetViews>
  <sheetFormatPr defaultRowHeight="15.75" x14ac:dyDescent="0.25"/>
  <cols>
    <col min="1" max="5" width="9" style="64"/>
    <col min="6" max="6" width="9.375" style="64" bestFit="1" customWidth="1"/>
    <col min="7" max="16384" width="9" style="64"/>
  </cols>
  <sheetData>
    <row r="1" spans="1:20" ht="21" x14ac:dyDescent="0.35">
      <c r="A1" s="175" t="s">
        <v>287</v>
      </c>
      <c r="B1" s="175"/>
      <c r="C1" s="175"/>
      <c r="D1" s="175"/>
      <c r="E1" s="175"/>
      <c r="F1" s="175"/>
      <c r="G1" s="175"/>
      <c r="H1" s="175"/>
      <c r="I1" s="175"/>
      <c r="J1" s="175"/>
      <c r="K1" s="175"/>
      <c r="L1" s="175"/>
      <c r="M1" s="175"/>
      <c r="N1" s="175"/>
      <c r="O1" s="175"/>
      <c r="P1" s="175"/>
      <c r="Q1" s="175"/>
      <c r="R1" s="175"/>
      <c r="S1" s="175"/>
      <c r="T1" s="175"/>
    </row>
    <row r="31" spans="1:19" ht="15.75" customHeight="1" x14ac:dyDescent="0.25">
      <c r="A31" s="75" t="s">
        <v>317</v>
      </c>
      <c r="I31" s="85"/>
      <c r="J31" s="85"/>
      <c r="K31" s="85"/>
      <c r="L31" s="85"/>
      <c r="M31" s="85"/>
      <c r="N31" s="85"/>
      <c r="O31" s="85"/>
      <c r="P31" s="85"/>
      <c r="Q31" s="85"/>
      <c r="R31" s="85"/>
      <c r="S31" s="85"/>
    </row>
    <row r="39" spans="1:13" ht="18.75" hidden="1" x14ac:dyDescent="0.3">
      <c r="B39" s="72" t="s">
        <v>169</v>
      </c>
      <c r="C39" s="72">
        <v>2000</v>
      </c>
      <c r="D39" s="72"/>
      <c r="G39" s="72" t="s">
        <v>169</v>
      </c>
      <c r="H39" s="72">
        <v>2015</v>
      </c>
    </row>
    <row r="40" spans="1:13" hidden="1" x14ac:dyDescent="0.25">
      <c r="A40" s="64">
        <v>1</v>
      </c>
      <c r="B40" s="64" t="s">
        <v>25</v>
      </c>
      <c r="C40" s="101">
        <v>2515</v>
      </c>
      <c r="D40" s="87">
        <f t="shared" ref="D40:D61" si="0">(IF(ISNUMBER(C40),(IF(C40&lt;100,"&lt;100",IF(C40&lt;200,"&lt;200",IF(C40&lt;500,"&lt;500",IF(C40&lt;1000,"&lt;1,000",IF(C40&lt;10000,(ROUND(C40,-2)),IF(C40&lt;100000,(ROUND(C40,-3)),IF(C40&lt;1000000,(ROUND(C40,-4)),IF(C40&gt;=1000000,(ROUND(C40,-5))))))))))),"-"))</f>
        <v>2500</v>
      </c>
      <c r="E40" s="67">
        <f>C40/$C$61</f>
        <v>0.13846198660490663</v>
      </c>
      <c r="G40" s="64" t="s">
        <v>25</v>
      </c>
      <c r="H40" s="101">
        <v>6301</v>
      </c>
      <c r="I40" s="87">
        <f t="shared" ref="I40:I59" si="1">(IF(ISNUMBER(H40),(IF(H40&lt;100,"&lt;100",IF(H40&lt;200,"&lt;200",IF(H40&lt;500,"&lt;500",IF(H40&lt;1000,"&lt;1,000",IF(H40&lt;10000,(ROUND(H40,-2)),IF(H40&lt;100000,(ROUND(H40,-3)),IF(H40&lt;1000000,(ROUND(H40,-4)),IF(H40&gt;=1000000,(ROUND(H40,-5))))))))))),"-"))</f>
        <v>6300</v>
      </c>
      <c r="J40" s="67">
        <f>H40/$H$61</f>
        <v>0.151966296639306</v>
      </c>
      <c r="L40" s="78" t="s">
        <v>12</v>
      </c>
      <c r="M40" s="102"/>
    </row>
    <row r="41" spans="1:13" hidden="1" x14ac:dyDescent="0.25">
      <c r="A41" s="64">
        <v>2</v>
      </c>
      <c r="B41" s="64" t="s">
        <v>28</v>
      </c>
      <c r="C41" s="119">
        <v>2051</v>
      </c>
      <c r="D41" s="87">
        <f t="shared" si="0"/>
        <v>2100</v>
      </c>
      <c r="E41" s="67">
        <f t="shared" ref="E41:E61" si="2">C41/$C$61</f>
        <v>0.11291671352948848</v>
      </c>
      <c r="G41" s="64" t="s">
        <v>126</v>
      </c>
      <c r="H41" s="115">
        <v>5786</v>
      </c>
      <c r="I41" s="87">
        <f t="shared" si="1"/>
        <v>5800</v>
      </c>
      <c r="J41" s="67">
        <f t="shared" ref="J41:J61" si="3">H41/$H$61</f>
        <v>0.13954562646485072</v>
      </c>
      <c r="L41" s="78" t="s">
        <v>50</v>
      </c>
      <c r="M41" s="103"/>
    </row>
    <row r="42" spans="1:13" hidden="1" x14ac:dyDescent="0.25">
      <c r="A42" s="64">
        <v>3</v>
      </c>
      <c r="B42" s="64" t="s">
        <v>17</v>
      </c>
      <c r="C42" s="104">
        <v>1450</v>
      </c>
      <c r="D42" s="87">
        <f t="shared" si="0"/>
        <v>1500</v>
      </c>
      <c r="E42" s="67">
        <f t="shared" si="2"/>
        <v>7.9828978360681757E-2</v>
      </c>
      <c r="G42" s="64" t="s">
        <v>94</v>
      </c>
      <c r="H42" s="103">
        <v>3072</v>
      </c>
      <c r="I42" s="87"/>
      <c r="J42" s="67">
        <f t="shared" si="3"/>
        <v>7.4089900535779712E-2</v>
      </c>
      <c r="L42" s="78" t="s">
        <v>52</v>
      </c>
      <c r="M42" s="101"/>
    </row>
    <row r="43" spans="1:13" hidden="1" x14ac:dyDescent="0.25">
      <c r="A43" s="64">
        <v>4</v>
      </c>
      <c r="B43" s="64" t="s">
        <v>94</v>
      </c>
      <c r="C43" s="103">
        <v>1272</v>
      </c>
      <c r="D43" s="87"/>
      <c r="E43" s="67">
        <f t="shared" si="2"/>
        <v>7.0029283086060143E-2</v>
      </c>
      <c r="G43" s="64" t="s">
        <v>17</v>
      </c>
      <c r="H43" s="104">
        <v>2783</v>
      </c>
      <c r="I43" s="87">
        <f t="shared" si="1"/>
        <v>2800</v>
      </c>
      <c r="J43" s="67">
        <f t="shared" si="3"/>
        <v>6.7119854554386377E-2</v>
      </c>
      <c r="L43" s="78" t="s">
        <v>55</v>
      </c>
      <c r="M43" s="104"/>
    </row>
    <row r="44" spans="1:13" hidden="1" x14ac:dyDescent="0.25">
      <c r="A44" s="64">
        <v>5</v>
      </c>
      <c r="B44" s="64" t="s">
        <v>126</v>
      </c>
      <c r="C44" s="115">
        <v>1119.3579999999999</v>
      </c>
      <c r="D44" s="87">
        <f t="shared" si="0"/>
        <v>1100</v>
      </c>
      <c r="E44" s="67">
        <f t="shared" si="2"/>
        <v>6.162565900679725E-2</v>
      </c>
      <c r="G44" s="64" t="s">
        <v>29</v>
      </c>
      <c r="H44" s="106">
        <v>2341</v>
      </c>
      <c r="I44" s="87">
        <f t="shared" si="1"/>
        <v>2300</v>
      </c>
      <c r="J44" s="67">
        <f t="shared" si="3"/>
        <v>5.6459784229902443E-2</v>
      </c>
      <c r="L44" s="78" t="s">
        <v>56</v>
      </c>
      <c r="M44" s="105"/>
    </row>
    <row r="45" spans="1:13" hidden="1" x14ac:dyDescent="0.25">
      <c r="A45" s="64">
        <v>6</v>
      </c>
      <c r="B45" s="64" t="s">
        <v>29</v>
      </c>
      <c r="C45" s="106">
        <v>1099</v>
      </c>
      <c r="D45" s="87">
        <f t="shared" si="0"/>
        <v>1100</v>
      </c>
      <c r="E45" s="67">
        <f t="shared" si="2"/>
        <v>6.0504860150613279E-2</v>
      </c>
      <c r="G45" s="64" t="s">
        <v>16</v>
      </c>
      <c r="H45" s="108">
        <v>2235</v>
      </c>
      <c r="I45" s="87"/>
      <c r="J45" s="67">
        <f t="shared" si="3"/>
        <v>5.3903296776519422E-2</v>
      </c>
      <c r="L45" s="78" t="s">
        <v>255</v>
      </c>
      <c r="M45" s="106"/>
    </row>
    <row r="46" spans="1:13" hidden="1" x14ac:dyDescent="0.25">
      <c r="A46" s="64">
        <v>7</v>
      </c>
      <c r="B46" s="64" t="s">
        <v>168</v>
      </c>
      <c r="C46" s="114">
        <v>1080</v>
      </c>
      <c r="D46" s="87">
        <f t="shared" si="0"/>
        <v>1100</v>
      </c>
      <c r="E46" s="67">
        <f t="shared" si="2"/>
        <v>5.9458825261749178E-2</v>
      </c>
      <c r="G46" s="64" t="s">
        <v>28</v>
      </c>
      <c r="H46" s="119">
        <v>1911</v>
      </c>
      <c r="I46" s="87">
        <f t="shared" si="1"/>
        <v>1900</v>
      </c>
      <c r="J46" s="67">
        <f t="shared" si="3"/>
        <v>4.6089127579386407E-2</v>
      </c>
      <c r="L46" s="78" t="s">
        <v>67</v>
      </c>
      <c r="M46" s="107"/>
    </row>
    <row r="47" spans="1:13" hidden="1" x14ac:dyDescent="0.25">
      <c r="A47" s="64">
        <v>8</v>
      </c>
      <c r="B47" s="64" t="s">
        <v>76</v>
      </c>
      <c r="C47" s="107">
        <v>986</v>
      </c>
      <c r="D47" s="87" t="str">
        <f t="shared" si="0"/>
        <v>&lt;1,000</v>
      </c>
      <c r="E47" s="67">
        <f t="shared" si="2"/>
        <v>5.4283705285263599E-2</v>
      </c>
      <c r="G47" s="64" t="s">
        <v>20</v>
      </c>
      <c r="H47" s="112">
        <v>1835</v>
      </c>
      <c r="I47" s="87">
        <f t="shared" si="1"/>
        <v>1800</v>
      </c>
      <c r="J47" s="67">
        <f t="shared" si="3"/>
        <v>4.4256174310923102E-2</v>
      </c>
      <c r="L47" s="78" t="s">
        <v>16</v>
      </c>
      <c r="M47" s="108"/>
    </row>
    <row r="48" spans="1:13" hidden="1" x14ac:dyDescent="0.25">
      <c r="A48" s="64">
        <v>9</v>
      </c>
      <c r="B48" s="64" t="s">
        <v>67</v>
      </c>
      <c r="C48" s="151">
        <v>684</v>
      </c>
      <c r="D48" s="87" t="str">
        <f t="shared" si="0"/>
        <v>&lt;1,000</v>
      </c>
      <c r="E48" s="67">
        <f t="shared" si="2"/>
        <v>3.7657255999107811E-2</v>
      </c>
      <c r="G48" s="64" t="s">
        <v>168</v>
      </c>
      <c r="H48" s="114">
        <v>1660</v>
      </c>
      <c r="I48" s="87">
        <f t="shared" si="1"/>
        <v>1700</v>
      </c>
      <c r="J48" s="67">
        <f t="shared" si="3"/>
        <v>4.0035558232224717E-2</v>
      </c>
      <c r="L48" s="78" t="s">
        <v>84</v>
      </c>
      <c r="M48" s="109"/>
    </row>
    <row r="49" spans="1:13" hidden="1" x14ac:dyDescent="0.25">
      <c r="A49" s="64">
        <v>10</v>
      </c>
      <c r="B49" s="64" t="s">
        <v>20</v>
      </c>
      <c r="C49" s="112">
        <v>683</v>
      </c>
      <c r="D49" s="87" t="str">
        <f t="shared" si="0"/>
        <v>&lt;1,000</v>
      </c>
      <c r="E49" s="67">
        <f t="shared" si="2"/>
        <v>3.7602201531272861E-2</v>
      </c>
      <c r="G49" s="64" t="s">
        <v>21</v>
      </c>
      <c r="H49" s="108">
        <v>1449</v>
      </c>
      <c r="I49" s="87">
        <f t="shared" si="1"/>
        <v>1400</v>
      </c>
      <c r="J49" s="67">
        <f t="shared" si="3"/>
        <v>3.4946701131622661E-2</v>
      </c>
      <c r="L49" s="78" t="s">
        <v>90</v>
      </c>
      <c r="M49" s="102"/>
    </row>
    <row r="50" spans="1:13" hidden="1" x14ac:dyDescent="0.25">
      <c r="A50" s="64">
        <v>11</v>
      </c>
      <c r="B50" s="64" t="s">
        <v>16</v>
      </c>
      <c r="C50" s="108">
        <v>571</v>
      </c>
      <c r="D50" s="87"/>
      <c r="E50" s="67">
        <f t="shared" si="2"/>
        <v>3.1436101133758131E-2</v>
      </c>
      <c r="G50" s="64" t="s">
        <v>76</v>
      </c>
      <c r="H50" s="107">
        <v>1449</v>
      </c>
      <c r="I50" s="87">
        <f t="shared" si="1"/>
        <v>1400</v>
      </c>
      <c r="J50" s="67">
        <f t="shared" si="3"/>
        <v>3.4946701131622661E-2</v>
      </c>
      <c r="L50" s="78" t="s">
        <v>94</v>
      </c>
      <c r="M50" s="103"/>
    </row>
    <row r="51" spans="1:13" hidden="1" x14ac:dyDescent="0.25">
      <c r="A51" s="64">
        <v>12</v>
      </c>
      <c r="B51" s="64" t="s">
        <v>23</v>
      </c>
      <c r="C51" s="103">
        <v>378</v>
      </c>
      <c r="D51" s="87" t="str">
        <f t="shared" si="0"/>
        <v>&lt;500</v>
      </c>
      <c r="E51" s="67">
        <f t="shared" si="2"/>
        <v>2.0810588841612212E-2</v>
      </c>
      <c r="G51" s="64" t="s">
        <v>67</v>
      </c>
      <c r="H51" s="151">
        <v>1080</v>
      </c>
      <c r="I51" s="87">
        <f t="shared" si="1"/>
        <v>1100</v>
      </c>
      <c r="J51" s="67">
        <f t="shared" si="3"/>
        <v>2.6047230657110055E-2</v>
      </c>
      <c r="L51" s="78" t="s">
        <v>95</v>
      </c>
      <c r="M51" s="101"/>
    </row>
    <row r="52" spans="1:13" hidden="1" x14ac:dyDescent="0.25">
      <c r="A52" s="64">
        <v>13</v>
      </c>
      <c r="B52" s="64" t="s">
        <v>255</v>
      </c>
      <c r="C52" s="106">
        <v>261.97429999999997</v>
      </c>
      <c r="D52" s="87" t="str">
        <f t="shared" si="0"/>
        <v>&lt;500</v>
      </c>
      <c r="E52" s="67">
        <f t="shared" si="2"/>
        <v>1.4422855672934311E-2</v>
      </c>
      <c r="G52" s="64" t="s">
        <v>52</v>
      </c>
      <c r="H52" s="101">
        <v>980</v>
      </c>
      <c r="I52" s="87" t="str">
        <f t="shared" si="1"/>
        <v>&lt;1,000</v>
      </c>
      <c r="J52" s="67">
        <f t="shared" si="3"/>
        <v>2.3635450040710979E-2</v>
      </c>
      <c r="L52" s="78" t="s">
        <v>17</v>
      </c>
      <c r="M52" s="104"/>
    </row>
    <row r="53" spans="1:13" hidden="1" x14ac:dyDescent="0.25">
      <c r="A53" s="64">
        <v>14</v>
      </c>
      <c r="B53" s="64" t="s">
        <v>50</v>
      </c>
      <c r="C53" s="154">
        <v>259</v>
      </c>
      <c r="D53" s="87" t="str">
        <f t="shared" si="0"/>
        <v>&lt;500</v>
      </c>
      <c r="E53" s="67">
        <f t="shared" si="2"/>
        <v>1.4259107169252811E-2</v>
      </c>
      <c r="G53" s="64" t="s">
        <v>255</v>
      </c>
      <c r="H53" s="106">
        <v>894</v>
      </c>
      <c r="I53" s="87" t="str">
        <f t="shared" si="1"/>
        <v>&lt;1,000</v>
      </c>
      <c r="J53" s="67">
        <f t="shared" si="3"/>
        <v>2.156131871060777E-2</v>
      </c>
      <c r="L53" s="78" t="s">
        <v>18</v>
      </c>
      <c r="M53" s="111"/>
    </row>
    <row r="54" spans="1:13" hidden="1" x14ac:dyDescent="0.25">
      <c r="A54" s="64">
        <v>15</v>
      </c>
      <c r="B54" s="64" t="s">
        <v>154</v>
      </c>
      <c r="C54" s="146">
        <v>252</v>
      </c>
      <c r="D54" s="87" t="str">
        <f t="shared" si="0"/>
        <v>&lt;500</v>
      </c>
      <c r="E54" s="67">
        <f t="shared" si="2"/>
        <v>1.3873725894408141E-2</v>
      </c>
      <c r="G54" s="64" t="s">
        <v>84</v>
      </c>
      <c r="H54" s="109">
        <v>541</v>
      </c>
      <c r="I54" s="87" t="str">
        <f t="shared" si="1"/>
        <v>&lt;1,000</v>
      </c>
      <c r="J54" s="67">
        <f t="shared" si="3"/>
        <v>1.304773313471902E-2</v>
      </c>
      <c r="L54" s="78" t="s">
        <v>20</v>
      </c>
      <c r="M54" s="112"/>
    </row>
    <row r="55" spans="1:13" hidden="1" x14ac:dyDescent="0.25">
      <c r="A55" s="64">
        <v>16</v>
      </c>
      <c r="B55" s="64" t="s">
        <v>47</v>
      </c>
      <c r="C55" s="155">
        <v>242</v>
      </c>
      <c r="D55" s="87" t="str">
        <f t="shared" si="0"/>
        <v>&lt;500</v>
      </c>
      <c r="E55" s="67">
        <f t="shared" si="2"/>
        <v>1.3323181216058612E-2</v>
      </c>
      <c r="G55" s="64" t="s">
        <v>56</v>
      </c>
      <c r="H55" s="105">
        <v>400</v>
      </c>
      <c r="I55" s="87" t="str">
        <f t="shared" si="1"/>
        <v>&lt;500</v>
      </c>
      <c r="J55" s="67">
        <f t="shared" si="3"/>
        <v>9.6471224655963177E-3</v>
      </c>
      <c r="L55" s="78" t="s">
        <v>112</v>
      </c>
      <c r="M55" s="107"/>
    </row>
    <row r="56" spans="1:13" hidden="1" x14ac:dyDescent="0.25">
      <c r="A56" s="64">
        <v>17</v>
      </c>
      <c r="B56" s="64" t="s">
        <v>21</v>
      </c>
      <c r="C56" s="108">
        <v>233</v>
      </c>
      <c r="D56" s="87" t="str">
        <f t="shared" si="0"/>
        <v>&lt;500</v>
      </c>
      <c r="E56" s="67">
        <f t="shared" si="2"/>
        <v>1.2827691005544034E-2</v>
      </c>
      <c r="G56" s="64" t="s">
        <v>12</v>
      </c>
      <c r="H56" s="152">
        <v>377</v>
      </c>
      <c r="I56" s="87" t="str">
        <f t="shared" si="1"/>
        <v>&lt;500</v>
      </c>
      <c r="J56" s="67">
        <f t="shared" si="3"/>
        <v>9.0924129238245284E-3</v>
      </c>
      <c r="L56" s="78" t="s">
        <v>21</v>
      </c>
      <c r="M56" s="108"/>
    </row>
    <row r="57" spans="1:13" hidden="1" x14ac:dyDescent="0.25">
      <c r="A57" s="64">
        <v>18</v>
      </c>
      <c r="B57" s="64" t="s">
        <v>52</v>
      </c>
      <c r="C57" s="101">
        <v>213</v>
      </c>
      <c r="D57" s="87" t="str">
        <f t="shared" si="0"/>
        <v>&lt;500</v>
      </c>
      <c r="E57" s="67">
        <f t="shared" si="2"/>
        <v>1.1726601648844976E-2</v>
      </c>
      <c r="G57" s="64" t="s">
        <v>95</v>
      </c>
      <c r="H57" s="101">
        <v>374</v>
      </c>
      <c r="I57" s="87" t="str">
        <f t="shared" si="1"/>
        <v>&lt;500</v>
      </c>
      <c r="J57" s="67">
        <f t="shared" si="3"/>
        <v>9.0200595053325557E-3</v>
      </c>
      <c r="L57" s="78" t="s">
        <v>126</v>
      </c>
      <c r="M57" s="115"/>
    </row>
    <row r="58" spans="1:13" hidden="1" x14ac:dyDescent="0.25">
      <c r="A58" s="64">
        <v>19</v>
      </c>
      <c r="B58" s="64" t="s">
        <v>51</v>
      </c>
      <c r="C58" s="153">
        <v>192.6979</v>
      </c>
      <c r="D58" s="87"/>
      <c r="E58" s="67">
        <f t="shared" si="2"/>
        <v>1.0608880337412979E-2</v>
      </c>
      <c r="G58" s="64" t="s">
        <v>90</v>
      </c>
      <c r="H58" s="102">
        <v>365</v>
      </c>
      <c r="I58" s="87" t="str">
        <f t="shared" si="1"/>
        <v>&lt;500</v>
      </c>
      <c r="J58" s="67">
        <f t="shared" si="3"/>
        <v>8.8029992498566394E-3</v>
      </c>
      <c r="L58" s="78" t="s">
        <v>224</v>
      </c>
      <c r="M58" s="116"/>
    </row>
    <row r="59" spans="1:13" hidden="1" x14ac:dyDescent="0.25">
      <c r="A59" s="64">
        <v>20</v>
      </c>
      <c r="B59" s="64" t="s">
        <v>84</v>
      </c>
      <c r="C59" s="109">
        <v>177</v>
      </c>
      <c r="D59" s="87" t="str">
        <f t="shared" si="0"/>
        <v>&lt;200</v>
      </c>
      <c r="E59" s="67">
        <f t="shared" si="2"/>
        <v>9.7446408067866711E-3</v>
      </c>
      <c r="G59" s="64" t="s">
        <v>55</v>
      </c>
      <c r="H59" s="104">
        <v>347</v>
      </c>
      <c r="I59" s="87" t="str">
        <f t="shared" si="1"/>
        <v>&lt;500</v>
      </c>
      <c r="J59" s="67">
        <f t="shared" si="3"/>
        <v>8.3688787389048051E-3</v>
      </c>
      <c r="L59" s="78" t="s">
        <v>23</v>
      </c>
      <c r="M59" s="103"/>
    </row>
    <row r="60" spans="1:13" hidden="1" x14ac:dyDescent="0.25">
      <c r="B60" s="64" t="s">
        <v>192</v>
      </c>
      <c r="C60" s="122">
        <f>SUM(C63:C202)</f>
        <v>2444.7998999999995</v>
      </c>
      <c r="D60" s="87">
        <f t="shared" si="0"/>
        <v>2400</v>
      </c>
      <c r="E60" s="67">
        <f t="shared" si="2"/>
        <v>0.13459715745744613</v>
      </c>
      <c r="G60" s="64" t="s">
        <v>224</v>
      </c>
      <c r="H60" s="116">
        <f>SUM(H63:H202)</f>
        <v>5283.1411000000016</v>
      </c>
      <c r="I60" s="87">
        <f>(IF(ISNUMBER(H60),(IF(H60&lt;100,"&lt;100",IF(H60&lt;200,"&lt;200",IF(H60&lt;500,"&lt;500",IF(H60&lt;1000,"&lt;1,000",IF(H60&lt;10000,(ROUND(H60,-2)),IF(H60&lt;100000,(ROUND(H60,-3)),IF(H60&lt;1000000,(ROUND(H60,-4)),IF(H60&gt;=1000000,(ROUND(H60,-5))))))))))),"-"))</f>
        <v>5300</v>
      </c>
      <c r="J60" s="67">
        <f t="shared" si="3"/>
        <v>0.12741777298681314</v>
      </c>
      <c r="L60" s="78" t="s">
        <v>25</v>
      </c>
      <c r="M60" s="101"/>
    </row>
    <row r="61" spans="1:13" hidden="1" x14ac:dyDescent="0.25">
      <c r="B61" s="64" t="s">
        <v>11</v>
      </c>
      <c r="C61" s="64">
        <v>18163.830099999999</v>
      </c>
      <c r="D61" s="88">
        <f t="shared" si="0"/>
        <v>18000</v>
      </c>
      <c r="E61" s="67">
        <f t="shared" si="2"/>
        <v>1</v>
      </c>
      <c r="G61" s="64" t="s">
        <v>11</v>
      </c>
      <c r="H61" s="64">
        <v>41463.141100000001</v>
      </c>
      <c r="I61" s="88">
        <f>(IF(ISNUMBER(H61),(IF(H61&lt;100,"&lt;100",IF(H61&lt;200,"&lt;200",IF(H61&lt;500,"&lt;500",IF(H61&lt;1000,"&lt;1,000",IF(H61&lt;10000,(ROUND(H61,-2)),IF(H61&lt;100000,(ROUND(H61,-3)),IF(H61&lt;1000000,(ROUND(H61,-4)),IF(H61&gt;=1000000,(ROUND(H61,-5))))))))))),"-"))</f>
        <v>41000</v>
      </c>
      <c r="J61" s="67">
        <f t="shared" si="3"/>
        <v>1</v>
      </c>
      <c r="L61" s="78" t="s">
        <v>26</v>
      </c>
      <c r="M61" s="104"/>
    </row>
    <row r="62" spans="1:13" hidden="1" x14ac:dyDescent="0.25">
      <c r="C62" s="117"/>
      <c r="D62" s="66"/>
      <c r="E62" s="66"/>
      <c r="H62" s="117"/>
      <c r="I62" s="89"/>
      <c r="L62" s="78" t="s">
        <v>28</v>
      </c>
      <c r="M62" s="110"/>
    </row>
    <row r="63" spans="1:13" hidden="1" x14ac:dyDescent="0.25">
      <c r="B63" s="64" t="s">
        <v>163</v>
      </c>
      <c r="C63" s="64">
        <v>168</v>
      </c>
      <c r="G63" s="64" t="s">
        <v>26</v>
      </c>
      <c r="H63" s="104">
        <v>310</v>
      </c>
      <c r="L63" s="78" t="s">
        <v>29</v>
      </c>
      <c r="M63" s="106"/>
    </row>
    <row r="64" spans="1:13" hidden="1" x14ac:dyDescent="0.25">
      <c r="B64" s="64" t="s">
        <v>120</v>
      </c>
      <c r="C64" s="64">
        <v>150</v>
      </c>
      <c r="G64" s="64" t="s">
        <v>50</v>
      </c>
      <c r="H64" s="103">
        <v>303</v>
      </c>
      <c r="L64" s="78" t="s">
        <v>76</v>
      </c>
      <c r="M64" s="107"/>
    </row>
    <row r="65" spans="2:13" hidden="1" x14ac:dyDescent="0.25">
      <c r="B65" s="64" t="s">
        <v>112</v>
      </c>
      <c r="C65" s="107">
        <v>132</v>
      </c>
      <c r="G65" s="64" t="s">
        <v>157</v>
      </c>
      <c r="H65" s="64">
        <v>289</v>
      </c>
      <c r="L65" s="78" t="s">
        <v>168</v>
      </c>
      <c r="M65" s="114"/>
    </row>
    <row r="66" spans="2:13" hidden="1" x14ac:dyDescent="0.25">
      <c r="B66" s="64" t="s">
        <v>13</v>
      </c>
      <c r="C66" s="64">
        <v>126</v>
      </c>
      <c r="G66" s="64" t="s">
        <v>112</v>
      </c>
      <c r="H66" s="107">
        <v>249</v>
      </c>
    </row>
    <row r="67" spans="2:13" hidden="1" x14ac:dyDescent="0.25">
      <c r="B67" s="64" t="s">
        <v>90</v>
      </c>
      <c r="C67" s="102">
        <v>123.96430000000001</v>
      </c>
      <c r="G67" s="64" t="s">
        <v>18</v>
      </c>
      <c r="H67" s="118">
        <v>240</v>
      </c>
    </row>
    <row r="68" spans="2:13" hidden="1" x14ac:dyDescent="0.25">
      <c r="B68" s="64" t="s">
        <v>55</v>
      </c>
      <c r="C68" s="104">
        <v>99</v>
      </c>
      <c r="G68" s="64" t="s">
        <v>23</v>
      </c>
      <c r="H68" s="103">
        <v>235</v>
      </c>
    </row>
    <row r="69" spans="2:13" hidden="1" x14ac:dyDescent="0.25">
      <c r="B69" s="64" t="s">
        <v>166</v>
      </c>
      <c r="C69" s="64">
        <v>86.041600000000003</v>
      </c>
      <c r="G69" s="64" t="s">
        <v>47</v>
      </c>
      <c r="H69" s="64">
        <v>228</v>
      </c>
    </row>
    <row r="70" spans="2:13" hidden="1" x14ac:dyDescent="0.25">
      <c r="B70" s="64" t="s">
        <v>56</v>
      </c>
      <c r="C70" s="105">
        <v>80</v>
      </c>
      <c r="G70" s="64" t="s">
        <v>14</v>
      </c>
      <c r="H70" s="64">
        <v>216</v>
      </c>
    </row>
    <row r="71" spans="2:13" hidden="1" x14ac:dyDescent="0.25">
      <c r="B71" s="64" t="s">
        <v>60</v>
      </c>
      <c r="C71" s="64">
        <v>73</v>
      </c>
      <c r="G71" s="64" t="s">
        <v>87</v>
      </c>
      <c r="H71" s="64">
        <v>185</v>
      </c>
    </row>
    <row r="72" spans="2:13" hidden="1" x14ac:dyDescent="0.25">
      <c r="B72" s="64" t="s">
        <v>12</v>
      </c>
      <c r="C72" s="102">
        <v>66</v>
      </c>
      <c r="G72" s="64" t="s">
        <v>125</v>
      </c>
      <c r="H72" s="64">
        <v>181</v>
      </c>
    </row>
    <row r="73" spans="2:13" hidden="1" x14ac:dyDescent="0.25">
      <c r="B73" s="64" t="s">
        <v>161</v>
      </c>
      <c r="C73" s="64">
        <v>65</v>
      </c>
      <c r="G73" s="64" t="s">
        <v>120</v>
      </c>
      <c r="H73" s="64">
        <v>177</v>
      </c>
    </row>
    <row r="74" spans="2:13" hidden="1" x14ac:dyDescent="0.25">
      <c r="B74" s="64" t="s">
        <v>133</v>
      </c>
      <c r="C74" s="64">
        <v>63</v>
      </c>
      <c r="G74" s="64" t="s">
        <v>13</v>
      </c>
      <c r="H74" s="64">
        <v>165</v>
      </c>
    </row>
    <row r="75" spans="2:13" hidden="1" x14ac:dyDescent="0.25">
      <c r="B75" s="64" t="s">
        <v>91</v>
      </c>
      <c r="C75" s="64">
        <v>63</v>
      </c>
      <c r="G75" s="64" t="s">
        <v>60</v>
      </c>
      <c r="H75" s="64">
        <v>159</v>
      </c>
    </row>
    <row r="76" spans="2:13" hidden="1" x14ac:dyDescent="0.25">
      <c r="B76" s="64" t="s">
        <v>70</v>
      </c>
      <c r="C76" s="64">
        <v>61</v>
      </c>
      <c r="G76" s="64" t="s">
        <v>27</v>
      </c>
      <c r="H76" s="64">
        <v>140</v>
      </c>
    </row>
    <row r="77" spans="2:13" hidden="1" x14ac:dyDescent="0.25">
      <c r="B77" s="64" t="s">
        <v>18</v>
      </c>
      <c r="C77" s="118">
        <v>59</v>
      </c>
      <c r="G77" s="64" t="s">
        <v>19</v>
      </c>
      <c r="H77" s="64">
        <v>134</v>
      </c>
    </row>
    <row r="78" spans="2:13" hidden="1" x14ac:dyDescent="0.25">
      <c r="B78" s="64" t="s">
        <v>27</v>
      </c>
      <c r="C78" s="64">
        <v>55</v>
      </c>
      <c r="G78" s="64" t="s">
        <v>107</v>
      </c>
      <c r="H78" s="64">
        <v>119</v>
      </c>
    </row>
    <row r="79" spans="2:13" hidden="1" x14ac:dyDescent="0.25">
      <c r="B79" s="64" t="s">
        <v>157</v>
      </c>
      <c r="C79" s="64">
        <v>53</v>
      </c>
      <c r="G79" s="64" t="s">
        <v>163</v>
      </c>
      <c r="H79" s="64">
        <v>117</v>
      </c>
    </row>
    <row r="80" spans="2:13" hidden="1" x14ac:dyDescent="0.25">
      <c r="B80" s="64" t="s">
        <v>14</v>
      </c>
      <c r="C80" s="64">
        <v>49</v>
      </c>
      <c r="G80" s="64" t="s">
        <v>44</v>
      </c>
      <c r="H80" s="64">
        <v>111.71549999999999</v>
      </c>
    </row>
    <row r="81" spans="2:8" hidden="1" x14ac:dyDescent="0.25">
      <c r="B81" s="64" t="s">
        <v>125</v>
      </c>
      <c r="C81" s="64">
        <v>45</v>
      </c>
      <c r="G81" s="64" t="s">
        <v>22</v>
      </c>
      <c r="H81" s="64">
        <v>97</v>
      </c>
    </row>
    <row r="82" spans="2:8" hidden="1" x14ac:dyDescent="0.25">
      <c r="B82" s="64" t="s">
        <v>22</v>
      </c>
      <c r="C82" s="64">
        <v>42</v>
      </c>
      <c r="G82" s="64" t="s">
        <v>154</v>
      </c>
      <c r="H82" s="64">
        <v>94</v>
      </c>
    </row>
    <row r="83" spans="2:8" hidden="1" x14ac:dyDescent="0.25">
      <c r="B83" s="64" t="s">
        <v>116</v>
      </c>
      <c r="C83" s="64">
        <v>39</v>
      </c>
      <c r="G83" s="64" t="s">
        <v>141</v>
      </c>
      <c r="H83" s="64">
        <v>92</v>
      </c>
    </row>
    <row r="84" spans="2:8" hidden="1" x14ac:dyDescent="0.25">
      <c r="B84" s="64" t="s">
        <v>58</v>
      </c>
      <c r="C84" s="64">
        <v>39</v>
      </c>
      <c r="G84" s="64" t="s">
        <v>70</v>
      </c>
      <c r="H84" s="64">
        <v>77</v>
      </c>
    </row>
    <row r="85" spans="2:8" hidden="1" x14ac:dyDescent="0.25">
      <c r="B85" s="64" t="s">
        <v>59</v>
      </c>
      <c r="C85" s="64">
        <v>38</v>
      </c>
      <c r="G85" s="64" t="s">
        <v>143</v>
      </c>
      <c r="H85" s="64">
        <v>72</v>
      </c>
    </row>
    <row r="86" spans="2:8" hidden="1" x14ac:dyDescent="0.25">
      <c r="B86" s="64" t="s">
        <v>141</v>
      </c>
      <c r="C86" s="64">
        <v>36</v>
      </c>
      <c r="G86" s="64" t="s">
        <v>24</v>
      </c>
      <c r="H86" s="64">
        <v>66</v>
      </c>
    </row>
    <row r="87" spans="2:8" hidden="1" x14ac:dyDescent="0.25">
      <c r="B87" s="64" t="s">
        <v>99</v>
      </c>
      <c r="C87" s="64">
        <v>32</v>
      </c>
      <c r="G87" s="64" t="s">
        <v>149</v>
      </c>
      <c r="H87" s="64">
        <v>63</v>
      </c>
    </row>
    <row r="88" spans="2:8" hidden="1" x14ac:dyDescent="0.25">
      <c r="B88" s="64" t="s">
        <v>95</v>
      </c>
      <c r="C88" s="101">
        <v>30.028400000000001</v>
      </c>
      <c r="G88" s="64" t="s">
        <v>80</v>
      </c>
      <c r="H88" s="64">
        <v>63</v>
      </c>
    </row>
    <row r="89" spans="2:8" hidden="1" x14ac:dyDescent="0.25">
      <c r="B89" s="64" t="s">
        <v>19</v>
      </c>
      <c r="C89" s="64">
        <v>30</v>
      </c>
      <c r="G89" s="64" t="s">
        <v>166</v>
      </c>
      <c r="H89" s="64">
        <v>59</v>
      </c>
    </row>
    <row r="90" spans="2:8" hidden="1" x14ac:dyDescent="0.25">
      <c r="B90" s="64" t="s">
        <v>87</v>
      </c>
      <c r="C90" s="64">
        <v>29</v>
      </c>
      <c r="G90" s="64" t="s">
        <v>88</v>
      </c>
      <c r="H90" s="64">
        <v>56</v>
      </c>
    </row>
    <row r="91" spans="2:8" hidden="1" x14ac:dyDescent="0.25">
      <c r="B91" s="64" t="s">
        <v>304</v>
      </c>
      <c r="C91" s="64">
        <v>26.1159</v>
      </c>
      <c r="G91" s="64" t="s">
        <v>59</v>
      </c>
      <c r="H91" s="64">
        <v>50</v>
      </c>
    </row>
    <row r="92" spans="2:8" hidden="1" x14ac:dyDescent="0.25">
      <c r="B92" s="64" t="s">
        <v>110</v>
      </c>
      <c r="C92" s="64">
        <v>25.037700000000001</v>
      </c>
      <c r="G92" s="64" t="s">
        <v>58</v>
      </c>
      <c r="H92" s="64">
        <v>50</v>
      </c>
    </row>
    <row r="93" spans="2:8" hidden="1" x14ac:dyDescent="0.25">
      <c r="B93" s="64" t="s">
        <v>140</v>
      </c>
      <c r="C93" s="64">
        <v>25</v>
      </c>
      <c r="G93" s="64" t="s">
        <v>116</v>
      </c>
      <c r="H93" s="64">
        <v>49</v>
      </c>
    </row>
    <row r="94" spans="2:8" hidden="1" x14ac:dyDescent="0.25">
      <c r="B94" s="64" t="s">
        <v>162</v>
      </c>
      <c r="C94" s="64">
        <v>24</v>
      </c>
      <c r="G94" s="64" t="s">
        <v>51</v>
      </c>
      <c r="H94" s="64">
        <v>46</v>
      </c>
    </row>
    <row r="95" spans="2:8" hidden="1" x14ac:dyDescent="0.25">
      <c r="B95" s="64" t="s">
        <v>79</v>
      </c>
      <c r="C95" s="64">
        <v>22</v>
      </c>
      <c r="G95" s="64" t="s">
        <v>304</v>
      </c>
      <c r="H95" s="64">
        <v>45</v>
      </c>
    </row>
    <row r="96" spans="2:8" hidden="1" x14ac:dyDescent="0.25">
      <c r="B96" s="64" t="s">
        <v>107</v>
      </c>
      <c r="C96" s="64">
        <v>22</v>
      </c>
      <c r="G96" s="64" t="s">
        <v>131</v>
      </c>
      <c r="H96" s="64">
        <v>43</v>
      </c>
    </row>
    <row r="97" spans="2:8" hidden="1" x14ac:dyDescent="0.25">
      <c r="B97" s="64" t="s">
        <v>26</v>
      </c>
      <c r="C97" s="104">
        <v>20</v>
      </c>
      <c r="G97" s="64" t="s">
        <v>140</v>
      </c>
      <c r="H97" s="64">
        <v>40</v>
      </c>
    </row>
    <row r="98" spans="2:8" hidden="1" x14ac:dyDescent="0.25">
      <c r="B98" s="64" t="s">
        <v>33</v>
      </c>
      <c r="C98" s="64">
        <v>19</v>
      </c>
      <c r="G98" s="64" t="s">
        <v>15</v>
      </c>
      <c r="H98" s="64">
        <v>36</v>
      </c>
    </row>
    <row r="99" spans="2:8" hidden="1" x14ac:dyDescent="0.25">
      <c r="B99" s="64" t="s">
        <v>124</v>
      </c>
      <c r="C99" s="64">
        <v>16</v>
      </c>
      <c r="G99" s="64" t="s">
        <v>133</v>
      </c>
      <c r="H99" s="64">
        <v>35</v>
      </c>
    </row>
    <row r="100" spans="2:8" hidden="1" x14ac:dyDescent="0.25">
      <c r="B100" s="64" t="s">
        <v>71</v>
      </c>
      <c r="C100" s="64">
        <v>15</v>
      </c>
      <c r="G100" s="64" t="s">
        <v>161</v>
      </c>
      <c r="H100" s="64">
        <v>34</v>
      </c>
    </row>
    <row r="101" spans="2:8" hidden="1" x14ac:dyDescent="0.25">
      <c r="B101" s="64" t="s">
        <v>100</v>
      </c>
      <c r="C101" s="64">
        <v>14</v>
      </c>
      <c r="G101" s="64" t="s">
        <v>91</v>
      </c>
      <c r="H101" s="64">
        <v>32</v>
      </c>
    </row>
    <row r="102" spans="2:8" hidden="1" x14ac:dyDescent="0.25">
      <c r="B102" s="64" t="s">
        <v>80</v>
      </c>
      <c r="C102" s="64">
        <v>13</v>
      </c>
      <c r="G102" s="64" t="s">
        <v>81</v>
      </c>
      <c r="H102" s="64">
        <v>31</v>
      </c>
    </row>
    <row r="103" spans="2:8" hidden="1" x14ac:dyDescent="0.25">
      <c r="B103" s="64" t="s">
        <v>44</v>
      </c>
      <c r="C103" s="64">
        <v>12.9002</v>
      </c>
      <c r="G103" s="64" t="s">
        <v>74</v>
      </c>
      <c r="H103" s="64">
        <v>30</v>
      </c>
    </row>
    <row r="104" spans="2:8" hidden="1" x14ac:dyDescent="0.25">
      <c r="B104" s="64" t="s">
        <v>86</v>
      </c>
      <c r="C104" s="64">
        <v>12.151899999999999</v>
      </c>
      <c r="G104" s="64" t="s">
        <v>114</v>
      </c>
      <c r="H104" s="64">
        <v>30</v>
      </c>
    </row>
    <row r="105" spans="2:8" hidden="1" x14ac:dyDescent="0.25">
      <c r="B105" s="64" t="s">
        <v>147</v>
      </c>
      <c r="C105" s="64">
        <v>12</v>
      </c>
      <c r="G105" s="64" t="s">
        <v>96</v>
      </c>
      <c r="H105" s="64">
        <v>28</v>
      </c>
    </row>
    <row r="106" spans="2:8" hidden="1" x14ac:dyDescent="0.25">
      <c r="B106" s="64" t="s">
        <v>149</v>
      </c>
      <c r="C106" s="64">
        <v>12</v>
      </c>
      <c r="G106" s="64" t="s">
        <v>121</v>
      </c>
      <c r="H106" s="64">
        <v>25</v>
      </c>
    </row>
    <row r="107" spans="2:8" hidden="1" x14ac:dyDescent="0.25">
      <c r="B107" s="64" t="s">
        <v>143</v>
      </c>
      <c r="C107" s="64">
        <v>11.194000000000001</v>
      </c>
      <c r="G107" s="64" t="s">
        <v>69</v>
      </c>
      <c r="H107" s="64">
        <v>24</v>
      </c>
    </row>
    <row r="108" spans="2:8" hidden="1" x14ac:dyDescent="0.25">
      <c r="B108" s="64" t="s">
        <v>96</v>
      </c>
      <c r="C108" s="64">
        <v>10</v>
      </c>
      <c r="G108" s="64" t="s">
        <v>86</v>
      </c>
      <c r="H108" s="64">
        <v>24</v>
      </c>
    </row>
    <row r="109" spans="2:8" hidden="1" x14ac:dyDescent="0.25">
      <c r="B109" s="64" t="s">
        <v>114</v>
      </c>
      <c r="C109" s="64">
        <v>10</v>
      </c>
      <c r="G109" s="64" t="s">
        <v>129</v>
      </c>
      <c r="H109" s="64">
        <v>22</v>
      </c>
    </row>
    <row r="110" spans="2:8" hidden="1" x14ac:dyDescent="0.25">
      <c r="B110" s="64" t="s">
        <v>15</v>
      </c>
      <c r="C110" s="64">
        <v>9</v>
      </c>
      <c r="G110" s="64" t="s">
        <v>134</v>
      </c>
      <c r="H110" s="64">
        <v>21</v>
      </c>
    </row>
    <row r="111" spans="2:8" hidden="1" x14ac:dyDescent="0.25">
      <c r="B111" s="64" t="s">
        <v>83</v>
      </c>
      <c r="C111" s="64">
        <v>8.7082999999999995</v>
      </c>
      <c r="G111" s="64" t="s">
        <v>33</v>
      </c>
      <c r="H111" s="64">
        <v>21</v>
      </c>
    </row>
    <row r="112" spans="2:8" hidden="1" x14ac:dyDescent="0.25">
      <c r="B112" s="64" t="s">
        <v>53</v>
      </c>
      <c r="C112" s="64">
        <v>8</v>
      </c>
      <c r="G112" s="64" t="s">
        <v>305</v>
      </c>
      <c r="H112" s="64">
        <v>17</v>
      </c>
    </row>
    <row r="113" spans="2:8" hidden="1" x14ac:dyDescent="0.25">
      <c r="B113" s="64" t="s">
        <v>73</v>
      </c>
      <c r="C113" s="64">
        <v>8</v>
      </c>
      <c r="G113" s="64" t="s">
        <v>160</v>
      </c>
      <c r="H113" s="64">
        <v>16</v>
      </c>
    </row>
    <row r="114" spans="2:8" hidden="1" x14ac:dyDescent="0.25">
      <c r="B114" s="64" t="s">
        <v>119</v>
      </c>
      <c r="C114" s="64">
        <v>7.8257000000000003</v>
      </c>
      <c r="G114" s="64" t="s">
        <v>79</v>
      </c>
      <c r="H114" s="64">
        <v>13</v>
      </c>
    </row>
    <row r="115" spans="2:8" hidden="1" x14ac:dyDescent="0.25">
      <c r="B115" s="64" t="s">
        <v>131</v>
      </c>
      <c r="C115" s="64">
        <v>7</v>
      </c>
      <c r="G115" s="64" t="s">
        <v>110</v>
      </c>
      <c r="H115" s="64">
        <v>12.2997</v>
      </c>
    </row>
    <row r="116" spans="2:8" hidden="1" x14ac:dyDescent="0.25">
      <c r="B116" s="64" t="s">
        <v>305</v>
      </c>
      <c r="C116" s="64">
        <v>7</v>
      </c>
      <c r="G116" s="64" t="s">
        <v>100</v>
      </c>
      <c r="H116" s="64">
        <v>12</v>
      </c>
    </row>
    <row r="117" spans="2:8" hidden="1" x14ac:dyDescent="0.25">
      <c r="B117" s="64" t="s">
        <v>135</v>
      </c>
      <c r="C117" s="64">
        <v>7</v>
      </c>
      <c r="G117" s="64" t="s">
        <v>71</v>
      </c>
      <c r="H117" s="64">
        <v>11</v>
      </c>
    </row>
    <row r="118" spans="2:8" hidden="1" x14ac:dyDescent="0.25">
      <c r="B118" s="64" t="s">
        <v>132</v>
      </c>
      <c r="C118" s="64">
        <v>7</v>
      </c>
      <c r="G118" s="64" t="s">
        <v>162</v>
      </c>
      <c r="H118" s="64">
        <v>10.0342</v>
      </c>
    </row>
    <row r="119" spans="2:8" hidden="1" x14ac:dyDescent="0.25">
      <c r="B119" s="64" t="s">
        <v>88</v>
      </c>
      <c r="C119" s="64">
        <v>6</v>
      </c>
      <c r="G119" s="64" t="s">
        <v>53</v>
      </c>
      <c r="H119" s="64">
        <v>9.2916000000000007</v>
      </c>
    </row>
    <row r="120" spans="2:8" hidden="1" x14ac:dyDescent="0.25">
      <c r="B120" s="64" t="s">
        <v>136</v>
      </c>
      <c r="C120" s="64">
        <v>5.0137</v>
      </c>
      <c r="G120" s="64" t="s">
        <v>119</v>
      </c>
      <c r="H120" s="64">
        <v>9</v>
      </c>
    </row>
    <row r="121" spans="2:8" hidden="1" x14ac:dyDescent="0.25">
      <c r="B121" s="64" t="s">
        <v>24</v>
      </c>
      <c r="C121" s="64">
        <v>5</v>
      </c>
      <c r="G121" s="64" t="s">
        <v>132</v>
      </c>
      <c r="H121" s="64">
        <v>9</v>
      </c>
    </row>
    <row r="122" spans="2:8" hidden="1" x14ac:dyDescent="0.25">
      <c r="B122" s="64" t="s">
        <v>57</v>
      </c>
      <c r="C122" s="64">
        <v>5</v>
      </c>
      <c r="G122" s="64" t="s">
        <v>99</v>
      </c>
      <c r="H122" s="64">
        <v>9</v>
      </c>
    </row>
    <row r="123" spans="2:8" hidden="1" x14ac:dyDescent="0.25">
      <c r="B123" s="64" t="s">
        <v>158</v>
      </c>
      <c r="C123" s="64">
        <v>4.3811999999999998</v>
      </c>
      <c r="G123" s="64" t="s">
        <v>167</v>
      </c>
      <c r="H123" s="64">
        <v>8</v>
      </c>
    </row>
    <row r="124" spans="2:8" hidden="1" x14ac:dyDescent="0.25">
      <c r="B124" s="64" t="s">
        <v>121</v>
      </c>
      <c r="C124" s="64">
        <v>4.0119999999999996</v>
      </c>
      <c r="G124" s="64" t="s">
        <v>124</v>
      </c>
      <c r="H124" s="64">
        <v>8</v>
      </c>
    </row>
    <row r="125" spans="2:8" hidden="1" x14ac:dyDescent="0.25">
      <c r="B125" s="64" t="s">
        <v>130</v>
      </c>
      <c r="C125" s="64">
        <v>4</v>
      </c>
      <c r="G125" s="64" t="s">
        <v>147</v>
      </c>
      <c r="H125" s="64">
        <v>6.0701000000000001</v>
      </c>
    </row>
    <row r="126" spans="2:8" hidden="1" x14ac:dyDescent="0.25">
      <c r="B126" s="64" t="s">
        <v>54</v>
      </c>
      <c r="C126" s="64">
        <v>4</v>
      </c>
      <c r="G126" s="64" t="s">
        <v>72</v>
      </c>
      <c r="H126" s="64">
        <v>5.9656000000000002</v>
      </c>
    </row>
    <row r="127" spans="2:8" hidden="1" x14ac:dyDescent="0.25">
      <c r="B127" s="64" t="s">
        <v>74</v>
      </c>
      <c r="C127" s="64">
        <v>4</v>
      </c>
      <c r="G127" s="64" t="s">
        <v>83</v>
      </c>
      <c r="H127" s="64">
        <v>5.3598999999999997</v>
      </c>
    </row>
    <row r="128" spans="2:8" hidden="1" x14ac:dyDescent="0.25">
      <c r="B128" s="64" t="s">
        <v>81</v>
      </c>
      <c r="C128" s="64">
        <v>3.9512999999999998</v>
      </c>
      <c r="G128" s="64" t="s">
        <v>39</v>
      </c>
      <c r="H128" s="64">
        <v>5</v>
      </c>
    </row>
    <row r="129" spans="2:8" hidden="1" x14ac:dyDescent="0.25">
      <c r="B129" s="64" t="s">
        <v>139</v>
      </c>
      <c r="C129" s="64">
        <v>3.8620000000000001</v>
      </c>
      <c r="G129" s="64" t="s">
        <v>130</v>
      </c>
      <c r="H129" s="64">
        <v>5</v>
      </c>
    </row>
    <row r="130" spans="2:8" hidden="1" x14ac:dyDescent="0.25">
      <c r="B130" s="64" t="s">
        <v>42</v>
      </c>
      <c r="C130" s="64">
        <v>3.5779999999999998</v>
      </c>
      <c r="G130" s="64" t="s">
        <v>135</v>
      </c>
      <c r="H130" s="64">
        <v>4.2664</v>
      </c>
    </row>
    <row r="131" spans="2:8" hidden="1" x14ac:dyDescent="0.25">
      <c r="B131" s="64" t="s">
        <v>35</v>
      </c>
      <c r="C131" s="64">
        <v>3.4458000000000002</v>
      </c>
      <c r="G131" s="64" t="s">
        <v>136</v>
      </c>
      <c r="H131" s="64">
        <v>4.0164</v>
      </c>
    </row>
    <row r="132" spans="2:8" hidden="1" x14ac:dyDescent="0.25">
      <c r="B132" s="64" t="s">
        <v>165</v>
      </c>
      <c r="C132" s="64">
        <v>3.0183</v>
      </c>
      <c r="G132" s="64" t="s">
        <v>57</v>
      </c>
      <c r="H132" s="64">
        <v>4.0114999999999998</v>
      </c>
    </row>
    <row r="133" spans="2:8" hidden="1" x14ac:dyDescent="0.25">
      <c r="B133" s="64" t="s">
        <v>122</v>
      </c>
      <c r="C133" s="64">
        <v>3.0076999999999998</v>
      </c>
      <c r="G133" s="64" t="s">
        <v>42</v>
      </c>
      <c r="H133" s="64">
        <v>4.0049000000000001</v>
      </c>
    </row>
    <row r="134" spans="2:8" hidden="1" x14ac:dyDescent="0.25">
      <c r="B134" s="64" t="s">
        <v>152</v>
      </c>
      <c r="C134" s="64">
        <v>2.9638999999999998</v>
      </c>
      <c r="G134" s="64" t="s">
        <v>35</v>
      </c>
      <c r="H134" s="64">
        <v>4.0019999999999998</v>
      </c>
    </row>
    <row r="135" spans="2:8" hidden="1" x14ac:dyDescent="0.25">
      <c r="B135" s="64" t="s">
        <v>167</v>
      </c>
      <c r="C135" s="64">
        <v>2.7343000000000002</v>
      </c>
      <c r="G135" s="64" t="s">
        <v>73</v>
      </c>
      <c r="H135" s="64">
        <v>4</v>
      </c>
    </row>
    <row r="136" spans="2:8" hidden="1" x14ac:dyDescent="0.25">
      <c r="B136" s="64" t="s">
        <v>151</v>
      </c>
      <c r="C136" s="64">
        <v>2.6128</v>
      </c>
      <c r="G136" s="64" t="s">
        <v>30</v>
      </c>
      <c r="H136" s="64">
        <v>4</v>
      </c>
    </row>
    <row r="137" spans="2:8" hidden="1" x14ac:dyDescent="0.25">
      <c r="B137" s="64" t="s">
        <v>61</v>
      </c>
      <c r="C137" s="64">
        <v>2.5632999999999999</v>
      </c>
      <c r="G137" s="64" t="s">
        <v>89</v>
      </c>
      <c r="H137" s="64">
        <v>4</v>
      </c>
    </row>
    <row r="138" spans="2:8" hidden="1" x14ac:dyDescent="0.25">
      <c r="B138" s="64" t="s">
        <v>69</v>
      </c>
      <c r="C138" s="64">
        <v>2.5316999999999998</v>
      </c>
      <c r="G138" s="64" t="s">
        <v>54</v>
      </c>
      <c r="H138" s="64">
        <v>4</v>
      </c>
    </row>
    <row r="139" spans="2:8" hidden="1" x14ac:dyDescent="0.25">
      <c r="B139" s="64" t="s">
        <v>164</v>
      </c>
      <c r="C139" s="64">
        <v>2.4403000000000001</v>
      </c>
      <c r="G139" s="64" t="s">
        <v>165</v>
      </c>
      <c r="H139" s="64">
        <v>3.8704000000000001</v>
      </c>
    </row>
    <row r="140" spans="2:8" hidden="1" x14ac:dyDescent="0.25">
      <c r="B140" s="64" t="s">
        <v>85</v>
      </c>
      <c r="C140" s="64">
        <v>2.4007000000000001</v>
      </c>
      <c r="G140" s="64" t="s">
        <v>122</v>
      </c>
      <c r="H140" s="64">
        <v>3.0863</v>
      </c>
    </row>
    <row r="141" spans="2:8" hidden="1" x14ac:dyDescent="0.25">
      <c r="B141" s="64" t="s">
        <v>38</v>
      </c>
      <c r="C141" s="64">
        <v>2.3948</v>
      </c>
      <c r="G141" s="64" t="s">
        <v>153</v>
      </c>
      <c r="H141" s="64">
        <v>3</v>
      </c>
    </row>
    <row r="142" spans="2:8" hidden="1" x14ac:dyDescent="0.25">
      <c r="B142" s="64" t="s">
        <v>160</v>
      </c>
      <c r="C142" s="64">
        <v>2.3818000000000001</v>
      </c>
      <c r="G142" s="64" t="s">
        <v>61</v>
      </c>
      <c r="H142" s="64">
        <v>2.8346999999999998</v>
      </c>
    </row>
    <row r="143" spans="2:8" hidden="1" x14ac:dyDescent="0.25">
      <c r="B143" s="64" t="s">
        <v>89</v>
      </c>
      <c r="C143" s="64">
        <v>2.2050999999999998</v>
      </c>
      <c r="G143" s="64" t="s">
        <v>41</v>
      </c>
      <c r="H143" s="64">
        <v>2.2721999999999998</v>
      </c>
    </row>
    <row r="144" spans="2:8" hidden="1" x14ac:dyDescent="0.25">
      <c r="B144" s="64" t="s">
        <v>101</v>
      </c>
      <c r="C144" s="64">
        <v>2.1520000000000001</v>
      </c>
      <c r="G144" s="64" t="s">
        <v>139</v>
      </c>
      <c r="H144" s="64">
        <v>2.2372000000000001</v>
      </c>
    </row>
    <row r="145" spans="2:8" hidden="1" x14ac:dyDescent="0.25">
      <c r="B145" s="64" t="s">
        <v>134</v>
      </c>
      <c r="C145" s="64">
        <v>2.1175999999999999</v>
      </c>
      <c r="G145" s="64" t="s">
        <v>138</v>
      </c>
      <c r="H145" s="64">
        <v>2.1889000000000003</v>
      </c>
    </row>
    <row r="146" spans="2:8" hidden="1" x14ac:dyDescent="0.25">
      <c r="B146" s="64" t="s">
        <v>150</v>
      </c>
      <c r="C146" s="64">
        <v>2.0499000000000001</v>
      </c>
      <c r="G146" s="64" t="s">
        <v>152</v>
      </c>
      <c r="H146" s="64">
        <v>2.0047999999999999</v>
      </c>
    </row>
    <row r="147" spans="2:8" hidden="1" x14ac:dyDescent="0.25">
      <c r="B147" s="64" t="s">
        <v>105</v>
      </c>
      <c r="C147" s="64">
        <v>2.0373999999999999</v>
      </c>
      <c r="G147" s="64" t="s">
        <v>85</v>
      </c>
      <c r="H147" s="64">
        <v>2.0021</v>
      </c>
    </row>
    <row r="148" spans="2:8" hidden="1" x14ac:dyDescent="0.25">
      <c r="B148" s="64" t="s">
        <v>75</v>
      </c>
      <c r="C148" s="64">
        <v>2.0089000000000001</v>
      </c>
      <c r="G148" s="64" t="s">
        <v>115</v>
      </c>
      <c r="H148" s="64">
        <v>2</v>
      </c>
    </row>
    <row r="149" spans="2:8" hidden="1" x14ac:dyDescent="0.25">
      <c r="B149" s="64" t="s">
        <v>129</v>
      </c>
      <c r="C149" s="64">
        <v>2</v>
      </c>
      <c r="G149" s="64" t="s">
        <v>104</v>
      </c>
      <c r="H149" s="64">
        <v>2</v>
      </c>
    </row>
    <row r="150" spans="2:8" hidden="1" x14ac:dyDescent="0.25">
      <c r="B150" s="64" t="s">
        <v>142</v>
      </c>
      <c r="C150" s="64">
        <v>1.3355000000000001</v>
      </c>
      <c r="G150" s="64" t="s">
        <v>43</v>
      </c>
      <c r="H150" s="64">
        <v>1.7863</v>
      </c>
    </row>
    <row r="151" spans="2:8" hidden="1" x14ac:dyDescent="0.25">
      <c r="B151" s="64" t="s">
        <v>32</v>
      </c>
      <c r="C151" s="64">
        <v>1.2438</v>
      </c>
      <c r="G151" s="64" t="s">
        <v>150</v>
      </c>
      <c r="H151" s="64">
        <v>1.6722999999999999</v>
      </c>
    </row>
    <row r="152" spans="2:8" hidden="1" x14ac:dyDescent="0.25">
      <c r="B152" s="64" t="s">
        <v>98</v>
      </c>
      <c r="C152" s="64">
        <v>1.1449</v>
      </c>
      <c r="G152" s="64" t="s">
        <v>128</v>
      </c>
      <c r="H152" s="64">
        <v>1.4978</v>
      </c>
    </row>
    <row r="153" spans="2:8" hidden="1" x14ac:dyDescent="0.25">
      <c r="B153" s="64" t="s">
        <v>72</v>
      </c>
      <c r="C153" s="64">
        <v>1.0977999999999999</v>
      </c>
      <c r="G153" s="64" t="s">
        <v>103</v>
      </c>
      <c r="H153" s="64">
        <v>1.462</v>
      </c>
    </row>
    <row r="154" spans="2:8" hidden="1" x14ac:dyDescent="0.25">
      <c r="B154" s="64" t="s">
        <v>97</v>
      </c>
      <c r="C154" s="64">
        <v>1.0908</v>
      </c>
      <c r="G154" s="64" t="s">
        <v>32</v>
      </c>
      <c r="H154" s="64">
        <v>1.3309</v>
      </c>
    </row>
    <row r="155" spans="2:8" hidden="1" x14ac:dyDescent="0.25">
      <c r="B155" s="64" t="s">
        <v>153</v>
      </c>
      <c r="C155" s="64">
        <v>1.0644</v>
      </c>
      <c r="G155" s="64" t="s">
        <v>102</v>
      </c>
      <c r="H155" s="64">
        <v>1.2223999999999999</v>
      </c>
    </row>
    <row r="156" spans="2:8" hidden="1" x14ac:dyDescent="0.25">
      <c r="B156" s="64" t="s">
        <v>43</v>
      </c>
      <c r="C156" s="64">
        <v>1.0206</v>
      </c>
      <c r="G156" s="64" t="s">
        <v>148</v>
      </c>
      <c r="H156" s="64">
        <v>1.1629</v>
      </c>
    </row>
    <row r="157" spans="2:8" hidden="1" x14ac:dyDescent="0.25">
      <c r="B157" s="64" t="s">
        <v>68</v>
      </c>
      <c r="C157" s="64">
        <v>0.86109999999999998</v>
      </c>
      <c r="G157" s="64" t="s">
        <v>142</v>
      </c>
      <c r="H157" s="64">
        <v>1.1280999999999999</v>
      </c>
    </row>
    <row r="158" spans="2:8" hidden="1" x14ac:dyDescent="0.25">
      <c r="B158" s="64" t="s">
        <v>138</v>
      </c>
      <c r="C158" s="64">
        <v>0.82769999999999999</v>
      </c>
      <c r="G158" s="64" t="s">
        <v>45</v>
      </c>
      <c r="H158" s="64">
        <v>1.1149</v>
      </c>
    </row>
    <row r="159" spans="2:8" hidden="1" x14ac:dyDescent="0.25">
      <c r="B159" s="64" t="s">
        <v>36</v>
      </c>
      <c r="C159" s="64">
        <v>0.82420000000000004</v>
      </c>
      <c r="G159" s="64" t="s">
        <v>158</v>
      </c>
      <c r="H159" s="64">
        <v>1.1125</v>
      </c>
    </row>
    <row r="160" spans="2:8" hidden="1" x14ac:dyDescent="0.25">
      <c r="B160" s="64" t="s">
        <v>128</v>
      </c>
      <c r="C160" s="64">
        <v>0.81820000000000004</v>
      </c>
      <c r="G160" s="64" t="s">
        <v>63</v>
      </c>
      <c r="H160" s="64">
        <v>1.0978000000000001</v>
      </c>
    </row>
    <row r="161" spans="2:8" hidden="1" x14ac:dyDescent="0.25">
      <c r="B161" s="64" t="s">
        <v>137</v>
      </c>
      <c r="C161" s="64">
        <v>0.69190000000000007</v>
      </c>
      <c r="G161" s="64" t="s">
        <v>164</v>
      </c>
      <c r="H161" s="64">
        <v>1.083</v>
      </c>
    </row>
    <row r="162" spans="2:8" hidden="1" x14ac:dyDescent="0.25">
      <c r="B162" s="64" t="s">
        <v>34</v>
      </c>
      <c r="C162" s="64">
        <v>0.63039999999999996</v>
      </c>
      <c r="G162" s="64" t="s">
        <v>38</v>
      </c>
      <c r="H162" s="64">
        <v>1.0737000000000001</v>
      </c>
    </row>
    <row r="163" spans="2:8" hidden="1" x14ac:dyDescent="0.25">
      <c r="B163" s="64" t="s">
        <v>115</v>
      </c>
      <c r="C163" s="64">
        <v>0.622</v>
      </c>
      <c r="G163" s="64" t="s">
        <v>151</v>
      </c>
      <c r="H163" s="64">
        <v>1.0024999999999999</v>
      </c>
    </row>
    <row r="164" spans="2:8" hidden="1" x14ac:dyDescent="0.25">
      <c r="B164" s="64" t="s">
        <v>92</v>
      </c>
      <c r="C164" s="64">
        <v>0.59020000000000006</v>
      </c>
      <c r="G164" s="64" t="s">
        <v>97</v>
      </c>
      <c r="H164" s="64">
        <v>1.0019</v>
      </c>
    </row>
    <row r="165" spans="2:8" hidden="1" x14ac:dyDescent="0.25">
      <c r="B165" s="64" t="s">
        <v>123</v>
      </c>
      <c r="C165" s="64">
        <v>0.5514</v>
      </c>
      <c r="G165" s="64" t="s">
        <v>101</v>
      </c>
      <c r="H165" s="64">
        <v>1.0004999999999999</v>
      </c>
    </row>
    <row r="166" spans="2:8" hidden="1" x14ac:dyDescent="0.25">
      <c r="B166" s="64" t="s">
        <v>78</v>
      </c>
      <c r="C166" s="64">
        <v>0.48349999999999999</v>
      </c>
      <c r="G166" s="64" t="s">
        <v>105</v>
      </c>
      <c r="H166" s="64">
        <v>0.999</v>
      </c>
    </row>
    <row r="167" spans="2:8" hidden="1" x14ac:dyDescent="0.25">
      <c r="B167" s="64" t="s">
        <v>104</v>
      </c>
      <c r="C167" s="64">
        <v>0.48259999999999997</v>
      </c>
      <c r="G167" s="64" t="s">
        <v>37</v>
      </c>
      <c r="H167" s="64">
        <v>0.83340000000000003</v>
      </c>
    </row>
    <row r="168" spans="2:8" hidden="1" x14ac:dyDescent="0.25">
      <c r="B168" s="64" t="s">
        <v>41</v>
      </c>
      <c r="C168" s="64">
        <v>0.48209999999999997</v>
      </c>
      <c r="G168" s="64" t="s">
        <v>159</v>
      </c>
      <c r="H168" s="64">
        <v>0.73609999999999998</v>
      </c>
    </row>
    <row r="169" spans="2:8" hidden="1" x14ac:dyDescent="0.25">
      <c r="B169" s="64" t="s">
        <v>108</v>
      </c>
      <c r="C169" s="64">
        <v>0.47800000000000004</v>
      </c>
      <c r="G169" s="64" t="s">
        <v>68</v>
      </c>
      <c r="H169" s="64">
        <v>0.72350000000000003</v>
      </c>
    </row>
    <row r="170" spans="2:8" hidden="1" x14ac:dyDescent="0.25">
      <c r="B170" s="64" t="s">
        <v>39</v>
      </c>
      <c r="C170" s="64">
        <v>0.45169999999999999</v>
      </c>
      <c r="G170" s="64" t="s">
        <v>92</v>
      </c>
      <c r="H170" s="64">
        <v>0.6794</v>
      </c>
    </row>
    <row r="171" spans="2:8" hidden="1" x14ac:dyDescent="0.25">
      <c r="B171" s="64" t="s">
        <v>30</v>
      </c>
      <c r="C171" s="64">
        <v>0.42430000000000001</v>
      </c>
      <c r="G171" s="64" t="s">
        <v>137</v>
      </c>
      <c r="H171" s="64">
        <v>0.67849999999999999</v>
      </c>
    </row>
    <row r="172" spans="2:8" hidden="1" x14ac:dyDescent="0.25">
      <c r="B172" s="64" t="s">
        <v>40</v>
      </c>
      <c r="C172" s="64">
        <v>0.38189999999999996</v>
      </c>
      <c r="G172" s="64" t="s">
        <v>106</v>
      </c>
      <c r="H172" s="64">
        <v>0.67579999999999996</v>
      </c>
    </row>
    <row r="173" spans="2:8" hidden="1" x14ac:dyDescent="0.25">
      <c r="B173" s="64" t="s">
        <v>106</v>
      </c>
      <c r="C173" s="64">
        <v>0.37130000000000002</v>
      </c>
      <c r="G173" s="64" t="s">
        <v>34</v>
      </c>
      <c r="H173" s="64">
        <v>0.66369999999999996</v>
      </c>
    </row>
    <row r="174" spans="2:8" hidden="1" x14ac:dyDescent="0.25">
      <c r="B174" s="64" t="s">
        <v>127</v>
      </c>
      <c r="C174" s="64">
        <v>0.36770000000000003</v>
      </c>
      <c r="G174" s="64" t="s">
        <v>78</v>
      </c>
      <c r="H174" s="64">
        <v>0.6633</v>
      </c>
    </row>
    <row r="175" spans="2:8" hidden="1" x14ac:dyDescent="0.25">
      <c r="B175" s="64" t="s">
        <v>102</v>
      </c>
      <c r="C175" s="64">
        <v>0.34850000000000003</v>
      </c>
      <c r="G175" s="64" t="s">
        <v>36</v>
      </c>
      <c r="H175" s="64">
        <v>0.62879999999999991</v>
      </c>
    </row>
    <row r="176" spans="2:8" hidden="1" x14ac:dyDescent="0.25">
      <c r="B176" s="64" t="s">
        <v>148</v>
      </c>
      <c r="C176" s="64">
        <v>0.3266</v>
      </c>
      <c r="G176" s="64" t="s">
        <v>31</v>
      </c>
      <c r="H176" s="64">
        <v>0.58650000000000002</v>
      </c>
    </row>
    <row r="177" spans="2:8" hidden="1" x14ac:dyDescent="0.25">
      <c r="B177" s="64" t="s">
        <v>49</v>
      </c>
      <c r="C177" s="64">
        <v>0.32019999999999998</v>
      </c>
      <c r="G177" s="64" t="s">
        <v>49</v>
      </c>
      <c r="H177" s="64">
        <v>0.54569999999999996</v>
      </c>
    </row>
    <row r="178" spans="2:8" hidden="1" x14ac:dyDescent="0.25">
      <c r="B178" s="64" t="s">
        <v>65</v>
      </c>
      <c r="C178" s="64">
        <v>0.23750000000000002</v>
      </c>
      <c r="G178" s="64" t="s">
        <v>75</v>
      </c>
      <c r="H178" s="64">
        <v>0.54349999999999998</v>
      </c>
    </row>
    <row r="179" spans="2:8" hidden="1" x14ac:dyDescent="0.25">
      <c r="B179" s="64" t="s">
        <v>62</v>
      </c>
      <c r="C179" s="64">
        <v>0.22490000000000002</v>
      </c>
      <c r="G179" s="64" t="s">
        <v>66</v>
      </c>
      <c r="H179" s="64">
        <v>0.52929999999999999</v>
      </c>
    </row>
    <row r="180" spans="2:8" hidden="1" x14ac:dyDescent="0.25">
      <c r="B180" s="64" t="s">
        <v>159</v>
      </c>
      <c r="C180" s="64">
        <v>0.22070000000000001</v>
      </c>
      <c r="G180" s="64" t="s">
        <v>123</v>
      </c>
      <c r="H180" s="64">
        <v>0.52690000000000003</v>
      </c>
    </row>
    <row r="181" spans="2:8" hidden="1" x14ac:dyDescent="0.25">
      <c r="B181" s="64" t="s">
        <v>31</v>
      </c>
      <c r="C181" s="64">
        <v>0.21290000000000001</v>
      </c>
      <c r="G181" s="64" t="s">
        <v>40</v>
      </c>
      <c r="H181" s="64">
        <v>0.48139999999999999</v>
      </c>
    </row>
    <row r="182" spans="2:8" hidden="1" x14ac:dyDescent="0.25">
      <c r="B182" s="64" t="s">
        <v>82</v>
      </c>
      <c r="C182" s="64">
        <v>0.1996</v>
      </c>
      <c r="G182" s="64" t="s">
        <v>145</v>
      </c>
      <c r="H182" s="64">
        <v>0.45140000000000002</v>
      </c>
    </row>
    <row r="183" spans="2:8" hidden="1" x14ac:dyDescent="0.25">
      <c r="B183" s="64" t="s">
        <v>37</v>
      </c>
      <c r="C183" s="64">
        <v>0.19230000000000003</v>
      </c>
      <c r="G183" s="64" t="s">
        <v>82</v>
      </c>
      <c r="H183" s="64">
        <v>0.40039999999999998</v>
      </c>
    </row>
    <row r="184" spans="2:8" hidden="1" x14ac:dyDescent="0.25">
      <c r="B184" s="64" t="s">
        <v>63</v>
      </c>
      <c r="C184" s="64">
        <v>0.18680000000000002</v>
      </c>
      <c r="G184" s="64" t="s">
        <v>108</v>
      </c>
      <c r="H184" s="64">
        <v>0.39599999999999996</v>
      </c>
    </row>
    <row r="185" spans="2:8" hidden="1" x14ac:dyDescent="0.25">
      <c r="B185" s="64" t="s">
        <v>45</v>
      </c>
      <c r="C185" s="64">
        <v>0.14650000000000002</v>
      </c>
      <c r="G185" s="64" t="s">
        <v>98</v>
      </c>
      <c r="H185" s="64">
        <v>0.35930000000000001</v>
      </c>
    </row>
    <row r="186" spans="2:8" hidden="1" x14ac:dyDescent="0.25">
      <c r="B186" s="64" t="s">
        <v>144</v>
      </c>
      <c r="C186" s="64">
        <v>0.14410000000000001</v>
      </c>
      <c r="G186" s="64" t="s">
        <v>65</v>
      </c>
      <c r="H186" s="64">
        <v>0.33780000000000004</v>
      </c>
    </row>
    <row r="187" spans="2:8" hidden="1" x14ac:dyDescent="0.25">
      <c r="B187" s="64" t="s">
        <v>109</v>
      </c>
      <c r="C187" s="64">
        <v>0.12789999999999999</v>
      </c>
      <c r="G187" s="64" t="s">
        <v>156</v>
      </c>
      <c r="H187" s="64">
        <v>0.30549999999999999</v>
      </c>
    </row>
    <row r="188" spans="2:8" hidden="1" x14ac:dyDescent="0.25">
      <c r="B188" s="64" t="s">
        <v>103</v>
      </c>
      <c r="C188" s="64">
        <v>0.1178</v>
      </c>
      <c r="G188" s="64" t="s">
        <v>144</v>
      </c>
      <c r="H188" s="64">
        <v>0.30519999999999997</v>
      </c>
    </row>
    <row r="189" spans="2:8" hidden="1" x14ac:dyDescent="0.25">
      <c r="B189" s="64" t="s">
        <v>77</v>
      </c>
      <c r="C189" s="64">
        <v>0.1086</v>
      </c>
      <c r="G189" s="64" t="s">
        <v>77</v>
      </c>
      <c r="H189" s="64">
        <v>0.2898</v>
      </c>
    </row>
    <row r="190" spans="2:8" hidden="1" x14ac:dyDescent="0.25">
      <c r="B190" s="64" t="s">
        <v>145</v>
      </c>
      <c r="C190" s="64">
        <v>0.1011</v>
      </c>
      <c r="G190" s="64" t="s">
        <v>109</v>
      </c>
      <c r="H190" s="64">
        <v>0.27800000000000002</v>
      </c>
    </row>
    <row r="191" spans="2:8" hidden="1" x14ac:dyDescent="0.25">
      <c r="B191" s="64" t="s">
        <v>146</v>
      </c>
      <c r="C191" s="64">
        <v>8.3199999999999996E-2</v>
      </c>
      <c r="G191" s="64" t="s">
        <v>62</v>
      </c>
      <c r="H191" s="64">
        <v>0.20650000000000002</v>
      </c>
    </row>
    <row r="192" spans="2:8" hidden="1" x14ac:dyDescent="0.25">
      <c r="B192" s="64" t="s">
        <v>93</v>
      </c>
      <c r="C192" s="64">
        <v>6.3399999999999998E-2</v>
      </c>
      <c r="G192" s="64" t="s">
        <v>146</v>
      </c>
      <c r="H192" s="64">
        <v>0.2034</v>
      </c>
    </row>
    <row r="193" spans="2:8" hidden="1" x14ac:dyDescent="0.25">
      <c r="B193" s="64" t="s">
        <v>66</v>
      </c>
      <c r="C193" s="64">
        <v>5.9800000000000006E-2</v>
      </c>
      <c r="G193" s="64" t="s">
        <v>127</v>
      </c>
      <c r="H193" s="64">
        <v>0.19980000000000001</v>
      </c>
    </row>
    <row r="194" spans="2:8" hidden="1" x14ac:dyDescent="0.25">
      <c r="B194" s="64" t="s">
        <v>46</v>
      </c>
      <c r="C194" s="64">
        <v>5.04E-2</v>
      </c>
      <c r="G194" s="64" t="s">
        <v>93</v>
      </c>
      <c r="H194" s="64">
        <v>0.13150000000000001</v>
      </c>
    </row>
    <row r="195" spans="2:8" hidden="1" x14ac:dyDescent="0.25">
      <c r="B195" s="64" t="s">
        <v>111</v>
      </c>
      <c r="C195" s="64">
        <v>4.5600000000000002E-2</v>
      </c>
      <c r="G195" s="64" t="s">
        <v>117</v>
      </c>
      <c r="H195" s="64">
        <v>0.113</v>
      </c>
    </row>
    <row r="196" spans="2:8" hidden="1" x14ac:dyDescent="0.25">
      <c r="B196" s="64" t="s">
        <v>113</v>
      </c>
      <c r="C196" s="64">
        <v>3.9900000000000005E-2</v>
      </c>
      <c r="G196" s="64" t="s">
        <v>118</v>
      </c>
      <c r="H196" s="64">
        <v>0.10049999999999999</v>
      </c>
    </row>
    <row r="197" spans="2:8" hidden="1" x14ac:dyDescent="0.25">
      <c r="B197" s="64" t="s">
        <v>118</v>
      </c>
      <c r="C197" s="64">
        <v>3.3300000000000003E-2</v>
      </c>
      <c r="G197" s="64" t="s">
        <v>64</v>
      </c>
      <c r="H197" s="64">
        <v>8.4499999999999992E-2</v>
      </c>
    </row>
    <row r="198" spans="2:8" hidden="1" x14ac:dyDescent="0.25">
      <c r="B198" s="64" t="s">
        <v>64</v>
      </c>
      <c r="C198" s="64">
        <v>1.8799999999999997E-2</v>
      </c>
      <c r="G198" s="64" t="s">
        <v>113</v>
      </c>
      <c r="H198" s="64">
        <v>7.3499999999999996E-2</v>
      </c>
    </row>
    <row r="199" spans="2:8" hidden="1" x14ac:dyDescent="0.25">
      <c r="B199" s="64" t="s">
        <v>155</v>
      </c>
      <c r="C199" s="64">
        <v>1.1200000000000002E-2</v>
      </c>
      <c r="G199" s="64" t="s">
        <v>46</v>
      </c>
      <c r="H199" s="64">
        <v>6.5299999999999997E-2</v>
      </c>
    </row>
    <row r="200" spans="2:8" hidden="1" x14ac:dyDescent="0.25">
      <c r="B200" s="64" t="s">
        <v>117</v>
      </c>
      <c r="C200" s="64">
        <v>5.1999999999999998E-3</v>
      </c>
      <c r="G200" s="64" t="s">
        <v>111</v>
      </c>
      <c r="H200" s="64">
        <v>3.5999999999999997E-2</v>
      </c>
    </row>
    <row r="201" spans="2:8" hidden="1" x14ac:dyDescent="0.25">
      <c r="B201" s="64" t="s">
        <v>156</v>
      </c>
      <c r="C201" s="64">
        <v>1.6999999999999999E-3</v>
      </c>
      <c r="G201" s="64" t="s">
        <v>155</v>
      </c>
      <c r="H201" s="64">
        <v>1.5099999999999999E-2</v>
      </c>
    </row>
    <row r="202" spans="2:8" hidden="1" x14ac:dyDescent="0.25">
      <c r="B202" s="64" t="s">
        <v>48</v>
      </c>
      <c r="C202" s="64">
        <v>8.9999999999999998E-4</v>
      </c>
      <c r="G202" s="64" t="s">
        <v>48</v>
      </c>
      <c r="H202" s="64">
        <v>9.9000000000000008E-3</v>
      </c>
    </row>
  </sheetData>
  <sheetProtection algorithmName="SHA-512" hashValue="JKUwgES398v9sdZXLyoDYhgMhSQXeAEXgzHlsK3iKQri2VNpVibqr6hTguXdogTUjr4CJd/VLPXmFAaxcjUIJQ==" saltValue="sSjQgq+6mQUImjzeMehfVQ==" spinCount="100000" sheet="1" scenarios="1"/>
  <mergeCells count="1">
    <mergeCell ref="A1:T1"/>
  </mergeCell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O48"/>
  <sheetViews>
    <sheetView showGridLines="0" showRowColHeaders="0" zoomScale="80" zoomScaleNormal="80" workbookViewId="0">
      <selection sqref="A1:F1"/>
    </sheetView>
  </sheetViews>
  <sheetFormatPr defaultRowHeight="15.75" x14ac:dyDescent="0.25"/>
  <cols>
    <col min="1" max="16384" width="9" style="64"/>
  </cols>
  <sheetData>
    <row r="1" spans="1:1" ht="15.75" customHeight="1" x14ac:dyDescent="0.25">
      <c r="A1" s="82"/>
    </row>
    <row r="12" spans="1:1" x14ac:dyDescent="0.25">
      <c r="A12" s="83"/>
    </row>
    <row r="13" spans="1:1" x14ac:dyDescent="0.25">
      <c r="A13" s="83"/>
    </row>
    <row r="14" spans="1:1" x14ac:dyDescent="0.25">
      <c r="A14" s="83"/>
    </row>
    <row r="15" spans="1:1" x14ac:dyDescent="0.25">
      <c r="A15" s="83"/>
    </row>
    <row r="29" spans="5:15" x14ac:dyDescent="0.25">
      <c r="E29" s="75"/>
      <c r="F29" s="75"/>
      <c r="G29" s="75"/>
      <c r="H29" s="75"/>
      <c r="I29" s="75"/>
      <c r="J29" s="75"/>
      <c r="K29" s="75"/>
      <c r="L29" s="75"/>
      <c r="M29" s="75"/>
      <c r="N29" s="75"/>
      <c r="O29" s="75"/>
    </row>
    <row r="33" spans="1:4" x14ac:dyDescent="0.25">
      <c r="A33" s="75" t="s">
        <v>317</v>
      </c>
    </row>
    <row r="38" spans="1:4" ht="15.75" hidden="1" customHeight="1" x14ac:dyDescent="0.25">
      <c r="A38" s="69" t="s">
        <v>169</v>
      </c>
      <c r="B38" s="69" t="s">
        <v>209</v>
      </c>
      <c r="C38" s="64" t="s">
        <v>288</v>
      </c>
    </row>
    <row r="39" spans="1:4" ht="15.75" hidden="1" customHeight="1" x14ac:dyDescent="0.25">
      <c r="A39" s="83" t="s">
        <v>177</v>
      </c>
      <c r="B39" s="64">
        <v>23982</v>
      </c>
      <c r="C39" s="87">
        <f t="shared" ref="C39:C46" si="0">(IF(ISNUMBER(B39),(IF(B39&lt;100,"&lt;100",IF(B39&lt;200,"&lt;200",IF(B39&lt;500,"&lt;500",IF(B39&lt;1000,"&lt;1,000",IF(B39&lt;10000,(ROUND(B39,-2)),IF(B39&lt;100000,(ROUND(B39,-3)),IF(B39&lt;1000000,(ROUND(B39,-4)),IF(B39&gt;=1000000,(ROUND(B39,-5))))))))))),"-"))</f>
        <v>24000</v>
      </c>
      <c r="D39" s="67">
        <f t="shared" ref="D39:D46" si="1">B39/$B$48</f>
        <v>0.57839322742482724</v>
      </c>
    </row>
    <row r="40" spans="1:4" ht="15.75" hidden="1" customHeight="1" x14ac:dyDescent="0.25">
      <c r="A40" s="83" t="s">
        <v>178</v>
      </c>
      <c r="B40" s="64">
        <v>12002.7155</v>
      </c>
      <c r="C40" s="87">
        <f t="shared" si="0"/>
        <v>12000</v>
      </c>
      <c r="D40" s="67">
        <f t="shared" si="1"/>
        <v>0.28947916587052785</v>
      </c>
    </row>
    <row r="41" spans="1:4" ht="15.75" hidden="1" customHeight="1" x14ac:dyDescent="0.25">
      <c r="A41" s="83" t="s">
        <v>181</v>
      </c>
      <c r="B41" s="64">
        <v>3130.3137999999999</v>
      </c>
      <c r="C41" s="87">
        <f t="shared" si="0"/>
        <v>3100</v>
      </c>
      <c r="D41" s="67">
        <f t="shared" si="1"/>
        <v>7.5496301460865445E-2</v>
      </c>
    </row>
    <row r="42" spans="1:4" ht="15.75" hidden="1" customHeight="1" x14ac:dyDescent="0.25">
      <c r="A42" s="83" t="s">
        <v>315</v>
      </c>
      <c r="B42" s="64">
        <v>1011.1532</v>
      </c>
      <c r="C42" s="87">
        <f t="shared" si="0"/>
        <v>1000</v>
      </c>
      <c r="D42" s="67">
        <f t="shared" si="1"/>
        <v>2.4386796879699014E-2</v>
      </c>
    </row>
    <row r="43" spans="1:4" ht="15.75" hidden="1" customHeight="1" x14ac:dyDescent="0.25">
      <c r="A43" s="83" t="s">
        <v>180</v>
      </c>
      <c r="B43" s="64">
        <v>880.53089999999997</v>
      </c>
      <c r="C43" s="87" t="str">
        <f t="shared" si="0"/>
        <v>&lt;1,000</v>
      </c>
      <c r="D43" s="67">
        <f t="shared" si="1"/>
        <v>2.1236473567604358E-2</v>
      </c>
    </row>
    <row r="44" spans="1:4" ht="15.75" hidden="1" customHeight="1" x14ac:dyDescent="0.25">
      <c r="A44" s="83" t="s">
        <v>224</v>
      </c>
      <c r="B44" s="64">
        <v>203.42320000000001</v>
      </c>
      <c r="C44" s="87" t="str">
        <f t="shared" si="0"/>
        <v>&lt;500</v>
      </c>
      <c r="D44" s="67">
        <f t="shared" si="1"/>
        <v>4.9061213068587323E-3</v>
      </c>
    </row>
    <row r="45" spans="1:4" ht="15.75" hidden="1" customHeight="1" x14ac:dyDescent="0.25">
      <c r="A45" s="83" t="s">
        <v>179</v>
      </c>
      <c r="B45" s="64">
        <v>142.20620000000002</v>
      </c>
      <c r="C45" s="87" t="str">
        <f t="shared" si="0"/>
        <v>&lt;200</v>
      </c>
      <c r="D45" s="67">
        <f t="shared" si="1"/>
        <v>3.4297015669177079E-3</v>
      </c>
    </row>
    <row r="46" spans="1:4" ht="15.75" hidden="1" customHeight="1" x14ac:dyDescent="0.25">
      <c r="A46" s="83" t="s">
        <v>182</v>
      </c>
      <c r="B46" s="64">
        <v>110.7983</v>
      </c>
      <c r="C46" s="87" t="str">
        <f t="shared" si="0"/>
        <v>&lt;200</v>
      </c>
      <c r="D46" s="68">
        <f t="shared" si="1"/>
        <v>2.6722119226997008E-3</v>
      </c>
    </row>
    <row r="47" spans="1:4" ht="15.75" hidden="1" customHeight="1" x14ac:dyDescent="0.25">
      <c r="C47" s="88"/>
    </row>
    <row r="48" spans="1:4" ht="15.75" hidden="1" customHeight="1" x14ac:dyDescent="0.25">
      <c r="A48" s="64" t="s">
        <v>11</v>
      </c>
      <c r="B48" s="64">
        <v>41463.141100000001</v>
      </c>
      <c r="C48" s="88">
        <f>(IF(ISNUMBER(B48),(IF(B48&lt;100,"&lt;100",IF(B48&lt;200,"&lt;200",IF(B48&lt;500,"&lt;500",IF(B48&lt;1000,"&lt;1,000",IF(B48&lt;10000,(ROUND(B48,-2)),IF(B48&lt;100000,(ROUND(B48,-3)),IF(B48&lt;1000000,(ROUND(B48,-4)),IF(B48&gt;=1000000,(ROUND(B48,-5))))))))))),"-"))</f>
        <v>41000</v>
      </c>
      <c r="D48" s="67">
        <f>B48/$B$48</f>
        <v>1</v>
      </c>
    </row>
  </sheetData>
  <sheetProtection algorithmName="SHA-512" hashValue="zC0I93Wd08RN0NghnX1SOqLLFlrVhH9uu062jB90og8g+E2s+QuAXqXqNE9CDsZC9ynN0IUNG9lLIolhwDhyrQ==" saltValue="QRZDPA/4wU/Udg+PcOAJTA==" spinCount="100000" sheet="1" scenarios="1"/>
  <pageMargins left="0.7" right="0.7" top="0.75" bottom="0.75" header="0.3" footer="0.3"/>
  <pageSetup paperSize="0" orientation="portrait" horizontalDpi="0" verticalDpi="0" copie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1"/>
  <dimension ref="A1:O50"/>
  <sheetViews>
    <sheetView showGridLines="0" showRowColHeaders="0" zoomScale="70" zoomScaleNormal="70" workbookViewId="0">
      <selection sqref="A1:F1"/>
    </sheetView>
  </sheetViews>
  <sheetFormatPr defaultRowHeight="15.75" x14ac:dyDescent="0.25"/>
  <cols>
    <col min="1" max="16384" width="9" style="7"/>
  </cols>
  <sheetData>
    <row r="1" spans="1:1" ht="15.75" customHeight="1" x14ac:dyDescent="0.25">
      <c r="A1" s="52"/>
    </row>
    <row r="12" spans="1:1" x14ac:dyDescent="0.25">
      <c r="A12" s="11"/>
    </row>
    <row r="13" spans="1:1" x14ac:dyDescent="0.25">
      <c r="A13" s="11"/>
    </row>
    <row r="14" spans="1:1" x14ac:dyDescent="0.25">
      <c r="A14" s="11"/>
    </row>
    <row r="15" spans="1:1" x14ac:dyDescent="0.25">
      <c r="A15" s="11"/>
    </row>
    <row r="29" spans="5:15" x14ac:dyDescent="0.25">
      <c r="E29" s="53"/>
      <c r="F29" s="53"/>
      <c r="G29" s="53"/>
      <c r="H29" s="53"/>
      <c r="I29" s="53"/>
      <c r="J29" s="53"/>
      <c r="K29" s="53"/>
      <c r="L29" s="53"/>
      <c r="M29" s="53"/>
      <c r="N29" s="53"/>
      <c r="O29" s="53"/>
    </row>
    <row r="33" spans="1:4" x14ac:dyDescent="0.25">
      <c r="A33" s="8" t="s">
        <v>317</v>
      </c>
    </row>
    <row r="34" spans="1:4" x14ac:dyDescent="0.25">
      <c r="A34" s="64"/>
    </row>
    <row r="38" spans="1:4" hidden="1" x14ac:dyDescent="0.25">
      <c r="A38" s="9" t="s">
        <v>169</v>
      </c>
      <c r="B38" s="9" t="s">
        <v>209</v>
      </c>
    </row>
    <row r="39" spans="1:4" hidden="1" x14ac:dyDescent="0.25">
      <c r="A39" s="156" t="s">
        <v>149</v>
      </c>
      <c r="B39" s="12">
        <v>63</v>
      </c>
      <c r="C39" s="163" t="str">
        <f t="shared" ref="C39:C44" si="0">(IF(ISNUMBER(B39),(IF(B39&lt;100,"&lt;100",IF(B39&lt;200,"&lt;200",IF(B39&lt;500,"&lt;500",IF(B39&lt;1000,"&lt;1,000",IF(B39&lt;10000,(ROUND(B39,-2)),IF(B39&lt;100000,(ROUND(B39,-3)),IF(B39&lt;1000000,(ROUND(B39,-4)),IF(B39&gt;=1000000,(ROUND(B39,-5))))))))))),"-"))</f>
        <v>&lt;100</v>
      </c>
      <c r="D39" s="10">
        <f t="shared" ref="D39:D48" si="1">B39/$B$50</f>
        <v>0.44301865882078273</v>
      </c>
    </row>
    <row r="40" spans="1:4" hidden="1" x14ac:dyDescent="0.25">
      <c r="A40" s="156" t="s">
        <v>96</v>
      </c>
      <c r="B40" s="12">
        <v>28</v>
      </c>
      <c r="C40" s="163" t="str">
        <f t="shared" si="0"/>
        <v>&lt;100</v>
      </c>
      <c r="D40" s="10">
        <f t="shared" si="1"/>
        <v>0.19689718169812565</v>
      </c>
    </row>
    <row r="41" spans="1:4" hidden="1" x14ac:dyDescent="0.25">
      <c r="A41" s="156" t="s">
        <v>69</v>
      </c>
      <c r="B41" s="12">
        <v>24</v>
      </c>
      <c r="C41" s="163" t="str">
        <f t="shared" si="0"/>
        <v>&lt;100</v>
      </c>
      <c r="D41" s="10">
        <f t="shared" si="1"/>
        <v>0.1687690128841077</v>
      </c>
    </row>
    <row r="42" spans="1:4" hidden="1" x14ac:dyDescent="0.25">
      <c r="A42" s="156" t="s">
        <v>119</v>
      </c>
      <c r="B42" s="12">
        <v>9</v>
      </c>
      <c r="C42" s="163" t="str">
        <f t="shared" si="0"/>
        <v>&lt;100</v>
      </c>
      <c r="D42" s="10">
        <f t="shared" si="1"/>
        <v>6.3288379831540384E-2</v>
      </c>
    </row>
    <row r="43" spans="1:4" hidden="1" x14ac:dyDescent="0.25">
      <c r="A43" s="156" t="s">
        <v>167</v>
      </c>
      <c r="B43" s="12">
        <v>8</v>
      </c>
      <c r="C43" s="163" t="str">
        <f t="shared" si="0"/>
        <v>&lt;100</v>
      </c>
      <c r="D43" s="10">
        <f t="shared" si="1"/>
        <v>5.6256337628035898E-2</v>
      </c>
    </row>
    <row r="44" spans="1:4" hidden="1" x14ac:dyDescent="0.25">
      <c r="A44" s="156" t="s">
        <v>72</v>
      </c>
      <c r="B44" s="12">
        <v>5.9656000000000002</v>
      </c>
      <c r="C44" s="163" t="str">
        <f t="shared" si="0"/>
        <v>&lt;100</v>
      </c>
      <c r="D44" s="10">
        <f t="shared" si="1"/>
        <v>4.195035096922637E-2</v>
      </c>
    </row>
    <row r="45" spans="1:4" hidden="1" x14ac:dyDescent="0.25">
      <c r="A45" s="156" t="s">
        <v>128</v>
      </c>
      <c r="B45" s="12">
        <v>1.4978</v>
      </c>
      <c r="C45" s="163"/>
      <c r="D45" s="10">
        <f t="shared" si="1"/>
        <v>1.0532592812409021E-2</v>
      </c>
    </row>
    <row r="46" spans="1:4" hidden="1" x14ac:dyDescent="0.25">
      <c r="A46" s="156" t="s">
        <v>32</v>
      </c>
      <c r="B46" s="12">
        <v>1.3309</v>
      </c>
      <c r="C46" s="163" t="str">
        <f>(IF(ISNUMBER(B46),(IF(B46&lt;100,"&lt;100",IF(B46&lt;200,"&lt;200",IF(B46&lt;500,"&lt;500",IF(B46&lt;1000,"&lt;1,000",IF(B46&lt;10000,(ROUND(B46,-2)),IF(B46&lt;100000,(ROUND(B46,-3)),IF(B46&lt;1000000,(ROUND(B46,-4)),IF(B46&gt;=1000000,(ROUND(B46,-5))))))))))),"-"))</f>
        <v>&lt;100</v>
      </c>
      <c r="D46" s="10">
        <f t="shared" si="1"/>
        <v>9.3589449686441225E-3</v>
      </c>
    </row>
    <row r="47" spans="1:4" hidden="1" x14ac:dyDescent="0.25">
      <c r="A47" s="156" t="s">
        <v>159</v>
      </c>
      <c r="B47" s="12">
        <v>0.73609999999999998</v>
      </c>
      <c r="C47" s="163"/>
      <c r="D47" s="10">
        <f t="shared" si="1"/>
        <v>5.1762862659996533E-3</v>
      </c>
    </row>
    <row r="48" spans="1:4" hidden="1" x14ac:dyDescent="0.25">
      <c r="A48" s="156" t="s">
        <v>106</v>
      </c>
      <c r="B48" s="12">
        <v>0.67579999999999996</v>
      </c>
      <c r="C48" s="163"/>
      <c r="D48" s="10">
        <f t="shared" si="1"/>
        <v>4.7522541211283322E-3</v>
      </c>
    </row>
    <row r="49" spans="1:4" hidden="1" x14ac:dyDescent="0.25">
      <c r="C49" s="163"/>
      <c r="D49" s="10"/>
    </row>
    <row r="50" spans="1:4" hidden="1" x14ac:dyDescent="0.25">
      <c r="A50" s="7" t="s">
        <v>234</v>
      </c>
      <c r="B50" s="12">
        <v>142.20620000000002</v>
      </c>
      <c r="C50" s="163" t="str">
        <f t="shared" ref="C50" si="2">(IF(ISNUMBER(B50),(IF(B50&lt;100,"&lt;100",IF(B50&lt;200,"&lt;200",IF(B50&lt;500,"&lt;500",IF(B50&lt;1000,"&lt;1,000",IF(B50&lt;10000,(ROUND(B50,-2)),IF(B50&lt;100000,(ROUND(B50,-3)),IF(B50&lt;1000000,(ROUND(B50,-4)),IF(B50&gt;=1000000,(ROUND(B50,-5))))))))))),"-"))</f>
        <v>&lt;200</v>
      </c>
      <c r="D50" s="10">
        <f t="shared" ref="D50" si="3">B50/$B$50</f>
        <v>1</v>
      </c>
    </row>
  </sheetData>
  <sheetProtection algorithmName="SHA-512" hashValue="L0rAX7wAH7UCbhjsVIDQx7fzhfokS1tJbR/8y3dUmkSD7wO67Qok/wnXUz8SCR2PjSesBLhbwBPWpMzAnq2Ciw==" saltValue="/JJmlYGaWLoS6SKDh3cZUw==" spinCount="100000" sheet="1" scenarios="1"/>
  <sortState ref="A38:D48">
    <sortCondition descending="1" ref="B39"/>
  </sortState>
  <pageMargins left="0.7" right="0.7" top="0.75" bottom="0.75" header="0.3" footer="0.3"/>
  <pageSetup paperSize="0" orientation="portrait" horizontalDpi="0" verticalDpi="0" copie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30:L53"/>
  <sheetViews>
    <sheetView showGridLines="0" showRowColHeaders="0" zoomScale="80" zoomScaleNormal="80" workbookViewId="0">
      <selection sqref="A1:F1"/>
    </sheetView>
  </sheetViews>
  <sheetFormatPr defaultRowHeight="15.75" x14ac:dyDescent="0.25"/>
  <cols>
    <col min="1" max="2" width="9" style="64"/>
    <col min="3" max="3" width="27.625" style="64" bestFit="1" customWidth="1"/>
    <col min="4" max="16384" width="9" style="64"/>
  </cols>
  <sheetData>
    <row r="30" spans="1:11" ht="15.75" customHeight="1" x14ac:dyDescent="0.25">
      <c r="A30" s="168" t="s">
        <v>320</v>
      </c>
      <c r="B30" s="168"/>
      <c r="C30" s="168"/>
      <c r="D30" s="168"/>
      <c r="E30" s="168"/>
      <c r="F30" s="168"/>
      <c r="G30" s="168"/>
      <c r="H30" s="168"/>
      <c r="I30" s="168"/>
      <c r="J30" s="168"/>
      <c r="K30" s="168"/>
    </row>
    <row r="31" spans="1:11" x14ac:dyDescent="0.25">
      <c r="A31" s="178" t="s">
        <v>289</v>
      </c>
      <c r="B31" s="178"/>
      <c r="C31" s="178"/>
      <c r="D31" s="178"/>
      <c r="E31" s="178"/>
      <c r="F31" s="178"/>
      <c r="G31" s="178"/>
      <c r="H31" s="178"/>
      <c r="I31" s="178"/>
      <c r="J31" s="178"/>
      <c r="K31" s="178"/>
    </row>
    <row r="32" spans="1:11" x14ac:dyDescent="0.25">
      <c r="A32" s="179"/>
      <c r="B32" s="179"/>
      <c r="C32" s="179"/>
      <c r="D32" s="179"/>
      <c r="E32" s="179"/>
      <c r="F32" s="179"/>
      <c r="G32" s="179"/>
      <c r="H32" s="179"/>
      <c r="I32" s="179"/>
      <c r="J32" s="179"/>
      <c r="K32" s="179"/>
    </row>
    <row r="33" spans="1:11" x14ac:dyDescent="0.25">
      <c r="A33" s="179"/>
      <c r="B33" s="179"/>
      <c r="C33" s="179"/>
      <c r="D33" s="179"/>
      <c r="E33" s="179"/>
      <c r="F33" s="179"/>
      <c r="G33" s="179"/>
      <c r="H33" s="179"/>
      <c r="I33" s="179"/>
      <c r="J33" s="179"/>
      <c r="K33" s="179"/>
    </row>
    <row r="35" spans="1:11" ht="78.75" hidden="1" x14ac:dyDescent="0.25">
      <c r="B35" s="97" t="s">
        <v>290</v>
      </c>
      <c r="C35" s="97" t="s">
        <v>291</v>
      </c>
      <c r="D35" s="97" t="s">
        <v>292</v>
      </c>
      <c r="E35" s="97" t="s">
        <v>308</v>
      </c>
      <c r="F35" s="97" t="s">
        <v>293</v>
      </c>
      <c r="G35" s="97" t="s">
        <v>294</v>
      </c>
      <c r="H35" s="97" t="s">
        <v>295</v>
      </c>
      <c r="I35" s="97" t="s">
        <v>296</v>
      </c>
    </row>
    <row r="36" spans="1:11" hidden="1" x14ac:dyDescent="0.25">
      <c r="A36" s="64">
        <v>1</v>
      </c>
      <c r="B36" s="98">
        <v>8.6956521739130436E-3</v>
      </c>
      <c r="C36" s="98">
        <v>2.5813252273674404E-2</v>
      </c>
      <c r="D36" s="98">
        <v>0</v>
      </c>
      <c r="E36" s="98">
        <v>0.12987012987012986</v>
      </c>
      <c r="F36" s="98">
        <v>4.8192771084337352E-2</v>
      </c>
      <c r="G36" s="98">
        <v>0</v>
      </c>
      <c r="H36" s="98">
        <v>0</v>
      </c>
      <c r="I36" s="98">
        <v>5.6923727896990822E-2</v>
      </c>
    </row>
    <row r="37" spans="1:11" hidden="1" x14ac:dyDescent="0.25">
      <c r="A37" s="64">
        <v>2</v>
      </c>
      <c r="B37" s="98">
        <v>4.1666666666666664E-2</v>
      </c>
      <c r="C37" s="98">
        <v>2.9877502240812669E-2</v>
      </c>
      <c r="D37" s="98">
        <v>0.27826086956521739</v>
      </c>
      <c r="E37" s="98">
        <v>0.18260869565217391</v>
      </c>
      <c r="F37" s="98">
        <v>5.4878048780487805E-2</v>
      </c>
      <c r="G37" s="98">
        <v>2.5210084033613446E-2</v>
      </c>
      <c r="H37" s="98">
        <v>8.4364738570346043E-2</v>
      </c>
      <c r="I37" s="98">
        <v>6.7301884284505259E-2</v>
      </c>
    </row>
    <row r="38" spans="1:11" hidden="1" x14ac:dyDescent="0.25">
      <c r="A38" s="64">
        <v>3</v>
      </c>
      <c r="B38" s="98">
        <v>5.3763440860215055E-2</v>
      </c>
      <c r="C38" s="98">
        <v>4.0816326530612242E-2</v>
      </c>
      <c r="D38" s="98">
        <v>0.52528850263570304</v>
      </c>
      <c r="E38" s="98">
        <v>0.19375000000000001</v>
      </c>
      <c r="F38" s="98">
        <v>8.3116883116883117E-2</v>
      </c>
      <c r="G38" s="98">
        <v>7.2961373390557943E-2</v>
      </c>
      <c r="H38" s="98">
        <v>0.10410094637223975</v>
      </c>
      <c r="I38" s="98">
        <v>7.1428571428571425E-2</v>
      </c>
    </row>
    <row r="39" spans="1:11" hidden="1" x14ac:dyDescent="0.25">
      <c r="A39" s="64">
        <v>4</v>
      </c>
      <c r="B39" s="98">
        <v>6.8965517241379309E-2</v>
      </c>
      <c r="C39" s="98">
        <v>4.7489920264423877E-2</v>
      </c>
      <c r="D39" s="98">
        <v>0.59342222222222218</v>
      </c>
      <c r="E39" s="98">
        <v>0.19685039370078741</v>
      </c>
      <c r="F39" s="98">
        <v>0.20833333333333334</v>
      </c>
      <c r="G39" s="98">
        <v>0.1076923076923077</v>
      </c>
      <c r="H39" s="98">
        <v>0.10939226519337017</v>
      </c>
      <c r="I39" s="98">
        <v>0.32903275338263949</v>
      </c>
    </row>
    <row r="40" spans="1:11" hidden="1" x14ac:dyDescent="0.25">
      <c r="A40" s="64">
        <v>5</v>
      </c>
      <c r="B40" s="98">
        <v>8.8984596766299759E-2</v>
      </c>
      <c r="C40" s="98">
        <v>6.7567567567567571E-2</v>
      </c>
      <c r="D40" s="98">
        <v>0.81980825847361671</v>
      </c>
      <c r="E40" s="98">
        <v>0.20511825441670506</v>
      </c>
      <c r="F40" s="98">
        <v>0.99</v>
      </c>
      <c r="G40" s="98">
        <v>0.20207253886010362</v>
      </c>
      <c r="H40" s="98">
        <v>0.11382857142857143</v>
      </c>
      <c r="I40" s="98"/>
    </row>
    <row r="41" spans="1:11" hidden="1" x14ac:dyDescent="0.25">
      <c r="A41" s="64">
        <v>6</v>
      </c>
      <c r="B41" s="98">
        <v>9.6385542168674704E-2</v>
      </c>
      <c r="C41" s="98">
        <v>0.43376068376068377</v>
      </c>
      <c r="D41" s="98">
        <v>0.85628897069811039</v>
      </c>
      <c r="E41" s="98">
        <v>0.20909090909090908</v>
      </c>
      <c r="F41" s="98"/>
      <c r="G41" s="98">
        <v>0.53208556149732622</v>
      </c>
      <c r="H41" s="98">
        <v>0.19314254113092769</v>
      </c>
      <c r="I41" s="98"/>
    </row>
    <row r="42" spans="1:11" hidden="1" x14ac:dyDescent="0.25">
      <c r="A42" s="64">
        <v>7</v>
      </c>
      <c r="B42" s="98">
        <v>0.17830397261250983</v>
      </c>
      <c r="C42" s="98">
        <v>0.75484635570981118</v>
      </c>
      <c r="D42" s="98"/>
      <c r="E42" s="98">
        <v>0.20960884353741496</v>
      </c>
      <c r="F42" s="98"/>
      <c r="G42" s="98"/>
      <c r="H42" s="98">
        <v>0.27861060329067644</v>
      </c>
      <c r="I42" s="98"/>
    </row>
    <row r="43" spans="1:11" hidden="1" x14ac:dyDescent="0.25">
      <c r="A43" s="64">
        <v>8</v>
      </c>
      <c r="B43" s="98">
        <v>0.17881227776188335</v>
      </c>
      <c r="C43" s="98">
        <v>1.0036857094990785</v>
      </c>
      <c r="D43" s="98"/>
      <c r="E43" s="98">
        <v>0.21634615384615385</v>
      </c>
      <c r="F43" s="98"/>
      <c r="G43" s="98"/>
      <c r="H43" s="98">
        <v>0.42209631728045327</v>
      </c>
      <c r="I43" s="98"/>
    </row>
    <row r="44" spans="1:11" hidden="1" x14ac:dyDescent="0.25">
      <c r="A44" s="64">
        <v>9</v>
      </c>
      <c r="B44" s="98">
        <v>0.19791666666666666</v>
      </c>
      <c r="C44" s="98"/>
      <c r="D44" s="98"/>
      <c r="E44" s="98">
        <v>0.2257250945775536</v>
      </c>
      <c r="F44" s="98"/>
      <c r="G44" s="98"/>
      <c r="H44" s="98">
        <v>0.99</v>
      </c>
      <c r="I44" s="98"/>
    </row>
    <row r="45" spans="1:11" hidden="1" x14ac:dyDescent="0.25">
      <c r="A45" s="64">
        <v>10</v>
      </c>
      <c r="B45" s="98">
        <v>0.3987138263665595</v>
      </c>
      <c r="C45" s="98"/>
      <c r="D45" s="98"/>
      <c r="E45" s="98">
        <v>0.30714052820345616</v>
      </c>
      <c r="F45" s="98"/>
      <c r="G45" s="98"/>
      <c r="H45" s="98"/>
      <c r="I45" s="98"/>
    </row>
    <row r="46" spans="1:11" hidden="1" x14ac:dyDescent="0.25">
      <c r="A46" s="64">
        <v>11</v>
      </c>
      <c r="B46" s="98">
        <v>0.48466257668711654</v>
      </c>
      <c r="C46" s="98"/>
      <c r="D46" s="98"/>
      <c r="E46" s="98">
        <v>0.33145382505333737</v>
      </c>
      <c r="F46" s="98"/>
      <c r="G46" s="98"/>
      <c r="H46" s="98"/>
      <c r="I46" s="98"/>
    </row>
    <row r="47" spans="1:11" hidden="1" x14ac:dyDescent="0.25">
      <c r="A47" s="64">
        <v>12</v>
      </c>
      <c r="B47" s="98">
        <v>0.73356401384083048</v>
      </c>
      <c r="C47" s="98"/>
      <c r="D47" s="98"/>
      <c r="E47" s="98">
        <v>0.34969126938541067</v>
      </c>
      <c r="F47" s="98"/>
      <c r="G47" s="98"/>
      <c r="H47" s="98"/>
      <c r="I47" s="98"/>
    </row>
    <row r="48" spans="1:11" hidden="1" x14ac:dyDescent="0.25">
      <c r="A48" s="64">
        <v>13</v>
      </c>
      <c r="B48" s="98">
        <v>0.77083333333333337</v>
      </c>
      <c r="C48" s="98"/>
      <c r="D48" s="98"/>
      <c r="E48" s="98">
        <v>0.41212121212121211</v>
      </c>
      <c r="F48" s="98"/>
      <c r="G48" s="98"/>
      <c r="H48" s="98"/>
      <c r="I48" s="88"/>
    </row>
    <row r="49" spans="1:12" hidden="1" x14ac:dyDescent="0.25">
      <c r="A49" s="64">
        <v>14</v>
      </c>
      <c r="B49" s="98">
        <v>0.99</v>
      </c>
      <c r="C49" s="98"/>
      <c r="D49" s="98"/>
      <c r="E49" s="98">
        <v>0.6560509554140127</v>
      </c>
      <c r="F49" s="98"/>
      <c r="G49" s="98"/>
      <c r="H49" s="98"/>
      <c r="I49" s="88"/>
    </row>
    <row r="50" spans="1:12" hidden="1" x14ac:dyDescent="0.25">
      <c r="A50" s="64">
        <v>15</v>
      </c>
      <c r="B50" s="98">
        <v>0.99</v>
      </c>
      <c r="C50" s="98"/>
      <c r="D50" s="98"/>
      <c r="E50" s="98"/>
      <c r="F50" s="98"/>
      <c r="G50" s="98"/>
      <c r="H50" s="98"/>
      <c r="I50" s="88"/>
    </row>
    <row r="51" spans="1:12" hidden="1" x14ac:dyDescent="0.25">
      <c r="B51" s="88"/>
      <c r="C51" s="88"/>
      <c r="D51" s="88"/>
      <c r="E51" s="98"/>
      <c r="F51" s="88"/>
      <c r="G51" s="88"/>
      <c r="H51" s="88"/>
      <c r="I51" s="88"/>
      <c r="K51" s="69" t="s">
        <v>222</v>
      </c>
    </row>
    <row r="52" spans="1:12" hidden="1" x14ac:dyDescent="0.25">
      <c r="A52" s="66">
        <f>SUM(B52:I52)</f>
        <v>67</v>
      </c>
      <c r="B52" s="99">
        <v>15</v>
      </c>
      <c r="C52" s="99">
        <v>8</v>
      </c>
      <c r="D52" s="99">
        <v>6</v>
      </c>
      <c r="E52" s="100">
        <v>14</v>
      </c>
      <c r="F52" s="99">
        <v>5</v>
      </c>
      <c r="G52" s="99">
        <v>6</v>
      </c>
      <c r="H52" s="99">
        <v>9</v>
      </c>
      <c r="I52" s="88">
        <v>4</v>
      </c>
      <c r="K52" s="64" t="s">
        <v>297</v>
      </c>
      <c r="L52" s="89">
        <f>MEDIAN(B36:B50,C36:C43,D36:D41,E36:E49,F36:F40,G36:G41,H36:H44,I36:I39)</f>
        <v>0.19685039370078741</v>
      </c>
    </row>
    <row r="53" spans="1:12" hidden="1" x14ac:dyDescent="0.25">
      <c r="B53" s="99"/>
      <c r="C53" s="99"/>
      <c r="D53" s="99"/>
      <c r="E53" s="100"/>
      <c r="F53" s="99"/>
      <c r="G53" s="99"/>
      <c r="H53" s="99"/>
      <c r="I53" s="88"/>
      <c r="K53" s="64" t="s">
        <v>298</v>
      </c>
      <c r="L53" s="89">
        <v>0.56000000000000005</v>
      </c>
    </row>
  </sheetData>
  <sheetProtection algorithmName="SHA-512" hashValue="mL/dfzOKbiCcLXm0/rylgGYKHTRulphMCjNG3RhUmjmgKG0XBpmA65X+oKzqSVku8/BUNQ9X2KpH1Xnv5BTBTw==" saltValue="7vvhlfYIWtFPBbsGg3pJoQ==" spinCount="100000" sheet="1" scenarios="1"/>
  <mergeCells count="1">
    <mergeCell ref="A31:K33"/>
  </mergeCells>
  <pageMargins left="0.25" right="0.25" top="0.75" bottom="0.75" header="0.3" footer="0.3"/>
  <pageSetup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29:A30"/>
  <sheetViews>
    <sheetView showGridLines="0" showRowColHeaders="0" zoomScale="80" zoomScaleNormal="80" workbookViewId="0">
      <selection sqref="A1:F1"/>
    </sheetView>
  </sheetViews>
  <sheetFormatPr defaultRowHeight="15.75" x14ac:dyDescent="0.25"/>
  <cols>
    <col min="1" max="16384" width="9" style="7"/>
  </cols>
  <sheetData>
    <row r="29" spans="1:1" x14ac:dyDescent="0.25">
      <c r="A29" s="7" t="s">
        <v>300</v>
      </c>
    </row>
    <row r="30" spans="1:1" x14ac:dyDescent="0.25">
      <c r="A30" s="7" t="s">
        <v>301</v>
      </c>
    </row>
  </sheetData>
  <sheetProtection algorithmName="SHA-512" hashValue="43aJbDTQFthE6Bme4WVqS61uTaJ8oL6/xO2Hk5Z10gJX+XMhXyYV5OOGW/6HvCFaXPik3rek8fEdkd2Y6tterQ==" saltValue="qZV525+a3O+NCXv3zhWBOQ==" spinCount="100000" sheet="1" scenarios="1"/>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29"/>
  <sheetViews>
    <sheetView showGridLines="0" showRowColHeaders="0" zoomScale="80" zoomScaleNormal="80" workbookViewId="0"/>
  </sheetViews>
  <sheetFormatPr defaultRowHeight="15.75" x14ac:dyDescent="0.25"/>
  <cols>
    <col min="1" max="16384" width="9" style="7"/>
  </cols>
  <sheetData>
    <row r="29" spans="1:1" x14ac:dyDescent="0.25">
      <c r="A29" s="7" t="s">
        <v>300</v>
      </c>
    </row>
  </sheetData>
  <sheetProtection algorithmName="SHA-512" hashValue="CCNlrdoU5FOtKvmsvipEm0wh6QClzHrYEfZuDWVxpIHmyM6V+uD8Ky7KttJ5NnZgHVOE53Hmr3EMuocd8vvj0A==" saltValue="RzDBy7Il39O9jBvxx1YJnQ==" spinCount="100000" sheet="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3:N103"/>
  <sheetViews>
    <sheetView showGridLines="0" showRowColHeaders="0" zoomScale="80" zoomScaleNormal="80" workbookViewId="0">
      <selection sqref="A1:F1"/>
    </sheetView>
  </sheetViews>
  <sheetFormatPr defaultRowHeight="15.75" x14ac:dyDescent="0.25"/>
  <cols>
    <col min="1" max="16384" width="9" style="7"/>
  </cols>
  <sheetData>
    <row r="33" spans="1:14" x14ac:dyDescent="0.25">
      <c r="A33" s="7" t="s">
        <v>318</v>
      </c>
    </row>
    <row r="34" spans="1:14" x14ac:dyDescent="0.25">
      <c r="A34" s="7" t="s">
        <v>313</v>
      </c>
    </row>
    <row r="40" spans="1:14" ht="15.75" hidden="1" customHeight="1" x14ac:dyDescent="0.25">
      <c r="B40" s="7">
        <v>2010</v>
      </c>
      <c r="C40" s="7">
        <v>2015</v>
      </c>
      <c r="D40" s="7" t="s">
        <v>176</v>
      </c>
      <c r="E40" s="7" t="s">
        <v>193</v>
      </c>
    </row>
    <row r="41" spans="1:14" ht="15.75" hidden="1" customHeight="1" x14ac:dyDescent="0.25">
      <c r="A41" s="166" t="s">
        <v>32</v>
      </c>
      <c r="B41" s="12">
        <v>20</v>
      </c>
      <c r="C41" s="12">
        <v>44</v>
      </c>
      <c r="D41" s="37">
        <f t="shared" ref="D41:D47" si="0">-(C41-B41)/B41</f>
        <v>-1.2</v>
      </c>
      <c r="E41" s="37">
        <f t="shared" ref="E41:E47" si="1">1-D41</f>
        <v>2.2000000000000002</v>
      </c>
      <c r="I41" s="26"/>
      <c r="J41" s="26"/>
      <c r="K41" s="26"/>
      <c r="L41" s="26"/>
      <c r="M41" s="26"/>
      <c r="N41" s="10"/>
    </row>
    <row r="42" spans="1:14" ht="15.75" hidden="1" customHeight="1" x14ac:dyDescent="0.25">
      <c r="A42" s="166" t="s">
        <v>72</v>
      </c>
      <c r="B42" s="12">
        <v>50</v>
      </c>
      <c r="C42" s="12">
        <v>78</v>
      </c>
      <c r="D42" s="37">
        <f t="shared" si="0"/>
        <v>-0.56000000000000005</v>
      </c>
      <c r="E42" s="37">
        <f t="shared" si="1"/>
        <v>1.56</v>
      </c>
      <c r="I42" s="26"/>
      <c r="J42" s="26"/>
      <c r="K42" s="26"/>
      <c r="L42" s="26"/>
      <c r="M42" s="26"/>
      <c r="N42" s="10"/>
    </row>
    <row r="43" spans="1:14" ht="15.75" hidden="1" customHeight="1" x14ac:dyDescent="0.25">
      <c r="A43" s="166" t="s">
        <v>167</v>
      </c>
      <c r="B43" s="12">
        <v>78</v>
      </c>
      <c r="C43" s="12">
        <v>105</v>
      </c>
      <c r="D43" s="37">
        <f t="shared" si="0"/>
        <v>-0.34615384615384615</v>
      </c>
      <c r="E43" s="37">
        <f t="shared" si="1"/>
        <v>1.3461538461538463</v>
      </c>
      <c r="I43" s="26"/>
      <c r="J43" s="26"/>
      <c r="K43" s="26"/>
      <c r="L43" s="26"/>
      <c r="M43" s="26"/>
      <c r="N43" s="10"/>
    </row>
    <row r="44" spans="1:14" ht="15.75" hidden="1" customHeight="1" x14ac:dyDescent="0.25">
      <c r="A44" s="166" t="s">
        <v>149</v>
      </c>
      <c r="B44" s="12">
        <v>703</v>
      </c>
      <c r="C44" s="12">
        <v>801</v>
      </c>
      <c r="D44" s="37">
        <f t="shared" si="0"/>
        <v>-0.13940256045519203</v>
      </c>
      <c r="E44" s="37">
        <f t="shared" si="1"/>
        <v>1.1394025604551921</v>
      </c>
      <c r="I44" s="26"/>
      <c r="J44" s="26"/>
      <c r="K44" s="26"/>
      <c r="L44" s="26"/>
      <c r="M44" s="26"/>
      <c r="N44" s="10"/>
    </row>
    <row r="45" spans="1:14" ht="15.75" hidden="1" customHeight="1" x14ac:dyDescent="0.25">
      <c r="A45" s="166" t="s">
        <v>96</v>
      </c>
      <c r="B45" s="12">
        <v>355</v>
      </c>
      <c r="C45" s="12">
        <v>298</v>
      </c>
      <c r="D45" s="37">
        <f t="shared" si="0"/>
        <v>0.16056338028169015</v>
      </c>
      <c r="E45" s="37">
        <f t="shared" si="1"/>
        <v>0.83943661971830985</v>
      </c>
      <c r="I45" s="26"/>
      <c r="J45" s="26"/>
      <c r="K45" s="26"/>
      <c r="L45" s="26"/>
      <c r="M45" s="26"/>
      <c r="N45" s="10"/>
    </row>
    <row r="46" spans="1:14" ht="15.75" hidden="1" customHeight="1" x14ac:dyDescent="0.25">
      <c r="A46" s="166" t="s">
        <v>119</v>
      </c>
      <c r="B46" s="12">
        <v>64</v>
      </c>
      <c r="C46" s="12">
        <v>47</v>
      </c>
      <c r="D46" s="37">
        <f t="shared" si="0"/>
        <v>0.265625</v>
      </c>
      <c r="E46" s="37">
        <f t="shared" si="1"/>
        <v>0.734375</v>
      </c>
      <c r="I46" s="26"/>
      <c r="J46" s="26"/>
      <c r="K46" s="26"/>
      <c r="L46" s="26"/>
      <c r="M46" s="26"/>
      <c r="N46" s="10"/>
    </row>
    <row r="47" spans="1:14" ht="15.75" hidden="1" customHeight="1" x14ac:dyDescent="0.25">
      <c r="A47" s="166" t="s">
        <v>69</v>
      </c>
      <c r="B47" s="12">
        <v>156</v>
      </c>
      <c r="C47" s="12">
        <v>90</v>
      </c>
      <c r="D47" s="37">
        <f t="shared" si="0"/>
        <v>0.42307692307692307</v>
      </c>
      <c r="E47" s="37">
        <f t="shared" si="1"/>
        <v>0.57692307692307687</v>
      </c>
      <c r="I47" s="26"/>
      <c r="J47" s="26"/>
      <c r="K47" s="26"/>
      <c r="L47" s="26"/>
      <c r="M47" s="26"/>
      <c r="N47" s="10"/>
    </row>
    <row r="48" spans="1:14" x14ac:dyDescent="0.25">
      <c r="A48" s="171"/>
    </row>
    <row r="49" spans="1:1" x14ac:dyDescent="0.25">
      <c r="A49" s="171"/>
    </row>
    <row r="50" spans="1:1" x14ac:dyDescent="0.25">
      <c r="A50" s="38"/>
    </row>
    <row r="51" spans="1:1" x14ac:dyDescent="0.25">
      <c r="A51" s="171"/>
    </row>
    <row r="52" spans="1:1" x14ac:dyDescent="0.25">
      <c r="A52" s="171"/>
    </row>
    <row r="53" spans="1:1" x14ac:dyDescent="0.25">
      <c r="A53" s="38"/>
    </row>
    <row r="54" spans="1:1" x14ac:dyDescent="0.25">
      <c r="A54" s="171"/>
    </row>
    <row r="55" spans="1:1" x14ac:dyDescent="0.25">
      <c r="A55" s="171"/>
    </row>
    <row r="56" spans="1:1" x14ac:dyDescent="0.25">
      <c r="A56" s="38"/>
    </row>
    <row r="57" spans="1:1" x14ac:dyDescent="0.25">
      <c r="A57" s="171"/>
    </row>
    <row r="58" spans="1:1" x14ac:dyDescent="0.25">
      <c r="A58" s="171"/>
    </row>
    <row r="59" spans="1:1" x14ac:dyDescent="0.25">
      <c r="A59" s="38"/>
    </row>
    <row r="60" spans="1:1" x14ac:dyDescent="0.25">
      <c r="A60" s="171"/>
    </row>
    <row r="61" spans="1:1" x14ac:dyDescent="0.25">
      <c r="A61" s="171"/>
    </row>
    <row r="62" spans="1:1" x14ac:dyDescent="0.25">
      <c r="A62" s="38"/>
    </row>
    <row r="63" spans="1:1" x14ac:dyDescent="0.25">
      <c r="A63" s="171"/>
    </row>
    <row r="64" spans="1:1" x14ac:dyDescent="0.25">
      <c r="A64" s="171"/>
    </row>
    <row r="65" spans="1:1" x14ac:dyDescent="0.25">
      <c r="A65" s="38"/>
    </row>
    <row r="66" spans="1:1" x14ac:dyDescent="0.25">
      <c r="A66" s="171"/>
    </row>
    <row r="67" spans="1:1" x14ac:dyDescent="0.25">
      <c r="A67" s="171"/>
    </row>
    <row r="68" spans="1:1" x14ac:dyDescent="0.25">
      <c r="A68" s="38"/>
    </row>
    <row r="69" spans="1:1" x14ac:dyDescent="0.25">
      <c r="A69" s="171"/>
    </row>
    <row r="70" spans="1:1" x14ac:dyDescent="0.25">
      <c r="A70" s="171"/>
    </row>
    <row r="71" spans="1:1" x14ac:dyDescent="0.25">
      <c r="A71" s="38"/>
    </row>
    <row r="72" spans="1:1" x14ac:dyDescent="0.25">
      <c r="A72" s="171"/>
    </row>
    <row r="73" spans="1:1" x14ac:dyDescent="0.25">
      <c r="A73" s="171"/>
    </row>
    <row r="74" spans="1:1" x14ac:dyDescent="0.25">
      <c r="A74" s="38"/>
    </row>
    <row r="75" spans="1:1" x14ac:dyDescent="0.25">
      <c r="A75" s="171"/>
    </row>
    <row r="76" spans="1:1" x14ac:dyDescent="0.25">
      <c r="A76" s="171"/>
    </row>
    <row r="77" spans="1:1" x14ac:dyDescent="0.25">
      <c r="A77" s="38"/>
    </row>
    <row r="78" spans="1:1" x14ac:dyDescent="0.25">
      <c r="A78" s="171"/>
    </row>
    <row r="79" spans="1:1" x14ac:dyDescent="0.25">
      <c r="A79" s="171"/>
    </row>
    <row r="80" spans="1:1" x14ac:dyDescent="0.25">
      <c r="A80" s="38"/>
    </row>
    <row r="81" spans="1:1" x14ac:dyDescent="0.25">
      <c r="A81" s="171"/>
    </row>
    <row r="82" spans="1:1" x14ac:dyDescent="0.25">
      <c r="A82" s="171"/>
    </row>
    <row r="83" spans="1:1" x14ac:dyDescent="0.25">
      <c r="A83" s="38"/>
    </row>
    <row r="84" spans="1:1" x14ac:dyDescent="0.25">
      <c r="A84" s="171"/>
    </row>
    <row r="85" spans="1:1" x14ac:dyDescent="0.25">
      <c r="A85" s="171"/>
    </row>
    <row r="86" spans="1:1" x14ac:dyDescent="0.25">
      <c r="A86" s="38"/>
    </row>
    <row r="87" spans="1:1" x14ac:dyDescent="0.25">
      <c r="A87" s="171"/>
    </row>
    <row r="88" spans="1:1" x14ac:dyDescent="0.25">
      <c r="A88" s="171"/>
    </row>
    <row r="89" spans="1:1" x14ac:dyDescent="0.25">
      <c r="A89" s="38"/>
    </row>
    <row r="90" spans="1:1" x14ac:dyDescent="0.25">
      <c r="A90" s="171"/>
    </row>
    <row r="91" spans="1:1" x14ac:dyDescent="0.25">
      <c r="A91" s="171"/>
    </row>
    <row r="92" spans="1:1" x14ac:dyDescent="0.25">
      <c r="A92" s="38"/>
    </row>
    <row r="93" spans="1:1" x14ac:dyDescent="0.25">
      <c r="A93" s="171"/>
    </row>
    <row r="94" spans="1:1" x14ac:dyDescent="0.25">
      <c r="A94" s="171"/>
    </row>
    <row r="95" spans="1:1" x14ac:dyDescent="0.25">
      <c r="A95" s="38"/>
    </row>
    <row r="96" spans="1:1" x14ac:dyDescent="0.25">
      <c r="A96" s="171"/>
    </row>
    <row r="97" spans="1:1" x14ac:dyDescent="0.25">
      <c r="A97" s="171"/>
    </row>
    <row r="98" spans="1:1" x14ac:dyDescent="0.25">
      <c r="A98" s="38"/>
    </row>
    <row r="99" spans="1:1" x14ac:dyDescent="0.25">
      <c r="A99" s="171"/>
    </row>
    <row r="100" spans="1:1" x14ac:dyDescent="0.25">
      <c r="A100" s="171"/>
    </row>
    <row r="101" spans="1:1" x14ac:dyDescent="0.25">
      <c r="A101" s="38"/>
    </row>
    <row r="102" spans="1:1" x14ac:dyDescent="0.25">
      <c r="A102" s="171"/>
    </row>
    <row r="103" spans="1:1" x14ac:dyDescent="0.25">
      <c r="A103" s="171"/>
    </row>
  </sheetData>
  <sheetProtection algorithmName="SHA-512" hashValue="r1R38HL22kUna6op0dDf5raSfN7CxOc67zPc74Z5N8BfZUl68UI+OKK8s/NaCa9Bxoy+UAKjW7k1LLJ43f/Vhg==" saltValue="cbdbf6XfTxSAhwBspxmKXQ==" spinCount="100000" sheet="1" scenarios="1"/>
  <sortState ref="A41:E47">
    <sortCondition ref="D41"/>
  </sortState>
  <mergeCells count="19">
    <mergeCell ref="A93:A94"/>
    <mergeCell ref="A96:A97"/>
    <mergeCell ref="A99:A100"/>
    <mergeCell ref="A102:A103"/>
    <mergeCell ref="A75:A76"/>
    <mergeCell ref="A78:A79"/>
    <mergeCell ref="A81:A82"/>
    <mergeCell ref="A84:A85"/>
    <mergeCell ref="A87:A88"/>
    <mergeCell ref="A90:A91"/>
    <mergeCell ref="A72:A73"/>
    <mergeCell ref="A48:A49"/>
    <mergeCell ref="A51:A52"/>
    <mergeCell ref="A54:A55"/>
    <mergeCell ref="A57:A58"/>
    <mergeCell ref="A60:A61"/>
    <mergeCell ref="A63:A64"/>
    <mergeCell ref="A66:A67"/>
    <mergeCell ref="A69:A7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32:U61"/>
  <sheetViews>
    <sheetView showGridLines="0" showRowColHeaders="0" zoomScale="80" zoomScaleNormal="80" workbookViewId="0">
      <selection sqref="A1:F1"/>
    </sheetView>
  </sheetViews>
  <sheetFormatPr defaultRowHeight="15.75" x14ac:dyDescent="0.25"/>
  <cols>
    <col min="1" max="1" width="5.5" style="7" bestFit="1" customWidth="1"/>
    <col min="2" max="2" width="8.25" style="7" customWidth="1"/>
    <col min="3" max="3" width="11.375" style="27" bestFit="1" customWidth="1"/>
    <col min="4" max="4" width="13" style="27" bestFit="1" customWidth="1"/>
    <col min="5" max="5" width="7.75" style="27" bestFit="1" customWidth="1"/>
    <col min="6" max="6" width="8.75" style="27" bestFit="1" customWidth="1"/>
    <col min="7" max="7" width="10" style="27" bestFit="1" customWidth="1"/>
    <col min="8" max="8" width="11.375" style="27" bestFit="1" customWidth="1"/>
    <col min="9" max="9" width="16.875" style="27" bestFit="1" customWidth="1"/>
    <col min="10" max="10" width="17.125" style="27" bestFit="1" customWidth="1"/>
    <col min="11" max="11" width="18.25" style="27" bestFit="1" customWidth="1"/>
    <col min="12" max="12" width="21.75" style="27" bestFit="1" customWidth="1"/>
    <col min="13" max="15" width="16.875" style="27" bestFit="1" customWidth="1"/>
    <col min="16" max="16" width="18.875" style="27" bestFit="1" customWidth="1"/>
    <col min="17" max="17" width="22.875" style="27" bestFit="1" customWidth="1"/>
    <col min="18" max="18" width="23" style="27" bestFit="1" customWidth="1"/>
    <col min="19" max="19" width="15.875" style="7" bestFit="1" customWidth="1"/>
    <col min="20" max="16384" width="9" style="7"/>
  </cols>
  <sheetData>
    <row r="32" spans="1:11" ht="15.75" customHeight="1" x14ac:dyDescent="0.25">
      <c r="A32" s="28" t="s">
        <v>318</v>
      </c>
      <c r="B32" s="29"/>
      <c r="C32" s="29"/>
      <c r="D32" s="29"/>
      <c r="E32" s="29"/>
      <c r="F32" s="29"/>
      <c r="G32" s="29"/>
      <c r="H32" s="29"/>
      <c r="I32" s="29"/>
      <c r="J32" s="29"/>
      <c r="K32" s="29"/>
    </row>
    <row r="33" spans="1:18" ht="15.75" customHeight="1" x14ac:dyDescent="0.25">
      <c r="A33" s="44" t="s">
        <v>221</v>
      </c>
      <c r="B33" s="44"/>
      <c r="C33" s="44"/>
      <c r="D33" s="44"/>
      <c r="E33" s="44"/>
      <c r="F33" s="44"/>
      <c r="G33" s="44"/>
      <c r="H33" s="44"/>
      <c r="I33" s="44"/>
      <c r="J33" s="44"/>
      <c r="K33" s="44"/>
    </row>
    <row r="34" spans="1:18" x14ac:dyDescent="0.25">
      <c r="A34" s="172"/>
      <c r="B34" s="172"/>
      <c r="C34" s="172"/>
      <c r="D34" s="172"/>
      <c r="E34" s="172"/>
      <c r="F34" s="172"/>
      <c r="G34" s="172"/>
      <c r="H34" s="172"/>
      <c r="I34" s="172"/>
      <c r="J34" s="172"/>
      <c r="K34" s="172"/>
    </row>
    <row r="35" spans="1:18" ht="33" hidden="1" customHeight="1" x14ac:dyDescent="0.25">
      <c r="A35" s="39" t="s">
        <v>1</v>
      </c>
      <c r="B35" s="39" t="s">
        <v>2</v>
      </c>
      <c r="C35" s="39" t="s">
        <v>0</v>
      </c>
      <c r="D35" s="39" t="s">
        <v>9</v>
      </c>
      <c r="F35" s="39"/>
      <c r="K35" s="7"/>
      <c r="L35" s="7"/>
      <c r="M35" s="7"/>
      <c r="N35" s="7"/>
      <c r="O35" s="7"/>
      <c r="P35" s="7"/>
      <c r="Q35" s="7"/>
      <c r="R35" s="7"/>
    </row>
    <row r="36" spans="1:18" hidden="1" x14ac:dyDescent="0.25">
      <c r="A36" s="39">
        <v>2000</v>
      </c>
      <c r="B36" s="39" t="s">
        <v>234</v>
      </c>
      <c r="C36" s="12">
        <v>927</v>
      </c>
      <c r="D36" s="36">
        <v>0</v>
      </c>
      <c r="F36" s="39"/>
      <c r="K36" s="7"/>
      <c r="L36" s="7"/>
      <c r="M36" s="7"/>
      <c r="N36" s="7"/>
      <c r="O36" s="7"/>
      <c r="P36" s="7"/>
      <c r="Q36" s="7"/>
      <c r="R36" s="7"/>
    </row>
    <row r="37" spans="1:18" hidden="1" x14ac:dyDescent="0.25">
      <c r="A37" s="39">
        <v>2001</v>
      </c>
      <c r="B37" s="39" t="s">
        <v>234</v>
      </c>
      <c r="C37" s="12">
        <v>997</v>
      </c>
      <c r="D37" s="36">
        <v>0</v>
      </c>
      <c r="F37" s="39"/>
      <c r="K37" s="7"/>
      <c r="L37" s="7"/>
      <c r="M37" s="7"/>
      <c r="N37" s="7"/>
      <c r="O37" s="7"/>
      <c r="P37" s="7"/>
      <c r="Q37" s="7"/>
      <c r="R37" s="7"/>
    </row>
    <row r="38" spans="1:18" hidden="1" x14ac:dyDescent="0.25">
      <c r="A38" s="39">
        <v>2002</v>
      </c>
      <c r="B38" s="39" t="s">
        <v>234</v>
      </c>
      <c r="C38" s="12">
        <v>1062</v>
      </c>
      <c r="D38" s="36">
        <v>4.0808080808080806E-4</v>
      </c>
      <c r="F38" s="39"/>
      <c r="K38" s="7"/>
      <c r="L38" s="7"/>
      <c r="M38" s="7"/>
      <c r="N38" s="7"/>
      <c r="O38" s="7"/>
      <c r="P38" s="7"/>
      <c r="Q38" s="7"/>
      <c r="R38" s="7"/>
    </row>
    <row r="39" spans="1:18" hidden="1" x14ac:dyDescent="0.25">
      <c r="A39" s="39">
        <v>2003</v>
      </c>
      <c r="B39" s="39" t="s">
        <v>234</v>
      </c>
      <c r="C39" s="12">
        <v>1123</v>
      </c>
      <c r="D39" s="36">
        <v>5.8233581365253967E-3</v>
      </c>
      <c r="F39" s="39"/>
      <c r="K39" s="7"/>
      <c r="L39" s="7"/>
      <c r="M39" s="7"/>
      <c r="N39" s="7"/>
      <c r="O39" s="7"/>
      <c r="P39" s="7"/>
      <c r="Q39" s="7"/>
      <c r="R39" s="7"/>
    </row>
    <row r="40" spans="1:18" hidden="1" x14ac:dyDescent="0.25">
      <c r="A40" s="39">
        <v>2004</v>
      </c>
      <c r="B40" s="39" t="s">
        <v>234</v>
      </c>
      <c r="C40" s="12">
        <v>1194</v>
      </c>
      <c r="D40" s="36">
        <v>6.6565809379727685E-3</v>
      </c>
      <c r="F40" s="39"/>
      <c r="K40" s="7"/>
      <c r="L40" s="7"/>
      <c r="M40" s="7"/>
      <c r="N40" s="7"/>
      <c r="O40" s="7"/>
      <c r="P40" s="7"/>
      <c r="Q40" s="7"/>
      <c r="R40" s="7"/>
    </row>
    <row r="41" spans="1:18" hidden="1" x14ac:dyDescent="0.25">
      <c r="A41" s="39">
        <v>2005</v>
      </c>
      <c r="B41" s="39" t="s">
        <v>234</v>
      </c>
      <c r="C41" s="12">
        <v>1248</v>
      </c>
      <c r="D41" s="36">
        <v>1.22472230133865E-2</v>
      </c>
      <c r="F41" s="39"/>
      <c r="K41" s="7"/>
      <c r="L41" s="7"/>
      <c r="M41" s="7"/>
      <c r="N41" s="7"/>
      <c r="O41" s="7"/>
      <c r="P41" s="7"/>
      <c r="Q41" s="7"/>
      <c r="R41" s="7"/>
    </row>
    <row r="42" spans="1:18" hidden="1" x14ac:dyDescent="0.25">
      <c r="A42" s="39">
        <v>2006</v>
      </c>
      <c r="B42" s="39" t="s">
        <v>234</v>
      </c>
      <c r="C42" s="12">
        <v>1300</v>
      </c>
      <c r="D42" s="36">
        <v>2.8117102778527109E-2</v>
      </c>
      <c r="F42" s="39"/>
      <c r="K42" s="7"/>
      <c r="L42" s="7"/>
      <c r="M42" s="7"/>
      <c r="N42" s="7"/>
      <c r="O42" s="7"/>
      <c r="P42" s="7"/>
      <c r="Q42" s="7"/>
      <c r="R42" s="7"/>
    </row>
    <row r="43" spans="1:18" hidden="1" x14ac:dyDescent="0.25">
      <c r="A43" s="39">
        <v>2007</v>
      </c>
      <c r="B43" s="39" t="s">
        <v>234</v>
      </c>
      <c r="C43" s="12">
        <v>1345</v>
      </c>
      <c r="D43" s="36">
        <v>3.4163883894169023E-2</v>
      </c>
      <c r="F43" s="39"/>
      <c r="K43" s="7"/>
      <c r="L43" s="7"/>
      <c r="M43" s="7"/>
      <c r="N43" s="7"/>
      <c r="O43" s="7"/>
      <c r="P43" s="7"/>
      <c r="Q43" s="7"/>
      <c r="R43" s="7"/>
    </row>
    <row r="44" spans="1:18" hidden="1" x14ac:dyDescent="0.25">
      <c r="A44" s="39">
        <v>2008</v>
      </c>
      <c r="B44" s="39" t="s">
        <v>234</v>
      </c>
      <c r="C44" s="12">
        <v>1367</v>
      </c>
      <c r="D44" s="36">
        <v>6.7842272838599074E-2</v>
      </c>
      <c r="F44" s="39"/>
      <c r="K44" s="7"/>
      <c r="L44" s="7"/>
      <c r="M44" s="7"/>
      <c r="N44" s="7"/>
      <c r="O44" s="7"/>
      <c r="P44" s="7"/>
      <c r="Q44" s="7"/>
      <c r="R44" s="7"/>
    </row>
    <row r="45" spans="1:18" hidden="1" x14ac:dyDescent="0.25">
      <c r="A45" s="39">
        <v>2009</v>
      </c>
      <c r="B45" s="39" t="s">
        <v>234</v>
      </c>
      <c r="C45" s="12">
        <v>1410</v>
      </c>
      <c r="D45" s="36">
        <v>7.5005823433496391E-2</v>
      </c>
      <c r="F45" s="39"/>
      <c r="K45" s="7"/>
      <c r="L45" s="7"/>
      <c r="M45" s="7"/>
      <c r="N45" s="7"/>
      <c r="O45" s="7"/>
      <c r="P45" s="7"/>
      <c r="Q45" s="7"/>
      <c r="R45" s="7"/>
    </row>
    <row r="46" spans="1:18" hidden="1" x14ac:dyDescent="0.25">
      <c r="A46" s="39">
        <v>2010</v>
      </c>
      <c r="B46" s="39" t="s">
        <v>234</v>
      </c>
      <c r="C46" s="12">
        <v>1432.6266000000001</v>
      </c>
      <c r="D46" s="36">
        <v>0.11350033252050543</v>
      </c>
      <c r="F46" s="39"/>
      <c r="K46" s="7"/>
      <c r="L46" s="7"/>
      <c r="M46" s="7"/>
      <c r="N46" s="7"/>
      <c r="O46" s="7"/>
      <c r="P46" s="7"/>
      <c r="Q46" s="7"/>
      <c r="R46" s="7"/>
    </row>
    <row r="47" spans="1:18" hidden="1" x14ac:dyDescent="0.25">
      <c r="A47" s="39">
        <v>2011</v>
      </c>
      <c r="B47" s="39" t="s">
        <v>234</v>
      </c>
      <c r="C47" s="12">
        <v>1491.6574000000001</v>
      </c>
      <c r="D47" s="36">
        <v>0.10669500531349628</v>
      </c>
      <c r="F47" s="39"/>
      <c r="K47" s="7"/>
      <c r="L47" s="7"/>
      <c r="M47" s="7"/>
      <c r="N47" s="7"/>
      <c r="O47" s="7"/>
      <c r="P47" s="7"/>
      <c r="Q47" s="7"/>
      <c r="R47" s="7"/>
    </row>
    <row r="48" spans="1:18" hidden="1" x14ac:dyDescent="0.25">
      <c r="A48" s="39">
        <v>2012</v>
      </c>
      <c r="B48" s="39" t="s">
        <v>234</v>
      </c>
      <c r="C48" s="12">
        <v>1499.7067999999999</v>
      </c>
      <c r="D48" s="36">
        <v>0.13641975308641976</v>
      </c>
      <c r="F48" s="39"/>
      <c r="K48" s="7"/>
      <c r="L48" s="7"/>
      <c r="M48" s="7"/>
      <c r="N48" s="7"/>
      <c r="O48" s="7"/>
      <c r="P48" s="7"/>
      <c r="Q48" s="7"/>
      <c r="R48" s="7"/>
    </row>
    <row r="49" spans="1:21" hidden="1" x14ac:dyDescent="0.25">
      <c r="A49" s="39">
        <v>2013</v>
      </c>
      <c r="B49" s="39" t="s">
        <v>234</v>
      </c>
      <c r="C49" s="12">
        <v>1509.7692999999999</v>
      </c>
      <c r="D49" s="36">
        <v>0.14725890356142457</v>
      </c>
      <c r="F49" s="39"/>
      <c r="K49" s="7"/>
      <c r="L49" s="7"/>
      <c r="M49" s="7"/>
      <c r="N49" s="7"/>
      <c r="O49" s="7"/>
      <c r="P49" s="7"/>
      <c r="Q49" s="7"/>
      <c r="R49" s="7"/>
    </row>
    <row r="50" spans="1:21" hidden="1" x14ac:dyDescent="0.25">
      <c r="A50" s="39">
        <v>2014</v>
      </c>
      <c r="B50" s="39" t="s">
        <v>234</v>
      </c>
      <c r="C50" s="12">
        <v>1524.8905</v>
      </c>
      <c r="D50" s="36">
        <v>0.15085870413739266</v>
      </c>
      <c r="F50" s="39"/>
      <c r="K50" s="7"/>
      <c r="L50" s="7"/>
      <c r="M50" s="7"/>
      <c r="N50" s="7"/>
      <c r="O50" s="7"/>
      <c r="P50" s="7"/>
      <c r="Q50" s="7"/>
      <c r="R50" s="7"/>
    </row>
    <row r="51" spans="1:21" hidden="1" x14ac:dyDescent="0.25">
      <c r="A51" s="39">
        <v>2015</v>
      </c>
      <c r="B51" s="39" t="s">
        <v>234</v>
      </c>
      <c r="C51" s="12">
        <v>1477</v>
      </c>
      <c r="D51" s="36">
        <v>0.15300859598853869</v>
      </c>
      <c r="I51" s="7"/>
      <c r="J51" s="7"/>
      <c r="K51" s="7"/>
      <c r="L51" s="7"/>
      <c r="M51" s="7"/>
      <c r="N51" s="7"/>
      <c r="O51" s="7"/>
      <c r="P51" s="7"/>
      <c r="Q51" s="7"/>
      <c r="R51" s="7"/>
      <c r="T51" s="41"/>
      <c r="U51" s="41"/>
    </row>
    <row r="52" spans="1:21" x14ac:dyDescent="0.25">
      <c r="A52" s="27"/>
      <c r="B52" s="27"/>
      <c r="I52" s="7"/>
      <c r="J52" s="7"/>
      <c r="K52" s="7"/>
      <c r="L52" s="7"/>
      <c r="M52" s="7"/>
      <c r="N52" s="7"/>
      <c r="O52" s="7"/>
      <c r="P52" s="7"/>
      <c r="Q52" s="7"/>
      <c r="R52" s="7"/>
      <c r="T52" s="41"/>
      <c r="U52" s="41"/>
    </row>
    <row r="53" spans="1:21" ht="21" customHeight="1" x14ac:dyDescent="0.25">
      <c r="A53" s="27"/>
      <c r="B53" s="27"/>
      <c r="K53" s="42"/>
      <c r="L53" s="42"/>
      <c r="M53" s="43"/>
      <c r="N53" s="43"/>
      <c r="P53" s="43"/>
      <c r="T53" s="41"/>
      <c r="U53" s="41"/>
    </row>
    <row r="54" spans="1:21" x14ac:dyDescent="0.25">
      <c r="A54" s="27"/>
      <c r="B54" s="27"/>
      <c r="H54" s="42"/>
      <c r="K54" s="42"/>
      <c r="L54" s="42"/>
      <c r="M54" s="43"/>
      <c r="N54" s="43"/>
      <c r="P54" s="43"/>
      <c r="T54" s="41"/>
      <c r="U54" s="41"/>
    </row>
    <row r="55" spans="1:21" ht="16.5" customHeight="1" x14ac:dyDescent="0.25">
      <c r="A55" s="27"/>
      <c r="B55" s="27"/>
      <c r="H55" s="42"/>
      <c r="K55" s="42"/>
      <c r="L55" s="42"/>
      <c r="M55" s="43"/>
      <c r="N55" s="43"/>
      <c r="P55" s="43"/>
      <c r="T55" s="41"/>
      <c r="U55" s="41"/>
    </row>
    <row r="56" spans="1:21" x14ac:dyDescent="0.25">
      <c r="A56" s="27"/>
      <c r="B56" s="27"/>
      <c r="H56" s="42"/>
      <c r="K56" s="42"/>
      <c r="L56" s="42"/>
      <c r="M56" s="43"/>
      <c r="N56" s="43"/>
      <c r="P56" s="43"/>
      <c r="T56" s="41"/>
      <c r="U56" s="41"/>
    </row>
    <row r="57" spans="1:21" x14ac:dyDescent="0.25">
      <c r="A57" s="27"/>
      <c r="B57" s="27"/>
    </row>
    <row r="58" spans="1:21" x14ac:dyDescent="0.25">
      <c r="A58" s="27"/>
      <c r="B58" s="27"/>
    </row>
    <row r="59" spans="1:21" x14ac:dyDescent="0.25">
      <c r="A59" s="27"/>
      <c r="B59" s="27"/>
    </row>
    <row r="60" spans="1:21" x14ac:dyDescent="0.25">
      <c r="A60" s="27"/>
      <c r="B60" s="27"/>
    </row>
    <row r="61" spans="1:21" x14ac:dyDescent="0.25">
      <c r="A61" s="27"/>
      <c r="B61" s="27"/>
    </row>
  </sheetData>
  <sheetProtection algorithmName="SHA-512" hashValue="wQOqvrwdf58EGkJG55ebiUicTnh5REPNCAfHULPhapaWfYk38CqnmayHus94w8sPxUyGWZMI3+Qluyl/U2YuFg==" saltValue="3gt6UfTvSx+H+UQOsfLVGA==" spinCount="100000" sheet="1" scenarios="1"/>
  <mergeCells count="1">
    <mergeCell ref="A34:K34"/>
  </mergeCells>
  <pageMargins left="0.25" right="0.25" top="0.75" bottom="0.75" header="0.3" footer="0.3"/>
  <pageSetup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51"/>
  <sheetViews>
    <sheetView showGridLines="0" showRowColHeaders="0" zoomScale="80" zoomScaleNormal="80" workbookViewId="0">
      <selection sqref="A1:F1"/>
    </sheetView>
  </sheetViews>
  <sheetFormatPr defaultRowHeight="15.75" x14ac:dyDescent="0.25"/>
  <cols>
    <col min="1" max="1" width="9" style="47"/>
    <col min="2" max="10" width="9.25" style="47" bestFit="1" customWidth="1"/>
    <col min="11" max="14" width="9.5" style="47" bestFit="1" customWidth="1"/>
    <col min="15" max="16" width="10.25" style="47" bestFit="1" customWidth="1"/>
    <col min="17" max="17" width="11.125" style="47" bestFit="1" customWidth="1"/>
    <col min="18" max="19" width="10.125" style="47" customWidth="1"/>
    <col min="20" max="21" width="9.125" style="47" bestFit="1" customWidth="1"/>
    <col min="22" max="16384" width="9" style="47"/>
  </cols>
  <sheetData>
    <row r="1" s="7" customFormat="1" x14ac:dyDescent="0.25"/>
    <row r="2" s="7" customFormat="1" x14ac:dyDescent="0.25"/>
    <row r="3" s="7" customFormat="1" x14ac:dyDescent="0.25"/>
    <row r="4" s="7" customFormat="1" x14ac:dyDescent="0.25"/>
    <row r="5" s="7" customFormat="1" x14ac:dyDescent="0.25"/>
    <row r="6" s="7" customFormat="1" x14ac:dyDescent="0.25"/>
    <row r="7" s="7" customFormat="1" x14ac:dyDescent="0.25"/>
    <row r="8" s="7" customFormat="1" x14ac:dyDescent="0.25"/>
    <row r="9" s="7" customFormat="1" x14ac:dyDescent="0.25"/>
    <row r="10" s="7" customFormat="1" x14ac:dyDescent="0.25"/>
    <row r="11" s="7" customFormat="1" x14ac:dyDescent="0.25"/>
    <row r="12" s="7" customFormat="1" x14ac:dyDescent="0.25"/>
    <row r="13" s="7" customFormat="1" x14ac:dyDescent="0.25"/>
    <row r="14" s="7" customFormat="1" x14ac:dyDescent="0.25"/>
    <row r="15" s="7" customFormat="1" x14ac:dyDescent="0.25"/>
    <row r="16" s="7" customFormat="1" x14ac:dyDescent="0.25"/>
    <row r="17" spans="1:21" s="7" customFormat="1" x14ac:dyDescent="0.25"/>
    <row r="18" spans="1:21" s="7" customFormat="1" x14ac:dyDescent="0.25"/>
    <row r="19" spans="1:21" s="7" customFormat="1" x14ac:dyDescent="0.25"/>
    <row r="20" spans="1:21" s="7" customFormat="1" x14ac:dyDescent="0.25"/>
    <row r="21" spans="1:21" s="7" customFormat="1" x14ac:dyDescent="0.25"/>
    <row r="22" spans="1:21" s="7" customFormat="1" x14ac:dyDescent="0.25"/>
    <row r="23" spans="1:21" s="7" customFormat="1" x14ac:dyDescent="0.25"/>
    <row r="24" spans="1:21" s="7" customFormat="1" x14ac:dyDescent="0.25"/>
    <row r="25" spans="1:21" s="7" customFormat="1" x14ac:dyDescent="0.25"/>
    <row r="26" spans="1:21" s="7" customFormat="1" x14ac:dyDescent="0.25"/>
    <row r="27" spans="1:21" s="7" customFormat="1" x14ac:dyDescent="0.25"/>
    <row r="28" spans="1:21" s="7" customFormat="1" x14ac:dyDescent="0.25"/>
    <row r="29" spans="1:21" s="7" customFormat="1" x14ac:dyDescent="0.25">
      <c r="A29" s="45" t="s">
        <v>318</v>
      </c>
    </row>
    <row r="31" spans="1:21" x14ac:dyDescent="0.25">
      <c r="A31" s="46"/>
      <c r="B31" s="46"/>
      <c r="C31" s="46"/>
      <c r="D31" s="46"/>
      <c r="E31" s="46"/>
      <c r="F31" s="46"/>
      <c r="G31" s="46"/>
      <c r="H31" s="46"/>
      <c r="I31" s="46"/>
      <c r="J31" s="46"/>
      <c r="K31" s="46"/>
      <c r="L31" s="46"/>
      <c r="M31" s="46"/>
      <c r="N31" s="46"/>
      <c r="O31" s="46"/>
      <c r="P31" s="46"/>
      <c r="Q31" s="46"/>
      <c r="R31" s="46"/>
      <c r="S31" s="46"/>
      <c r="T31" s="46"/>
      <c r="U31" s="46"/>
    </row>
    <row r="32" spans="1:21" x14ac:dyDescent="0.25">
      <c r="A32" s="46"/>
      <c r="B32" s="46"/>
      <c r="C32" s="46"/>
      <c r="D32" s="46"/>
      <c r="E32" s="46"/>
      <c r="F32" s="46"/>
      <c r="G32" s="46"/>
      <c r="H32" s="46"/>
      <c r="I32" s="46"/>
      <c r="J32" s="46"/>
      <c r="K32" s="46"/>
      <c r="L32" s="46"/>
      <c r="M32" s="46"/>
      <c r="N32" s="46"/>
      <c r="O32" s="46"/>
      <c r="P32" s="46"/>
      <c r="Q32" s="46"/>
      <c r="R32" s="46"/>
      <c r="S32" s="46"/>
      <c r="T32" s="46"/>
      <c r="U32" s="46"/>
    </row>
    <row r="33" spans="1:33" hidden="1" x14ac:dyDescent="0.25">
      <c r="A33" s="46"/>
      <c r="B33" s="46">
        <v>2000</v>
      </c>
      <c r="C33" s="46">
        <v>2001</v>
      </c>
      <c r="D33" s="46">
        <v>2002</v>
      </c>
      <c r="E33" s="46">
        <v>2003</v>
      </c>
      <c r="F33" s="46">
        <v>2004</v>
      </c>
      <c r="G33" s="46">
        <v>2005</v>
      </c>
      <c r="H33" s="46">
        <v>2006</v>
      </c>
      <c r="I33" s="46">
        <v>2007</v>
      </c>
      <c r="J33" s="46">
        <v>2008</v>
      </c>
      <c r="K33" s="46">
        <v>2009</v>
      </c>
      <c r="L33" s="46">
        <v>2010</v>
      </c>
      <c r="M33" s="46">
        <v>2011</v>
      </c>
      <c r="N33" s="46">
        <v>2012</v>
      </c>
      <c r="O33" s="46">
        <v>2013</v>
      </c>
      <c r="P33" s="46">
        <v>2014</v>
      </c>
      <c r="Q33" s="46">
        <v>2015</v>
      </c>
      <c r="R33" s="46"/>
      <c r="S33" s="46"/>
      <c r="T33" s="46"/>
      <c r="U33" s="46"/>
      <c r="V33" s="46"/>
      <c r="W33" s="46"/>
      <c r="X33" s="46"/>
      <c r="Y33" s="46"/>
      <c r="AC33" s="46"/>
      <c r="AD33" s="46"/>
      <c r="AE33" s="46"/>
      <c r="AF33" s="46"/>
      <c r="AG33" s="46"/>
    </row>
    <row r="34" spans="1:33" hidden="1" x14ac:dyDescent="0.25">
      <c r="A34" s="46" t="s">
        <v>195</v>
      </c>
      <c r="B34" s="48">
        <v>0.38385093167701861</v>
      </c>
      <c r="C34" s="48">
        <v>0.37708018154311651</v>
      </c>
      <c r="D34" s="48">
        <v>0.36990595611285265</v>
      </c>
      <c r="E34" s="48">
        <v>0.36331284373988998</v>
      </c>
      <c r="F34" s="48">
        <v>0.36127080181543114</v>
      </c>
      <c r="G34" s="48">
        <v>0.35545428652805466</v>
      </c>
      <c r="H34" s="48">
        <v>0.35068788777987592</v>
      </c>
      <c r="I34" s="48">
        <v>0.34549190855381456</v>
      </c>
      <c r="J34" s="48">
        <v>0.33480284104824881</v>
      </c>
      <c r="K34" s="48">
        <v>0.3284416491963662</v>
      </c>
      <c r="L34" s="48">
        <v>0.31758590113056973</v>
      </c>
      <c r="M34" s="48">
        <v>0.31703719447396389</v>
      </c>
      <c r="N34" s="48">
        <v>0.30858230452674895</v>
      </c>
      <c r="O34" s="48">
        <v>0.30207482993197277</v>
      </c>
      <c r="P34" s="48">
        <v>0.29759758001561282</v>
      </c>
      <c r="Q34" s="48">
        <v>0.28213944603629415</v>
      </c>
      <c r="R34" s="48"/>
      <c r="S34" s="48"/>
      <c r="T34" s="48"/>
      <c r="U34" s="48"/>
      <c r="V34" s="48"/>
      <c r="W34" s="48"/>
      <c r="X34" s="49"/>
      <c r="Y34" s="49"/>
    </row>
    <row r="35" spans="1:33" x14ac:dyDescent="0.25">
      <c r="A35" s="46"/>
      <c r="B35" s="46"/>
      <c r="C35" s="46"/>
      <c r="D35" s="46"/>
      <c r="E35" s="46"/>
      <c r="F35" s="46"/>
      <c r="G35" s="46"/>
      <c r="H35" s="46"/>
      <c r="I35" s="46"/>
      <c r="J35" s="46"/>
      <c r="K35" s="46"/>
      <c r="L35" s="46"/>
      <c r="M35" s="46"/>
      <c r="N35" s="46"/>
      <c r="O35" s="46"/>
      <c r="P35" s="46"/>
      <c r="Q35" s="46"/>
      <c r="R35" s="48"/>
      <c r="S35" s="48"/>
      <c r="T35" s="48"/>
      <c r="U35" s="48"/>
      <c r="V35" s="48"/>
      <c r="W35" s="48"/>
      <c r="X35" s="48"/>
      <c r="Y35" s="48"/>
    </row>
    <row r="36" spans="1:33" x14ac:dyDescent="0.25">
      <c r="A36" s="46"/>
      <c r="B36" s="46"/>
      <c r="C36" s="46"/>
      <c r="D36" s="46"/>
      <c r="E36" s="46"/>
      <c r="F36" s="46"/>
      <c r="G36" s="46"/>
      <c r="H36" s="46"/>
      <c r="I36" s="46"/>
      <c r="J36" s="46"/>
      <c r="K36" s="46"/>
      <c r="L36" s="46"/>
      <c r="M36" s="46"/>
      <c r="N36" s="46"/>
      <c r="O36" s="46"/>
      <c r="P36" s="46"/>
      <c r="Q36" s="46"/>
      <c r="R36" s="46"/>
      <c r="S36" s="46"/>
      <c r="T36" s="46"/>
      <c r="U36" s="46"/>
      <c r="W36" s="46"/>
      <c r="X36" s="46"/>
      <c r="Y36" s="46"/>
    </row>
    <row r="37" spans="1:33" x14ac:dyDescent="0.25">
      <c r="B37" s="46"/>
    </row>
    <row r="38" spans="1:33" x14ac:dyDescent="0.25">
      <c r="B38" s="46"/>
    </row>
    <row r="39" spans="1:33" x14ac:dyDescent="0.25">
      <c r="A39" s="46"/>
      <c r="B39" s="46"/>
      <c r="C39" s="46"/>
      <c r="D39" s="46"/>
      <c r="E39" s="46"/>
      <c r="F39" s="46"/>
      <c r="G39" s="46"/>
      <c r="H39" s="46"/>
      <c r="I39" s="46"/>
      <c r="J39" s="46"/>
      <c r="K39" s="46"/>
      <c r="L39" s="46"/>
      <c r="M39" s="46"/>
      <c r="N39" s="46"/>
      <c r="O39" s="46"/>
      <c r="P39" s="46"/>
      <c r="Q39" s="46"/>
      <c r="R39" s="46"/>
      <c r="S39" s="46"/>
      <c r="T39" s="46"/>
      <c r="U39" s="46"/>
    </row>
    <row r="40" spans="1:33" x14ac:dyDescent="0.25">
      <c r="A40" s="46"/>
      <c r="B40" s="46"/>
      <c r="C40" s="46"/>
      <c r="D40" s="46"/>
      <c r="E40" s="46"/>
      <c r="F40" s="46"/>
      <c r="G40" s="46"/>
      <c r="H40" s="46"/>
      <c r="I40" s="46"/>
      <c r="J40" s="46"/>
      <c r="K40" s="46"/>
      <c r="L40" s="46"/>
      <c r="M40" s="46"/>
      <c r="N40" s="46"/>
      <c r="O40" s="46"/>
      <c r="P40" s="46"/>
      <c r="Q40" s="46"/>
      <c r="R40" s="46"/>
      <c r="S40" s="46"/>
      <c r="T40" s="46"/>
      <c r="U40" s="46"/>
    </row>
    <row r="41" spans="1:33" x14ac:dyDescent="0.25">
      <c r="A41" s="46"/>
      <c r="B41" s="46"/>
      <c r="C41" s="46"/>
      <c r="D41" s="46"/>
      <c r="E41" s="46"/>
      <c r="F41" s="46"/>
      <c r="G41" s="46"/>
      <c r="H41" s="46"/>
      <c r="I41" s="46"/>
      <c r="J41" s="46"/>
      <c r="K41" s="46"/>
      <c r="L41" s="46"/>
      <c r="M41" s="46"/>
      <c r="N41" s="46"/>
      <c r="O41" s="46"/>
      <c r="P41" s="46"/>
      <c r="Q41" s="46"/>
      <c r="R41" s="46"/>
      <c r="S41" s="46"/>
      <c r="T41" s="46"/>
      <c r="U41" s="46"/>
    </row>
    <row r="42" spans="1:33" x14ac:dyDescent="0.25">
      <c r="A42" s="46"/>
      <c r="B42" s="46"/>
      <c r="C42" s="46"/>
      <c r="D42" s="46"/>
      <c r="E42" s="46"/>
      <c r="F42" s="46"/>
      <c r="G42" s="46"/>
      <c r="H42" s="46"/>
      <c r="I42" s="46"/>
      <c r="J42" s="46"/>
      <c r="K42" s="46"/>
      <c r="L42" s="46"/>
      <c r="M42" s="46"/>
      <c r="N42" s="46"/>
      <c r="O42" s="46"/>
      <c r="P42" s="46"/>
      <c r="Q42" s="46"/>
    </row>
    <row r="43" spans="1:33" x14ac:dyDescent="0.25">
      <c r="A43" s="46"/>
      <c r="B43" s="46"/>
      <c r="C43" s="46"/>
      <c r="D43" s="46"/>
      <c r="E43" s="46"/>
      <c r="F43" s="46"/>
      <c r="G43" s="46"/>
      <c r="H43" s="46"/>
      <c r="I43" s="46"/>
      <c r="J43" s="46"/>
      <c r="K43" s="46"/>
      <c r="L43" s="46"/>
      <c r="M43" s="46"/>
      <c r="N43" s="46"/>
      <c r="O43" s="46"/>
      <c r="P43" s="46"/>
      <c r="Q43" s="46"/>
    </row>
    <row r="44" spans="1:33" x14ac:dyDescent="0.25">
      <c r="A44" s="46"/>
      <c r="B44" s="46"/>
      <c r="C44" s="46"/>
      <c r="D44" s="46"/>
      <c r="E44" s="46"/>
      <c r="F44" s="46"/>
      <c r="G44" s="46"/>
      <c r="H44" s="46"/>
      <c r="I44" s="46"/>
      <c r="J44" s="46"/>
      <c r="K44" s="46"/>
      <c r="L44" s="46"/>
      <c r="M44" s="46"/>
      <c r="N44" s="46"/>
      <c r="O44" s="46"/>
      <c r="P44" s="46"/>
      <c r="Q44" s="46"/>
    </row>
    <row r="45" spans="1:33" x14ac:dyDescent="0.25">
      <c r="A45" s="46"/>
      <c r="B45" s="46"/>
      <c r="C45" s="46"/>
      <c r="D45" s="46"/>
      <c r="E45" s="46"/>
      <c r="F45" s="46"/>
      <c r="G45" s="46"/>
      <c r="H45" s="46"/>
      <c r="I45" s="46"/>
      <c r="J45" s="46"/>
      <c r="K45" s="46"/>
      <c r="L45" s="46"/>
      <c r="M45" s="46"/>
      <c r="N45" s="46"/>
      <c r="O45" s="46"/>
      <c r="P45" s="46"/>
      <c r="Q45" s="46"/>
    </row>
    <row r="46" spans="1:33" x14ac:dyDescent="0.25">
      <c r="A46" s="46"/>
      <c r="B46" s="46"/>
      <c r="C46" s="46"/>
      <c r="D46" s="46"/>
      <c r="E46" s="46"/>
      <c r="F46" s="46"/>
      <c r="G46" s="46"/>
      <c r="H46" s="46"/>
      <c r="I46" s="46"/>
      <c r="J46" s="46"/>
      <c r="K46" s="46"/>
      <c r="L46" s="46"/>
      <c r="M46" s="46"/>
      <c r="N46" s="46"/>
      <c r="O46" s="46"/>
      <c r="P46" s="46"/>
      <c r="Q46" s="46"/>
    </row>
    <row r="47" spans="1:33" x14ac:dyDescent="0.25">
      <c r="A47" s="46"/>
      <c r="B47" s="46"/>
      <c r="C47" s="46"/>
      <c r="D47" s="46"/>
      <c r="E47" s="46"/>
      <c r="F47" s="46"/>
      <c r="G47" s="46"/>
      <c r="H47" s="46"/>
      <c r="I47" s="46"/>
      <c r="J47" s="46"/>
      <c r="K47" s="46"/>
      <c r="L47" s="46"/>
      <c r="M47" s="46"/>
      <c r="N47" s="46"/>
      <c r="O47" s="46"/>
      <c r="P47" s="46"/>
      <c r="Q47" s="46"/>
    </row>
    <row r="48" spans="1:33" x14ac:dyDescent="0.25">
      <c r="A48" s="46"/>
      <c r="B48" s="46"/>
      <c r="C48" s="46"/>
      <c r="D48" s="46"/>
      <c r="E48" s="46"/>
      <c r="F48" s="46"/>
      <c r="G48" s="46"/>
      <c r="H48" s="46"/>
      <c r="I48" s="46"/>
      <c r="J48" s="46"/>
      <c r="K48" s="46"/>
      <c r="L48" s="46"/>
      <c r="M48" s="46"/>
      <c r="N48" s="46"/>
      <c r="O48" s="46"/>
      <c r="P48" s="46"/>
      <c r="Q48" s="46"/>
    </row>
    <row r="49" spans="1:17" x14ac:dyDescent="0.25">
      <c r="A49" s="46"/>
      <c r="B49" s="46"/>
      <c r="C49" s="46"/>
      <c r="D49" s="46"/>
      <c r="E49" s="46"/>
      <c r="F49" s="46"/>
      <c r="G49" s="46"/>
      <c r="H49" s="46"/>
      <c r="I49" s="46"/>
      <c r="J49" s="46"/>
      <c r="K49" s="46"/>
      <c r="L49" s="46"/>
      <c r="M49" s="46"/>
      <c r="N49" s="46"/>
      <c r="O49" s="46"/>
      <c r="P49" s="46"/>
      <c r="Q49" s="46"/>
    </row>
    <row r="50" spans="1:17" x14ac:dyDescent="0.25">
      <c r="B50" s="46"/>
    </row>
    <row r="51" spans="1:17" x14ac:dyDescent="0.25">
      <c r="B51" s="46"/>
    </row>
  </sheetData>
  <sheetProtection algorithmName="SHA-512" hashValue="+Yn4wx6zViakUbRyZFIs5Yve2Iuapp4lPvDqylGDowbk1Mp+dpo3DVi6QFOY4WznrFnWGkEya2dDabAP+njiDg==" saltValue="tZc0UMEF41ZYJEajABUk2g==" spinCount="100000" sheet="1" scenarios="1"/>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A222"/>
  <sheetViews>
    <sheetView showGridLines="0" showRowColHeaders="0" zoomScale="60" zoomScaleNormal="60" zoomScaleSheetLayoutView="70" workbookViewId="0">
      <selection sqref="A1:W2"/>
    </sheetView>
  </sheetViews>
  <sheetFormatPr defaultRowHeight="15.75" x14ac:dyDescent="0.25"/>
  <cols>
    <col min="1" max="1" width="8.25" style="64" customWidth="1"/>
    <col min="2" max="2" width="9" style="64"/>
    <col min="3" max="3" width="9.875" style="64" customWidth="1"/>
    <col min="4" max="4" width="12.25" style="64" customWidth="1"/>
    <col min="5" max="5" width="12.375" style="64" customWidth="1"/>
    <col min="6" max="7" width="9" style="64"/>
    <col min="8" max="8" width="12.875" style="64" customWidth="1"/>
    <col min="9" max="9" width="12.625" style="64" bestFit="1" customWidth="1"/>
    <col min="10" max="15" width="9" style="64"/>
    <col min="16" max="16" width="11.125" style="64" bestFit="1" customWidth="1"/>
    <col min="17" max="17" width="9" style="64"/>
    <col min="18" max="18" width="11.125" style="64" bestFit="1" customWidth="1"/>
    <col min="19" max="16384" width="9" style="64"/>
  </cols>
  <sheetData>
    <row r="1" spans="1:27" ht="15.75" customHeight="1" x14ac:dyDescent="0.25">
      <c r="A1" s="173" t="s">
        <v>253</v>
      </c>
      <c r="B1" s="173"/>
      <c r="C1" s="173"/>
      <c r="D1" s="173"/>
      <c r="E1" s="173"/>
      <c r="F1" s="173"/>
      <c r="G1" s="173"/>
      <c r="H1" s="173"/>
      <c r="I1" s="173"/>
      <c r="J1" s="173"/>
      <c r="K1" s="173"/>
      <c r="L1" s="173"/>
      <c r="M1" s="173"/>
      <c r="N1" s="173"/>
      <c r="O1" s="173"/>
      <c r="P1" s="173"/>
      <c r="Q1" s="173"/>
      <c r="R1" s="173"/>
      <c r="S1" s="173"/>
      <c r="T1" s="173"/>
      <c r="U1" s="173"/>
      <c r="V1" s="173"/>
      <c r="W1" s="173"/>
      <c r="X1" s="170" t="s">
        <v>254</v>
      </c>
      <c r="Y1" s="170"/>
      <c r="Z1" s="170"/>
      <c r="AA1" s="73"/>
    </row>
    <row r="2" spans="1:27" ht="15.75" customHeight="1" x14ac:dyDescent="0.25">
      <c r="A2" s="173"/>
      <c r="B2" s="173"/>
      <c r="C2" s="173"/>
      <c r="D2" s="173"/>
      <c r="E2" s="173"/>
      <c r="F2" s="173"/>
      <c r="G2" s="173"/>
      <c r="H2" s="173"/>
      <c r="I2" s="173"/>
      <c r="J2" s="173"/>
      <c r="K2" s="173"/>
      <c r="L2" s="173"/>
      <c r="M2" s="173"/>
      <c r="N2" s="173"/>
      <c r="O2" s="173"/>
      <c r="P2" s="173"/>
      <c r="Q2" s="173"/>
      <c r="R2" s="173"/>
      <c r="S2" s="173"/>
      <c r="T2" s="173"/>
      <c r="U2" s="173"/>
      <c r="V2" s="173"/>
      <c r="W2" s="173"/>
      <c r="X2" s="170"/>
      <c r="Y2" s="170"/>
      <c r="Z2" s="170"/>
      <c r="AA2" s="73"/>
    </row>
    <row r="3" spans="1:27" ht="15.75" customHeight="1" x14ac:dyDescent="0.25">
      <c r="X3" s="170"/>
      <c r="Y3" s="170"/>
      <c r="Z3" s="170"/>
      <c r="AA3" s="73"/>
    </row>
    <row r="4" spans="1:27" ht="15.75" customHeight="1" x14ac:dyDescent="0.25">
      <c r="X4" s="170"/>
      <c r="Y4" s="170"/>
      <c r="Z4" s="170"/>
      <c r="AA4" s="73"/>
    </row>
    <row r="5" spans="1:27" ht="15.75" customHeight="1" x14ac:dyDescent="0.25">
      <c r="X5" s="170"/>
      <c r="Y5" s="170"/>
      <c r="Z5" s="170"/>
      <c r="AA5" s="73"/>
    </row>
    <row r="6" spans="1:27" ht="15.75" customHeight="1" x14ac:dyDescent="0.25">
      <c r="X6" s="170"/>
      <c r="Y6" s="170"/>
      <c r="Z6" s="170"/>
      <c r="AA6" s="73"/>
    </row>
    <row r="7" spans="1:27" ht="15.75" customHeight="1" x14ac:dyDescent="0.25">
      <c r="X7" s="170"/>
      <c r="Y7" s="170"/>
      <c r="Z7" s="170"/>
      <c r="AA7" s="73"/>
    </row>
    <row r="8" spans="1:27" ht="15.75" customHeight="1" x14ac:dyDescent="0.25">
      <c r="X8" s="170"/>
      <c r="Y8" s="170"/>
      <c r="Z8" s="170"/>
      <c r="AA8" s="73"/>
    </row>
    <row r="9" spans="1:27" ht="15.75" customHeight="1" x14ac:dyDescent="0.25">
      <c r="X9" s="170"/>
      <c r="Y9" s="170"/>
      <c r="Z9" s="170"/>
      <c r="AA9" s="73"/>
    </row>
    <row r="10" spans="1:27" ht="15.75" customHeight="1" x14ac:dyDescent="0.25">
      <c r="X10" s="170"/>
      <c r="Y10" s="170"/>
      <c r="Z10" s="170"/>
      <c r="AA10" s="73"/>
    </row>
    <row r="11" spans="1:27" ht="15.75" customHeight="1" x14ac:dyDescent="0.25">
      <c r="X11" s="170"/>
      <c r="Y11" s="170"/>
      <c r="Z11" s="170"/>
      <c r="AA11" s="73"/>
    </row>
    <row r="12" spans="1:27" ht="15.75" customHeight="1" x14ac:dyDescent="0.25">
      <c r="X12" s="71"/>
      <c r="Y12" s="73"/>
      <c r="Z12" s="73"/>
      <c r="AA12" s="73"/>
    </row>
    <row r="13" spans="1:27" ht="15.75" customHeight="1" x14ac:dyDescent="0.25">
      <c r="X13" s="71"/>
      <c r="Y13" s="73"/>
      <c r="Z13" s="73"/>
      <c r="AA13" s="73"/>
    </row>
    <row r="34" spans="1:14" ht="18.75" x14ac:dyDescent="0.25">
      <c r="A34" s="74" t="s">
        <v>190</v>
      </c>
    </row>
    <row r="35" spans="1:14" x14ac:dyDescent="0.25">
      <c r="A35" s="75" t="s">
        <v>317</v>
      </c>
    </row>
    <row r="38" spans="1:14" ht="15.75" customHeight="1" x14ac:dyDescent="0.25"/>
    <row r="39" spans="1:14" ht="15.75" hidden="1" customHeight="1" x14ac:dyDescent="0.25">
      <c r="B39" s="69">
        <v>2000</v>
      </c>
      <c r="G39" s="69">
        <v>2015</v>
      </c>
    </row>
    <row r="40" spans="1:14" ht="15.75" hidden="1" customHeight="1" x14ac:dyDescent="0.25">
      <c r="B40" s="76" t="s">
        <v>169</v>
      </c>
      <c r="C40" s="76" t="s">
        <v>225</v>
      </c>
      <c r="G40" s="76" t="s">
        <v>169</v>
      </c>
      <c r="H40" s="76" t="s">
        <v>225</v>
      </c>
    </row>
    <row r="41" spans="1:14" ht="15.75" hidden="1" customHeight="1" x14ac:dyDescent="0.25">
      <c r="A41" s="64">
        <v>1</v>
      </c>
      <c r="B41" t="s">
        <v>25</v>
      </c>
      <c r="C41" s="101">
        <v>197867</v>
      </c>
      <c r="D41" s="77">
        <v>200000</v>
      </c>
      <c r="E41" s="67">
        <f t="shared" ref="E41:E62" si="0">C41/$C$62</f>
        <v>0.11422724460697647</v>
      </c>
      <c r="F41" s="64">
        <v>1</v>
      </c>
      <c r="G41" s="64" t="s">
        <v>126</v>
      </c>
      <c r="H41" s="115">
        <v>260707</v>
      </c>
      <c r="I41" s="77">
        <v>260000</v>
      </c>
      <c r="J41" s="67">
        <f>H41/$H$62</f>
        <v>0.14540414890324577</v>
      </c>
      <c r="M41" s="64" t="s">
        <v>12</v>
      </c>
      <c r="N41" s="102">
        <v>25343</v>
      </c>
    </row>
    <row r="42" spans="1:14" ht="15.75" hidden="1" customHeight="1" x14ac:dyDescent="0.25">
      <c r="A42" s="64">
        <v>2</v>
      </c>
      <c r="B42" t="s">
        <v>17</v>
      </c>
      <c r="C42" s="104">
        <v>173519</v>
      </c>
      <c r="D42" s="77">
        <v>170000</v>
      </c>
      <c r="E42" s="67">
        <f t="shared" si="0"/>
        <v>0.10017131334157768</v>
      </c>
      <c r="F42" s="64">
        <v>2</v>
      </c>
      <c r="G42" s="64" t="s">
        <v>25</v>
      </c>
      <c r="H42" s="101">
        <v>235192</v>
      </c>
      <c r="I42" s="77">
        <v>240000</v>
      </c>
      <c r="J42" s="67">
        <f t="shared" ref="J42:J62" si="1">H42/$H$62</f>
        <v>0.1311736646459519</v>
      </c>
      <c r="M42" t="s">
        <v>50</v>
      </c>
      <c r="N42" s="103">
        <v>20425</v>
      </c>
    </row>
    <row r="43" spans="1:14" ht="15.75" hidden="1" customHeight="1" x14ac:dyDescent="0.25">
      <c r="A43" s="64">
        <v>3</v>
      </c>
      <c r="B43" t="s">
        <v>126</v>
      </c>
      <c r="C43" s="115">
        <v>166807</v>
      </c>
      <c r="D43" s="77">
        <v>170000</v>
      </c>
      <c r="E43" s="67">
        <f t="shared" si="0"/>
        <v>9.6296522366821777E-2</v>
      </c>
      <c r="F43" s="64">
        <v>3</v>
      </c>
      <c r="G43" s="64" t="s">
        <v>94</v>
      </c>
      <c r="H43" s="103">
        <v>139003</v>
      </c>
      <c r="I43" s="77"/>
      <c r="J43" s="67">
        <f t="shared" si="1"/>
        <v>7.7526161207784494E-2</v>
      </c>
      <c r="M43" s="64" t="s">
        <v>52</v>
      </c>
      <c r="N43" s="101">
        <v>38726</v>
      </c>
    </row>
    <row r="44" spans="1:14" ht="15.75" hidden="1" customHeight="1" x14ac:dyDescent="0.25">
      <c r="A44" s="64">
        <v>4</v>
      </c>
      <c r="B44" t="s">
        <v>28</v>
      </c>
      <c r="C44" s="110">
        <v>136377</v>
      </c>
      <c r="D44" s="77">
        <v>140000</v>
      </c>
      <c r="E44" s="67">
        <f t="shared" si="0"/>
        <v>7.8729494750340537E-2</v>
      </c>
      <c r="F44" s="64">
        <v>4</v>
      </c>
      <c r="G44" s="64" t="s">
        <v>21</v>
      </c>
      <c r="H44" s="108">
        <v>112593</v>
      </c>
      <c r="I44" s="77">
        <v>110000</v>
      </c>
      <c r="J44" s="67">
        <f t="shared" si="1"/>
        <v>6.2796508484479333E-2</v>
      </c>
      <c r="M44" t="s">
        <v>55</v>
      </c>
      <c r="N44" s="104">
        <v>13304</v>
      </c>
    </row>
    <row r="45" spans="1:14" ht="15.75" hidden="1" customHeight="1" x14ac:dyDescent="0.25">
      <c r="A45" s="64">
        <v>5</v>
      </c>
      <c r="B45" t="s">
        <v>29</v>
      </c>
      <c r="C45" s="106">
        <v>123646</v>
      </c>
      <c r="D45" s="77">
        <v>120000</v>
      </c>
      <c r="E45" s="67">
        <f t="shared" si="0"/>
        <v>7.1379976886869534E-2</v>
      </c>
      <c r="F45" s="64">
        <v>5</v>
      </c>
      <c r="G45" s="64" t="s">
        <v>17</v>
      </c>
      <c r="H45" s="104">
        <v>98140</v>
      </c>
      <c r="I45" s="77">
        <v>98000</v>
      </c>
      <c r="J45" s="67">
        <f t="shared" si="1"/>
        <v>5.4735634921059047E-2</v>
      </c>
      <c r="M45" s="64" t="s">
        <v>56</v>
      </c>
      <c r="N45" s="105">
        <v>17746</v>
      </c>
    </row>
    <row r="46" spans="1:14" ht="15.75" hidden="1" customHeight="1" x14ac:dyDescent="0.25">
      <c r="A46" s="64">
        <v>6</v>
      </c>
      <c r="B46" t="s">
        <v>16</v>
      </c>
      <c r="C46" s="108">
        <v>118972</v>
      </c>
      <c r="D46" s="77"/>
      <c r="E46" s="67">
        <f t="shared" si="0"/>
        <v>6.8681709155044582E-2</v>
      </c>
      <c r="F46" s="64">
        <v>6</v>
      </c>
      <c r="G46" s="64" t="s">
        <v>28</v>
      </c>
      <c r="H46" s="110">
        <v>95637</v>
      </c>
      <c r="I46" s="77">
        <v>96000</v>
      </c>
      <c r="J46" s="67">
        <f t="shared" si="1"/>
        <v>5.3339636406616306E-2</v>
      </c>
      <c r="M46" s="64" t="s">
        <v>255</v>
      </c>
      <c r="N46" s="106">
        <v>28992</v>
      </c>
    </row>
    <row r="47" spans="1:14" ht="15.75" hidden="1" customHeight="1" x14ac:dyDescent="0.25">
      <c r="A47" s="64">
        <v>7</v>
      </c>
      <c r="B47" t="s">
        <v>168</v>
      </c>
      <c r="C47" s="114">
        <v>115630</v>
      </c>
      <c r="D47" s="77">
        <v>120000</v>
      </c>
      <c r="E47" s="67">
        <f t="shared" si="0"/>
        <v>6.6752395770414918E-2</v>
      </c>
      <c r="F47" s="64">
        <v>7</v>
      </c>
      <c r="G47" s="64" t="s">
        <v>29</v>
      </c>
      <c r="H47" s="106">
        <v>91353</v>
      </c>
      <c r="I47" s="77">
        <v>91000</v>
      </c>
      <c r="J47" s="67">
        <f t="shared" si="1"/>
        <v>5.0950320531317574E-2</v>
      </c>
      <c r="M47" s="64" t="s">
        <v>67</v>
      </c>
      <c r="N47" s="107">
        <v>41954</v>
      </c>
    </row>
    <row r="48" spans="1:14" ht="15.75" hidden="1" customHeight="1" x14ac:dyDescent="0.25">
      <c r="A48" s="64">
        <v>8</v>
      </c>
      <c r="B48" t="s">
        <v>20</v>
      </c>
      <c r="C48" s="112">
        <v>92914</v>
      </c>
      <c r="D48" s="77">
        <v>93000</v>
      </c>
      <c r="E48" s="67">
        <f t="shared" si="0"/>
        <v>5.3638606768246409E-2</v>
      </c>
      <c r="F48" s="64">
        <v>8</v>
      </c>
      <c r="G48" s="64" t="s">
        <v>76</v>
      </c>
      <c r="H48" s="107">
        <v>85420</v>
      </c>
      <c r="I48" s="77">
        <v>85000</v>
      </c>
      <c r="J48" s="67">
        <f t="shared" si="1"/>
        <v>4.7641307672272912E-2</v>
      </c>
      <c r="M48" s="64" t="s">
        <v>16</v>
      </c>
      <c r="N48" s="108">
        <v>67033</v>
      </c>
    </row>
    <row r="49" spans="1:14" ht="15.75" hidden="1" customHeight="1" x14ac:dyDescent="0.25">
      <c r="A49" s="64">
        <v>9</v>
      </c>
      <c r="B49" t="s">
        <v>76</v>
      </c>
      <c r="C49" s="107">
        <v>92362</v>
      </c>
      <c r="D49" s="77">
        <v>92000</v>
      </c>
      <c r="E49" s="67">
        <f t="shared" si="0"/>
        <v>5.3319941002742052E-2</v>
      </c>
      <c r="F49" s="64">
        <v>9</v>
      </c>
      <c r="G49" s="64" t="s">
        <v>20</v>
      </c>
      <c r="H49" s="112">
        <v>83727</v>
      </c>
      <c r="I49" s="77">
        <v>84000</v>
      </c>
      <c r="J49" s="67">
        <f t="shared" si="1"/>
        <v>4.6697070562823628E-2</v>
      </c>
      <c r="M49" s="64" t="s">
        <v>84</v>
      </c>
      <c r="N49" s="109">
        <v>18577</v>
      </c>
    </row>
    <row r="50" spans="1:14" ht="15.75" hidden="1" customHeight="1" x14ac:dyDescent="0.25">
      <c r="A50" s="64">
        <v>10</v>
      </c>
      <c r="B50" t="s">
        <v>94</v>
      </c>
      <c r="C50" s="103">
        <v>69795</v>
      </c>
      <c r="D50" s="77"/>
      <c r="E50" s="67">
        <f t="shared" si="0"/>
        <v>4.0292168665537573E-2</v>
      </c>
      <c r="F50" s="64">
        <v>10</v>
      </c>
      <c r="G50" s="64" t="s">
        <v>168</v>
      </c>
      <c r="H50" s="114">
        <v>76693</v>
      </c>
      <c r="I50" s="77">
        <v>77000</v>
      </c>
      <c r="J50" s="67">
        <f t="shared" si="1"/>
        <v>4.2773996831065635E-2</v>
      </c>
      <c r="M50" t="s">
        <v>90</v>
      </c>
      <c r="N50" s="102">
        <v>14545</v>
      </c>
    </row>
    <row r="51" spans="1:14" ht="15.75" hidden="1" customHeight="1" x14ac:dyDescent="0.25">
      <c r="A51" s="64">
        <v>11</v>
      </c>
      <c r="B51" t="s">
        <v>67</v>
      </c>
      <c r="C51" s="107">
        <v>47750</v>
      </c>
      <c r="D51" s="77">
        <v>48000</v>
      </c>
      <c r="E51" s="67">
        <f t="shared" si="0"/>
        <v>2.7565743302233957E-2</v>
      </c>
      <c r="F51" s="64">
        <v>11</v>
      </c>
      <c r="G51" s="64" t="s">
        <v>16</v>
      </c>
      <c r="H51" s="108">
        <v>67033</v>
      </c>
      <c r="I51" s="77"/>
      <c r="J51" s="67">
        <f t="shared" si="1"/>
        <v>3.7386323778921447E-2</v>
      </c>
      <c r="M51" s="64" t="s">
        <v>94</v>
      </c>
      <c r="N51" s="103">
        <v>139003</v>
      </c>
    </row>
    <row r="52" spans="1:14" ht="15.75" hidden="1" customHeight="1" x14ac:dyDescent="0.25">
      <c r="A52" s="64">
        <v>12</v>
      </c>
      <c r="B52" t="s">
        <v>21</v>
      </c>
      <c r="C52" s="108">
        <v>43706</v>
      </c>
      <c r="D52" s="77">
        <v>44000</v>
      </c>
      <c r="E52" s="67">
        <f t="shared" si="0"/>
        <v>2.5231170194082459E-2</v>
      </c>
      <c r="F52" s="64">
        <v>12</v>
      </c>
      <c r="G52" s="64" t="s">
        <v>67</v>
      </c>
      <c r="H52" s="107">
        <v>41954</v>
      </c>
      <c r="I52" s="77">
        <v>42000</v>
      </c>
      <c r="J52" s="67">
        <f t="shared" si="1"/>
        <v>2.3399009858142562E-2</v>
      </c>
      <c r="M52" s="64" t="s">
        <v>95</v>
      </c>
      <c r="N52" s="101">
        <v>17268</v>
      </c>
    </row>
    <row r="53" spans="1:14" ht="15.75" hidden="1" customHeight="1" x14ac:dyDescent="0.25">
      <c r="A53" s="64">
        <v>13</v>
      </c>
      <c r="B53" t="s">
        <v>255</v>
      </c>
      <c r="C53" s="106">
        <v>32934</v>
      </c>
      <c r="D53" s="77">
        <v>33000</v>
      </c>
      <c r="E53" s="67">
        <f t="shared" si="0"/>
        <v>1.9012569422319856E-2</v>
      </c>
      <c r="F53" s="64">
        <v>13</v>
      </c>
      <c r="G53" s="64" t="s">
        <v>52</v>
      </c>
      <c r="H53" s="101">
        <v>38726</v>
      </c>
      <c r="I53" s="77">
        <v>39000</v>
      </c>
      <c r="J53" s="67">
        <f t="shared" si="1"/>
        <v>2.1598656999724197E-2</v>
      </c>
      <c r="M53" s="64" t="s">
        <v>17</v>
      </c>
      <c r="N53" s="104">
        <v>98140</v>
      </c>
    </row>
    <row r="54" spans="1:14" ht="15.75" hidden="1" customHeight="1" x14ac:dyDescent="0.25">
      <c r="A54" s="64">
        <v>14</v>
      </c>
      <c r="B54" t="s">
        <v>52</v>
      </c>
      <c r="C54" s="101">
        <v>31489</v>
      </c>
      <c r="D54" s="77">
        <v>31000</v>
      </c>
      <c r="E54" s="67">
        <f t="shared" si="0"/>
        <v>1.8178380960084714E-2</v>
      </c>
      <c r="F54" s="64">
        <v>14</v>
      </c>
      <c r="G54" s="64" t="s">
        <v>255</v>
      </c>
      <c r="H54" s="106">
        <v>28992</v>
      </c>
      <c r="I54" s="77">
        <v>29000</v>
      </c>
      <c r="J54" s="67">
        <f t="shared" si="1"/>
        <v>1.6169711917988015E-2</v>
      </c>
      <c r="M54" s="64" t="s">
        <v>18</v>
      </c>
      <c r="N54" s="111">
        <v>13262</v>
      </c>
    </row>
    <row r="55" spans="1:14" ht="15.75" hidden="1" customHeight="1" x14ac:dyDescent="0.25">
      <c r="A55" s="64">
        <v>15</v>
      </c>
      <c r="B55" t="s">
        <v>23</v>
      </c>
      <c r="C55" s="103">
        <v>24638</v>
      </c>
      <c r="D55" s="77">
        <v>25000</v>
      </c>
      <c r="E55" s="67">
        <f t="shared" si="0"/>
        <v>1.4223346250899273E-2</v>
      </c>
      <c r="F55" s="64">
        <v>15</v>
      </c>
      <c r="G55" s="64" t="s">
        <v>12</v>
      </c>
      <c r="H55" s="102">
        <v>25343</v>
      </c>
      <c r="I55" s="77">
        <v>25000</v>
      </c>
      <c r="J55" s="67">
        <f t="shared" si="1"/>
        <v>1.4134554674998976E-2</v>
      </c>
      <c r="M55" s="64" t="s">
        <v>20</v>
      </c>
      <c r="N55" s="112">
        <v>83727</v>
      </c>
    </row>
    <row r="56" spans="1:14" ht="15.75" hidden="1" customHeight="1" x14ac:dyDescent="0.25">
      <c r="A56" s="64">
        <v>16</v>
      </c>
      <c r="B56" t="s">
        <v>84</v>
      </c>
      <c r="C56" s="109">
        <v>20477</v>
      </c>
      <c r="D56" s="77">
        <v>20000</v>
      </c>
      <c r="E56" s="67">
        <f t="shared" si="0"/>
        <v>1.1821229855494131E-2</v>
      </c>
      <c r="F56" s="64">
        <v>16</v>
      </c>
      <c r="G56" s="64" t="s">
        <v>84</v>
      </c>
      <c r="H56" s="109">
        <v>18577</v>
      </c>
      <c r="I56" s="77">
        <v>19000</v>
      </c>
      <c r="J56" s="67">
        <f t="shared" si="1"/>
        <v>1.036095261797956E-2</v>
      </c>
      <c r="M56" t="s">
        <v>112</v>
      </c>
      <c r="N56" s="107">
        <v>12749</v>
      </c>
    </row>
    <row r="57" spans="1:14" ht="15.75" hidden="1" customHeight="1" x14ac:dyDescent="0.25">
      <c r="A57" s="64">
        <v>17</v>
      </c>
      <c r="B57" t="s">
        <v>50</v>
      </c>
      <c r="C57" s="103">
        <v>20425</v>
      </c>
      <c r="D57" s="77">
        <v>20000</v>
      </c>
      <c r="E57" s="67">
        <f t="shared" si="0"/>
        <v>1.1791210616714735E-2</v>
      </c>
      <c r="F57" s="64">
        <v>17</v>
      </c>
      <c r="G57" s="64" t="s">
        <v>56</v>
      </c>
      <c r="H57" s="105">
        <v>17746</v>
      </c>
      <c r="I57" s="77">
        <v>18000</v>
      </c>
      <c r="J57" s="67">
        <f t="shared" si="1"/>
        <v>9.8974788802640504E-3</v>
      </c>
      <c r="M57" s="64" t="s">
        <v>21</v>
      </c>
      <c r="N57" s="108">
        <v>112593</v>
      </c>
    </row>
    <row r="58" spans="1:14" ht="15.75" hidden="1" customHeight="1" x14ac:dyDescent="0.25">
      <c r="A58" s="64">
        <v>18</v>
      </c>
      <c r="B58" t="s">
        <v>90</v>
      </c>
      <c r="C58" s="102">
        <v>14545</v>
      </c>
      <c r="D58" s="77">
        <v>15000</v>
      </c>
      <c r="E58" s="67">
        <f t="shared" si="0"/>
        <v>8.396727462429171E-3</v>
      </c>
      <c r="F58" s="64">
        <v>18</v>
      </c>
      <c r="G58" s="64" t="s">
        <v>95</v>
      </c>
      <c r="H58" s="101">
        <v>17268</v>
      </c>
      <c r="I58" s="77">
        <v>17000</v>
      </c>
      <c r="J58" s="67">
        <f t="shared" si="1"/>
        <v>9.6308838783049477E-3</v>
      </c>
      <c r="M58" t="s">
        <v>126</v>
      </c>
      <c r="N58" s="115">
        <v>166807</v>
      </c>
    </row>
    <row r="59" spans="1:14" ht="15.75" hidden="1" customHeight="1" x14ac:dyDescent="0.25">
      <c r="A59" s="64">
        <v>19</v>
      </c>
      <c r="B59" t="s">
        <v>55</v>
      </c>
      <c r="C59" s="104">
        <v>13304</v>
      </c>
      <c r="D59" s="77">
        <v>13000</v>
      </c>
      <c r="E59" s="67">
        <f t="shared" si="0"/>
        <v>7.6803067830978136E-3</v>
      </c>
      <c r="F59" s="64">
        <v>19</v>
      </c>
      <c r="G59" s="64" t="s">
        <v>26</v>
      </c>
      <c r="H59" s="104">
        <v>14051</v>
      </c>
      <c r="I59" s="77">
        <v>14000</v>
      </c>
      <c r="J59" s="67">
        <f t="shared" si="1"/>
        <v>7.8366660513124169E-3</v>
      </c>
      <c r="M59" s="113" t="s">
        <v>224</v>
      </c>
      <c r="N59" s="116">
        <f>SUM(N81:N201)</f>
        <v>0</v>
      </c>
    </row>
    <row r="60" spans="1:14" ht="15.75" hidden="1" customHeight="1" x14ac:dyDescent="0.25">
      <c r="A60" s="64">
        <v>20</v>
      </c>
      <c r="B60" t="s">
        <v>112</v>
      </c>
      <c r="C60" s="107">
        <v>12749</v>
      </c>
      <c r="D60" s="77">
        <v>13000</v>
      </c>
      <c r="E60" s="67">
        <f t="shared" si="0"/>
        <v>7.3599091384331039E-3</v>
      </c>
      <c r="F60" s="64">
        <v>20</v>
      </c>
      <c r="G60" s="64" t="s">
        <v>18</v>
      </c>
      <c r="H60" s="111">
        <v>13262</v>
      </c>
      <c r="I60" s="77">
        <v>13000</v>
      </c>
      <c r="J60" s="67">
        <f t="shared" si="1"/>
        <v>7.3966169790410131E-3</v>
      </c>
      <c r="M60" t="s">
        <v>23</v>
      </c>
      <c r="N60" s="103">
        <v>24638</v>
      </c>
    </row>
    <row r="61" spans="1:14" ht="15.75" hidden="1" customHeight="1" x14ac:dyDescent="0.25">
      <c r="B61" s="64" t="s">
        <v>224</v>
      </c>
      <c r="C61" s="116">
        <f>SUM(C64:C203)</f>
        <v>182316.4718</v>
      </c>
      <c r="D61" s="77">
        <f t="shared" ref="D61:D62" si="2">(IF(ISNUMBER(C61),(IF(C61&lt;100,"&lt;100",IF(C61&lt;200,"&lt;200",IF(C61&lt;500,"&lt;500",IF(C61&lt;1000,"&lt;1,000",IF(C61&lt;10000,(ROUND(C61,-2)),IF(C61&lt;100000,(ROUND(C61,-3)),IF(C61&lt;1000000,(ROUND(C61,-4)),IF(C61&gt;=1000000,(ROUND(C61,-5))))))))))),"-"))</f>
        <v>180000</v>
      </c>
      <c r="E61" s="67">
        <f t="shared" si="0"/>
        <v>0.1052500326996393</v>
      </c>
      <c r="G61" s="113" t="s">
        <v>224</v>
      </c>
      <c r="H61" s="116">
        <f>SUM(H64:H203)</f>
        <v>231564.85070000001</v>
      </c>
      <c r="I61" s="77">
        <f t="shared" ref="I61:I62" si="3">(IF(ISNUMBER(H61),(IF(H61&lt;100,"&lt;100",IF(H61&lt;200,"&lt;200",IF(H61&lt;500,"&lt;500",IF(H61&lt;1000,"&lt;1,000",IF(H61&lt;10000,(ROUND(H61,-2)),IF(H61&lt;100000,(ROUND(H61,-3)),IF(H61&lt;1000000,(ROUND(H61,-4)),IF(H61&gt;=1000000,(ROUND(H61,-5))))))))))),"-"))</f>
        <v>230000</v>
      </c>
      <c r="J61" s="67">
        <f t="shared" si="1"/>
        <v>0.12915069419670619</v>
      </c>
      <c r="M61" s="64" t="s">
        <v>25</v>
      </c>
      <c r="N61" s="101">
        <v>235192</v>
      </c>
    </row>
    <row r="62" spans="1:14" ht="15.75" hidden="1" customHeight="1" x14ac:dyDescent="0.25">
      <c r="B62" s="64" t="s">
        <v>11</v>
      </c>
      <c r="C62" s="12">
        <v>1732222.4717999999</v>
      </c>
      <c r="D62" s="77">
        <f t="shared" si="2"/>
        <v>1700000</v>
      </c>
      <c r="E62" s="67">
        <f t="shared" si="0"/>
        <v>1</v>
      </c>
      <c r="G62" s="64" t="s">
        <v>11</v>
      </c>
      <c r="H62" s="64">
        <v>1792981.8507000001</v>
      </c>
      <c r="I62" s="77">
        <f t="shared" si="3"/>
        <v>1800000</v>
      </c>
      <c r="J62" s="67">
        <f t="shared" si="1"/>
        <v>1</v>
      </c>
      <c r="M62" s="64" t="s">
        <v>26</v>
      </c>
      <c r="N62" s="104">
        <v>14051</v>
      </c>
    </row>
    <row r="63" spans="1:14" ht="15.75" hidden="1" customHeight="1" x14ac:dyDescent="0.25">
      <c r="M63" s="64" t="s">
        <v>28</v>
      </c>
      <c r="N63" s="110">
        <v>95637</v>
      </c>
    </row>
    <row r="64" spans="1:14" ht="15.75" hidden="1" customHeight="1" x14ac:dyDescent="0.25">
      <c r="B64" s="64" t="s">
        <v>154</v>
      </c>
      <c r="C64" s="64">
        <v>12504</v>
      </c>
      <c r="G64" s="64" t="s">
        <v>112</v>
      </c>
      <c r="H64" s="64">
        <v>11787</v>
      </c>
      <c r="M64" s="64" t="s">
        <v>29</v>
      </c>
      <c r="N64" s="106">
        <v>91353</v>
      </c>
    </row>
    <row r="65" spans="2:14" ht="15.75" hidden="1" customHeight="1" x14ac:dyDescent="0.25">
      <c r="B65" s="64" t="s">
        <v>56</v>
      </c>
      <c r="C65" s="64">
        <v>11812</v>
      </c>
      <c r="G65" s="64" t="s">
        <v>23</v>
      </c>
      <c r="H65" s="64">
        <v>11233</v>
      </c>
      <c r="M65" s="64" t="s">
        <v>76</v>
      </c>
      <c r="N65" s="107">
        <v>85420</v>
      </c>
    </row>
    <row r="66" spans="2:14" ht="15.75" hidden="1" customHeight="1" x14ac:dyDescent="0.25">
      <c r="B66" s="64" t="s">
        <v>13</v>
      </c>
      <c r="C66" s="64">
        <v>11808</v>
      </c>
      <c r="G66" s="64" t="s">
        <v>22</v>
      </c>
      <c r="H66" s="64">
        <v>10470</v>
      </c>
      <c r="M66" s="64" t="s">
        <v>168</v>
      </c>
      <c r="N66" s="114">
        <v>76693</v>
      </c>
    </row>
    <row r="67" spans="2:14" ht="15.75" hidden="1" customHeight="1" x14ac:dyDescent="0.25">
      <c r="B67" s="64" t="s">
        <v>14</v>
      </c>
      <c r="C67" s="64">
        <v>10220</v>
      </c>
      <c r="G67" s="64" t="s">
        <v>27</v>
      </c>
      <c r="H67" s="64">
        <v>10303</v>
      </c>
    </row>
    <row r="68" spans="2:14" ht="15.75" hidden="1" customHeight="1" x14ac:dyDescent="0.25">
      <c r="B68" s="64" t="s">
        <v>12</v>
      </c>
      <c r="C68" s="64">
        <v>9980</v>
      </c>
      <c r="G68" s="64" t="s">
        <v>90</v>
      </c>
      <c r="H68" s="64">
        <v>9505</v>
      </c>
    </row>
    <row r="69" spans="2:14" ht="15.75" hidden="1" customHeight="1" x14ac:dyDescent="0.25">
      <c r="B69" s="64" t="s">
        <v>47</v>
      </c>
      <c r="C69" s="64">
        <v>9831</v>
      </c>
      <c r="G69" s="64" t="s">
        <v>120</v>
      </c>
      <c r="H69" s="64">
        <v>9483</v>
      </c>
    </row>
    <row r="70" spans="2:14" ht="15.75" hidden="1" customHeight="1" x14ac:dyDescent="0.25">
      <c r="B70" s="64" t="s">
        <v>157</v>
      </c>
      <c r="C70" s="64">
        <v>9104</v>
      </c>
      <c r="G70" s="64" t="s">
        <v>55</v>
      </c>
      <c r="H70" s="64">
        <v>9440</v>
      </c>
    </row>
    <row r="71" spans="2:14" ht="15.75" hidden="1" customHeight="1" x14ac:dyDescent="0.25">
      <c r="B71" s="64" t="s">
        <v>18</v>
      </c>
      <c r="C71" s="64">
        <v>8562</v>
      </c>
      <c r="G71" s="64" t="s">
        <v>14</v>
      </c>
      <c r="H71" s="64">
        <v>9116</v>
      </c>
    </row>
    <row r="72" spans="2:14" ht="15.75" hidden="1" customHeight="1" x14ac:dyDescent="0.25">
      <c r="B72" s="64" t="s">
        <v>22</v>
      </c>
      <c r="C72" s="64">
        <v>7199</v>
      </c>
      <c r="G72" s="64" t="s">
        <v>157</v>
      </c>
      <c r="H72" s="64">
        <v>9044</v>
      </c>
    </row>
    <row r="73" spans="2:14" ht="15.75" hidden="1" customHeight="1" x14ac:dyDescent="0.25">
      <c r="B73" s="64" t="s">
        <v>27</v>
      </c>
      <c r="C73" s="64">
        <v>6944</v>
      </c>
      <c r="G73" s="64" t="s">
        <v>13</v>
      </c>
      <c r="H73" s="64">
        <v>8538</v>
      </c>
    </row>
    <row r="74" spans="2:14" ht="15.75" hidden="1" customHeight="1" x14ac:dyDescent="0.25">
      <c r="B74" s="64" t="s">
        <v>87</v>
      </c>
      <c r="C74" s="64">
        <v>6580</v>
      </c>
      <c r="G74" s="64" t="s">
        <v>50</v>
      </c>
      <c r="H74" s="64">
        <v>7693</v>
      </c>
    </row>
    <row r="75" spans="2:14" ht="15.75" hidden="1" customHeight="1" x14ac:dyDescent="0.25">
      <c r="B75" s="64" t="s">
        <v>60</v>
      </c>
      <c r="C75" s="64">
        <v>6444</v>
      </c>
      <c r="G75" s="64" t="s">
        <v>47</v>
      </c>
      <c r="H75" s="64">
        <v>7488</v>
      </c>
    </row>
    <row r="76" spans="2:14" ht="15.75" hidden="1" customHeight="1" x14ac:dyDescent="0.25">
      <c r="B76" s="64" t="s">
        <v>26</v>
      </c>
      <c r="C76" s="64">
        <v>4916</v>
      </c>
      <c r="G76" s="64" t="s">
        <v>87</v>
      </c>
      <c r="H76" s="64">
        <v>7017</v>
      </c>
    </row>
    <row r="77" spans="2:14" ht="15.75" hidden="1" customHeight="1" x14ac:dyDescent="0.25">
      <c r="B77" s="64" t="s">
        <v>125</v>
      </c>
      <c r="C77" s="64">
        <v>4634</v>
      </c>
      <c r="G77" s="64" t="s">
        <v>125</v>
      </c>
      <c r="H77" s="64">
        <v>5917</v>
      </c>
    </row>
    <row r="78" spans="2:14" ht="15.75" hidden="1" customHeight="1" x14ac:dyDescent="0.25">
      <c r="B78" s="64" t="s">
        <v>51</v>
      </c>
      <c r="C78" s="64">
        <v>4301</v>
      </c>
      <c r="G78" s="64" t="s">
        <v>60</v>
      </c>
      <c r="H78" s="64">
        <v>5757</v>
      </c>
    </row>
    <row r="79" spans="2:14" ht="15.75" hidden="1" customHeight="1" x14ac:dyDescent="0.25">
      <c r="B79" s="64" t="s">
        <v>91</v>
      </c>
      <c r="C79" s="64">
        <v>3787</v>
      </c>
      <c r="G79" s="64" t="s">
        <v>166</v>
      </c>
      <c r="H79" s="64">
        <v>4893</v>
      </c>
    </row>
    <row r="80" spans="2:14" ht="15.75" hidden="1" customHeight="1" x14ac:dyDescent="0.25">
      <c r="B80" s="64" t="s">
        <v>120</v>
      </c>
      <c r="C80" s="64">
        <v>3588</v>
      </c>
      <c r="G80" s="64" t="s">
        <v>58</v>
      </c>
      <c r="H80" s="64">
        <v>4869</v>
      </c>
    </row>
    <row r="81" spans="2:8" ht="15.75" hidden="1" customHeight="1" x14ac:dyDescent="0.25">
      <c r="B81" s="64" t="s">
        <v>70</v>
      </c>
      <c r="C81" s="64">
        <v>3378</v>
      </c>
      <c r="G81" s="64" t="s">
        <v>141</v>
      </c>
      <c r="H81" s="64">
        <v>4773</v>
      </c>
    </row>
    <row r="82" spans="2:8" ht="15.75" hidden="1" customHeight="1" x14ac:dyDescent="0.25">
      <c r="B82" s="64" t="s">
        <v>44</v>
      </c>
      <c r="C82" s="64">
        <v>3282</v>
      </c>
      <c r="G82" s="64" t="s">
        <v>44</v>
      </c>
      <c r="H82" s="64">
        <v>4757</v>
      </c>
    </row>
    <row r="83" spans="2:8" ht="15.75" hidden="1" customHeight="1" x14ac:dyDescent="0.25">
      <c r="B83" s="64" t="s">
        <v>107</v>
      </c>
      <c r="C83" s="64">
        <v>3196</v>
      </c>
      <c r="G83" s="64" t="s">
        <v>143</v>
      </c>
      <c r="H83" s="64">
        <v>4395</v>
      </c>
    </row>
    <row r="84" spans="2:8" ht="15.75" hidden="1" customHeight="1" x14ac:dyDescent="0.25">
      <c r="B84" s="64" t="s">
        <v>163</v>
      </c>
      <c r="C84" s="64">
        <v>2542</v>
      </c>
      <c r="G84" s="64" t="s">
        <v>154</v>
      </c>
      <c r="H84" s="64">
        <v>4081</v>
      </c>
    </row>
    <row r="85" spans="2:8" ht="15.75" hidden="1" customHeight="1" x14ac:dyDescent="0.25">
      <c r="B85" s="64" t="s">
        <v>19</v>
      </c>
      <c r="C85" s="64">
        <v>2523</v>
      </c>
      <c r="G85" s="64" t="s">
        <v>51</v>
      </c>
      <c r="H85" s="64">
        <v>4000</v>
      </c>
    </row>
    <row r="86" spans="2:8" ht="15.75" hidden="1" customHeight="1" x14ac:dyDescent="0.25">
      <c r="B86" s="64" t="s">
        <v>133</v>
      </c>
      <c r="C86" s="64">
        <v>2363</v>
      </c>
      <c r="G86" s="64" t="s">
        <v>88</v>
      </c>
      <c r="H86" s="64">
        <v>3907</v>
      </c>
    </row>
    <row r="87" spans="2:8" ht="15.75" hidden="1" customHeight="1" x14ac:dyDescent="0.25">
      <c r="B87" s="64" t="s">
        <v>141</v>
      </c>
      <c r="C87" s="64">
        <v>2336</v>
      </c>
      <c r="G87" s="64" t="s">
        <v>107</v>
      </c>
      <c r="H87" s="64">
        <v>3860</v>
      </c>
    </row>
    <row r="88" spans="2:8" ht="15.75" hidden="1" customHeight="1" x14ac:dyDescent="0.25">
      <c r="B88" s="64" t="s">
        <v>58</v>
      </c>
      <c r="C88" s="64">
        <v>1996</v>
      </c>
      <c r="G88" s="64" t="s">
        <v>19</v>
      </c>
      <c r="H88" s="64">
        <v>3807</v>
      </c>
    </row>
    <row r="89" spans="2:8" ht="15.75" hidden="1" customHeight="1" x14ac:dyDescent="0.25">
      <c r="B89" s="64" t="s">
        <v>116</v>
      </c>
      <c r="C89" s="64">
        <v>1836</v>
      </c>
      <c r="G89" s="64" t="s">
        <v>149</v>
      </c>
      <c r="H89" s="64">
        <v>3502</v>
      </c>
    </row>
    <row r="90" spans="2:8" ht="15.75" hidden="1" customHeight="1" x14ac:dyDescent="0.25">
      <c r="B90" s="64" t="s">
        <v>80</v>
      </c>
      <c r="C90" s="64">
        <v>1761</v>
      </c>
      <c r="G90" s="64" t="s">
        <v>131</v>
      </c>
      <c r="H90" s="64">
        <v>3256</v>
      </c>
    </row>
    <row r="91" spans="2:8" ht="15.75" hidden="1" customHeight="1" x14ac:dyDescent="0.25">
      <c r="B91" s="64" t="s">
        <v>59</v>
      </c>
      <c r="C91" s="64">
        <v>1614</v>
      </c>
      <c r="G91" s="64" t="s">
        <v>161</v>
      </c>
      <c r="H91" s="64">
        <v>3212</v>
      </c>
    </row>
    <row r="92" spans="2:8" ht="15.75" hidden="1" customHeight="1" x14ac:dyDescent="0.25">
      <c r="B92" s="64" t="s">
        <v>131</v>
      </c>
      <c r="C92" s="64">
        <v>1582</v>
      </c>
      <c r="G92" s="64" t="s">
        <v>24</v>
      </c>
      <c r="H92" s="64">
        <v>3102</v>
      </c>
    </row>
    <row r="93" spans="2:8" ht="15.75" hidden="1" customHeight="1" x14ac:dyDescent="0.25">
      <c r="B93" s="64" t="s">
        <v>24</v>
      </c>
      <c r="C93" s="64">
        <v>1531</v>
      </c>
      <c r="G93" s="64" t="s">
        <v>80</v>
      </c>
      <c r="H93" s="64">
        <v>2642</v>
      </c>
    </row>
    <row r="94" spans="2:8" ht="15.75" hidden="1" customHeight="1" x14ac:dyDescent="0.25">
      <c r="B94" s="64" t="s">
        <v>15</v>
      </c>
      <c r="C94" s="64">
        <v>1517</v>
      </c>
      <c r="G94" s="64" t="s">
        <v>129</v>
      </c>
      <c r="H94" s="64">
        <v>2527</v>
      </c>
    </row>
    <row r="95" spans="2:8" ht="15.75" hidden="1" customHeight="1" x14ac:dyDescent="0.25">
      <c r="B95" s="64" t="s">
        <v>88</v>
      </c>
      <c r="C95" s="64">
        <v>1238</v>
      </c>
      <c r="G95" s="64" t="s">
        <v>74</v>
      </c>
      <c r="H95" s="64">
        <v>2364</v>
      </c>
    </row>
    <row r="96" spans="2:8" ht="15.75" hidden="1" customHeight="1" x14ac:dyDescent="0.25">
      <c r="B96" s="64" t="s">
        <v>143</v>
      </c>
      <c r="C96" s="64">
        <v>1001</v>
      </c>
      <c r="G96" s="64" t="s">
        <v>304</v>
      </c>
      <c r="H96" s="64">
        <v>2087</v>
      </c>
    </row>
    <row r="97" spans="2:8" ht="15.75" hidden="1" customHeight="1" x14ac:dyDescent="0.25">
      <c r="B97" s="64" t="s">
        <v>33</v>
      </c>
      <c r="C97" s="64">
        <v>952</v>
      </c>
      <c r="G97" s="64" t="s">
        <v>70</v>
      </c>
      <c r="H97" s="64">
        <v>2072</v>
      </c>
    </row>
    <row r="98" spans="2:8" ht="15.75" hidden="1" customHeight="1" x14ac:dyDescent="0.25">
      <c r="B98" s="64" t="s">
        <v>161</v>
      </c>
      <c r="C98" s="64">
        <v>931</v>
      </c>
      <c r="G98" s="64" t="s">
        <v>86</v>
      </c>
      <c r="H98" s="64">
        <v>1955</v>
      </c>
    </row>
    <row r="99" spans="2:8" ht="15.75" hidden="1" customHeight="1" x14ac:dyDescent="0.25">
      <c r="B99" s="64" t="s">
        <v>149</v>
      </c>
      <c r="C99" s="64">
        <v>890</v>
      </c>
      <c r="G99" s="64" t="s">
        <v>163</v>
      </c>
      <c r="H99" s="64">
        <v>1930</v>
      </c>
    </row>
    <row r="100" spans="2:8" ht="15.75" hidden="1" customHeight="1" x14ac:dyDescent="0.25">
      <c r="B100" s="64" t="s">
        <v>304</v>
      </c>
      <c r="C100" s="64">
        <v>756</v>
      </c>
      <c r="G100" s="64" t="s">
        <v>96</v>
      </c>
      <c r="H100" s="64">
        <v>1913</v>
      </c>
    </row>
    <row r="101" spans="2:8" ht="15.75" hidden="1" customHeight="1" x14ac:dyDescent="0.25">
      <c r="B101" s="64" t="s">
        <v>114</v>
      </c>
      <c r="C101" s="64">
        <v>722</v>
      </c>
      <c r="G101" s="64" t="s">
        <v>116</v>
      </c>
      <c r="H101" s="64">
        <v>1840</v>
      </c>
    </row>
    <row r="102" spans="2:8" ht="15.75" hidden="1" customHeight="1" x14ac:dyDescent="0.25">
      <c r="B102" s="64" t="s">
        <v>166</v>
      </c>
      <c r="C102" s="64">
        <v>716</v>
      </c>
      <c r="G102" s="64" t="s">
        <v>81</v>
      </c>
      <c r="H102" s="64">
        <v>1836</v>
      </c>
    </row>
    <row r="103" spans="2:8" ht="15.75" hidden="1" customHeight="1" x14ac:dyDescent="0.25">
      <c r="B103" s="64" t="s">
        <v>96</v>
      </c>
      <c r="C103" s="64">
        <v>713</v>
      </c>
      <c r="G103" s="64" t="s">
        <v>121</v>
      </c>
      <c r="H103" s="64">
        <v>1589</v>
      </c>
    </row>
    <row r="104" spans="2:8" ht="15.75" hidden="1" customHeight="1" x14ac:dyDescent="0.25">
      <c r="B104" s="64" t="s">
        <v>69</v>
      </c>
      <c r="C104" s="64">
        <v>707</v>
      </c>
      <c r="G104" s="64" t="s">
        <v>59</v>
      </c>
      <c r="H104" s="64">
        <v>1435</v>
      </c>
    </row>
    <row r="105" spans="2:8" ht="15.75" hidden="1" customHeight="1" x14ac:dyDescent="0.25">
      <c r="B105" s="64" t="s">
        <v>81</v>
      </c>
      <c r="C105" s="64">
        <v>641</v>
      </c>
      <c r="G105" s="64" t="s">
        <v>99</v>
      </c>
      <c r="H105" s="64">
        <v>1368</v>
      </c>
    </row>
    <row r="106" spans="2:8" ht="15.75" hidden="1" customHeight="1" x14ac:dyDescent="0.25">
      <c r="B106" s="64" t="s">
        <v>71</v>
      </c>
      <c r="C106" s="64">
        <v>638</v>
      </c>
      <c r="G106" s="64" t="s">
        <v>15</v>
      </c>
      <c r="H106" s="64">
        <v>1352</v>
      </c>
    </row>
    <row r="107" spans="2:8" ht="15.75" hidden="1" customHeight="1" x14ac:dyDescent="0.25">
      <c r="B107" s="64" t="s">
        <v>100</v>
      </c>
      <c r="C107" s="64">
        <v>626</v>
      </c>
      <c r="G107" s="64" t="s">
        <v>114</v>
      </c>
      <c r="H107" s="64">
        <v>1254</v>
      </c>
    </row>
    <row r="108" spans="2:8" ht="15.75" hidden="1" customHeight="1" x14ac:dyDescent="0.25">
      <c r="B108" s="64" t="s">
        <v>74</v>
      </c>
      <c r="C108" s="64">
        <v>563</v>
      </c>
      <c r="G108" s="64" t="s">
        <v>133</v>
      </c>
      <c r="H108" s="64">
        <v>1060</v>
      </c>
    </row>
    <row r="109" spans="2:8" ht="15.75" hidden="1" customHeight="1" x14ac:dyDescent="0.25">
      <c r="B109" s="64" t="s">
        <v>124</v>
      </c>
      <c r="C109" s="64">
        <v>560</v>
      </c>
      <c r="G109" s="64" t="s">
        <v>69</v>
      </c>
      <c r="H109" s="64">
        <v>889</v>
      </c>
    </row>
    <row r="110" spans="2:8" ht="15.75" hidden="1" customHeight="1" x14ac:dyDescent="0.25">
      <c r="B110" s="64" t="s">
        <v>121</v>
      </c>
      <c r="C110" s="64">
        <v>533</v>
      </c>
      <c r="G110" s="64" t="s">
        <v>33</v>
      </c>
      <c r="H110" s="64">
        <v>886</v>
      </c>
    </row>
    <row r="111" spans="2:8" ht="15.75" hidden="1" customHeight="1" x14ac:dyDescent="0.25">
      <c r="B111" s="64" t="s">
        <v>305</v>
      </c>
      <c r="C111" s="64">
        <v>498</v>
      </c>
      <c r="G111" s="64" t="s">
        <v>140</v>
      </c>
      <c r="H111" s="64">
        <v>804</v>
      </c>
    </row>
    <row r="112" spans="2:8" ht="15.75" hidden="1" customHeight="1" x14ac:dyDescent="0.25">
      <c r="B112" s="64" t="s">
        <v>140</v>
      </c>
      <c r="C112" s="64">
        <v>484</v>
      </c>
      <c r="G112" s="64" t="s">
        <v>91</v>
      </c>
      <c r="H112" s="64">
        <v>771</v>
      </c>
    </row>
    <row r="113" spans="2:8" ht="15.75" hidden="1" customHeight="1" x14ac:dyDescent="0.25">
      <c r="B113" s="64" t="s">
        <v>147</v>
      </c>
      <c r="C113" s="64">
        <v>410</v>
      </c>
      <c r="G113" s="64" t="s">
        <v>165</v>
      </c>
      <c r="H113" s="64">
        <v>646</v>
      </c>
    </row>
    <row r="114" spans="2:8" ht="15.75" hidden="1" customHeight="1" x14ac:dyDescent="0.25">
      <c r="B114" s="64" t="s">
        <v>95</v>
      </c>
      <c r="C114" s="64">
        <v>375</v>
      </c>
      <c r="G114" s="64" t="s">
        <v>110</v>
      </c>
      <c r="H114" s="64">
        <v>499</v>
      </c>
    </row>
    <row r="115" spans="2:8" ht="15.75" hidden="1" customHeight="1" x14ac:dyDescent="0.25">
      <c r="B115" s="64" t="s">
        <v>86</v>
      </c>
      <c r="C115" s="64">
        <v>320</v>
      </c>
      <c r="G115" s="64" t="s">
        <v>119</v>
      </c>
      <c r="H115" s="64">
        <v>454</v>
      </c>
    </row>
    <row r="116" spans="2:8" ht="15.75" hidden="1" customHeight="1" x14ac:dyDescent="0.25">
      <c r="B116" s="64" t="s">
        <v>73</v>
      </c>
      <c r="C116" s="64">
        <v>311</v>
      </c>
      <c r="G116" s="64" t="s">
        <v>71</v>
      </c>
      <c r="H116" s="64">
        <v>454</v>
      </c>
    </row>
    <row r="117" spans="2:8" ht="15.75" hidden="1" customHeight="1" x14ac:dyDescent="0.25">
      <c r="B117" s="64" t="s">
        <v>130</v>
      </c>
      <c r="C117" s="64">
        <v>276</v>
      </c>
      <c r="G117" s="64" t="s">
        <v>167</v>
      </c>
      <c r="H117" s="64">
        <v>437</v>
      </c>
    </row>
    <row r="118" spans="2:8" ht="15.75" hidden="1" customHeight="1" x14ac:dyDescent="0.25">
      <c r="B118" s="64" t="s">
        <v>129</v>
      </c>
      <c r="C118" s="64">
        <v>265</v>
      </c>
      <c r="G118" s="64" t="s">
        <v>104</v>
      </c>
      <c r="H118" s="64">
        <v>386</v>
      </c>
    </row>
    <row r="119" spans="2:8" ht="15.75" hidden="1" customHeight="1" x14ac:dyDescent="0.25">
      <c r="B119" s="64" t="s">
        <v>119</v>
      </c>
      <c r="C119" s="64">
        <v>232</v>
      </c>
      <c r="G119" s="64" t="s">
        <v>134</v>
      </c>
      <c r="H119" s="64">
        <v>382</v>
      </c>
    </row>
    <row r="120" spans="2:8" ht="15.75" hidden="1" customHeight="1" x14ac:dyDescent="0.25">
      <c r="B120" s="64" t="s">
        <v>132</v>
      </c>
      <c r="C120" s="64">
        <v>225</v>
      </c>
      <c r="G120" s="64" t="s">
        <v>305</v>
      </c>
      <c r="H120" s="64">
        <v>364</v>
      </c>
    </row>
    <row r="121" spans="2:8" ht="15.75" hidden="1" customHeight="1" x14ac:dyDescent="0.25">
      <c r="B121" s="64" t="s">
        <v>162</v>
      </c>
      <c r="C121" s="64">
        <v>224</v>
      </c>
      <c r="G121" s="64" t="s">
        <v>153</v>
      </c>
      <c r="H121" s="64">
        <v>360</v>
      </c>
    </row>
    <row r="122" spans="2:8" ht="15.75" hidden="1" customHeight="1" x14ac:dyDescent="0.25">
      <c r="B122" s="64" t="s">
        <v>54</v>
      </c>
      <c r="C122" s="64">
        <v>210</v>
      </c>
      <c r="G122" s="64" t="s">
        <v>73</v>
      </c>
      <c r="H122" s="64">
        <v>349</v>
      </c>
    </row>
    <row r="123" spans="2:8" ht="15.75" hidden="1" customHeight="1" x14ac:dyDescent="0.25">
      <c r="B123" s="64" t="s">
        <v>79</v>
      </c>
      <c r="C123" s="64">
        <v>196</v>
      </c>
      <c r="G123" s="64" t="s">
        <v>100</v>
      </c>
      <c r="H123" s="64">
        <v>335</v>
      </c>
    </row>
    <row r="124" spans="2:8" ht="15.75" hidden="1" customHeight="1" x14ac:dyDescent="0.25">
      <c r="B124" s="64" t="s">
        <v>165</v>
      </c>
      <c r="C124" s="64">
        <v>175</v>
      </c>
      <c r="G124" s="64" t="s">
        <v>160</v>
      </c>
      <c r="H124" s="64">
        <v>304</v>
      </c>
    </row>
    <row r="125" spans="2:8" ht="15.75" hidden="1" customHeight="1" x14ac:dyDescent="0.25">
      <c r="B125" s="64" t="s">
        <v>89</v>
      </c>
      <c r="C125" s="64">
        <v>161</v>
      </c>
      <c r="G125" s="64" t="s">
        <v>132</v>
      </c>
      <c r="H125" s="64">
        <v>303</v>
      </c>
    </row>
    <row r="126" spans="2:8" ht="15.75" hidden="1" customHeight="1" x14ac:dyDescent="0.25">
      <c r="B126" s="64" t="s">
        <v>167</v>
      </c>
      <c r="C126" s="64">
        <v>136</v>
      </c>
      <c r="G126" s="64" t="s">
        <v>39</v>
      </c>
      <c r="H126" s="64">
        <v>293</v>
      </c>
    </row>
    <row r="127" spans="2:8" ht="15.75" hidden="1" customHeight="1" x14ac:dyDescent="0.25">
      <c r="B127" s="64" t="s">
        <v>110</v>
      </c>
      <c r="C127" s="64">
        <v>128</v>
      </c>
      <c r="G127" s="64" t="s">
        <v>72</v>
      </c>
      <c r="H127" s="64">
        <v>273</v>
      </c>
    </row>
    <row r="128" spans="2:8" ht="15.75" hidden="1" customHeight="1" x14ac:dyDescent="0.25">
      <c r="B128" s="64" t="s">
        <v>53</v>
      </c>
      <c r="C128" s="64">
        <v>127</v>
      </c>
      <c r="G128" s="64" t="s">
        <v>102</v>
      </c>
      <c r="H128" s="64">
        <v>261</v>
      </c>
    </row>
    <row r="129" spans="2:8" ht="15.75" hidden="1" customHeight="1" x14ac:dyDescent="0.25">
      <c r="B129" s="64" t="s">
        <v>153</v>
      </c>
      <c r="C129" s="64">
        <v>111</v>
      </c>
      <c r="G129" s="64" t="s">
        <v>41</v>
      </c>
      <c r="H129" s="64">
        <v>237</v>
      </c>
    </row>
    <row r="130" spans="2:8" ht="15.75" hidden="1" customHeight="1" x14ac:dyDescent="0.25">
      <c r="B130" s="64" t="s">
        <v>158</v>
      </c>
      <c r="C130" s="64">
        <v>78</v>
      </c>
      <c r="G130" s="64" t="s">
        <v>32</v>
      </c>
      <c r="H130" s="64">
        <v>237</v>
      </c>
    </row>
    <row r="131" spans="2:8" ht="15.75" hidden="1" customHeight="1" x14ac:dyDescent="0.25">
      <c r="B131" s="64" t="s">
        <v>61</v>
      </c>
      <c r="C131" s="64">
        <v>75</v>
      </c>
      <c r="G131" s="64" t="s">
        <v>30</v>
      </c>
      <c r="H131" s="64">
        <v>233</v>
      </c>
    </row>
    <row r="132" spans="2:8" ht="15.75" hidden="1" customHeight="1" x14ac:dyDescent="0.25">
      <c r="B132" s="64" t="s">
        <v>164</v>
      </c>
      <c r="C132" s="64">
        <v>75</v>
      </c>
      <c r="G132" s="64" t="s">
        <v>79</v>
      </c>
      <c r="H132" s="64">
        <v>182</v>
      </c>
    </row>
    <row r="133" spans="2:8" ht="15.75" hidden="1" customHeight="1" x14ac:dyDescent="0.25">
      <c r="B133" s="64" t="s">
        <v>115</v>
      </c>
      <c r="C133" s="64">
        <v>72</v>
      </c>
      <c r="G133" s="64" t="s">
        <v>124</v>
      </c>
      <c r="H133" s="64">
        <v>177</v>
      </c>
    </row>
    <row r="134" spans="2:8" ht="15.75" hidden="1" customHeight="1" x14ac:dyDescent="0.25">
      <c r="B134" s="64" t="s">
        <v>139</v>
      </c>
      <c r="C134" s="64">
        <v>68</v>
      </c>
      <c r="G134" s="64" t="s">
        <v>130</v>
      </c>
      <c r="H134" s="64">
        <v>177</v>
      </c>
    </row>
    <row r="135" spans="2:8" ht="15.75" hidden="1" customHeight="1" x14ac:dyDescent="0.25">
      <c r="B135" s="64" t="s">
        <v>150</v>
      </c>
      <c r="C135" s="64">
        <v>66</v>
      </c>
      <c r="G135" s="64" t="s">
        <v>135</v>
      </c>
      <c r="H135" s="64">
        <v>151</v>
      </c>
    </row>
    <row r="136" spans="2:8" ht="15.75" hidden="1" customHeight="1" x14ac:dyDescent="0.25">
      <c r="B136" s="64" t="s">
        <v>160</v>
      </c>
      <c r="C136" s="64">
        <v>65</v>
      </c>
      <c r="G136" s="64" t="s">
        <v>83</v>
      </c>
      <c r="H136" s="64">
        <v>148</v>
      </c>
    </row>
    <row r="137" spans="2:8" ht="15.75" hidden="1" customHeight="1" x14ac:dyDescent="0.25">
      <c r="B137" s="64" t="s">
        <v>134</v>
      </c>
      <c r="C137" s="64">
        <v>64</v>
      </c>
      <c r="G137" s="64" t="s">
        <v>89</v>
      </c>
      <c r="H137" s="64">
        <v>148</v>
      </c>
    </row>
    <row r="138" spans="2:8" ht="15.75" hidden="1" customHeight="1" x14ac:dyDescent="0.25">
      <c r="B138" s="64" t="s">
        <v>30</v>
      </c>
      <c r="C138" s="64">
        <v>60</v>
      </c>
      <c r="G138" s="64" t="s">
        <v>138</v>
      </c>
      <c r="H138" s="64">
        <v>142</v>
      </c>
    </row>
    <row r="139" spans="2:8" ht="15.75" hidden="1" customHeight="1" x14ac:dyDescent="0.25">
      <c r="B139" s="64" t="s">
        <v>83</v>
      </c>
      <c r="C139" s="64">
        <v>58</v>
      </c>
      <c r="G139" s="64" t="s">
        <v>54</v>
      </c>
      <c r="H139" s="64">
        <v>137</v>
      </c>
    </row>
    <row r="140" spans="2:8" ht="15.75" hidden="1" customHeight="1" x14ac:dyDescent="0.25">
      <c r="B140" s="64" t="s">
        <v>128</v>
      </c>
      <c r="C140" s="64">
        <v>54</v>
      </c>
      <c r="G140" s="64" t="s">
        <v>103</v>
      </c>
      <c r="H140" s="64">
        <v>137</v>
      </c>
    </row>
    <row r="141" spans="2:8" ht="15.75" hidden="1" customHeight="1" x14ac:dyDescent="0.25">
      <c r="B141" s="64" t="s">
        <v>57</v>
      </c>
      <c r="C141" s="64">
        <v>50</v>
      </c>
      <c r="G141" s="64" t="s">
        <v>61</v>
      </c>
      <c r="H141" s="64">
        <v>122</v>
      </c>
    </row>
    <row r="142" spans="2:8" ht="15.75" hidden="1" customHeight="1" x14ac:dyDescent="0.25">
      <c r="B142" s="64" t="s">
        <v>138</v>
      </c>
      <c r="C142" s="64">
        <v>46</v>
      </c>
      <c r="G142" s="64" t="s">
        <v>43</v>
      </c>
      <c r="H142" s="64">
        <v>112</v>
      </c>
    </row>
    <row r="143" spans="2:8" ht="15.75" hidden="1" customHeight="1" x14ac:dyDescent="0.25">
      <c r="B143" s="64" t="s">
        <v>43</v>
      </c>
      <c r="C143" s="64">
        <v>45</v>
      </c>
      <c r="G143" s="64" t="s">
        <v>37</v>
      </c>
      <c r="H143" s="64">
        <v>88</v>
      </c>
    </row>
    <row r="144" spans="2:8" ht="15.75" hidden="1" customHeight="1" x14ac:dyDescent="0.25">
      <c r="B144" s="64" t="s">
        <v>99</v>
      </c>
      <c r="C144" s="64">
        <v>45</v>
      </c>
      <c r="G144" s="64" t="s">
        <v>53</v>
      </c>
      <c r="H144" s="64">
        <v>83</v>
      </c>
    </row>
    <row r="145" spans="2:8" ht="15.75" hidden="1" customHeight="1" x14ac:dyDescent="0.25">
      <c r="B145" s="64" t="s">
        <v>41</v>
      </c>
      <c r="C145" s="64">
        <v>44</v>
      </c>
      <c r="G145" s="64" t="s">
        <v>115</v>
      </c>
      <c r="H145" s="64">
        <v>81</v>
      </c>
    </row>
    <row r="146" spans="2:8" ht="15.75" hidden="1" customHeight="1" x14ac:dyDescent="0.25">
      <c r="B146" s="64" t="s">
        <v>32</v>
      </c>
      <c r="C146" s="64">
        <v>43</v>
      </c>
      <c r="G146" s="64" t="s">
        <v>148</v>
      </c>
      <c r="H146" s="64">
        <v>79</v>
      </c>
    </row>
    <row r="147" spans="2:8" ht="15.75" hidden="1" customHeight="1" x14ac:dyDescent="0.25">
      <c r="B147" s="64" t="s">
        <v>152</v>
      </c>
      <c r="C147" s="64">
        <v>39</v>
      </c>
      <c r="G147" s="64" t="s">
        <v>158</v>
      </c>
      <c r="H147" s="64">
        <v>79</v>
      </c>
    </row>
    <row r="148" spans="2:8" ht="15.75" hidden="1" customHeight="1" x14ac:dyDescent="0.25">
      <c r="B148" s="64" t="s">
        <v>135</v>
      </c>
      <c r="C148" s="64">
        <v>35</v>
      </c>
      <c r="G148" s="64" t="s">
        <v>150</v>
      </c>
      <c r="H148" s="64">
        <v>74</v>
      </c>
    </row>
    <row r="149" spans="2:8" ht="15.75" hidden="1" customHeight="1" x14ac:dyDescent="0.25">
      <c r="B149" s="64" t="s">
        <v>104</v>
      </c>
      <c r="C149" s="64">
        <v>33</v>
      </c>
      <c r="G149" s="64" t="s">
        <v>45</v>
      </c>
      <c r="H149" s="64">
        <v>62</v>
      </c>
    </row>
    <row r="150" spans="2:8" ht="15.75" hidden="1" customHeight="1" x14ac:dyDescent="0.25">
      <c r="B150" s="64" t="s">
        <v>72</v>
      </c>
      <c r="C150" s="64">
        <v>33</v>
      </c>
      <c r="G150" s="64" t="s">
        <v>38</v>
      </c>
      <c r="H150" s="64">
        <v>55</v>
      </c>
    </row>
    <row r="151" spans="2:8" ht="15.75" hidden="1" customHeight="1" x14ac:dyDescent="0.25">
      <c r="B151" s="64" t="s">
        <v>38</v>
      </c>
      <c r="C151" s="64">
        <v>31</v>
      </c>
      <c r="G151" s="64" t="s">
        <v>162</v>
      </c>
      <c r="H151" s="64">
        <v>47</v>
      </c>
    </row>
    <row r="152" spans="2:8" ht="15.75" hidden="1" customHeight="1" x14ac:dyDescent="0.25">
      <c r="B152" s="64" t="s">
        <v>102</v>
      </c>
      <c r="C152" s="64">
        <v>27</v>
      </c>
      <c r="G152" s="64" t="s">
        <v>144</v>
      </c>
      <c r="H152" s="64">
        <v>46</v>
      </c>
    </row>
    <row r="153" spans="2:8" ht="15.75" hidden="1" customHeight="1" x14ac:dyDescent="0.25">
      <c r="B153" s="64" t="s">
        <v>63</v>
      </c>
      <c r="C153" s="64">
        <v>26</v>
      </c>
      <c r="G153" s="64" t="s">
        <v>82</v>
      </c>
      <c r="H153" s="64">
        <v>44</v>
      </c>
    </row>
    <row r="154" spans="2:8" ht="15.75" hidden="1" customHeight="1" x14ac:dyDescent="0.25">
      <c r="B154" s="64" t="s">
        <v>142</v>
      </c>
      <c r="C154" s="64">
        <v>24</v>
      </c>
      <c r="G154" s="64" t="s">
        <v>139</v>
      </c>
      <c r="H154" s="64">
        <v>37</v>
      </c>
    </row>
    <row r="155" spans="2:8" ht="15.75" hidden="1" customHeight="1" x14ac:dyDescent="0.25">
      <c r="B155" s="64" t="s">
        <v>42</v>
      </c>
      <c r="C155" s="64">
        <v>21</v>
      </c>
      <c r="G155" s="64" t="s">
        <v>31</v>
      </c>
      <c r="H155" s="64">
        <v>36</v>
      </c>
    </row>
    <row r="156" spans="2:8" ht="15.75" hidden="1" customHeight="1" x14ac:dyDescent="0.25">
      <c r="B156" s="64" t="s">
        <v>144</v>
      </c>
      <c r="C156" s="64">
        <v>20</v>
      </c>
      <c r="G156" s="64" t="s">
        <v>128</v>
      </c>
      <c r="H156" s="64">
        <v>35</v>
      </c>
    </row>
    <row r="157" spans="2:8" ht="15.75" hidden="1" customHeight="1" x14ac:dyDescent="0.25">
      <c r="B157" s="64" t="s">
        <v>137</v>
      </c>
      <c r="C157" s="64">
        <v>20</v>
      </c>
      <c r="G157" s="64" t="s">
        <v>122</v>
      </c>
      <c r="H157" s="64">
        <v>34</v>
      </c>
    </row>
    <row r="158" spans="2:8" ht="15.75" hidden="1" customHeight="1" x14ac:dyDescent="0.25">
      <c r="B158" s="64" t="s">
        <v>39</v>
      </c>
      <c r="C158" s="64">
        <v>19</v>
      </c>
      <c r="G158" s="64" t="s">
        <v>164</v>
      </c>
      <c r="H158" s="64">
        <v>32</v>
      </c>
    </row>
    <row r="159" spans="2:8" ht="15.75" hidden="1" customHeight="1" x14ac:dyDescent="0.25">
      <c r="B159" s="64" t="s">
        <v>105</v>
      </c>
      <c r="C159" s="64">
        <v>18</v>
      </c>
      <c r="G159" s="64" t="s">
        <v>63</v>
      </c>
      <c r="H159" s="64">
        <v>29</v>
      </c>
    </row>
    <row r="160" spans="2:8" ht="15.75" hidden="1" customHeight="1" x14ac:dyDescent="0.25">
      <c r="B160" s="64" t="s">
        <v>151</v>
      </c>
      <c r="C160" s="64">
        <v>17</v>
      </c>
      <c r="G160" s="64" t="s">
        <v>156</v>
      </c>
      <c r="H160" s="64">
        <v>27</v>
      </c>
    </row>
    <row r="161" spans="2:8" ht="15.75" hidden="1" customHeight="1" x14ac:dyDescent="0.25">
      <c r="B161" s="64" t="s">
        <v>75</v>
      </c>
      <c r="C161" s="64">
        <v>16</v>
      </c>
      <c r="G161" s="64" t="s">
        <v>159</v>
      </c>
      <c r="H161" s="64">
        <v>27</v>
      </c>
    </row>
    <row r="162" spans="2:8" ht="15.75" hidden="1" customHeight="1" x14ac:dyDescent="0.25">
      <c r="B162" s="64" t="s">
        <v>82</v>
      </c>
      <c r="C162" s="64">
        <v>15</v>
      </c>
      <c r="G162" s="64" t="s">
        <v>142</v>
      </c>
      <c r="H162" s="64">
        <v>26</v>
      </c>
    </row>
    <row r="163" spans="2:8" ht="15.75" hidden="1" customHeight="1" x14ac:dyDescent="0.25">
      <c r="B163" s="64" t="s">
        <v>85</v>
      </c>
      <c r="C163" s="64">
        <v>13</v>
      </c>
      <c r="G163" s="64" t="s">
        <v>85</v>
      </c>
      <c r="H163" s="64">
        <v>26</v>
      </c>
    </row>
    <row r="164" spans="2:8" ht="15.75" hidden="1" customHeight="1" x14ac:dyDescent="0.25">
      <c r="B164" s="64" t="s">
        <v>98</v>
      </c>
      <c r="C164" s="64">
        <v>13</v>
      </c>
      <c r="G164" s="64" t="s">
        <v>136</v>
      </c>
      <c r="H164" s="64">
        <v>25</v>
      </c>
    </row>
    <row r="165" spans="2:8" ht="15.75" hidden="1" customHeight="1" x14ac:dyDescent="0.25">
      <c r="B165" s="64" t="s">
        <v>35</v>
      </c>
      <c r="C165" s="64">
        <v>12</v>
      </c>
      <c r="G165" s="64" t="s">
        <v>66</v>
      </c>
      <c r="H165" s="64">
        <v>24</v>
      </c>
    </row>
    <row r="166" spans="2:8" ht="15.75" hidden="1" customHeight="1" x14ac:dyDescent="0.25">
      <c r="B166" s="64" t="s">
        <v>66</v>
      </c>
      <c r="C166" s="64">
        <v>12</v>
      </c>
      <c r="G166" s="64" t="s">
        <v>147</v>
      </c>
      <c r="H166" s="64">
        <v>23</v>
      </c>
    </row>
    <row r="167" spans="2:8" ht="15.75" hidden="1" customHeight="1" x14ac:dyDescent="0.25">
      <c r="B167" s="64" t="s">
        <v>37</v>
      </c>
      <c r="C167" s="64">
        <v>10</v>
      </c>
      <c r="G167" s="64" t="s">
        <v>105</v>
      </c>
      <c r="H167" s="64">
        <v>23</v>
      </c>
    </row>
    <row r="168" spans="2:8" ht="15.75" hidden="1" customHeight="1" x14ac:dyDescent="0.25">
      <c r="B168" s="64" t="s">
        <v>103</v>
      </c>
      <c r="C168" s="64">
        <v>10</v>
      </c>
      <c r="G168" s="64" t="s">
        <v>35</v>
      </c>
      <c r="H168" s="64">
        <v>21</v>
      </c>
    </row>
    <row r="169" spans="2:8" ht="15.75" hidden="1" customHeight="1" x14ac:dyDescent="0.25">
      <c r="B169" s="64" t="s">
        <v>68</v>
      </c>
      <c r="C169" s="64">
        <v>9</v>
      </c>
      <c r="G169" s="64" t="s">
        <v>75</v>
      </c>
      <c r="H169" s="64">
        <v>20</v>
      </c>
    </row>
    <row r="170" spans="2:8" ht="15.75" hidden="1" customHeight="1" x14ac:dyDescent="0.25">
      <c r="B170" s="64" t="s">
        <v>31</v>
      </c>
      <c r="C170" s="64">
        <v>9</v>
      </c>
      <c r="G170" s="64" t="s">
        <v>106</v>
      </c>
      <c r="H170" s="64">
        <v>15</v>
      </c>
    </row>
    <row r="171" spans="2:8" ht="15.75" hidden="1" customHeight="1" x14ac:dyDescent="0.25">
      <c r="B171" s="64" t="s">
        <v>122</v>
      </c>
      <c r="C171" s="64">
        <v>8</v>
      </c>
      <c r="G171" s="64" t="s">
        <v>34</v>
      </c>
      <c r="H171" s="64">
        <v>15</v>
      </c>
    </row>
    <row r="172" spans="2:8" ht="15.75" hidden="1" customHeight="1" x14ac:dyDescent="0.25">
      <c r="B172" s="64" t="s">
        <v>148</v>
      </c>
      <c r="C172" s="64">
        <v>8</v>
      </c>
      <c r="G172" s="64" t="s">
        <v>101</v>
      </c>
      <c r="H172" s="64">
        <v>13</v>
      </c>
    </row>
    <row r="173" spans="2:8" ht="15.75" hidden="1" customHeight="1" x14ac:dyDescent="0.25">
      <c r="B173" s="64" t="s">
        <v>136</v>
      </c>
      <c r="C173" s="64">
        <v>8</v>
      </c>
      <c r="G173" s="64" t="s">
        <v>77</v>
      </c>
      <c r="H173" s="64">
        <v>12</v>
      </c>
    </row>
    <row r="174" spans="2:8" ht="15.75" hidden="1" customHeight="1" x14ac:dyDescent="0.25">
      <c r="B174" s="64" t="s">
        <v>106</v>
      </c>
      <c r="C174" s="64">
        <v>7</v>
      </c>
      <c r="G174" s="64" t="s">
        <v>49</v>
      </c>
      <c r="H174" s="64">
        <v>12</v>
      </c>
    </row>
    <row r="175" spans="2:8" ht="15.75" hidden="1" customHeight="1" x14ac:dyDescent="0.25">
      <c r="B175" s="64" t="s">
        <v>77</v>
      </c>
      <c r="C175" s="64">
        <v>7</v>
      </c>
      <c r="G175" s="64" t="s">
        <v>40</v>
      </c>
      <c r="H175" s="64">
        <v>11</v>
      </c>
    </row>
    <row r="176" spans="2:8" ht="15.75" hidden="1" customHeight="1" x14ac:dyDescent="0.25">
      <c r="B176" s="64" t="s">
        <v>45</v>
      </c>
      <c r="C176" s="64">
        <v>7</v>
      </c>
      <c r="G176" s="64" t="s">
        <v>109</v>
      </c>
      <c r="H176" s="64">
        <v>9</v>
      </c>
    </row>
    <row r="177" spans="2:8" ht="15.75" hidden="1" customHeight="1" x14ac:dyDescent="0.25">
      <c r="B177" s="64" t="s">
        <v>40</v>
      </c>
      <c r="C177" s="64">
        <v>6</v>
      </c>
      <c r="G177" s="64" t="s">
        <v>123</v>
      </c>
      <c r="H177" s="64">
        <v>9</v>
      </c>
    </row>
    <row r="178" spans="2:8" ht="15.75" hidden="1" customHeight="1" x14ac:dyDescent="0.25">
      <c r="B178" s="64" t="s">
        <v>159</v>
      </c>
      <c r="C178" s="64">
        <v>5</v>
      </c>
      <c r="G178" s="64" t="s">
        <v>64</v>
      </c>
      <c r="H178" s="64">
        <v>9</v>
      </c>
    </row>
    <row r="179" spans="2:8" ht="15.75" hidden="1" customHeight="1" x14ac:dyDescent="0.25">
      <c r="B179" s="64" t="s">
        <v>109</v>
      </c>
      <c r="C179" s="64">
        <v>5</v>
      </c>
      <c r="G179" s="64" t="s">
        <v>137</v>
      </c>
      <c r="H179" s="64">
        <v>8</v>
      </c>
    </row>
    <row r="180" spans="2:8" ht="15.75" hidden="1" customHeight="1" x14ac:dyDescent="0.25">
      <c r="B180" s="64" t="s">
        <v>123</v>
      </c>
      <c r="C180" s="64">
        <v>5</v>
      </c>
      <c r="G180" s="64" t="s">
        <v>151</v>
      </c>
      <c r="H180" s="64">
        <v>7</v>
      </c>
    </row>
    <row r="181" spans="2:8" ht="15.75" hidden="1" customHeight="1" x14ac:dyDescent="0.25">
      <c r="B181" s="64" t="s">
        <v>127</v>
      </c>
      <c r="C181" s="64">
        <v>5</v>
      </c>
      <c r="G181" s="64" t="s">
        <v>92</v>
      </c>
      <c r="H181" s="64">
        <v>7</v>
      </c>
    </row>
    <row r="182" spans="2:8" ht="15.75" hidden="1" customHeight="1" x14ac:dyDescent="0.25">
      <c r="B182" s="64" t="s">
        <v>34</v>
      </c>
      <c r="C182" s="64">
        <v>4</v>
      </c>
      <c r="G182" s="64" t="s">
        <v>57</v>
      </c>
      <c r="H182" s="64">
        <v>5</v>
      </c>
    </row>
    <row r="183" spans="2:8" ht="15.75" hidden="1" customHeight="1" x14ac:dyDescent="0.25">
      <c r="B183" s="64" t="s">
        <v>101</v>
      </c>
      <c r="C183" s="64">
        <v>4</v>
      </c>
      <c r="G183" s="64" t="s">
        <v>42</v>
      </c>
      <c r="H183" s="64">
        <v>5</v>
      </c>
    </row>
    <row r="184" spans="2:8" ht="15.75" hidden="1" customHeight="1" x14ac:dyDescent="0.25">
      <c r="B184" s="64" t="s">
        <v>92</v>
      </c>
      <c r="C184" s="64">
        <v>4</v>
      </c>
      <c r="G184" s="64" t="s">
        <v>145</v>
      </c>
      <c r="H184" s="64">
        <v>3</v>
      </c>
    </row>
    <row r="185" spans="2:8" ht="15.75" hidden="1" customHeight="1" x14ac:dyDescent="0.25">
      <c r="B185" s="64" t="s">
        <v>49</v>
      </c>
      <c r="C185" s="64">
        <v>3</v>
      </c>
      <c r="G185" s="64" t="s">
        <v>108</v>
      </c>
      <c r="H185" s="64">
        <v>2</v>
      </c>
    </row>
    <row r="186" spans="2:8" ht="15.75" hidden="1" customHeight="1" x14ac:dyDescent="0.25">
      <c r="B186" s="64" t="s">
        <v>97</v>
      </c>
      <c r="C186" s="64">
        <v>3</v>
      </c>
      <c r="G186" s="64" t="s">
        <v>152</v>
      </c>
      <c r="H186" s="64">
        <v>2</v>
      </c>
    </row>
    <row r="187" spans="2:8" ht="15.75" hidden="1" customHeight="1" x14ac:dyDescent="0.25">
      <c r="B187" s="64" t="s">
        <v>108</v>
      </c>
      <c r="C187" s="64">
        <v>3</v>
      </c>
      <c r="G187" s="64" t="s">
        <v>113</v>
      </c>
      <c r="H187" s="64">
        <v>2</v>
      </c>
    </row>
    <row r="188" spans="2:8" ht="15.75" hidden="1" customHeight="1" x14ac:dyDescent="0.25">
      <c r="B188" s="64" t="s">
        <v>111</v>
      </c>
      <c r="C188" s="64">
        <v>2</v>
      </c>
      <c r="G188" s="64" t="s">
        <v>118</v>
      </c>
      <c r="H188" s="64">
        <v>2</v>
      </c>
    </row>
    <row r="189" spans="2:8" ht="15.75" hidden="1" customHeight="1" x14ac:dyDescent="0.25">
      <c r="B189" s="64" t="s">
        <v>64</v>
      </c>
      <c r="C189" s="64">
        <v>2</v>
      </c>
      <c r="G189" s="64" t="s">
        <v>46</v>
      </c>
      <c r="H189" s="64">
        <v>2</v>
      </c>
    </row>
    <row r="190" spans="2:8" ht="15.75" hidden="1" customHeight="1" x14ac:dyDescent="0.25">
      <c r="B190" s="64" t="s">
        <v>36</v>
      </c>
      <c r="C190" s="64">
        <v>2</v>
      </c>
      <c r="G190" s="64" t="s">
        <v>98</v>
      </c>
      <c r="H190" s="64">
        <v>2</v>
      </c>
    </row>
    <row r="191" spans="2:8" ht="15.75" hidden="1" customHeight="1" x14ac:dyDescent="0.25">
      <c r="B191" s="64" t="s">
        <v>62</v>
      </c>
      <c r="C191" s="64">
        <v>1</v>
      </c>
      <c r="G191" s="64" t="s">
        <v>97</v>
      </c>
      <c r="H191" s="64">
        <v>2</v>
      </c>
    </row>
    <row r="192" spans="2:8" ht="15.75" hidden="1" customHeight="1" x14ac:dyDescent="0.25">
      <c r="B192" s="64" t="s">
        <v>113</v>
      </c>
      <c r="C192" s="64">
        <v>1</v>
      </c>
      <c r="G192" s="64" t="s">
        <v>155</v>
      </c>
      <c r="H192" s="64">
        <v>1</v>
      </c>
    </row>
    <row r="193" spans="2:8" ht="15.75" hidden="1" customHeight="1" x14ac:dyDescent="0.25">
      <c r="B193" s="64" t="s">
        <v>78</v>
      </c>
      <c r="C193" s="64">
        <v>1</v>
      </c>
      <c r="G193" s="64" t="s">
        <v>62</v>
      </c>
      <c r="H193" s="64">
        <v>1</v>
      </c>
    </row>
    <row r="194" spans="2:8" ht="15.75" hidden="1" customHeight="1" x14ac:dyDescent="0.25">
      <c r="B194" s="64" t="s">
        <v>46</v>
      </c>
      <c r="C194" s="64">
        <v>0.63300000000000001</v>
      </c>
      <c r="G194" s="64" t="s">
        <v>111</v>
      </c>
      <c r="H194" s="64">
        <v>1</v>
      </c>
    </row>
    <row r="195" spans="2:8" ht="15.75" hidden="1" customHeight="1" x14ac:dyDescent="0.25">
      <c r="B195" s="64" t="s">
        <v>93</v>
      </c>
      <c r="C195" s="64">
        <v>0.55430000000000001</v>
      </c>
      <c r="G195" s="64" t="s">
        <v>93</v>
      </c>
      <c r="H195" s="64">
        <v>1</v>
      </c>
    </row>
    <row r="196" spans="2:8" ht="15.75" hidden="1" customHeight="1" x14ac:dyDescent="0.25">
      <c r="B196" s="64" t="s">
        <v>65</v>
      </c>
      <c r="C196" s="64">
        <v>0.51910000000000001</v>
      </c>
      <c r="G196" s="64" t="s">
        <v>36</v>
      </c>
      <c r="H196" s="64">
        <v>0.96379999999999999</v>
      </c>
    </row>
    <row r="197" spans="2:8" ht="15.75" hidden="1" customHeight="1" x14ac:dyDescent="0.25">
      <c r="B197" s="64" t="s">
        <v>118</v>
      </c>
      <c r="C197" s="64">
        <v>0.49220000000000003</v>
      </c>
      <c r="G197" s="64" t="s">
        <v>68</v>
      </c>
      <c r="H197" s="64">
        <v>0.90629999999999999</v>
      </c>
    </row>
    <row r="198" spans="2:8" ht="15.75" hidden="1" customHeight="1" x14ac:dyDescent="0.25">
      <c r="B198" s="64" t="s">
        <v>145</v>
      </c>
      <c r="C198" s="64">
        <v>0.4264</v>
      </c>
      <c r="G198" s="64" t="s">
        <v>48</v>
      </c>
      <c r="H198" s="64">
        <v>0.89410000000000001</v>
      </c>
    </row>
    <row r="199" spans="2:8" ht="15.75" hidden="1" customHeight="1" x14ac:dyDescent="0.25">
      <c r="B199" s="64" t="s">
        <v>155</v>
      </c>
      <c r="C199" s="64">
        <v>0.36820000000000003</v>
      </c>
      <c r="G199" s="64" t="s">
        <v>78</v>
      </c>
      <c r="H199" s="64">
        <v>0.68130000000000002</v>
      </c>
    </row>
    <row r="200" spans="2:8" ht="15.75" hidden="1" customHeight="1" x14ac:dyDescent="0.25">
      <c r="B200" s="64" t="s">
        <v>146</v>
      </c>
      <c r="C200" s="64">
        <v>0.2591</v>
      </c>
      <c r="G200" s="64" t="s">
        <v>127</v>
      </c>
      <c r="H200" s="64">
        <v>0.58460000000000001</v>
      </c>
    </row>
    <row r="201" spans="2:8" ht="15.75" hidden="1" customHeight="1" x14ac:dyDescent="0.25">
      <c r="B201" s="64" t="s">
        <v>156</v>
      </c>
      <c r="C201" s="64">
        <v>0.14080000000000001</v>
      </c>
      <c r="G201" s="64" t="s">
        <v>117</v>
      </c>
      <c r="H201" s="64">
        <v>0.48530000000000001</v>
      </c>
    </row>
    <row r="202" spans="2:8" ht="15.75" hidden="1" customHeight="1" x14ac:dyDescent="0.25">
      <c r="B202" s="64" t="s">
        <v>117</v>
      </c>
      <c r="C202" s="64">
        <v>4.0099999999999997E-2</v>
      </c>
      <c r="G202" s="64" t="s">
        <v>146</v>
      </c>
      <c r="H202" s="64">
        <v>0.20760000000000001</v>
      </c>
    </row>
    <row r="203" spans="2:8" ht="15.75" hidden="1" customHeight="1" x14ac:dyDescent="0.25">
      <c r="B203" s="64" t="s">
        <v>48</v>
      </c>
      <c r="C203" s="64">
        <v>3.8600000000000002E-2</v>
      </c>
      <c r="G203" s="64" t="s">
        <v>65</v>
      </c>
      <c r="H203" s="64">
        <v>0.12770000000000001</v>
      </c>
    </row>
    <row r="204" spans="2:8" ht="15.75" customHeight="1" x14ac:dyDescent="0.25"/>
    <row r="205" spans="2:8" ht="15.75" customHeight="1" x14ac:dyDescent="0.25"/>
    <row r="206" spans="2:8" ht="15.75" customHeight="1" x14ac:dyDescent="0.25"/>
    <row r="207" spans="2:8" ht="15.75" customHeight="1" x14ac:dyDescent="0.25"/>
    <row r="208" spans="2: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sheetData>
  <sheetProtection algorithmName="SHA-512" hashValue="v8/U2IPu44WD16mFUjcdgEo06fbaG5oCvdAKkRjk8OGnFguVeWYWMPt1zB9Ic5mZa5i9R2HtNQZWUrzherE2SQ==" saltValue="MjtwruiLkgAAkCclwbKOPg==" spinCount="100000" sheet="1" scenarios="1"/>
  <sortState ref="Q41:Q60">
    <sortCondition ref="Q60"/>
  </sortState>
  <mergeCells count="2">
    <mergeCell ref="A1:W2"/>
    <mergeCell ref="X1:Z1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P49"/>
  <sheetViews>
    <sheetView showGridLines="0" showRowColHeaders="0" zoomScale="70" zoomScaleNormal="70" workbookViewId="0">
      <selection sqref="A1:F1"/>
    </sheetView>
  </sheetViews>
  <sheetFormatPr defaultRowHeight="15.75" x14ac:dyDescent="0.25"/>
  <cols>
    <col min="1" max="2" width="9" style="7"/>
    <col min="3" max="3" width="11.25" style="7" bestFit="1" customWidth="1"/>
    <col min="4" max="16384" width="9" style="7"/>
  </cols>
  <sheetData>
    <row r="1" spans="1:16" ht="15.75" customHeight="1" x14ac:dyDescent="0.25">
      <c r="A1" s="9"/>
      <c r="B1" s="9"/>
      <c r="C1" s="9"/>
      <c r="D1" s="9"/>
      <c r="E1" s="9"/>
      <c r="F1" s="9"/>
      <c r="G1" s="9"/>
      <c r="H1" s="9"/>
      <c r="I1" s="9"/>
      <c r="J1" s="9"/>
      <c r="K1" s="174" t="s">
        <v>256</v>
      </c>
      <c r="L1" s="174"/>
      <c r="M1" s="9"/>
      <c r="N1" s="9"/>
      <c r="O1" s="9"/>
      <c r="P1" s="9"/>
    </row>
    <row r="2" spans="1:16" x14ac:dyDescent="0.25">
      <c r="K2" s="174"/>
      <c r="L2" s="174"/>
    </row>
    <row r="3" spans="1:16" x14ac:dyDescent="0.25">
      <c r="K3" s="174"/>
      <c r="L3" s="174"/>
    </row>
    <row r="4" spans="1:16" x14ac:dyDescent="0.25">
      <c r="K4" s="174"/>
      <c r="L4" s="174"/>
    </row>
    <row r="5" spans="1:16" x14ac:dyDescent="0.25">
      <c r="K5" s="174"/>
      <c r="L5" s="174"/>
    </row>
    <row r="6" spans="1:16" x14ac:dyDescent="0.25">
      <c r="K6" s="174"/>
      <c r="L6" s="174"/>
    </row>
    <row r="33" spans="1:7" x14ac:dyDescent="0.25">
      <c r="A33" s="8" t="s">
        <v>317</v>
      </c>
    </row>
    <row r="39" spans="1:7" hidden="1" x14ac:dyDescent="0.25">
      <c r="A39" s="7" t="s">
        <v>210</v>
      </c>
      <c r="B39" s="7" t="s">
        <v>209</v>
      </c>
      <c r="G39" s="7">
        <v>2015</v>
      </c>
    </row>
    <row r="40" spans="1:7" hidden="1" x14ac:dyDescent="0.25">
      <c r="A40" s="7" t="s">
        <v>177</v>
      </c>
      <c r="B40" s="7">
        <v>1056450</v>
      </c>
      <c r="C40" s="51">
        <f t="shared" ref="C40:C45" si="0">(IF(ISNUMBER(B40),(IF(B40&lt;100,"&lt;100",IF(B40&lt;200,"&lt;200",IF(B40&lt;500,"&lt;500",IF(B40&lt;1000,"&lt;1,000",IF(B40&lt;10000,(ROUND(B40,-2)),IF(B40&lt;100000,(ROUND(B40,-3)),IF(B40&lt;1000000,(ROUND(B40,-4)),IF(B40&gt;=1000000,(ROUND(B40,-5))))))))))),"-"))</f>
        <v>1100000</v>
      </c>
      <c r="D40" s="10">
        <f t="shared" ref="D40:D47" si="1">B40/$B$49</f>
        <v>0.5892146036207877</v>
      </c>
      <c r="F40" s="7" t="s">
        <v>230</v>
      </c>
      <c r="G40" s="7">
        <v>1056450</v>
      </c>
    </row>
    <row r="41" spans="1:7" hidden="1" x14ac:dyDescent="0.25">
      <c r="A41" s="7" t="s">
        <v>178</v>
      </c>
      <c r="B41" s="7">
        <v>493282</v>
      </c>
      <c r="C41" s="51">
        <f t="shared" si="0"/>
        <v>490000</v>
      </c>
      <c r="D41" s="10">
        <f t="shared" si="1"/>
        <v>0.27511851777487756</v>
      </c>
      <c r="F41" s="7" t="s">
        <v>236</v>
      </c>
      <c r="G41" s="7">
        <v>493282</v>
      </c>
    </row>
    <row r="42" spans="1:7" hidden="1" x14ac:dyDescent="0.25">
      <c r="A42" s="7" t="s">
        <v>181</v>
      </c>
      <c r="B42" s="7">
        <v>143787</v>
      </c>
      <c r="C42" s="51">
        <f t="shared" si="0"/>
        <v>140000</v>
      </c>
      <c r="D42" s="10">
        <f t="shared" si="1"/>
        <v>8.0194424923869759E-2</v>
      </c>
      <c r="F42" s="7" t="s">
        <v>235</v>
      </c>
      <c r="G42" s="7">
        <v>143787</v>
      </c>
    </row>
    <row r="43" spans="1:7" hidden="1" x14ac:dyDescent="0.25">
      <c r="A43" s="7" t="s">
        <v>180</v>
      </c>
      <c r="B43" s="7">
        <v>49235.4</v>
      </c>
      <c r="C43" s="51">
        <f t="shared" si="0"/>
        <v>49000</v>
      </c>
      <c r="D43" s="10">
        <f t="shared" si="1"/>
        <v>2.7460094368035339E-2</v>
      </c>
      <c r="F43" s="7" t="s">
        <v>233</v>
      </c>
      <c r="G43" s="7">
        <v>49235.4</v>
      </c>
    </row>
    <row r="44" spans="1:7" hidden="1" x14ac:dyDescent="0.25">
      <c r="A44" s="7" t="s">
        <v>315</v>
      </c>
      <c r="B44" s="7">
        <v>31925</v>
      </c>
      <c r="C44" s="51">
        <f t="shared" si="0"/>
        <v>32000</v>
      </c>
      <c r="D44" s="10">
        <f t="shared" si="1"/>
        <v>1.780555276690203E-2</v>
      </c>
      <c r="F44" s="7" t="s">
        <v>234</v>
      </c>
      <c r="G44" s="7">
        <v>31925</v>
      </c>
    </row>
    <row r="45" spans="1:7" hidden="1" x14ac:dyDescent="0.25">
      <c r="A45" s="7" t="s">
        <v>179</v>
      </c>
      <c r="B45" s="7">
        <v>7782</v>
      </c>
      <c r="C45" s="51">
        <f t="shared" si="0"/>
        <v>7800</v>
      </c>
      <c r="D45" s="10">
        <f t="shared" si="1"/>
        <v>4.3402603486932369E-3</v>
      </c>
      <c r="F45" s="7" t="s">
        <v>234</v>
      </c>
      <c r="G45" s="7">
        <v>7782</v>
      </c>
    </row>
    <row r="46" spans="1:7" hidden="1" x14ac:dyDescent="0.25">
      <c r="A46" s="7" t="s">
        <v>182</v>
      </c>
      <c r="B46" s="7">
        <v>6367</v>
      </c>
      <c r="C46" s="51"/>
      <c r="D46" s="10">
        <f t="shared" si="1"/>
        <v>3.5510714006848935E-3</v>
      </c>
      <c r="F46" s="7" t="s">
        <v>182</v>
      </c>
      <c r="G46" s="7">
        <v>6367</v>
      </c>
    </row>
    <row r="47" spans="1:7" hidden="1" x14ac:dyDescent="0.25">
      <c r="A47" s="7" t="s">
        <v>224</v>
      </c>
      <c r="B47" s="7">
        <v>4157.47</v>
      </c>
      <c r="C47" s="51"/>
      <c r="D47" s="10">
        <f t="shared" si="1"/>
        <v>2.3187486753895752E-3</v>
      </c>
      <c r="F47" s="7" t="s">
        <v>192</v>
      </c>
      <c r="G47" s="7">
        <v>4157.47</v>
      </c>
    </row>
    <row r="48" spans="1:7" hidden="1" x14ac:dyDescent="0.25">
      <c r="C48" s="51"/>
    </row>
    <row r="49" spans="1:7" hidden="1" x14ac:dyDescent="0.25">
      <c r="A49" s="7" t="s">
        <v>11</v>
      </c>
      <c r="B49" s="7">
        <v>1792980</v>
      </c>
      <c r="C49" s="51">
        <f>(IF(ISNUMBER(B49),(IF(B49&lt;100,"&lt;100",IF(B49&lt;200,"&lt;200",IF(B49&lt;500,"&lt;500",IF(B49&lt;1000,"&lt;1,000",IF(B49&lt;10000,(ROUND(B49,-2)),IF(B49&lt;100000,(ROUND(B49,-3)),IF(B49&lt;1000000,(ROUND(B49,-4)),IF(B49&gt;=1000000,(ROUND(B49,-5))))))))))),"-"))</f>
        <v>1800000</v>
      </c>
      <c r="D49" s="10">
        <f>B49/$B$49</f>
        <v>1</v>
      </c>
      <c r="F49" s="7" t="s">
        <v>11</v>
      </c>
      <c r="G49" s="7">
        <v>1792980</v>
      </c>
    </row>
  </sheetData>
  <sheetProtection algorithmName="SHA-512" hashValue="r2ueJ229PxdOF54Q57ev2vXQL71VvB+Ys6N0orU5BZj8AjXCIxfBqTfwuI6YIBq+emLPw1ZilB8ylupIJ9F1uA==" saltValue="36X1Qvpjv6qdBzXxUvYisQ==" spinCount="100000" sheet="1" scenarios="1"/>
  <mergeCells count="1">
    <mergeCell ref="K1:L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Summary Table_Children</vt:lpstr>
      <vt:lpstr>PMTCT coverage</vt:lpstr>
      <vt:lpstr>PMTCT regimen</vt:lpstr>
      <vt:lpstr>New Infects_trend</vt:lpstr>
      <vt:lpstr>PMTCT_GP_NI-reduction</vt:lpstr>
      <vt:lpstr>PMTCT coverage vs. NI </vt:lpstr>
      <vt:lpstr>PMTCT-MTCT Rates</vt:lpstr>
      <vt:lpstr>HIV Pop_0-14</vt:lpstr>
      <vt:lpstr>HIV Pop_0-14_All Regions</vt:lpstr>
      <vt:lpstr>HIV Pop_0-14_reg</vt:lpstr>
      <vt:lpstr>HIV Pop_age distribution</vt:lpstr>
      <vt:lpstr>New Infects_0-14</vt:lpstr>
      <vt:lpstr>New Infections_0-14_All reg</vt:lpstr>
      <vt:lpstr>New Infections_0-14_reg</vt:lpstr>
      <vt:lpstr>AIDS Deaths_0-14</vt:lpstr>
      <vt:lpstr>AIDS Death_0-14_All Regions</vt:lpstr>
      <vt:lpstr>AIDS Deaths_0-14_reg</vt:lpstr>
      <vt:lpstr>AIDS Deaths_age distribution</vt:lpstr>
      <vt:lpstr>PMTCT cascade</vt:lpstr>
      <vt:lpstr>PedART coverage vs. Deaths</vt:lpstr>
      <vt:lpstr>PMTCT_PedART_All Regions</vt:lpstr>
      <vt:lpstr>PMTCT_PedART_reg</vt:lpstr>
      <vt:lpstr>PedART_AdultsChildren_Reg</vt:lpstr>
      <vt:lpstr>ART Gap</vt:lpstr>
      <vt:lpstr>PMTCT_EID_All Regions</vt:lpstr>
      <vt:lpstr>EID_GP</vt:lpstr>
      <vt:lpstr>PMTCT_InfantARVs_All Regions</vt:lpstr>
      <vt:lpstr>Infant ARVs_GP</vt:lpstr>
      <vt:lpstr>PMTCT_CTX_All Regions</vt:lpstr>
      <vt:lpstr>CTX_GP</vt:lpstr>
      <vt:lpstr>DPT_EID</vt:lpstr>
      <vt:lpstr>Summary Table_Ados</vt:lpstr>
      <vt:lpstr>HIV Pop_10-19</vt:lpstr>
      <vt:lpstr>HIV Pop_10-19_All Regions</vt:lpstr>
      <vt:lpstr>HIV Pop_10-19_reg</vt:lpstr>
      <vt:lpstr>New Infects_15-19</vt:lpstr>
      <vt:lpstr>New Infections_15-19_AllRegs</vt:lpstr>
      <vt:lpstr>New Infections_15-19_reg</vt:lpstr>
      <vt:lpstr>NI_2000v2015</vt:lpstr>
      <vt:lpstr>NI_ageGroups</vt:lpstr>
      <vt:lpstr>AIDS Deaths_by age grps_reg</vt:lpstr>
      <vt:lpstr>AIDS Deaths_10-19</vt:lpstr>
      <vt:lpstr>AIDS Death_10-19_All Region</vt:lpstr>
      <vt:lpstr>AIDS Death_10-19_reg</vt:lpstr>
      <vt:lpstr>Adolescent ART coverage</vt:lpstr>
      <vt:lpstr>Comp_Know</vt:lpstr>
      <vt:lpstr>Testing by 12mos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Andrew Porth</dc:creator>
  <cp:lastModifiedBy>Padraic Murphy</cp:lastModifiedBy>
  <cp:lastPrinted>2016-07-10T16:53:38Z</cp:lastPrinted>
  <dcterms:created xsi:type="dcterms:W3CDTF">2015-08-20T13:43:25Z</dcterms:created>
  <dcterms:modified xsi:type="dcterms:W3CDTF">2016-11-23T21:01:10Z</dcterms:modified>
</cp:coreProperties>
</file>